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s\Desktop\数据\2020秋季观测\"/>
    </mc:Choice>
  </mc:AlternateContent>
  <xr:revisionPtr revIDLastSave="0" documentId="13_ncr:1_{727D7755-620F-44BC-A93D-D3EA8380DF0F}" xr6:coauthVersionLast="47" xr6:coauthVersionMax="47" xr10:uidLastSave="{00000000-0000-0000-0000-000000000000}"/>
  <bookViews>
    <workbookView xWindow="1920" yWindow="150" windowWidth="24330" windowHeight="15075" firstSheet="7" activeTab="14" xr2:uid="{00000000-000D-0000-FFFF-FFFF00000000}"/>
  </bookViews>
  <sheets>
    <sheet name="Sheet1" sheetId="1" r:id="rId1"/>
    <sheet name="烷类" sheetId="2" r:id="rId2"/>
    <sheet name="烯类" sheetId="3" r:id="rId3"/>
    <sheet name="芳香类" sheetId="4" r:id="rId4"/>
    <sheet name="卤代烃" sheetId="5" r:id="rId5"/>
    <sheet name="乙炔" sheetId="6" r:id="rId6"/>
    <sheet name="总平均生成潜势" sheetId="12" r:id="rId7"/>
    <sheet name="11月7号08时" sheetId="7" r:id="rId8"/>
    <sheet name="Sheet3" sheetId="9" r:id="rId9"/>
    <sheet name="11月7号8时生成潜势占比" sheetId="11" r:id="rId10"/>
    <sheet name="生成潜势计算MIR" sheetId="8" r:id="rId11"/>
    <sheet name="Sheet7" sheetId="13" r:id="rId12"/>
    <sheet name="11.7.08占比" sheetId="14" r:id="rId13"/>
    <sheet name="Sheet4" sheetId="15" r:id="rId14"/>
    <sheet name="11.9.08" sheetId="16" r:id="rId15"/>
  </sheets>
  <definedNames>
    <definedName name="_xlnm._FilterDatabase" localSheetId="0" hidden="1">Sheet1!$A$1:$A$292</definedName>
    <definedName name="_xlnm._FilterDatabase" localSheetId="3" hidden="1">芳香类!$A$1:$A$292</definedName>
    <definedName name="_xlnm._FilterDatabase" localSheetId="10" hidden="1">生成潜势计算MIR!$A$1:$A$1323</definedName>
    <definedName name="_xlnm._FilterDatabase" localSheetId="1" hidden="1">烷类!$A$1:$A$292</definedName>
    <definedName name="_xlnm._FilterDatabase" localSheetId="2" hidden="1">烯类!$A$1:$A$292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6" l="1"/>
  <c r="G36" i="16"/>
  <c r="G35" i="16"/>
  <c r="G34" i="16"/>
  <c r="G33" i="16"/>
  <c r="G32" i="16"/>
  <c r="AC7" i="16"/>
  <c r="AB7" i="16"/>
  <c r="AA7" i="16"/>
  <c r="Z7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C2" i="16"/>
  <c r="AB2" i="16"/>
  <c r="AA2" i="16"/>
  <c r="Z2" i="16"/>
  <c r="U106" i="15" l="1"/>
  <c r="T106" i="15"/>
  <c r="S106" i="15"/>
  <c r="R106" i="15"/>
  <c r="Q106" i="15"/>
  <c r="P106" i="15"/>
  <c r="Y106" i="15" s="1"/>
  <c r="U105" i="15"/>
  <c r="T105" i="15"/>
  <c r="S105" i="15"/>
  <c r="R105" i="15"/>
  <c r="Q105" i="15"/>
  <c r="P105" i="15"/>
  <c r="Y105" i="15" s="1"/>
  <c r="U104" i="15"/>
  <c r="T104" i="15"/>
  <c r="S104" i="15"/>
  <c r="R104" i="15"/>
  <c r="Q104" i="15"/>
  <c r="P104" i="15"/>
  <c r="Y104" i="15" s="1"/>
  <c r="U103" i="15"/>
  <c r="T103" i="15"/>
  <c r="S103" i="15"/>
  <c r="R103" i="15"/>
  <c r="Q103" i="15"/>
  <c r="Z103" i="15" s="1"/>
  <c r="P103" i="15"/>
  <c r="U102" i="15"/>
  <c r="T102" i="15"/>
  <c r="S102" i="15"/>
  <c r="R102" i="15"/>
  <c r="Q102" i="15"/>
  <c r="Z102" i="15" s="1"/>
  <c r="P102" i="15"/>
  <c r="U101" i="15"/>
  <c r="T101" i="15"/>
  <c r="S101" i="15"/>
  <c r="R101" i="15"/>
  <c r="Q101" i="15"/>
  <c r="Z101" i="15" s="1"/>
  <c r="P101" i="15"/>
  <c r="U100" i="15"/>
  <c r="T100" i="15"/>
  <c r="S100" i="15"/>
  <c r="R100" i="15"/>
  <c r="Q100" i="15"/>
  <c r="Z100" i="15" s="1"/>
  <c r="P100" i="15"/>
  <c r="U99" i="15"/>
  <c r="T99" i="15"/>
  <c r="S99" i="15"/>
  <c r="R99" i="15"/>
  <c r="Q99" i="15"/>
  <c r="Z99" i="15" s="1"/>
  <c r="P99" i="15"/>
  <c r="U98" i="15"/>
  <c r="T98" i="15"/>
  <c r="S98" i="15"/>
  <c r="R98" i="15"/>
  <c r="Q98" i="15"/>
  <c r="P98" i="15"/>
  <c r="U97" i="15"/>
  <c r="T97" i="15"/>
  <c r="S97" i="15"/>
  <c r="R97" i="15"/>
  <c r="AA97" i="15" s="1"/>
  <c r="Q97" i="15"/>
  <c r="P97" i="15"/>
  <c r="U96" i="15"/>
  <c r="T96" i="15"/>
  <c r="S96" i="15"/>
  <c r="AB96" i="15" s="1"/>
  <c r="R96" i="15"/>
  <c r="Q96" i="15"/>
  <c r="P96" i="15"/>
  <c r="U95" i="15"/>
  <c r="T95" i="15"/>
  <c r="S95" i="15"/>
  <c r="AB95" i="15" s="1"/>
  <c r="R95" i="15"/>
  <c r="Q95" i="15"/>
  <c r="Z95" i="15" s="1"/>
  <c r="P95" i="15"/>
  <c r="U94" i="15"/>
  <c r="T94" i="15"/>
  <c r="S94" i="15"/>
  <c r="AB94" i="15" s="1"/>
  <c r="R94" i="15"/>
  <c r="Q94" i="15"/>
  <c r="P94" i="15"/>
  <c r="U93" i="15"/>
  <c r="T93" i="15"/>
  <c r="S93" i="15"/>
  <c r="AB93" i="15" s="1"/>
  <c r="R93" i="15"/>
  <c r="Q93" i="15"/>
  <c r="P93" i="15"/>
  <c r="U92" i="15"/>
  <c r="T92" i="15"/>
  <c r="S92" i="15"/>
  <c r="AB92" i="15" s="1"/>
  <c r="R92" i="15"/>
  <c r="Q92" i="15"/>
  <c r="P92" i="15"/>
  <c r="U91" i="15"/>
  <c r="T91" i="15"/>
  <c r="S91" i="15"/>
  <c r="R91" i="15"/>
  <c r="AA91" i="15" s="1"/>
  <c r="Q91" i="15"/>
  <c r="P91" i="15"/>
  <c r="U90" i="15"/>
  <c r="T90" i="15"/>
  <c r="S90" i="15"/>
  <c r="AB90" i="15" s="1"/>
  <c r="R90" i="15"/>
  <c r="AA90" i="15" s="1"/>
  <c r="Q90" i="15"/>
  <c r="P90" i="15"/>
  <c r="Y90" i="15" s="1"/>
  <c r="U89" i="15"/>
  <c r="T89" i="15"/>
  <c r="S89" i="15"/>
  <c r="AB89" i="15" s="1"/>
  <c r="R89" i="15"/>
  <c r="Q89" i="15"/>
  <c r="P89" i="15"/>
  <c r="U88" i="15"/>
  <c r="T88" i="15"/>
  <c r="S88" i="15"/>
  <c r="R88" i="15"/>
  <c r="Q88" i="15"/>
  <c r="P88" i="15"/>
  <c r="U87" i="15"/>
  <c r="T87" i="15"/>
  <c r="S87" i="15"/>
  <c r="AB87" i="15" s="1"/>
  <c r="R87" i="15"/>
  <c r="Q87" i="15"/>
  <c r="P87" i="15"/>
  <c r="U86" i="15"/>
  <c r="T86" i="15"/>
  <c r="S86" i="15"/>
  <c r="AB86" i="15" s="1"/>
  <c r="R86" i="15"/>
  <c r="Q86" i="15"/>
  <c r="P86" i="15"/>
  <c r="U85" i="15"/>
  <c r="T85" i="15"/>
  <c r="S85" i="15"/>
  <c r="AB85" i="15" s="1"/>
  <c r="R85" i="15"/>
  <c r="Q85" i="15"/>
  <c r="P85" i="15"/>
  <c r="U84" i="15"/>
  <c r="T84" i="15"/>
  <c r="S84" i="15"/>
  <c r="R84" i="15"/>
  <c r="Q84" i="15"/>
  <c r="P84" i="15"/>
  <c r="Y84" i="15" s="1"/>
  <c r="U83" i="15"/>
  <c r="T83" i="15"/>
  <c r="S83" i="15"/>
  <c r="R83" i="15"/>
  <c r="Q83" i="15"/>
  <c r="P83" i="15"/>
  <c r="Y83" i="15" s="1"/>
  <c r="U82" i="15"/>
  <c r="T82" i="15"/>
  <c r="S82" i="15"/>
  <c r="R82" i="15"/>
  <c r="Q82" i="15"/>
  <c r="P82" i="15"/>
  <c r="U81" i="15"/>
  <c r="T81" i="15"/>
  <c r="S81" i="15"/>
  <c r="R81" i="15"/>
  <c r="AA81" i="15" s="1"/>
  <c r="Q81" i="15"/>
  <c r="Z81" i="15" s="1"/>
  <c r="P81" i="15"/>
  <c r="U80" i="15"/>
  <c r="T80" i="15"/>
  <c r="S80" i="15"/>
  <c r="R80" i="15"/>
  <c r="AA80" i="15" s="1"/>
  <c r="Q80" i="15"/>
  <c r="P80" i="15"/>
  <c r="Y80" i="15" s="1"/>
  <c r="U79" i="15"/>
  <c r="T79" i="15"/>
  <c r="S79" i="15"/>
  <c r="R79" i="15"/>
  <c r="AA79" i="15" s="1"/>
  <c r="Q79" i="15"/>
  <c r="P79" i="15"/>
  <c r="Y79" i="15" s="1"/>
  <c r="U78" i="15"/>
  <c r="T78" i="15"/>
  <c r="S78" i="15"/>
  <c r="AB78" i="15" s="1"/>
  <c r="R78" i="15"/>
  <c r="Q78" i="15"/>
  <c r="P78" i="15"/>
  <c r="U77" i="15"/>
  <c r="T77" i="15"/>
  <c r="S77" i="15"/>
  <c r="AB77" i="15" s="1"/>
  <c r="R77" i="15"/>
  <c r="Q77" i="15"/>
  <c r="P77" i="15"/>
  <c r="U76" i="15"/>
  <c r="T76" i="15"/>
  <c r="S76" i="15"/>
  <c r="AB76" i="15" s="1"/>
  <c r="R76" i="15"/>
  <c r="Q76" i="15"/>
  <c r="Z76" i="15" s="1"/>
  <c r="P76" i="15"/>
  <c r="U75" i="15"/>
  <c r="T75" i="15"/>
  <c r="S75" i="15"/>
  <c r="AB75" i="15" s="1"/>
  <c r="R75" i="15"/>
  <c r="Q75" i="15"/>
  <c r="P75" i="15"/>
  <c r="U74" i="15"/>
  <c r="T74" i="15"/>
  <c r="S74" i="15"/>
  <c r="AB74" i="15" s="1"/>
  <c r="R74" i="15"/>
  <c r="AA74" i="15" s="1"/>
  <c r="Q74" i="15"/>
  <c r="Z74" i="15" s="1"/>
  <c r="P74" i="15"/>
  <c r="U73" i="15"/>
  <c r="T73" i="15"/>
  <c r="S73" i="15"/>
  <c r="AB73" i="15" s="1"/>
  <c r="R73" i="15"/>
  <c r="Q73" i="15"/>
  <c r="P73" i="15"/>
  <c r="U72" i="15"/>
  <c r="T72" i="15"/>
  <c r="S72" i="15"/>
  <c r="R72" i="15"/>
  <c r="AA72" i="15" s="1"/>
  <c r="Q72" i="15"/>
  <c r="P72" i="15"/>
  <c r="Y72" i="15" s="1"/>
  <c r="U71" i="15"/>
  <c r="T71" i="15"/>
  <c r="S71" i="15"/>
  <c r="R71" i="15"/>
  <c r="AA71" i="15" s="1"/>
  <c r="Q71" i="15"/>
  <c r="P71" i="15"/>
  <c r="U70" i="15"/>
  <c r="T70" i="15"/>
  <c r="S70" i="15"/>
  <c r="R70" i="15"/>
  <c r="AA70" i="15" s="1"/>
  <c r="Q70" i="15"/>
  <c r="P70" i="15"/>
  <c r="U69" i="15"/>
  <c r="T69" i="15"/>
  <c r="S69" i="15"/>
  <c r="R69" i="15"/>
  <c r="Q69" i="15"/>
  <c r="P69" i="15"/>
  <c r="U68" i="15"/>
  <c r="T68" i="15"/>
  <c r="S68" i="15"/>
  <c r="AB68" i="15" s="1"/>
  <c r="R68" i="15"/>
  <c r="Q68" i="15"/>
  <c r="P68" i="15"/>
  <c r="U67" i="15"/>
  <c r="T67" i="15"/>
  <c r="S67" i="15"/>
  <c r="AB67" i="15" s="1"/>
  <c r="R67" i="15"/>
  <c r="AA67" i="15" s="1"/>
  <c r="Q67" i="15"/>
  <c r="Z67" i="15" s="1"/>
  <c r="P67" i="15"/>
  <c r="U66" i="15"/>
  <c r="T66" i="15"/>
  <c r="S66" i="15"/>
  <c r="AB66" i="15" s="1"/>
  <c r="R66" i="15"/>
  <c r="Q66" i="15"/>
  <c r="P66" i="15"/>
  <c r="U65" i="15"/>
  <c r="T65" i="15"/>
  <c r="S65" i="15"/>
  <c r="AB65" i="15" s="1"/>
  <c r="R65" i="15"/>
  <c r="Q65" i="15"/>
  <c r="P65" i="15"/>
  <c r="U64" i="15"/>
  <c r="T64" i="15"/>
  <c r="S64" i="15"/>
  <c r="AB64" i="15" s="1"/>
  <c r="R64" i="15"/>
  <c r="Q64" i="15"/>
  <c r="P64" i="15"/>
  <c r="U63" i="15"/>
  <c r="T63" i="15"/>
  <c r="S63" i="15"/>
  <c r="R63" i="15"/>
  <c r="Q63" i="15"/>
  <c r="P63" i="15"/>
  <c r="Y63" i="15" s="1"/>
  <c r="U62" i="15"/>
  <c r="T62" i="15"/>
  <c r="S62" i="15"/>
  <c r="R62" i="15"/>
  <c r="Q62" i="15"/>
  <c r="P62" i="15"/>
  <c r="U61" i="15"/>
  <c r="T61" i="15"/>
  <c r="S61" i="15"/>
  <c r="R61" i="15"/>
  <c r="Q61" i="15"/>
  <c r="P61" i="15"/>
  <c r="Y61" i="15" s="1"/>
  <c r="U60" i="15"/>
  <c r="T60" i="15"/>
  <c r="S60" i="15"/>
  <c r="R60" i="15"/>
  <c r="AA60" i="15" s="1"/>
  <c r="Q60" i="15"/>
  <c r="Z60" i="15" s="1"/>
  <c r="P60" i="15"/>
  <c r="Y60" i="15" s="1"/>
  <c r="U59" i="15"/>
  <c r="T59" i="15"/>
  <c r="S59" i="15"/>
  <c r="R59" i="15"/>
  <c r="Q59" i="15"/>
  <c r="P59" i="15"/>
  <c r="Y59" i="15" s="1"/>
  <c r="U58" i="15"/>
  <c r="T58" i="15"/>
  <c r="S58" i="15"/>
  <c r="AB58" i="15" s="1"/>
  <c r="R58" i="15"/>
  <c r="AA58" i="15" s="1"/>
  <c r="Q58" i="15"/>
  <c r="Z58" i="15" s="1"/>
  <c r="P58" i="15"/>
  <c r="Y58" i="15" s="1"/>
  <c r="U57" i="15"/>
  <c r="T57" i="15"/>
  <c r="S57" i="15"/>
  <c r="R57" i="15"/>
  <c r="AA57" i="15" s="1"/>
  <c r="Q57" i="15"/>
  <c r="Z57" i="15" s="1"/>
  <c r="P57" i="15"/>
  <c r="Y57" i="15" s="1"/>
  <c r="U56" i="15"/>
  <c r="T56" i="15"/>
  <c r="S56" i="15"/>
  <c r="R56" i="15"/>
  <c r="Q56" i="15"/>
  <c r="P56" i="15"/>
  <c r="Y56" i="15" s="1"/>
  <c r="U55" i="15"/>
  <c r="T55" i="15"/>
  <c r="S55" i="15"/>
  <c r="R55" i="15"/>
  <c r="Q55" i="15"/>
  <c r="P55" i="15"/>
  <c r="Y55" i="15" s="1"/>
  <c r="U54" i="15"/>
  <c r="T54" i="15"/>
  <c r="S54" i="15"/>
  <c r="R54" i="15"/>
  <c r="AA54" i="15" s="1"/>
  <c r="Q54" i="15"/>
  <c r="P54" i="15"/>
  <c r="Y54" i="15" s="1"/>
  <c r="U53" i="15"/>
  <c r="T53" i="15"/>
  <c r="S53" i="15"/>
  <c r="AB53" i="15" s="1"/>
  <c r="R53" i="15"/>
  <c r="AA53" i="15" s="1"/>
  <c r="Q53" i="15"/>
  <c r="Z53" i="15" s="1"/>
  <c r="P53" i="15"/>
  <c r="Y53" i="15" s="1"/>
  <c r="U52" i="15"/>
  <c r="T52" i="15"/>
  <c r="S52" i="15"/>
  <c r="R52" i="15"/>
  <c r="Q52" i="15"/>
  <c r="P52" i="15"/>
  <c r="U51" i="15"/>
  <c r="T51" i="15"/>
  <c r="S51" i="15"/>
  <c r="R51" i="15"/>
  <c r="Q51" i="15"/>
  <c r="P51" i="15"/>
  <c r="U50" i="15"/>
  <c r="T50" i="15"/>
  <c r="S50" i="15"/>
  <c r="R50" i="15"/>
  <c r="AA50" i="15" s="1"/>
  <c r="Q50" i="15"/>
  <c r="Z50" i="15" s="1"/>
  <c r="P50" i="15"/>
  <c r="Y50" i="15" s="1"/>
  <c r="U49" i="15"/>
  <c r="T49" i="15"/>
  <c r="S49" i="15"/>
  <c r="R49" i="15"/>
  <c r="Q49" i="15"/>
  <c r="P49" i="15"/>
  <c r="U48" i="15"/>
  <c r="T48" i="15"/>
  <c r="S48" i="15"/>
  <c r="AB48" i="15" s="1"/>
  <c r="R48" i="15"/>
  <c r="AA48" i="15" s="1"/>
  <c r="Q48" i="15"/>
  <c r="Z48" i="15" s="1"/>
  <c r="P48" i="15"/>
  <c r="Y48" i="15" s="1"/>
  <c r="U47" i="15"/>
  <c r="T47" i="15"/>
  <c r="S47" i="15"/>
  <c r="AB47" i="15" s="1"/>
  <c r="R47" i="15"/>
  <c r="Q47" i="15"/>
  <c r="Z47" i="15" s="1"/>
  <c r="P47" i="15"/>
  <c r="U46" i="15"/>
  <c r="T46" i="15"/>
  <c r="S46" i="15"/>
  <c r="R46" i="15"/>
  <c r="AA46" i="15" s="1"/>
  <c r="Q46" i="15"/>
  <c r="Z46" i="15" s="1"/>
  <c r="P46" i="15"/>
  <c r="Y46" i="15" s="1"/>
  <c r="U45" i="15"/>
  <c r="T45" i="15"/>
  <c r="S45" i="15"/>
  <c r="R45" i="15"/>
  <c r="AA45" i="15" s="1"/>
  <c r="Q45" i="15"/>
  <c r="Z45" i="15" s="1"/>
  <c r="P45" i="15"/>
  <c r="Y45" i="15" s="1"/>
  <c r="U44" i="15"/>
  <c r="T44" i="15"/>
  <c r="S44" i="15"/>
  <c r="R44" i="15"/>
  <c r="Q44" i="15"/>
  <c r="P44" i="15"/>
  <c r="U43" i="15"/>
  <c r="T43" i="15"/>
  <c r="S43" i="15"/>
  <c r="AB43" i="15" s="1"/>
  <c r="R43" i="15"/>
  <c r="AA43" i="15" s="1"/>
  <c r="Q43" i="15"/>
  <c r="Z43" i="15" s="1"/>
  <c r="P43" i="15"/>
  <c r="Y43" i="15" s="1"/>
  <c r="U42" i="15"/>
  <c r="T42" i="15"/>
  <c r="S42" i="15"/>
  <c r="R42" i="15"/>
  <c r="AA42" i="15" s="1"/>
  <c r="Q42" i="15"/>
  <c r="Z42" i="15" s="1"/>
  <c r="P42" i="15"/>
  <c r="Y42" i="15" s="1"/>
  <c r="U41" i="15"/>
  <c r="T41" i="15"/>
  <c r="S41" i="15"/>
  <c r="AB41" i="15" s="1"/>
  <c r="R41" i="15"/>
  <c r="Q41" i="15"/>
  <c r="Z41" i="15" s="1"/>
  <c r="P41" i="15"/>
  <c r="Y41" i="15" s="1"/>
  <c r="U40" i="15"/>
  <c r="T40" i="15"/>
  <c r="S40" i="15"/>
  <c r="R40" i="15"/>
  <c r="AA40" i="15" s="1"/>
  <c r="Q40" i="15"/>
  <c r="Z40" i="15" s="1"/>
  <c r="P40" i="15"/>
  <c r="Y40" i="15" s="1"/>
  <c r="U39" i="15"/>
  <c r="T39" i="15"/>
  <c r="S39" i="15"/>
  <c r="R39" i="15"/>
  <c r="Q39" i="15"/>
  <c r="P39" i="15"/>
  <c r="U38" i="15"/>
  <c r="T38" i="15"/>
  <c r="S38" i="15"/>
  <c r="R38" i="15"/>
  <c r="AA38" i="15" s="1"/>
  <c r="Q38" i="15"/>
  <c r="Z38" i="15" s="1"/>
  <c r="P38" i="15"/>
  <c r="Y38" i="15" s="1"/>
  <c r="U37" i="15"/>
  <c r="T37" i="15"/>
  <c r="S37" i="15"/>
  <c r="AB37" i="15" s="1"/>
  <c r="R37" i="15"/>
  <c r="Q37" i="15"/>
  <c r="Z37" i="15" s="1"/>
  <c r="P37" i="15"/>
  <c r="U36" i="15"/>
  <c r="T36" i="15"/>
  <c r="S36" i="15"/>
  <c r="R36" i="15"/>
  <c r="Q36" i="15"/>
  <c r="Z36" i="15" s="1"/>
  <c r="P36" i="15"/>
  <c r="U35" i="15"/>
  <c r="T35" i="15"/>
  <c r="S35" i="15"/>
  <c r="R35" i="15"/>
  <c r="Q35" i="15"/>
  <c r="Z35" i="15" s="1"/>
  <c r="P35" i="15"/>
  <c r="U34" i="15"/>
  <c r="T34" i="15"/>
  <c r="S34" i="15"/>
  <c r="AB34" i="15" s="1"/>
  <c r="R34" i="15"/>
  <c r="AA34" i="15" s="1"/>
  <c r="Q34" i="15"/>
  <c r="Z34" i="15" s="1"/>
  <c r="P34" i="15"/>
  <c r="U33" i="15"/>
  <c r="T33" i="15"/>
  <c r="S33" i="15"/>
  <c r="R33" i="15"/>
  <c r="AA33" i="15" s="1"/>
  <c r="Q33" i="15"/>
  <c r="Z33" i="15" s="1"/>
  <c r="P33" i="15"/>
  <c r="Y33" i="15" s="1"/>
  <c r="U32" i="15"/>
  <c r="T32" i="15"/>
  <c r="S32" i="15"/>
  <c r="AB32" i="15" s="1"/>
  <c r="R32" i="15"/>
  <c r="AA32" i="15" s="1"/>
  <c r="Q32" i="15"/>
  <c r="Z32" i="15" s="1"/>
  <c r="P32" i="15"/>
  <c r="U31" i="15"/>
  <c r="T31" i="15"/>
  <c r="S31" i="15"/>
  <c r="AB31" i="15" s="1"/>
  <c r="R31" i="15"/>
  <c r="AA31" i="15" s="1"/>
  <c r="Q31" i="15"/>
  <c r="Z31" i="15" s="1"/>
  <c r="P31" i="15"/>
  <c r="Y31" i="15" s="1"/>
  <c r="U30" i="15"/>
  <c r="T30" i="15"/>
  <c r="S30" i="15"/>
  <c r="R30" i="15"/>
  <c r="AA30" i="15" s="1"/>
  <c r="Q30" i="15"/>
  <c r="Z30" i="15" s="1"/>
  <c r="P30" i="15"/>
  <c r="Y30" i="15" s="1"/>
  <c r="U29" i="15"/>
  <c r="T29" i="15"/>
  <c r="S29" i="15"/>
  <c r="R29" i="15"/>
  <c r="Q29" i="15"/>
  <c r="P29" i="15"/>
  <c r="U28" i="15"/>
  <c r="T28" i="15"/>
  <c r="S28" i="15"/>
  <c r="R28" i="15"/>
  <c r="AA28" i="15" s="1"/>
  <c r="Q28" i="15"/>
  <c r="Z28" i="15" s="1"/>
  <c r="P28" i="15"/>
  <c r="Y28" i="15" s="1"/>
  <c r="U27" i="15"/>
  <c r="T27" i="15"/>
  <c r="S27" i="15"/>
  <c r="AB27" i="15" s="1"/>
  <c r="R27" i="15"/>
  <c r="Q27" i="15"/>
  <c r="Z27" i="15" s="1"/>
  <c r="P27" i="15"/>
  <c r="U26" i="15"/>
  <c r="T26" i="15"/>
  <c r="S26" i="15"/>
  <c r="R26" i="15"/>
  <c r="Q26" i="15"/>
  <c r="P26" i="15"/>
  <c r="U25" i="15"/>
  <c r="T25" i="15"/>
  <c r="S25" i="15"/>
  <c r="R25" i="15"/>
  <c r="Q25" i="15"/>
  <c r="P25" i="15"/>
  <c r="U24" i="15"/>
  <c r="T24" i="15"/>
  <c r="S24" i="15"/>
  <c r="R24" i="15"/>
  <c r="AA24" i="15" s="1"/>
  <c r="Q24" i="15"/>
  <c r="Z24" i="15" s="1"/>
  <c r="P24" i="15"/>
  <c r="Y24" i="15" s="1"/>
  <c r="U23" i="15"/>
  <c r="T23" i="15"/>
  <c r="S23" i="15"/>
  <c r="R23" i="15"/>
  <c r="Q23" i="15"/>
  <c r="P23" i="15"/>
  <c r="U22" i="15"/>
  <c r="T22" i="15"/>
  <c r="S22" i="15"/>
  <c r="R22" i="15"/>
  <c r="Q22" i="15"/>
  <c r="P22" i="15"/>
  <c r="U21" i="15"/>
  <c r="T21" i="15"/>
  <c r="S21" i="15"/>
  <c r="AB21" i="15" s="1"/>
  <c r="R21" i="15"/>
  <c r="AA21" i="15" s="1"/>
  <c r="Q21" i="15"/>
  <c r="Z21" i="15" s="1"/>
  <c r="P21" i="15"/>
  <c r="Y21" i="15" s="1"/>
  <c r="U20" i="15"/>
  <c r="T20" i="15"/>
  <c r="S20" i="15"/>
  <c r="AB20" i="15" s="1"/>
  <c r="R20" i="15"/>
  <c r="AA20" i="15" s="1"/>
  <c r="Q20" i="15"/>
  <c r="Z20" i="15" s="1"/>
  <c r="P20" i="15"/>
  <c r="Y20" i="15" s="1"/>
  <c r="U19" i="15"/>
  <c r="T19" i="15"/>
  <c r="S19" i="15"/>
  <c r="AB19" i="15" s="1"/>
  <c r="R19" i="15"/>
  <c r="AA19" i="15" s="1"/>
  <c r="Q19" i="15"/>
  <c r="Z19" i="15" s="1"/>
  <c r="P19" i="15"/>
  <c r="Y19" i="15" s="1"/>
  <c r="U18" i="15"/>
  <c r="T18" i="15"/>
  <c r="S18" i="15"/>
  <c r="R18" i="15"/>
  <c r="AA18" i="15" s="1"/>
  <c r="Q18" i="15"/>
  <c r="Z18" i="15" s="1"/>
  <c r="P18" i="15"/>
  <c r="Y18" i="15" s="1"/>
  <c r="U17" i="15"/>
  <c r="T17" i="15"/>
  <c r="S17" i="15"/>
  <c r="AB17" i="15" s="1"/>
  <c r="R17" i="15"/>
  <c r="AA17" i="15" s="1"/>
  <c r="Q17" i="15"/>
  <c r="Z17" i="15" s="1"/>
  <c r="P17" i="15"/>
  <c r="Y17" i="15" s="1"/>
  <c r="U16" i="15"/>
  <c r="T16" i="15"/>
  <c r="S16" i="15"/>
  <c r="AB16" i="15" s="1"/>
  <c r="R16" i="15"/>
  <c r="AA16" i="15" s="1"/>
  <c r="Q16" i="15"/>
  <c r="Z16" i="15" s="1"/>
  <c r="P16" i="15"/>
  <c r="Y16" i="15" s="1"/>
  <c r="U15" i="15"/>
  <c r="T15" i="15"/>
  <c r="S15" i="15"/>
  <c r="AB15" i="15" s="1"/>
  <c r="R15" i="15"/>
  <c r="AA15" i="15" s="1"/>
  <c r="Q15" i="15"/>
  <c r="Z15" i="15" s="1"/>
  <c r="P15" i="15"/>
  <c r="U14" i="15"/>
  <c r="T14" i="15"/>
  <c r="S14" i="15"/>
  <c r="R14" i="15"/>
  <c r="AA14" i="15" s="1"/>
  <c r="Q14" i="15"/>
  <c r="Z14" i="15" s="1"/>
  <c r="P14" i="15"/>
  <c r="Y14" i="15" s="1"/>
  <c r="U13" i="15"/>
  <c r="T13" i="15"/>
  <c r="S13" i="15"/>
  <c r="AB13" i="15" s="1"/>
  <c r="R13" i="15"/>
  <c r="AA13" i="15" s="1"/>
  <c r="Q13" i="15"/>
  <c r="Z13" i="15" s="1"/>
  <c r="P13" i="15"/>
  <c r="U12" i="15"/>
  <c r="T12" i="15"/>
  <c r="S12" i="15"/>
  <c r="AB12" i="15" s="1"/>
  <c r="R12" i="15"/>
  <c r="AA12" i="15" s="1"/>
  <c r="Q12" i="15"/>
  <c r="P12" i="15"/>
  <c r="Y12" i="15" s="1"/>
  <c r="U11" i="15"/>
  <c r="T11" i="15"/>
  <c r="S11" i="15"/>
  <c r="AB11" i="15" s="1"/>
  <c r="R11" i="15"/>
  <c r="AA11" i="15" s="1"/>
  <c r="Q11" i="15"/>
  <c r="P11" i="15"/>
  <c r="Y11" i="15" s="1"/>
  <c r="U10" i="15"/>
  <c r="T10" i="15"/>
  <c r="S10" i="15"/>
  <c r="AB10" i="15" s="1"/>
  <c r="R10" i="15"/>
  <c r="AA10" i="15" s="1"/>
  <c r="Q10" i="15"/>
  <c r="P10" i="15"/>
  <c r="Y10" i="15" s="1"/>
  <c r="U9" i="15"/>
  <c r="T9" i="15"/>
  <c r="S9" i="15"/>
  <c r="R9" i="15"/>
  <c r="AA9" i="15" s="1"/>
  <c r="Q9" i="15"/>
  <c r="P9" i="15"/>
  <c r="Y9" i="15" s="1"/>
  <c r="U8" i="15"/>
  <c r="T8" i="15"/>
  <c r="S8" i="15"/>
  <c r="AB8" i="15" s="1"/>
  <c r="R8" i="15"/>
  <c r="AA8" i="15" s="1"/>
  <c r="Q8" i="15"/>
  <c r="P8" i="15"/>
  <c r="Y8" i="15" s="1"/>
  <c r="U7" i="15"/>
  <c r="T7" i="15"/>
  <c r="S7" i="15"/>
  <c r="AB7" i="15" s="1"/>
  <c r="R7" i="15"/>
  <c r="AA7" i="15" s="1"/>
  <c r="Q7" i="15"/>
  <c r="Z7" i="15" s="1"/>
  <c r="P7" i="15"/>
  <c r="Y7" i="15" s="1"/>
  <c r="U6" i="15"/>
  <c r="T6" i="15"/>
  <c r="S6" i="15"/>
  <c r="AB6" i="15" s="1"/>
  <c r="R6" i="15"/>
  <c r="AA6" i="15" s="1"/>
  <c r="Q6" i="15"/>
  <c r="P6" i="15"/>
  <c r="Y6" i="15" s="1"/>
  <c r="U5" i="15"/>
  <c r="T5" i="15"/>
  <c r="S5" i="15"/>
  <c r="AB5" i="15" s="1"/>
  <c r="R5" i="15"/>
  <c r="AA5" i="15" s="1"/>
  <c r="Q5" i="15"/>
  <c r="Z5" i="15" s="1"/>
  <c r="P5" i="15"/>
  <c r="Y5" i="15" s="1"/>
  <c r="U4" i="15"/>
  <c r="T4" i="15"/>
  <c r="S4" i="15"/>
  <c r="AB4" i="15" s="1"/>
  <c r="R4" i="15"/>
  <c r="AA4" i="15" s="1"/>
  <c r="Q4" i="15"/>
  <c r="Z4" i="15" s="1"/>
  <c r="P4" i="15"/>
  <c r="U3" i="15"/>
  <c r="T3" i="15"/>
  <c r="S3" i="15"/>
  <c r="R3" i="15"/>
  <c r="AA3" i="15" s="1"/>
  <c r="Q3" i="15"/>
  <c r="Z3" i="15" s="1"/>
  <c r="P3" i="15"/>
  <c r="Y3" i="15" s="1"/>
  <c r="U2" i="15"/>
  <c r="T2" i="15"/>
  <c r="S2" i="15"/>
  <c r="R2" i="15"/>
  <c r="AA2" i="15" s="1"/>
  <c r="Q2" i="15"/>
  <c r="Z2" i="15" s="1"/>
  <c r="P2" i="15"/>
  <c r="Y2" i="15" s="1"/>
  <c r="U1" i="15"/>
  <c r="T1" i="15"/>
  <c r="S1" i="15"/>
  <c r="AB1" i="15" s="1"/>
  <c r="R1" i="15"/>
  <c r="AA1" i="15" s="1"/>
  <c r="Q1" i="15"/>
  <c r="Z1" i="15" s="1"/>
  <c r="P1" i="15"/>
  <c r="Y1" i="15" s="1"/>
  <c r="D27" i="14"/>
  <c r="G27" i="14"/>
  <c r="J27" i="14"/>
  <c r="M27" i="14"/>
  <c r="P27" i="14"/>
  <c r="S27" i="14"/>
  <c r="V27" i="14"/>
  <c r="Y27" i="14"/>
  <c r="AB27" i="14"/>
  <c r="AE27" i="14"/>
  <c r="AH27" i="14"/>
  <c r="AK27" i="14"/>
  <c r="AN27" i="14"/>
  <c r="AQ27" i="14"/>
  <c r="AT27" i="14"/>
  <c r="AW27" i="14"/>
  <c r="AZ27" i="14"/>
  <c r="BC27" i="14"/>
  <c r="BF27" i="14"/>
  <c r="BI27" i="14"/>
  <c r="BL27" i="14"/>
  <c r="BO27" i="14"/>
  <c r="BR27" i="14"/>
  <c r="BU27" i="14"/>
  <c r="BX27" i="14"/>
  <c r="CA27" i="14"/>
  <c r="CD27" i="14"/>
  <c r="CG27" i="14"/>
  <c r="CJ27" i="14"/>
  <c r="CM27" i="14"/>
  <c r="CP27" i="14"/>
  <c r="CS27" i="14"/>
  <c r="CV27" i="14"/>
  <c r="CY27" i="14"/>
  <c r="DB27" i="14"/>
  <c r="D28" i="14"/>
  <c r="G28" i="14"/>
  <c r="J28" i="14"/>
  <c r="M28" i="14"/>
  <c r="P28" i="14"/>
  <c r="S28" i="14"/>
  <c r="V28" i="14"/>
  <c r="Y28" i="14"/>
  <c r="AB28" i="14"/>
  <c r="AE28" i="14"/>
  <c r="AH28" i="14"/>
  <c r="AK28" i="14"/>
  <c r="AN28" i="14"/>
  <c r="AQ28" i="14"/>
  <c r="AT28" i="14"/>
  <c r="AW28" i="14"/>
  <c r="AZ28" i="14"/>
  <c r="BC28" i="14"/>
  <c r="BF28" i="14"/>
  <c r="BI28" i="14"/>
  <c r="BL28" i="14"/>
  <c r="BO28" i="14"/>
  <c r="BR28" i="14"/>
  <c r="BU28" i="14"/>
  <c r="BX28" i="14"/>
  <c r="CA28" i="14"/>
  <c r="CD28" i="14"/>
  <c r="CG28" i="14"/>
  <c r="CJ28" i="14"/>
  <c r="CM28" i="14"/>
  <c r="CP28" i="14"/>
  <c r="CS28" i="14"/>
  <c r="CV28" i="14"/>
  <c r="CY28" i="14"/>
  <c r="DB28" i="14"/>
  <c r="D29" i="14"/>
  <c r="G29" i="14"/>
  <c r="J29" i="14"/>
  <c r="M29" i="14"/>
  <c r="P29" i="14"/>
  <c r="S29" i="14"/>
  <c r="V29" i="14"/>
  <c r="Y29" i="14"/>
  <c r="AB29" i="14"/>
  <c r="AE29" i="14"/>
  <c r="AH29" i="14"/>
  <c r="AK29" i="14"/>
  <c r="AN29" i="14"/>
  <c r="AQ29" i="14"/>
  <c r="AT29" i="14"/>
  <c r="AW29" i="14"/>
  <c r="AZ29" i="14"/>
  <c r="BC29" i="14"/>
  <c r="BF29" i="14"/>
  <c r="BI29" i="14"/>
  <c r="BL29" i="14"/>
  <c r="BO29" i="14"/>
  <c r="BR29" i="14"/>
  <c r="BU29" i="14"/>
  <c r="BX29" i="14"/>
  <c r="CA29" i="14"/>
  <c r="CD29" i="14"/>
  <c r="CG29" i="14"/>
  <c r="CJ29" i="14"/>
  <c r="CM29" i="14"/>
  <c r="CP29" i="14"/>
  <c r="CS29" i="14"/>
  <c r="CV29" i="14"/>
  <c r="CY29" i="14"/>
  <c r="DB29" i="14"/>
  <c r="C18" i="14"/>
  <c r="C27" i="14" s="1"/>
  <c r="D18" i="14"/>
  <c r="E18" i="14"/>
  <c r="E27" i="14" s="1"/>
  <c r="F18" i="14"/>
  <c r="F27" i="14" s="1"/>
  <c r="G18" i="14"/>
  <c r="H18" i="14"/>
  <c r="H27" i="14" s="1"/>
  <c r="I18" i="14"/>
  <c r="I27" i="14" s="1"/>
  <c r="J18" i="14"/>
  <c r="K18" i="14"/>
  <c r="K27" i="14" s="1"/>
  <c r="L18" i="14"/>
  <c r="L27" i="14" s="1"/>
  <c r="M18" i="14"/>
  <c r="N18" i="14"/>
  <c r="N27" i="14" s="1"/>
  <c r="O18" i="14"/>
  <c r="O27" i="14" s="1"/>
  <c r="P18" i="14"/>
  <c r="Q18" i="14"/>
  <c r="Q27" i="14" s="1"/>
  <c r="R18" i="14"/>
  <c r="R27" i="14" s="1"/>
  <c r="S18" i="14"/>
  <c r="T18" i="14"/>
  <c r="T27" i="14" s="1"/>
  <c r="U18" i="14"/>
  <c r="U27" i="14" s="1"/>
  <c r="V18" i="14"/>
  <c r="W18" i="14"/>
  <c r="W27" i="14" s="1"/>
  <c r="X18" i="14"/>
  <c r="X27" i="14" s="1"/>
  <c r="Y18" i="14"/>
  <c r="Z18" i="14"/>
  <c r="Z27" i="14" s="1"/>
  <c r="AA18" i="14"/>
  <c r="AA27" i="14" s="1"/>
  <c r="AB18" i="14"/>
  <c r="AC18" i="14"/>
  <c r="AC27" i="14" s="1"/>
  <c r="AD18" i="14"/>
  <c r="AD27" i="14" s="1"/>
  <c r="AE18" i="14"/>
  <c r="AF18" i="14"/>
  <c r="AF27" i="14" s="1"/>
  <c r="AG18" i="14"/>
  <c r="AG27" i="14" s="1"/>
  <c r="AH18" i="14"/>
  <c r="AI18" i="14"/>
  <c r="AI27" i="14" s="1"/>
  <c r="AJ18" i="14"/>
  <c r="AJ27" i="14" s="1"/>
  <c r="AK18" i="14"/>
  <c r="AL18" i="14"/>
  <c r="AL27" i="14" s="1"/>
  <c r="AM18" i="14"/>
  <c r="AM27" i="14" s="1"/>
  <c r="AN18" i="14"/>
  <c r="AO18" i="14"/>
  <c r="AO27" i="14" s="1"/>
  <c r="AP18" i="14"/>
  <c r="AP27" i="14" s="1"/>
  <c r="AQ18" i="14"/>
  <c r="AR18" i="14"/>
  <c r="AR27" i="14" s="1"/>
  <c r="AS18" i="14"/>
  <c r="AS27" i="14" s="1"/>
  <c r="AT18" i="14"/>
  <c r="AU18" i="14"/>
  <c r="AU27" i="14" s="1"/>
  <c r="AV18" i="14"/>
  <c r="AV27" i="14" s="1"/>
  <c r="AW18" i="14"/>
  <c r="AX18" i="14"/>
  <c r="AX27" i="14" s="1"/>
  <c r="AY18" i="14"/>
  <c r="AY27" i="14" s="1"/>
  <c r="AZ18" i="14"/>
  <c r="BA18" i="14"/>
  <c r="BA27" i="14" s="1"/>
  <c r="BB18" i="14"/>
  <c r="BB27" i="14" s="1"/>
  <c r="BC18" i="14"/>
  <c r="BD18" i="14"/>
  <c r="BD27" i="14" s="1"/>
  <c r="BE18" i="14"/>
  <c r="BE27" i="14" s="1"/>
  <c r="BF18" i="14"/>
  <c r="BG18" i="14"/>
  <c r="BG27" i="14" s="1"/>
  <c r="BH18" i="14"/>
  <c r="BH27" i="14" s="1"/>
  <c r="BI18" i="14"/>
  <c r="BJ18" i="14"/>
  <c r="BJ27" i="14" s="1"/>
  <c r="BK18" i="14"/>
  <c r="BK27" i="14" s="1"/>
  <c r="BL18" i="14"/>
  <c r="BM18" i="14"/>
  <c r="BM27" i="14" s="1"/>
  <c r="BN18" i="14"/>
  <c r="BN27" i="14" s="1"/>
  <c r="BO18" i="14"/>
  <c r="BP18" i="14"/>
  <c r="BP27" i="14" s="1"/>
  <c r="BQ18" i="14"/>
  <c r="BQ27" i="14" s="1"/>
  <c r="BR18" i="14"/>
  <c r="BS18" i="14"/>
  <c r="BS27" i="14" s="1"/>
  <c r="BT18" i="14"/>
  <c r="BT27" i="14" s="1"/>
  <c r="BU18" i="14"/>
  <c r="BV18" i="14"/>
  <c r="BV27" i="14" s="1"/>
  <c r="BW18" i="14"/>
  <c r="BW27" i="14" s="1"/>
  <c r="BX18" i="14"/>
  <c r="BY18" i="14"/>
  <c r="BY27" i="14" s="1"/>
  <c r="BZ18" i="14"/>
  <c r="BZ27" i="14" s="1"/>
  <c r="CA18" i="14"/>
  <c r="CB18" i="14"/>
  <c r="CB27" i="14" s="1"/>
  <c r="CC18" i="14"/>
  <c r="CC27" i="14" s="1"/>
  <c r="CD18" i="14"/>
  <c r="CE18" i="14"/>
  <c r="CE27" i="14" s="1"/>
  <c r="CF18" i="14"/>
  <c r="CF27" i="14" s="1"/>
  <c r="CG18" i="14"/>
  <c r="CH18" i="14"/>
  <c r="CH27" i="14" s="1"/>
  <c r="CI18" i="14"/>
  <c r="CI27" i="14" s="1"/>
  <c r="CJ18" i="14"/>
  <c r="CK18" i="14"/>
  <c r="CK27" i="14" s="1"/>
  <c r="CL18" i="14"/>
  <c r="CL27" i="14" s="1"/>
  <c r="CM18" i="14"/>
  <c r="CN18" i="14"/>
  <c r="CN27" i="14" s="1"/>
  <c r="CO18" i="14"/>
  <c r="CO27" i="14" s="1"/>
  <c r="CP18" i="14"/>
  <c r="CQ18" i="14"/>
  <c r="CQ27" i="14" s="1"/>
  <c r="CR18" i="14"/>
  <c r="CR27" i="14" s="1"/>
  <c r="CS18" i="14"/>
  <c r="CT18" i="14"/>
  <c r="CT27" i="14" s="1"/>
  <c r="CU18" i="14"/>
  <c r="CU27" i="14" s="1"/>
  <c r="CV18" i="14"/>
  <c r="CW18" i="14"/>
  <c r="CW27" i="14" s="1"/>
  <c r="CX18" i="14"/>
  <c r="CX27" i="14" s="1"/>
  <c r="CY18" i="14"/>
  <c r="CZ18" i="14"/>
  <c r="CZ27" i="14" s="1"/>
  <c r="DA18" i="14"/>
  <c r="DA27" i="14" s="1"/>
  <c r="DB18" i="14"/>
  <c r="DC18" i="14"/>
  <c r="DC27" i="14" s="1"/>
  <c r="C19" i="14"/>
  <c r="C28" i="14" s="1"/>
  <c r="D19" i="14"/>
  <c r="E19" i="14"/>
  <c r="E28" i="14" s="1"/>
  <c r="F19" i="14"/>
  <c r="F28" i="14" s="1"/>
  <c r="G19" i="14"/>
  <c r="H19" i="14"/>
  <c r="H28" i="14" s="1"/>
  <c r="I19" i="14"/>
  <c r="I28" i="14" s="1"/>
  <c r="J19" i="14"/>
  <c r="K19" i="14"/>
  <c r="K28" i="14" s="1"/>
  <c r="L19" i="14"/>
  <c r="L28" i="14" s="1"/>
  <c r="M19" i="14"/>
  <c r="N19" i="14"/>
  <c r="N28" i="14" s="1"/>
  <c r="O19" i="14"/>
  <c r="O28" i="14" s="1"/>
  <c r="P19" i="14"/>
  <c r="Q19" i="14"/>
  <c r="Q28" i="14" s="1"/>
  <c r="R19" i="14"/>
  <c r="R28" i="14" s="1"/>
  <c r="S19" i="14"/>
  <c r="T19" i="14"/>
  <c r="T28" i="14" s="1"/>
  <c r="U19" i="14"/>
  <c r="U28" i="14" s="1"/>
  <c r="V19" i="14"/>
  <c r="W19" i="14"/>
  <c r="W28" i="14" s="1"/>
  <c r="X19" i="14"/>
  <c r="X28" i="14" s="1"/>
  <c r="Y19" i="14"/>
  <c r="Z19" i="14"/>
  <c r="Z28" i="14" s="1"/>
  <c r="AA19" i="14"/>
  <c r="AA28" i="14" s="1"/>
  <c r="AB19" i="14"/>
  <c r="AC19" i="14"/>
  <c r="AC28" i="14" s="1"/>
  <c r="AD19" i="14"/>
  <c r="AD28" i="14" s="1"/>
  <c r="AE19" i="14"/>
  <c r="AF19" i="14"/>
  <c r="AF28" i="14" s="1"/>
  <c r="AG19" i="14"/>
  <c r="AG28" i="14" s="1"/>
  <c r="AH19" i="14"/>
  <c r="AI19" i="14"/>
  <c r="AI28" i="14" s="1"/>
  <c r="AJ19" i="14"/>
  <c r="AJ28" i="14" s="1"/>
  <c r="AK19" i="14"/>
  <c r="AL19" i="14"/>
  <c r="AL28" i="14" s="1"/>
  <c r="AM19" i="14"/>
  <c r="AM28" i="14" s="1"/>
  <c r="AN19" i="14"/>
  <c r="AO19" i="14"/>
  <c r="AO28" i="14" s="1"/>
  <c r="AP19" i="14"/>
  <c r="AP28" i="14" s="1"/>
  <c r="AQ19" i="14"/>
  <c r="AR19" i="14"/>
  <c r="AR28" i="14" s="1"/>
  <c r="AS19" i="14"/>
  <c r="AS28" i="14" s="1"/>
  <c r="AT19" i="14"/>
  <c r="AU19" i="14"/>
  <c r="AU28" i="14" s="1"/>
  <c r="AV19" i="14"/>
  <c r="AV28" i="14" s="1"/>
  <c r="AW19" i="14"/>
  <c r="AX19" i="14"/>
  <c r="AX28" i="14" s="1"/>
  <c r="AY19" i="14"/>
  <c r="AY28" i="14" s="1"/>
  <c r="AZ19" i="14"/>
  <c r="BA19" i="14"/>
  <c r="BA28" i="14" s="1"/>
  <c r="BB19" i="14"/>
  <c r="BB28" i="14" s="1"/>
  <c r="BC19" i="14"/>
  <c r="BD19" i="14"/>
  <c r="BD28" i="14" s="1"/>
  <c r="BE19" i="14"/>
  <c r="BE28" i="14" s="1"/>
  <c r="BF19" i="14"/>
  <c r="BG19" i="14"/>
  <c r="BG28" i="14" s="1"/>
  <c r="BH19" i="14"/>
  <c r="BH28" i="14" s="1"/>
  <c r="BI19" i="14"/>
  <c r="BJ19" i="14"/>
  <c r="BJ28" i="14" s="1"/>
  <c r="BK19" i="14"/>
  <c r="BK28" i="14" s="1"/>
  <c r="BL19" i="14"/>
  <c r="BM19" i="14"/>
  <c r="BM28" i="14" s="1"/>
  <c r="BN19" i="14"/>
  <c r="BN28" i="14" s="1"/>
  <c r="BO19" i="14"/>
  <c r="BP19" i="14"/>
  <c r="BP28" i="14" s="1"/>
  <c r="BQ19" i="14"/>
  <c r="BQ28" i="14" s="1"/>
  <c r="BR19" i="14"/>
  <c r="BS19" i="14"/>
  <c r="BS28" i="14" s="1"/>
  <c r="BT19" i="14"/>
  <c r="BT28" i="14" s="1"/>
  <c r="BU19" i="14"/>
  <c r="BV19" i="14"/>
  <c r="BV28" i="14" s="1"/>
  <c r="BW19" i="14"/>
  <c r="BW28" i="14" s="1"/>
  <c r="BX19" i="14"/>
  <c r="BY19" i="14"/>
  <c r="BY28" i="14" s="1"/>
  <c r="BZ19" i="14"/>
  <c r="BZ28" i="14" s="1"/>
  <c r="CA19" i="14"/>
  <c r="CB19" i="14"/>
  <c r="CB28" i="14" s="1"/>
  <c r="CC19" i="14"/>
  <c r="CC28" i="14" s="1"/>
  <c r="CD19" i="14"/>
  <c r="CE19" i="14"/>
  <c r="CE28" i="14" s="1"/>
  <c r="CF19" i="14"/>
  <c r="CF28" i="14" s="1"/>
  <c r="CG19" i="14"/>
  <c r="CH19" i="14"/>
  <c r="CH28" i="14" s="1"/>
  <c r="CI19" i="14"/>
  <c r="CI28" i="14" s="1"/>
  <c r="CJ19" i="14"/>
  <c r="CK19" i="14"/>
  <c r="CK28" i="14" s="1"/>
  <c r="CL19" i="14"/>
  <c r="CL28" i="14" s="1"/>
  <c r="CM19" i="14"/>
  <c r="CN19" i="14"/>
  <c r="CN28" i="14" s="1"/>
  <c r="CO19" i="14"/>
  <c r="CO28" i="14" s="1"/>
  <c r="CP19" i="14"/>
  <c r="CQ19" i="14"/>
  <c r="CQ28" i="14" s="1"/>
  <c r="CR19" i="14"/>
  <c r="CR28" i="14" s="1"/>
  <c r="CS19" i="14"/>
  <c r="CT19" i="14"/>
  <c r="CT28" i="14" s="1"/>
  <c r="CU19" i="14"/>
  <c r="CU28" i="14" s="1"/>
  <c r="CV19" i="14"/>
  <c r="CW19" i="14"/>
  <c r="CW28" i="14" s="1"/>
  <c r="CX19" i="14"/>
  <c r="CX28" i="14" s="1"/>
  <c r="CY19" i="14"/>
  <c r="CZ19" i="14"/>
  <c r="CZ28" i="14" s="1"/>
  <c r="DA19" i="14"/>
  <c r="DA28" i="14" s="1"/>
  <c r="DB19" i="14"/>
  <c r="DC19" i="14"/>
  <c r="DC28" i="14" s="1"/>
  <c r="C20" i="14"/>
  <c r="C29" i="14" s="1"/>
  <c r="D20" i="14"/>
  <c r="E20" i="14"/>
  <c r="E29" i="14" s="1"/>
  <c r="F20" i="14"/>
  <c r="F29" i="14" s="1"/>
  <c r="G20" i="14"/>
  <c r="H20" i="14"/>
  <c r="H29" i="14" s="1"/>
  <c r="I20" i="14"/>
  <c r="I29" i="14" s="1"/>
  <c r="J20" i="14"/>
  <c r="K20" i="14"/>
  <c r="K29" i="14" s="1"/>
  <c r="L20" i="14"/>
  <c r="L29" i="14" s="1"/>
  <c r="M20" i="14"/>
  <c r="N20" i="14"/>
  <c r="N29" i="14" s="1"/>
  <c r="O20" i="14"/>
  <c r="O29" i="14" s="1"/>
  <c r="P20" i="14"/>
  <c r="Q20" i="14"/>
  <c r="Q29" i="14" s="1"/>
  <c r="R20" i="14"/>
  <c r="R29" i="14" s="1"/>
  <c r="S20" i="14"/>
  <c r="T20" i="14"/>
  <c r="T29" i="14" s="1"/>
  <c r="U20" i="14"/>
  <c r="U29" i="14" s="1"/>
  <c r="V20" i="14"/>
  <c r="W20" i="14"/>
  <c r="W29" i="14" s="1"/>
  <c r="X20" i="14"/>
  <c r="X29" i="14" s="1"/>
  <c r="Y20" i="14"/>
  <c r="Z20" i="14"/>
  <c r="Z29" i="14" s="1"/>
  <c r="AA20" i="14"/>
  <c r="AA29" i="14" s="1"/>
  <c r="AB20" i="14"/>
  <c r="AC20" i="14"/>
  <c r="AC29" i="14" s="1"/>
  <c r="AD20" i="14"/>
  <c r="AD29" i="14" s="1"/>
  <c r="AE20" i="14"/>
  <c r="AF20" i="14"/>
  <c r="AF29" i="14" s="1"/>
  <c r="AG20" i="14"/>
  <c r="AG29" i="14" s="1"/>
  <c r="AH20" i="14"/>
  <c r="AI20" i="14"/>
  <c r="AI29" i="14" s="1"/>
  <c r="AJ20" i="14"/>
  <c r="AJ29" i="14" s="1"/>
  <c r="AK20" i="14"/>
  <c r="AL20" i="14"/>
  <c r="AL29" i="14" s="1"/>
  <c r="AM20" i="14"/>
  <c r="AM29" i="14" s="1"/>
  <c r="AN20" i="14"/>
  <c r="AO20" i="14"/>
  <c r="AO29" i="14" s="1"/>
  <c r="AP20" i="14"/>
  <c r="AP29" i="14" s="1"/>
  <c r="AQ20" i="14"/>
  <c r="AR20" i="14"/>
  <c r="AR29" i="14" s="1"/>
  <c r="AS20" i="14"/>
  <c r="AS29" i="14" s="1"/>
  <c r="AT20" i="14"/>
  <c r="AU20" i="14"/>
  <c r="AU29" i="14" s="1"/>
  <c r="AV20" i="14"/>
  <c r="AV29" i="14" s="1"/>
  <c r="AW20" i="14"/>
  <c r="AX20" i="14"/>
  <c r="AX29" i="14" s="1"/>
  <c r="AY20" i="14"/>
  <c r="AY29" i="14" s="1"/>
  <c r="AZ20" i="14"/>
  <c r="BA20" i="14"/>
  <c r="BA29" i="14" s="1"/>
  <c r="BB20" i="14"/>
  <c r="BB29" i="14" s="1"/>
  <c r="BC20" i="14"/>
  <c r="BD20" i="14"/>
  <c r="BD29" i="14" s="1"/>
  <c r="BE20" i="14"/>
  <c r="BE29" i="14" s="1"/>
  <c r="BF20" i="14"/>
  <c r="BG20" i="14"/>
  <c r="BG29" i="14" s="1"/>
  <c r="BH20" i="14"/>
  <c r="BH29" i="14" s="1"/>
  <c r="BI20" i="14"/>
  <c r="BJ20" i="14"/>
  <c r="BJ29" i="14" s="1"/>
  <c r="BK20" i="14"/>
  <c r="BK29" i="14" s="1"/>
  <c r="BL20" i="14"/>
  <c r="BM20" i="14"/>
  <c r="BM29" i="14" s="1"/>
  <c r="BN20" i="14"/>
  <c r="BN29" i="14" s="1"/>
  <c r="BO20" i="14"/>
  <c r="BP20" i="14"/>
  <c r="BP29" i="14" s="1"/>
  <c r="BQ20" i="14"/>
  <c r="BQ29" i="14" s="1"/>
  <c r="BR20" i="14"/>
  <c r="BS20" i="14"/>
  <c r="BS29" i="14" s="1"/>
  <c r="BT20" i="14"/>
  <c r="BT29" i="14" s="1"/>
  <c r="BU20" i="14"/>
  <c r="BV20" i="14"/>
  <c r="BV29" i="14" s="1"/>
  <c r="BW20" i="14"/>
  <c r="BW29" i="14" s="1"/>
  <c r="BX20" i="14"/>
  <c r="BY20" i="14"/>
  <c r="BY29" i="14" s="1"/>
  <c r="BZ20" i="14"/>
  <c r="BZ29" i="14" s="1"/>
  <c r="CA20" i="14"/>
  <c r="CB20" i="14"/>
  <c r="CB29" i="14" s="1"/>
  <c r="CC20" i="14"/>
  <c r="CC29" i="14" s="1"/>
  <c r="CD20" i="14"/>
  <c r="CE20" i="14"/>
  <c r="CE29" i="14" s="1"/>
  <c r="CF20" i="14"/>
  <c r="CF29" i="14" s="1"/>
  <c r="CG20" i="14"/>
  <c r="CH20" i="14"/>
  <c r="CH29" i="14" s="1"/>
  <c r="CI20" i="14"/>
  <c r="CI29" i="14" s="1"/>
  <c r="CJ20" i="14"/>
  <c r="CK20" i="14"/>
  <c r="CK29" i="14" s="1"/>
  <c r="CL20" i="14"/>
  <c r="CL29" i="14" s="1"/>
  <c r="CM20" i="14"/>
  <c r="CN20" i="14"/>
  <c r="CN29" i="14" s="1"/>
  <c r="CO20" i="14"/>
  <c r="CO29" i="14" s="1"/>
  <c r="CP20" i="14"/>
  <c r="CQ20" i="14"/>
  <c r="CQ29" i="14" s="1"/>
  <c r="CR20" i="14"/>
  <c r="CR29" i="14" s="1"/>
  <c r="CS20" i="14"/>
  <c r="CT20" i="14"/>
  <c r="CT29" i="14" s="1"/>
  <c r="CU20" i="14"/>
  <c r="CU29" i="14" s="1"/>
  <c r="CV20" i="14"/>
  <c r="CW20" i="14"/>
  <c r="CW29" i="14" s="1"/>
  <c r="CX20" i="14"/>
  <c r="CX29" i="14" s="1"/>
  <c r="CY20" i="14"/>
  <c r="CZ20" i="14"/>
  <c r="CZ29" i="14" s="1"/>
  <c r="DA20" i="14"/>
  <c r="DA29" i="14" s="1"/>
  <c r="DB20" i="14"/>
  <c r="DC20" i="14"/>
  <c r="DC29" i="14" s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B22" i="14"/>
  <c r="B21" i="14"/>
  <c r="B20" i="14"/>
  <c r="B29" i="14" s="1"/>
  <c r="B19" i="14"/>
  <c r="B28" i="14" s="1"/>
  <c r="B18" i="14"/>
  <c r="B27" i="14" s="1"/>
  <c r="C17" i="14"/>
  <c r="C26" i="14" s="1"/>
  <c r="D17" i="14"/>
  <c r="D26" i="14" s="1"/>
  <c r="E17" i="14"/>
  <c r="E26" i="14" s="1"/>
  <c r="F17" i="14"/>
  <c r="F26" i="14" s="1"/>
  <c r="G17" i="14"/>
  <c r="G26" i="14" s="1"/>
  <c r="H17" i="14"/>
  <c r="H26" i="14" s="1"/>
  <c r="I17" i="14"/>
  <c r="I26" i="14" s="1"/>
  <c r="J17" i="14"/>
  <c r="J26" i="14" s="1"/>
  <c r="K17" i="14"/>
  <c r="K26" i="14" s="1"/>
  <c r="L17" i="14"/>
  <c r="L26" i="14" s="1"/>
  <c r="M17" i="14"/>
  <c r="M26" i="14" s="1"/>
  <c r="N17" i="14"/>
  <c r="N26" i="14" s="1"/>
  <c r="O17" i="14"/>
  <c r="O26" i="14" s="1"/>
  <c r="P17" i="14"/>
  <c r="P26" i="14" s="1"/>
  <c r="Q17" i="14"/>
  <c r="Q26" i="14" s="1"/>
  <c r="R17" i="14"/>
  <c r="R26" i="14" s="1"/>
  <c r="S17" i="14"/>
  <c r="S26" i="14" s="1"/>
  <c r="T17" i="14"/>
  <c r="T26" i="14" s="1"/>
  <c r="U17" i="14"/>
  <c r="U26" i="14" s="1"/>
  <c r="V17" i="14"/>
  <c r="V26" i="14" s="1"/>
  <c r="W17" i="14"/>
  <c r="W26" i="14" s="1"/>
  <c r="X17" i="14"/>
  <c r="X26" i="14" s="1"/>
  <c r="Y17" i="14"/>
  <c r="Y26" i="14" s="1"/>
  <c r="Z17" i="14"/>
  <c r="Z26" i="14" s="1"/>
  <c r="AA17" i="14"/>
  <c r="AA26" i="14" s="1"/>
  <c r="AB17" i="14"/>
  <c r="AB26" i="14" s="1"/>
  <c r="AC17" i="14"/>
  <c r="AC26" i="14" s="1"/>
  <c r="AD17" i="14"/>
  <c r="AD26" i="14" s="1"/>
  <c r="AE17" i="14"/>
  <c r="AE26" i="14" s="1"/>
  <c r="AF17" i="14"/>
  <c r="AF26" i="14" s="1"/>
  <c r="AG17" i="14"/>
  <c r="AG26" i="14" s="1"/>
  <c r="AH17" i="14"/>
  <c r="AH26" i="14" s="1"/>
  <c r="AI17" i="14"/>
  <c r="AI26" i="14" s="1"/>
  <c r="AJ17" i="14"/>
  <c r="AJ26" i="14" s="1"/>
  <c r="AK17" i="14"/>
  <c r="AK26" i="14" s="1"/>
  <c r="AL17" i="14"/>
  <c r="AL26" i="14" s="1"/>
  <c r="AM17" i="14"/>
  <c r="AM26" i="14" s="1"/>
  <c r="AN17" i="14"/>
  <c r="AN26" i="14" s="1"/>
  <c r="AO17" i="14"/>
  <c r="AO26" i="14" s="1"/>
  <c r="AP17" i="14"/>
  <c r="AP26" i="14" s="1"/>
  <c r="AQ17" i="14"/>
  <c r="AQ26" i="14" s="1"/>
  <c r="AR17" i="14"/>
  <c r="AR26" i="14" s="1"/>
  <c r="AS17" i="14"/>
  <c r="AS26" i="14" s="1"/>
  <c r="AT17" i="14"/>
  <c r="AT26" i="14" s="1"/>
  <c r="AU17" i="14"/>
  <c r="AU26" i="14" s="1"/>
  <c r="AV17" i="14"/>
  <c r="AV26" i="14" s="1"/>
  <c r="AW17" i="14"/>
  <c r="AW26" i="14" s="1"/>
  <c r="AX17" i="14"/>
  <c r="AX26" i="14" s="1"/>
  <c r="AY17" i="14"/>
  <c r="AY26" i="14" s="1"/>
  <c r="AZ17" i="14"/>
  <c r="AZ26" i="14" s="1"/>
  <c r="BA17" i="14"/>
  <c r="BA26" i="14" s="1"/>
  <c r="BB17" i="14"/>
  <c r="BB26" i="14" s="1"/>
  <c r="BC17" i="14"/>
  <c r="BC26" i="14" s="1"/>
  <c r="BD17" i="14"/>
  <c r="BD26" i="14" s="1"/>
  <c r="BE17" i="14"/>
  <c r="BE26" i="14" s="1"/>
  <c r="BF17" i="14"/>
  <c r="BF26" i="14" s="1"/>
  <c r="BG17" i="14"/>
  <c r="BG26" i="14" s="1"/>
  <c r="BH17" i="14"/>
  <c r="BH26" i="14" s="1"/>
  <c r="BI17" i="14"/>
  <c r="BI26" i="14" s="1"/>
  <c r="BJ17" i="14"/>
  <c r="BJ26" i="14" s="1"/>
  <c r="BK17" i="14"/>
  <c r="BK26" i="14" s="1"/>
  <c r="BL17" i="14"/>
  <c r="BL26" i="14" s="1"/>
  <c r="BM17" i="14"/>
  <c r="BM26" i="14" s="1"/>
  <c r="BN17" i="14"/>
  <c r="BN26" i="14" s="1"/>
  <c r="BO17" i="14"/>
  <c r="BO26" i="14" s="1"/>
  <c r="BP17" i="14"/>
  <c r="BP26" i="14" s="1"/>
  <c r="BQ17" i="14"/>
  <c r="BQ26" i="14" s="1"/>
  <c r="BR17" i="14"/>
  <c r="BR26" i="14" s="1"/>
  <c r="BS17" i="14"/>
  <c r="BS26" i="14" s="1"/>
  <c r="BT17" i="14"/>
  <c r="BT26" i="14" s="1"/>
  <c r="BU17" i="14"/>
  <c r="BU26" i="14" s="1"/>
  <c r="BV17" i="14"/>
  <c r="BV26" i="14" s="1"/>
  <c r="BW17" i="14"/>
  <c r="BW26" i="14" s="1"/>
  <c r="BX17" i="14"/>
  <c r="BX26" i="14" s="1"/>
  <c r="BY17" i="14"/>
  <c r="BY26" i="14" s="1"/>
  <c r="BZ17" i="14"/>
  <c r="BZ26" i="14" s="1"/>
  <c r="CA17" i="14"/>
  <c r="CA26" i="14" s="1"/>
  <c r="CB17" i="14"/>
  <c r="CB26" i="14" s="1"/>
  <c r="CC17" i="14"/>
  <c r="CC26" i="14" s="1"/>
  <c r="CD17" i="14"/>
  <c r="CD26" i="14" s="1"/>
  <c r="CE17" i="14"/>
  <c r="CE26" i="14" s="1"/>
  <c r="CF17" i="14"/>
  <c r="CF26" i="14" s="1"/>
  <c r="CG17" i="14"/>
  <c r="CG26" i="14" s="1"/>
  <c r="CH17" i="14"/>
  <c r="CH26" i="14" s="1"/>
  <c r="CI17" i="14"/>
  <c r="CI26" i="14" s="1"/>
  <c r="CJ17" i="14"/>
  <c r="CJ26" i="14" s="1"/>
  <c r="CK17" i="14"/>
  <c r="CK26" i="14" s="1"/>
  <c r="CL17" i="14"/>
  <c r="CL26" i="14" s="1"/>
  <c r="CM17" i="14"/>
  <c r="CM26" i="14" s="1"/>
  <c r="CN17" i="14"/>
  <c r="CN26" i="14" s="1"/>
  <c r="CO17" i="14"/>
  <c r="CO26" i="14" s="1"/>
  <c r="CP17" i="14"/>
  <c r="CP26" i="14" s="1"/>
  <c r="CQ17" i="14"/>
  <c r="CQ26" i="14" s="1"/>
  <c r="CR17" i="14"/>
  <c r="CR26" i="14" s="1"/>
  <c r="CS17" i="14"/>
  <c r="CS26" i="14" s="1"/>
  <c r="CT17" i="14"/>
  <c r="CT26" i="14" s="1"/>
  <c r="CU17" i="14"/>
  <c r="CU26" i="14" s="1"/>
  <c r="CV17" i="14"/>
  <c r="CV26" i="14" s="1"/>
  <c r="CW17" i="14"/>
  <c r="CW26" i="14" s="1"/>
  <c r="CX17" i="14"/>
  <c r="CX26" i="14" s="1"/>
  <c r="CY17" i="14"/>
  <c r="CY26" i="14" s="1"/>
  <c r="CZ17" i="14"/>
  <c r="CZ26" i="14" s="1"/>
  <c r="DA17" i="14"/>
  <c r="DA26" i="14" s="1"/>
  <c r="DB17" i="14"/>
  <c r="DB26" i="14" s="1"/>
  <c r="DC17" i="14"/>
  <c r="DC26" i="14" s="1"/>
  <c r="B17" i="14"/>
  <c r="B26" i="14" s="1"/>
  <c r="DD13" i="14"/>
  <c r="DD14" i="14"/>
  <c r="DD15" i="14"/>
  <c r="DD12" i="14"/>
  <c r="DD4" i="14"/>
  <c r="DD5" i="14"/>
  <c r="DD6" i="14"/>
  <c r="DD7" i="14"/>
  <c r="DD8" i="14"/>
  <c r="DD3" i="14"/>
  <c r="G30" i="12"/>
  <c r="H30" i="12"/>
  <c r="K30" i="12"/>
  <c r="M30" i="12"/>
  <c r="S30" i="12"/>
  <c r="T30" i="12"/>
  <c r="W30" i="12"/>
  <c r="Y30" i="12"/>
  <c r="AE30" i="12"/>
  <c r="AF30" i="12"/>
  <c r="AI30" i="12"/>
  <c r="AK30" i="12"/>
  <c r="AQ30" i="12"/>
  <c r="AR30" i="12"/>
  <c r="D31" i="12"/>
  <c r="F31" i="12"/>
  <c r="L31" i="12"/>
  <c r="P31" i="12"/>
  <c r="R31" i="12"/>
  <c r="X31" i="12"/>
  <c r="AB31" i="12"/>
  <c r="AD31" i="12"/>
  <c r="AJ31" i="12"/>
  <c r="AN31" i="12"/>
  <c r="AP31" i="12"/>
  <c r="C32" i="12"/>
  <c r="D32" i="12"/>
  <c r="I32" i="12"/>
  <c r="J32" i="12"/>
  <c r="O32" i="12"/>
  <c r="P32" i="12"/>
  <c r="U32" i="12"/>
  <c r="V32" i="12"/>
  <c r="AA32" i="12"/>
  <c r="AB32" i="12"/>
  <c r="AG32" i="12"/>
  <c r="AH32" i="12"/>
  <c r="AM32" i="12"/>
  <c r="AN32" i="12"/>
  <c r="AS32" i="12"/>
  <c r="D33" i="12"/>
  <c r="G33" i="12"/>
  <c r="H33" i="12"/>
  <c r="J33" i="12"/>
  <c r="M33" i="12"/>
  <c r="N33" i="12"/>
  <c r="P33" i="12"/>
  <c r="S33" i="12"/>
  <c r="T33" i="12"/>
  <c r="V33" i="12"/>
  <c r="Y33" i="12"/>
  <c r="Z33" i="12"/>
  <c r="AB33" i="12"/>
  <c r="AE33" i="12"/>
  <c r="AF33" i="12"/>
  <c r="AH33" i="12"/>
  <c r="AK33" i="12"/>
  <c r="AL33" i="12"/>
  <c r="AN33" i="12"/>
  <c r="AQ33" i="12"/>
  <c r="AR33" i="12"/>
  <c r="C34" i="12"/>
  <c r="F34" i="12"/>
  <c r="I34" i="12"/>
  <c r="L34" i="12"/>
  <c r="O34" i="12"/>
  <c r="R34" i="12"/>
  <c r="U34" i="12"/>
  <c r="X34" i="12"/>
  <c r="AA34" i="12"/>
  <c r="AD34" i="12"/>
  <c r="AG34" i="12"/>
  <c r="AJ34" i="12"/>
  <c r="AM34" i="12"/>
  <c r="AP34" i="12"/>
  <c r="AS34" i="12"/>
  <c r="G35" i="12"/>
  <c r="H35" i="12"/>
  <c r="M35" i="12"/>
  <c r="N35" i="12"/>
  <c r="S35" i="12"/>
  <c r="T35" i="12"/>
  <c r="Y35" i="12"/>
  <c r="Z35" i="12"/>
  <c r="AE35" i="12"/>
  <c r="AF35" i="12"/>
  <c r="AK35" i="12"/>
  <c r="AL35" i="12"/>
  <c r="AQ35" i="12"/>
  <c r="AR35" i="12"/>
  <c r="B33" i="12"/>
  <c r="B32" i="12"/>
  <c r="B31" i="12"/>
  <c r="AS28" i="12"/>
  <c r="AS35" i="12" s="1"/>
  <c r="AR28" i="12"/>
  <c r="AQ28" i="12"/>
  <c r="AP28" i="12"/>
  <c r="AP35" i="12" s="1"/>
  <c r="AO28" i="12"/>
  <c r="AO35" i="12" s="1"/>
  <c r="AN28" i="12"/>
  <c r="AN35" i="12" s="1"/>
  <c r="AM28" i="12"/>
  <c r="AM35" i="12" s="1"/>
  <c r="AL28" i="12"/>
  <c r="AK28" i="12"/>
  <c r="AJ28" i="12"/>
  <c r="AJ35" i="12" s="1"/>
  <c r="AI28" i="12"/>
  <c r="AI35" i="12" s="1"/>
  <c r="AH28" i="12"/>
  <c r="AH35" i="12" s="1"/>
  <c r="AG28" i="12"/>
  <c r="AG35" i="12" s="1"/>
  <c r="AF28" i="12"/>
  <c r="AE28" i="12"/>
  <c r="AD28" i="12"/>
  <c r="AD35" i="12" s="1"/>
  <c r="AC28" i="12"/>
  <c r="AC35" i="12" s="1"/>
  <c r="AB28" i="12"/>
  <c r="AB35" i="12" s="1"/>
  <c r="AA28" i="12"/>
  <c r="AA35" i="12" s="1"/>
  <c r="Z28" i="12"/>
  <c r="Y28" i="12"/>
  <c r="X28" i="12"/>
  <c r="X35" i="12" s="1"/>
  <c r="W28" i="12"/>
  <c r="W35" i="12" s="1"/>
  <c r="V28" i="12"/>
  <c r="V35" i="12" s="1"/>
  <c r="U28" i="12"/>
  <c r="U35" i="12" s="1"/>
  <c r="T28" i="12"/>
  <c r="S28" i="12"/>
  <c r="R28" i="12"/>
  <c r="R35" i="12" s="1"/>
  <c r="Q28" i="12"/>
  <c r="Q35" i="12" s="1"/>
  <c r="P28" i="12"/>
  <c r="P35" i="12" s="1"/>
  <c r="O28" i="12"/>
  <c r="O35" i="12" s="1"/>
  <c r="N28" i="12"/>
  <c r="M28" i="12"/>
  <c r="L28" i="12"/>
  <c r="L35" i="12" s="1"/>
  <c r="K28" i="12"/>
  <c r="K35" i="12" s="1"/>
  <c r="J28" i="12"/>
  <c r="J35" i="12" s="1"/>
  <c r="I28" i="12"/>
  <c r="I35" i="12" s="1"/>
  <c r="H28" i="12"/>
  <c r="G28" i="12"/>
  <c r="F28" i="12"/>
  <c r="F35" i="12" s="1"/>
  <c r="E28" i="12"/>
  <c r="E35" i="12" s="1"/>
  <c r="D28" i="12"/>
  <c r="D35" i="12" s="1"/>
  <c r="C28" i="12"/>
  <c r="C35" i="12" s="1"/>
  <c r="B28" i="12"/>
  <c r="B35" i="12" s="1"/>
  <c r="AS27" i="12"/>
  <c r="AR27" i="12"/>
  <c r="AR34" i="12" s="1"/>
  <c r="AQ27" i="12"/>
  <c r="AQ34" i="12" s="1"/>
  <c r="AP27" i="12"/>
  <c r="AO27" i="12"/>
  <c r="AO34" i="12" s="1"/>
  <c r="AN27" i="12"/>
  <c r="AN34" i="12" s="1"/>
  <c r="AM27" i="12"/>
  <c r="AL27" i="12"/>
  <c r="AL34" i="12" s="1"/>
  <c r="AK27" i="12"/>
  <c r="AK34" i="12" s="1"/>
  <c r="AJ27" i="12"/>
  <c r="AI27" i="12"/>
  <c r="AI34" i="12" s="1"/>
  <c r="AH27" i="12"/>
  <c r="AH34" i="12" s="1"/>
  <c r="AG27" i="12"/>
  <c r="AF27" i="12"/>
  <c r="AF34" i="12" s="1"/>
  <c r="AE27" i="12"/>
  <c r="AE34" i="12" s="1"/>
  <c r="AD27" i="12"/>
  <c r="AC27" i="12"/>
  <c r="AC34" i="12" s="1"/>
  <c r="AB27" i="12"/>
  <c r="AB34" i="12" s="1"/>
  <c r="AA27" i="12"/>
  <c r="Z27" i="12"/>
  <c r="Z34" i="12" s="1"/>
  <c r="Y27" i="12"/>
  <c r="Y34" i="12" s="1"/>
  <c r="X27" i="12"/>
  <c r="W27" i="12"/>
  <c r="W34" i="12" s="1"/>
  <c r="V27" i="12"/>
  <c r="V34" i="12" s="1"/>
  <c r="U27" i="12"/>
  <c r="T27" i="12"/>
  <c r="T34" i="12" s="1"/>
  <c r="S27" i="12"/>
  <c r="S34" i="12" s="1"/>
  <c r="R27" i="12"/>
  <c r="Q27" i="12"/>
  <c r="Q34" i="12" s="1"/>
  <c r="P27" i="12"/>
  <c r="P34" i="12" s="1"/>
  <c r="O27" i="12"/>
  <c r="N27" i="12"/>
  <c r="N34" i="12" s="1"/>
  <c r="M27" i="12"/>
  <c r="M34" i="12" s="1"/>
  <c r="L27" i="12"/>
  <c r="K27" i="12"/>
  <c r="K34" i="12" s="1"/>
  <c r="J27" i="12"/>
  <c r="J34" i="12" s="1"/>
  <c r="I27" i="12"/>
  <c r="H27" i="12"/>
  <c r="H34" i="12" s="1"/>
  <c r="G27" i="12"/>
  <c r="G34" i="12" s="1"/>
  <c r="F27" i="12"/>
  <c r="E27" i="12"/>
  <c r="E34" i="12" s="1"/>
  <c r="D27" i="12"/>
  <c r="D34" i="12" s="1"/>
  <c r="C27" i="12"/>
  <c r="B27" i="12"/>
  <c r="B34" i="12" s="1"/>
  <c r="AS26" i="12"/>
  <c r="AS33" i="12" s="1"/>
  <c r="AR26" i="12"/>
  <c r="AQ26" i="12"/>
  <c r="AP26" i="12"/>
  <c r="AP33" i="12" s="1"/>
  <c r="AO26" i="12"/>
  <c r="AO33" i="12" s="1"/>
  <c r="AN26" i="12"/>
  <c r="AM26" i="12"/>
  <c r="AM33" i="12" s="1"/>
  <c r="AL26" i="12"/>
  <c r="AK26" i="12"/>
  <c r="AJ26" i="12"/>
  <c r="AJ33" i="12" s="1"/>
  <c r="AI26" i="12"/>
  <c r="AI33" i="12" s="1"/>
  <c r="AH26" i="12"/>
  <c r="AG26" i="12"/>
  <c r="AG33" i="12" s="1"/>
  <c r="AF26" i="12"/>
  <c r="AE26" i="12"/>
  <c r="AD26" i="12"/>
  <c r="AD33" i="12" s="1"/>
  <c r="AC26" i="12"/>
  <c r="AC33" i="12" s="1"/>
  <c r="AB26" i="12"/>
  <c r="AA26" i="12"/>
  <c r="AA33" i="12" s="1"/>
  <c r="Z26" i="12"/>
  <c r="Y26" i="12"/>
  <c r="X26" i="12"/>
  <c r="X33" i="12" s="1"/>
  <c r="W26" i="12"/>
  <c r="W33" i="12" s="1"/>
  <c r="V26" i="12"/>
  <c r="U26" i="12"/>
  <c r="U33" i="12" s="1"/>
  <c r="T26" i="12"/>
  <c r="S26" i="12"/>
  <c r="R26" i="12"/>
  <c r="R33" i="12" s="1"/>
  <c r="Q26" i="12"/>
  <c r="Q33" i="12" s="1"/>
  <c r="P26" i="12"/>
  <c r="O26" i="12"/>
  <c r="O33" i="12" s="1"/>
  <c r="N26" i="12"/>
  <c r="M26" i="12"/>
  <c r="L26" i="12"/>
  <c r="L33" i="12" s="1"/>
  <c r="K26" i="12"/>
  <c r="K33" i="12" s="1"/>
  <c r="J26" i="12"/>
  <c r="I26" i="12"/>
  <c r="I33" i="12" s="1"/>
  <c r="H26" i="12"/>
  <c r="G26" i="12"/>
  <c r="F26" i="12"/>
  <c r="F33" i="12" s="1"/>
  <c r="E26" i="12"/>
  <c r="E33" i="12" s="1"/>
  <c r="D26" i="12"/>
  <c r="C26" i="12"/>
  <c r="C33" i="12" s="1"/>
  <c r="B26" i="12"/>
  <c r="AS25" i="12"/>
  <c r="AR25" i="12"/>
  <c r="AR32" i="12" s="1"/>
  <c r="AQ25" i="12"/>
  <c r="AQ32" i="12" s="1"/>
  <c r="AP25" i="12"/>
  <c r="AP32" i="12" s="1"/>
  <c r="AO25" i="12"/>
  <c r="AO32" i="12" s="1"/>
  <c r="AN25" i="12"/>
  <c r="AM25" i="12"/>
  <c r="AL25" i="12"/>
  <c r="AL32" i="12" s="1"/>
  <c r="AK25" i="12"/>
  <c r="AK32" i="12" s="1"/>
  <c r="AJ25" i="12"/>
  <c r="AJ32" i="12" s="1"/>
  <c r="AI25" i="12"/>
  <c r="AI32" i="12" s="1"/>
  <c r="AH25" i="12"/>
  <c r="AG25" i="12"/>
  <c r="AF25" i="12"/>
  <c r="AF32" i="12" s="1"/>
  <c r="AE25" i="12"/>
  <c r="AE32" i="12" s="1"/>
  <c r="AD25" i="12"/>
  <c r="AD32" i="12" s="1"/>
  <c r="AC25" i="12"/>
  <c r="AC32" i="12" s="1"/>
  <c r="AB25" i="12"/>
  <c r="AA25" i="12"/>
  <c r="Z25" i="12"/>
  <c r="Z32" i="12" s="1"/>
  <c r="Y25" i="12"/>
  <c r="Y32" i="12" s="1"/>
  <c r="X25" i="12"/>
  <c r="X32" i="12" s="1"/>
  <c r="W25" i="12"/>
  <c r="W32" i="12" s="1"/>
  <c r="V25" i="12"/>
  <c r="U25" i="12"/>
  <c r="T25" i="12"/>
  <c r="T32" i="12" s="1"/>
  <c r="S25" i="12"/>
  <c r="S32" i="12" s="1"/>
  <c r="R25" i="12"/>
  <c r="R32" i="12" s="1"/>
  <c r="Q25" i="12"/>
  <c r="Q32" i="12" s="1"/>
  <c r="P25" i="12"/>
  <c r="O25" i="12"/>
  <c r="N25" i="12"/>
  <c r="N32" i="12" s="1"/>
  <c r="M25" i="12"/>
  <c r="M32" i="12" s="1"/>
  <c r="L25" i="12"/>
  <c r="L32" i="12" s="1"/>
  <c r="K25" i="12"/>
  <c r="K32" i="12" s="1"/>
  <c r="J25" i="12"/>
  <c r="I25" i="12"/>
  <c r="H25" i="12"/>
  <c r="H32" i="12" s="1"/>
  <c r="G25" i="12"/>
  <c r="G32" i="12" s="1"/>
  <c r="F25" i="12"/>
  <c r="F32" i="12" s="1"/>
  <c r="E25" i="12"/>
  <c r="E32" i="12" s="1"/>
  <c r="D25" i="12"/>
  <c r="C25" i="12"/>
  <c r="B25" i="12"/>
  <c r="AS24" i="12"/>
  <c r="AS31" i="12" s="1"/>
  <c r="AR24" i="12"/>
  <c r="AR31" i="12" s="1"/>
  <c r="AQ24" i="12"/>
  <c r="AQ31" i="12" s="1"/>
  <c r="AP24" i="12"/>
  <c r="AO24" i="12"/>
  <c r="AO31" i="12" s="1"/>
  <c r="AN24" i="12"/>
  <c r="AM24" i="12"/>
  <c r="AM31" i="12" s="1"/>
  <c r="AL24" i="12"/>
  <c r="AL31" i="12" s="1"/>
  <c r="AK24" i="12"/>
  <c r="AK31" i="12" s="1"/>
  <c r="AJ24" i="12"/>
  <c r="AI24" i="12"/>
  <c r="AI31" i="12" s="1"/>
  <c r="AH24" i="12"/>
  <c r="AH31" i="12" s="1"/>
  <c r="AG24" i="12"/>
  <c r="AG31" i="12" s="1"/>
  <c r="AF24" i="12"/>
  <c r="AF31" i="12" s="1"/>
  <c r="AE24" i="12"/>
  <c r="AE31" i="12" s="1"/>
  <c r="AD24" i="12"/>
  <c r="AC24" i="12"/>
  <c r="AC31" i="12" s="1"/>
  <c r="AB24" i="12"/>
  <c r="AA24" i="12"/>
  <c r="AA31" i="12" s="1"/>
  <c r="Z24" i="12"/>
  <c r="Z31" i="12" s="1"/>
  <c r="Y24" i="12"/>
  <c r="Y31" i="12" s="1"/>
  <c r="X24" i="12"/>
  <c r="W24" i="12"/>
  <c r="W31" i="12" s="1"/>
  <c r="V24" i="12"/>
  <c r="V31" i="12" s="1"/>
  <c r="U24" i="12"/>
  <c r="U31" i="12" s="1"/>
  <c r="T24" i="12"/>
  <c r="T31" i="12" s="1"/>
  <c r="S24" i="12"/>
  <c r="S31" i="12" s="1"/>
  <c r="R24" i="12"/>
  <c r="Q24" i="12"/>
  <c r="Q31" i="12" s="1"/>
  <c r="P24" i="12"/>
  <c r="O24" i="12"/>
  <c r="O31" i="12" s="1"/>
  <c r="N24" i="12"/>
  <c r="N31" i="12" s="1"/>
  <c r="M24" i="12"/>
  <c r="M31" i="12" s="1"/>
  <c r="L24" i="12"/>
  <c r="K24" i="12"/>
  <c r="K31" i="12" s="1"/>
  <c r="J24" i="12"/>
  <c r="J31" i="12" s="1"/>
  <c r="I24" i="12"/>
  <c r="I31" i="12" s="1"/>
  <c r="H24" i="12"/>
  <c r="H31" i="12" s="1"/>
  <c r="G24" i="12"/>
  <c r="G31" i="12" s="1"/>
  <c r="F24" i="12"/>
  <c r="E24" i="12"/>
  <c r="E31" i="12" s="1"/>
  <c r="D24" i="12"/>
  <c r="C24" i="12"/>
  <c r="C31" i="12" s="1"/>
  <c r="B24" i="12"/>
  <c r="AS23" i="12"/>
  <c r="AS30" i="12" s="1"/>
  <c r="AR23" i="12"/>
  <c r="AQ23" i="12"/>
  <c r="AP23" i="12"/>
  <c r="AP30" i="12" s="1"/>
  <c r="AO23" i="12"/>
  <c r="AO30" i="12" s="1"/>
  <c r="AN23" i="12"/>
  <c r="AN30" i="12" s="1"/>
  <c r="AM23" i="12"/>
  <c r="AM30" i="12" s="1"/>
  <c r="AL23" i="12"/>
  <c r="AL30" i="12" s="1"/>
  <c r="AK23" i="12"/>
  <c r="AJ23" i="12"/>
  <c r="AJ30" i="12" s="1"/>
  <c r="AI23" i="12"/>
  <c r="AH23" i="12"/>
  <c r="AH30" i="12" s="1"/>
  <c r="AG23" i="12"/>
  <c r="AG30" i="12" s="1"/>
  <c r="AF23" i="12"/>
  <c r="AE23" i="12"/>
  <c r="AD23" i="12"/>
  <c r="AD30" i="12" s="1"/>
  <c r="AC23" i="12"/>
  <c r="AC30" i="12" s="1"/>
  <c r="AB23" i="12"/>
  <c r="AB30" i="12" s="1"/>
  <c r="AA23" i="12"/>
  <c r="AA30" i="12" s="1"/>
  <c r="Z23" i="12"/>
  <c r="Z30" i="12" s="1"/>
  <c r="Y23" i="12"/>
  <c r="X23" i="12"/>
  <c r="X30" i="12" s="1"/>
  <c r="W23" i="12"/>
  <c r="V23" i="12"/>
  <c r="V30" i="12" s="1"/>
  <c r="U23" i="12"/>
  <c r="U30" i="12" s="1"/>
  <c r="T23" i="12"/>
  <c r="S23" i="12"/>
  <c r="R23" i="12"/>
  <c r="R30" i="12" s="1"/>
  <c r="Q23" i="12"/>
  <c r="Q30" i="12" s="1"/>
  <c r="P23" i="12"/>
  <c r="P30" i="12" s="1"/>
  <c r="O23" i="12"/>
  <c r="O30" i="12" s="1"/>
  <c r="N23" i="12"/>
  <c r="N30" i="12" s="1"/>
  <c r="M23" i="12"/>
  <c r="L23" i="12"/>
  <c r="L30" i="12" s="1"/>
  <c r="K23" i="12"/>
  <c r="J23" i="12"/>
  <c r="J30" i="12" s="1"/>
  <c r="I23" i="12"/>
  <c r="I30" i="12" s="1"/>
  <c r="H23" i="12"/>
  <c r="G23" i="12"/>
  <c r="F23" i="12"/>
  <c r="F30" i="12" s="1"/>
  <c r="E23" i="12"/>
  <c r="E30" i="12" s="1"/>
  <c r="D23" i="12"/>
  <c r="D30" i="12" s="1"/>
  <c r="C23" i="12"/>
  <c r="C30" i="12" s="1"/>
  <c r="B23" i="12"/>
  <c r="B30" i="12" s="1"/>
  <c r="E115" i="9"/>
  <c r="K115" i="9"/>
  <c r="L115" i="9"/>
  <c r="Q115" i="9"/>
  <c r="W115" i="9"/>
  <c r="AC115" i="9"/>
  <c r="AD115" i="9"/>
  <c r="AI115" i="9"/>
  <c r="AJ115" i="9"/>
  <c r="AN115" i="9"/>
  <c r="AP115" i="9"/>
  <c r="AS115" i="9"/>
  <c r="AT115" i="9"/>
  <c r="AU115" i="9"/>
  <c r="AV115" i="9"/>
  <c r="AW115" i="9"/>
  <c r="E116" i="9"/>
  <c r="F116" i="9"/>
  <c r="K116" i="9"/>
  <c r="L116" i="9"/>
  <c r="Q116" i="9"/>
  <c r="R116" i="9"/>
  <c r="W116" i="9"/>
  <c r="X116" i="9"/>
  <c r="AC116" i="9"/>
  <c r="AD116" i="9"/>
  <c r="AI116" i="9"/>
  <c r="AJ116" i="9"/>
  <c r="AN116" i="9"/>
  <c r="AP116" i="9"/>
  <c r="AS116" i="9"/>
  <c r="AT116" i="9"/>
  <c r="AU116" i="9"/>
  <c r="AV116" i="9"/>
  <c r="AW116" i="9"/>
  <c r="E117" i="9"/>
  <c r="F117" i="9"/>
  <c r="J117" i="9"/>
  <c r="K117" i="9"/>
  <c r="P117" i="9"/>
  <c r="Q117" i="9"/>
  <c r="R117" i="9"/>
  <c r="V117" i="9"/>
  <c r="W117" i="9"/>
  <c r="AB117" i="9"/>
  <c r="AC117" i="9"/>
  <c r="AD117" i="9"/>
  <c r="AI117" i="9"/>
  <c r="AJ117" i="9"/>
  <c r="AN117" i="9"/>
  <c r="AP117" i="9"/>
  <c r="AS117" i="9"/>
  <c r="AT117" i="9"/>
  <c r="AU117" i="9"/>
  <c r="AV117" i="9"/>
  <c r="AW117" i="9"/>
  <c r="E118" i="9"/>
  <c r="F118" i="9"/>
  <c r="K118" i="9"/>
  <c r="L118" i="9"/>
  <c r="Q118" i="9"/>
  <c r="R118" i="9"/>
  <c r="W118" i="9"/>
  <c r="X118" i="9"/>
  <c r="AD118" i="9"/>
  <c r="AG118" i="9"/>
  <c r="AJ118" i="9"/>
  <c r="AM118" i="9"/>
  <c r="AN118" i="9"/>
  <c r="AP118" i="9"/>
  <c r="AS118" i="9"/>
  <c r="AT118" i="9"/>
  <c r="AU118" i="9"/>
  <c r="AV118" i="9"/>
  <c r="AW118" i="9"/>
  <c r="D119" i="9"/>
  <c r="E119" i="9"/>
  <c r="F119" i="9"/>
  <c r="J119" i="9"/>
  <c r="K119" i="9"/>
  <c r="P119" i="9"/>
  <c r="Q119" i="9"/>
  <c r="R119" i="9"/>
  <c r="V119" i="9"/>
  <c r="W119" i="9"/>
  <c r="AB119" i="9"/>
  <c r="AD119" i="9"/>
  <c r="AG119" i="9"/>
  <c r="AH119" i="9"/>
  <c r="AJ119" i="9"/>
  <c r="AM119" i="9"/>
  <c r="AN119" i="9"/>
  <c r="AP119" i="9"/>
  <c r="AS119" i="9"/>
  <c r="AT119" i="9"/>
  <c r="AU119" i="9"/>
  <c r="AV119" i="9"/>
  <c r="AW119" i="9"/>
  <c r="F114" i="9"/>
  <c r="G114" i="9"/>
  <c r="L114" i="9"/>
  <c r="M114" i="9"/>
  <c r="R114" i="9"/>
  <c r="S114" i="9"/>
  <c r="X114" i="9"/>
  <c r="Y114" i="9"/>
  <c r="AC114" i="9"/>
  <c r="AE114" i="9"/>
  <c r="AH114" i="9"/>
  <c r="AI114" i="9"/>
  <c r="AK114" i="9"/>
  <c r="AN114" i="9"/>
  <c r="AQ114" i="9"/>
  <c r="AT114" i="9"/>
  <c r="AU114" i="9"/>
  <c r="AV114" i="9"/>
  <c r="AW114" i="9"/>
  <c r="AS112" i="9"/>
  <c r="AR112" i="9"/>
  <c r="AR119" i="9" s="1"/>
  <c r="AQ112" i="9"/>
  <c r="AQ119" i="9" s="1"/>
  <c r="AP112" i="9"/>
  <c r="AO112" i="9"/>
  <c r="AO119" i="9" s="1"/>
  <c r="AN112" i="9"/>
  <c r="AS111" i="9"/>
  <c r="AR111" i="9"/>
  <c r="AR118" i="9" s="1"/>
  <c r="AQ111" i="9"/>
  <c r="AQ118" i="9" s="1"/>
  <c r="AP111" i="9"/>
  <c r="AO111" i="9"/>
  <c r="AO118" i="9" s="1"/>
  <c r="AN111" i="9"/>
  <c r="AS110" i="9"/>
  <c r="AR110" i="9"/>
  <c r="AR117" i="9" s="1"/>
  <c r="AQ110" i="9"/>
  <c r="AQ117" i="9" s="1"/>
  <c r="AP110" i="9"/>
  <c r="AO110" i="9"/>
  <c r="AO117" i="9" s="1"/>
  <c r="AN110" i="9"/>
  <c r="AS109" i="9"/>
  <c r="AR109" i="9"/>
  <c r="AR116" i="9" s="1"/>
  <c r="AQ109" i="9"/>
  <c r="AQ116" i="9" s="1"/>
  <c r="AP109" i="9"/>
  <c r="AO109" i="9"/>
  <c r="AO116" i="9" s="1"/>
  <c r="AN109" i="9"/>
  <c r="AS108" i="9"/>
  <c r="AR108" i="9"/>
  <c r="AR115" i="9" s="1"/>
  <c r="AQ108" i="9"/>
  <c r="AQ115" i="9" s="1"/>
  <c r="AP108" i="9"/>
  <c r="AO108" i="9"/>
  <c r="AO115" i="9" s="1"/>
  <c r="AN108" i="9"/>
  <c r="AS107" i="9"/>
  <c r="AS114" i="9" s="1"/>
  <c r="AR107" i="9"/>
  <c r="AR114" i="9" s="1"/>
  <c r="AQ107" i="9"/>
  <c r="AP107" i="9"/>
  <c r="AP114" i="9" s="1"/>
  <c r="AO107" i="9"/>
  <c r="AO114" i="9" s="1"/>
  <c r="AN107" i="9"/>
  <c r="AM112" i="9"/>
  <c r="AL112" i="9"/>
  <c r="AL119" i="9" s="1"/>
  <c r="AK112" i="9"/>
  <c r="AK119" i="9" s="1"/>
  <c r="AJ112" i="9"/>
  <c r="AI112" i="9"/>
  <c r="AI119" i="9" s="1"/>
  <c r="AH112" i="9"/>
  <c r="AG112" i="9"/>
  <c r="AF112" i="9"/>
  <c r="AF119" i="9" s="1"/>
  <c r="AE112" i="9"/>
  <c r="AE119" i="9" s="1"/>
  <c r="AD112" i="9"/>
  <c r="AC112" i="9"/>
  <c r="AC119" i="9" s="1"/>
  <c r="AM111" i="9"/>
  <c r="AL111" i="9"/>
  <c r="AL118" i="9" s="1"/>
  <c r="AK111" i="9"/>
  <c r="AK118" i="9" s="1"/>
  <c r="AJ111" i="9"/>
  <c r="AI111" i="9"/>
  <c r="AI118" i="9" s="1"/>
  <c r="AH111" i="9"/>
  <c r="AH118" i="9" s="1"/>
  <c r="AG111" i="9"/>
  <c r="AF111" i="9"/>
  <c r="AF118" i="9" s="1"/>
  <c r="AE111" i="9"/>
  <c r="AE118" i="9" s="1"/>
  <c r="AD111" i="9"/>
  <c r="AC111" i="9"/>
  <c r="AC118" i="9" s="1"/>
  <c r="AM110" i="9"/>
  <c r="AM117" i="9" s="1"/>
  <c r="AL110" i="9"/>
  <c r="AL117" i="9" s="1"/>
  <c r="AK110" i="9"/>
  <c r="AK117" i="9" s="1"/>
  <c r="AJ110" i="9"/>
  <c r="AI110" i="9"/>
  <c r="AH110" i="9"/>
  <c r="AH117" i="9" s="1"/>
  <c r="AG110" i="9"/>
  <c r="AG117" i="9" s="1"/>
  <c r="AF110" i="9"/>
  <c r="AF117" i="9" s="1"/>
  <c r="AE110" i="9"/>
  <c r="AE117" i="9" s="1"/>
  <c r="AD110" i="9"/>
  <c r="AC110" i="9"/>
  <c r="AM109" i="9"/>
  <c r="AM116" i="9" s="1"/>
  <c r="AL109" i="9"/>
  <c r="AL116" i="9" s="1"/>
  <c r="AK109" i="9"/>
  <c r="AK116" i="9" s="1"/>
  <c r="AJ109" i="9"/>
  <c r="AI109" i="9"/>
  <c r="AH109" i="9"/>
  <c r="AH116" i="9" s="1"/>
  <c r="AG109" i="9"/>
  <c r="AG116" i="9" s="1"/>
  <c r="AF109" i="9"/>
  <c r="AF116" i="9" s="1"/>
  <c r="AE109" i="9"/>
  <c r="AE116" i="9" s="1"/>
  <c r="AD109" i="9"/>
  <c r="AC109" i="9"/>
  <c r="AM108" i="9"/>
  <c r="AM115" i="9" s="1"/>
  <c r="AL108" i="9"/>
  <c r="AL115" i="9" s="1"/>
  <c r="AK108" i="9"/>
  <c r="AK115" i="9" s="1"/>
  <c r="AJ108" i="9"/>
  <c r="AI108" i="9"/>
  <c r="AH108" i="9"/>
  <c r="AH115" i="9" s="1"/>
  <c r="AG108" i="9"/>
  <c r="AG115" i="9" s="1"/>
  <c r="AF108" i="9"/>
  <c r="AF115" i="9" s="1"/>
  <c r="AE108" i="9"/>
  <c r="AE115" i="9" s="1"/>
  <c r="AD108" i="9"/>
  <c r="AC108" i="9"/>
  <c r="AM107" i="9"/>
  <c r="AM114" i="9" s="1"/>
  <c r="AL107" i="9"/>
  <c r="AL114" i="9" s="1"/>
  <c r="AK107" i="9"/>
  <c r="AJ107" i="9"/>
  <c r="AJ114" i="9" s="1"/>
  <c r="AI107" i="9"/>
  <c r="AH107" i="9"/>
  <c r="AG107" i="9"/>
  <c r="AG114" i="9" s="1"/>
  <c r="AF107" i="9"/>
  <c r="AF114" i="9" s="1"/>
  <c r="AE107" i="9"/>
  <c r="AD107" i="9"/>
  <c r="AD114" i="9" s="1"/>
  <c r="AC107" i="9"/>
  <c r="AB112" i="9"/>
  <c r="AA112" i="9"/>
  <c r="AA119" i="9" s="1"/>
  <c r="Z112" i="9"/>
  <c r="Z119" i="9" s="1"/>
  <c r="Y112" i="9"/>
  <c r="Y119" i="9" s="1"/>
  <c r="X112" i="9"/>
  <c r="X119" i="9" s="1"/>
  <c r="W112" i="9"/>
  <c r="V112" i="9"/>
  <c r="U112" i="9"/>
  <c r="U119" i="9" s="1"/>
  <c r="T112" i="9"/>
  <c r="T119" i="9" s="1"/>
  <c r="S112" i="9"/>
  <c r="S119" i="9" s="1"/>
  <c r="R112" i="9"/>
  <c r="Q112" i="9"/>
  <c r="P112" i="9"/>
  <c r="O112" i="9"/>
  <c r="O119" i="9" s="1"/>
  <c r="N112" i="9"/>
  <c r="N119" i="9" s="1"/>
  <c r="M112" i="9"/>
  <c r="M119" i="9" s="1"/>
  <c r="L112" i="9"/>
  <c r="L119" i="9" s="1"/>
  <c r="K112" i="9"/>
  <c r="J112" i="9"/>
  <c r="I112" i="9"/>
  <c r="I119" i="9" s="1"/>
  <c r="H112" i="9"/>
  <c r="H119" i="9" s="1"/>
  <c r="G112" i="9"/>
  <c r="G119" i="9" s="1"/>
  <c r="F112" i="9"/>
  <c r="E112" i="9"/>
  <c r="D112" i="9"/>
  <c r="C112" i="9"/>
  <c r="C119" i="9" s="1"/>
  <c r="B112" i="9"/>
  <c r="B119" i="9" s="1"/>
  <c r="AB111" i="9"/>
  <c r="AB118" i="9" s="1"/>
  <c r="AA111" i="9"/>
  <c r="AA118" i="9" s="1"/>
  <c r="Z111" i="9"/>
  <c r="Z118" i="9" s="1"/>
  <c r="Y111" i="9"/>
  <c r="Y118" i="9" s="1"/>
  <c r="X111" i="9"/>
  <c r="W111" i="9"/>
  <c r="V111" i="9"/>
  <c r="V118" i="9" s="1"/>
  <c r="U111" i="9"/>
  <c r="U118" i="9" s="1"/>
  <c r="T111" i="9"/>
  <c r="T118" i="9" s="1"/>
  <c r="S111" i="9"/>
  <c r="S118" i="9" s="1"/>
  <c r="R111" i="9"/>
  <c r="Q111" i="9"/>
  <c r="P111" i="9"/>
  <c r="P118" i="9" s="1"/>
  <c r="O111" i="9"/>
  <c r="O118" i="9" s="1"/>
  <c r="N111" i="9"/>
  <c r="N118" i="9" s="1"/>
  <c r="M111" i="9"/>
  <c r="M118" i="9" s="1"/>
  <c r="L111" i="9"/>
  <c r="K111" i="9"/>
  <c r="J111" i="9"/>
  <c r="J118" i="9" s="1"/>
  <c r="I111" i="9"/>
  <c r="I118" i="9" s="1"/>
  <c r="H111" i="9"/>
  <c r="H118" i="9" s="1"/>
  <c r="G111" i="9"/>
  <c r="G118" i="9" s="1"/>
  <c r="F111" i="9"/>
  <c r="E111" i="9"/>
  <c r="D111" i="9"/>
  <c r="D118" i="9" s="1"/>
  <c r="C111" i="9"/>
  <c r="C118" i="9" s="1"/>
  <c r="B111" i="9"/>
  <c r="B118" i="9" s="1"/>
  <c r="AB110" i="9"/>
  <c r="AA110" i="9"/>
  <c r="AA117" i="9" s="1"/>
  <c r="Z110" i="9"/>
  <c r="Z117" i="9" s="1"/>
  <c r="Y110" i="9"/>
  <c r="Y117" i="9" s="1"/>
  <c r="X110" i="9"/>
  <c r="X117" i="9" s="1"/>
  <c r="W110" i="9"/>
  <c r="V110" i="9"/>
  <c r="U110" i="9"/>
  <c r="U117" i="9" s="1"/>
  <c r="T110" i="9"/>
  <c r="T117" i="9" s="1"/>
  <c r="S110" i="9"/>
  <c r="S117" i="9" s="1"/>
  <c r="R110" i="9"/>
  <c r="Q110" i="9"/>
  <c r="P110" i="9"/>
  <c r="O110" i="9"/>
  <c r="O117" i="9" s="1"/>
  <c r="N110" i="9"/>
  <c r="N117" i="9" s="1"/>
  <c r="M110" i="9"/>
  <c r="M117" i="9" s="1"/>
  <c r="L110" i="9"/>
  <c r="L117" i="9" s="1"/>
  <c r="K110" i="9"/>
  <c r="J110" i="9"/>
  <c r="I110" i="9"/>
  <c r="I117" i="9" s="1"/>
  <c r="H110" i="9"/>
  <c r="H117" i="9" s="1"/>
  <c r="G110" i="9"/>
  <c r="G117" i="9" s="1"/>
  <c r="F110" i="9"/>
  <c r="E110" i="9"/>
  <c r="D110" i="9"/>
  <c r="D117" i="9" s="1"/>
  <c r="C110" i="9"/>
  <c r="C117" i="9" s="1"/>
  <c r="B110" i="9"/>
  <c r="B117" i="9" s="1"/>
  <c r="AB109" i="9"/>
  <c r="AB116" i="9" s="1"/>
  <c r="AA109" i="9"/>
  <c r="AA116" i="9" s="1"/>
  <c r="Z109" i="9"/>
  <c r="Z116" i="9" s="1"/>
  <c r="Y109" i="9"/>
  <c r="Y116" i="9" s="1"/>
  <c r="X109" i="9"/>
  <c r="W109" i="9"/>
  <c r="V109" i="9"/>
  <c r="V116" i="9" s="1"/>
  <c r="U109" i="9"/>
  <c r="U116" i="9" s="1"/>
  <c r="T109" i="9"/>
  <c r="T116" i="9" s="1"/>
  <c r="S109" i="9"/>
  <c r="S116" i="9" s="1"/>
  <c r="R109" i="9"/>
  <c r="Q109" i="9"/>
  <c r="P109" i="9"/>
  <c r="P116" i="9" s="1"/>
  <c r="O109" i="9"/>
  <c r="O116" i="9" s="1"/>
  <c r="N109" i="9"/>
  <c r="N116" i="9" s="1"/>
  <c r="M109" i="9"/>
  <c r="M116" i="9" s="1"/>
  <c r="L109" i="9"/>
  <c r="K109" i="9"/>
  <c r="J109" i="9"/>
  <c r="J116" i="9" s="1"/>
  <c r="I109" i="9"/>
  <c r="I116" i="9" s="1"/>
  <c r="H109" i="9"/>
  <c r="H116" i="9" s="1"/>
  <c r="G109" i="9"/>
  <c r="G116" i="9" s="1"/>
  <c r="F109" i="9"/>
  <c r="E109" i="9"/>
  <c r="D109" i="9"/>
  <c r="D116" i="9" s="1"/>
  <c r="C109" i="9"/>
  <c r="C116" i="9" s="1"/>
  <c r="B109" i="9"/>
  <c r="B116" i="9" s="1"/>
  <c r="AB108" i="9"/>
  <c r="AB115" i="9" s="1"/>
  <c r="AA108" i="9"/>
  <c r="AA115" i="9" s="1"/>
  <c r="Z108" i="9"/>
  <c r="Z115" i="9" s="1"/>
  <c r="Y108" i="9"/>
  <c r="Y115" i="9" s="1"/>
  <c r="X108" i="9"/>
  <c r="X115" i="9" s="1"/>
  <c r="W108" i="9"/>
  <c r="V108" i="9"/>
  <c r="V115" i="9" s="1"/>
  <c r="U108" i="9"/>
  <c r="U115" i="9" s="1"/>
  <c r="T108" i="9"/>
  <c r="T115" i="9" s="1"/>
  <c r="S108" i="9"/>
  <c r="S115" i="9" s="1"/>
  <c r="R108" i="9"/>
  <c r="R115" i="9" s="1"/>
  <c r="Q108" i="9"/>
  <c r="P108" i="9"/>
  <c r="P115" i="9" s="1"/>
  <c r="O108" i="9"/>
  <c r="O115" i="9" s="1"/>
  <c r="N108" i="9"/>
  <c r="N115" i="9" s="1"/>
  <c r="M108" i="9"/>
  <c r="M115" i="9" s="1"/>
  <c r="L108" i="9"/>
  <c r="K108" i="9"/>
  <c r="J108" i="9"/>
  <c r="J115" i="9" s="1"/>
  <c r="I108" i="9"/>
  <c r="I115" i="9" s="1"/>
  <c r="H108" i="9"/>
  <c r="H115" i="9" s="1"/>
  <c r="G108" i="9"/>
  <c r="G115" i="9" s="1"/>
  <c r="F108" i="9"/>
  <c r="F115" i="9" s="1"/>
  <c r="E108" i="9"/>
  <c r="D108" i="9"/>
  <c r="D115" i="9" s="1"/>
  <c r="C108" i="9"/>
  <c r="C115" i="9" s="1"/>
  <c r="B108" i="9"/>
  <c r="B115" i="9" s="1"/>
  <c r="AB107" i="9"/>
  <c r="AB114" i="9" s="1"/>
  <c r="AA107" i="9"/>
  <c r="AA114" i="9" s="1"/>
  <c r="Z107" i="9"/>
  <c r="Z114" i="9" s="1"/>
  <c r="Y107" i="9"/>
  <c r="X107" i="9"/>
  <c r="W107" i="9"/>
  <c r="W114" i="9" s="1"/>
  <c r="V107" i="9"/>
  <c r="V114" i="9" s="1"/>
  <c r="U107" i="9"/>
  <c r="U114" i="9" s="1"/>
  <c r="T107" i="9"/>
  <c r="T114" i="9" s="1"/>
  <c r="S107" i="9"/>
  <c r="R107" i="9"/>
  <c r="Q107" i="9"/>
  <c r="Q114" i="9" s="1"/>
  <c r="P107" i="9"/>
  <c r="P114" i="9" s="1"/>
  <c r="O107" i="9"/>
  <c r="O114" i="9" s="1"/>
  <c r="N107" i="9"/>
  <c r="N114" i="9" s="1"/>
  <c r="M107" i="9"/>
  <c r="L107" i="9"/>
  <c r="K107" i="9"/>
  <c r="K114" i="9" s="1"/>
  <c r="J107" i="9"/>
  <c r="J114" i="9" s="1"/>
  <c r="I107" i="9"/>
  <c r="I114" i="9" s="1"/>
  <c r="H107" i="9"/>
  <c r="H114" i="9" s="1"/>
  <c r="G107" i="9"/>
  <c r="F107" i="9"/>
  <c r="E107" i="9"/>
  <c r="E114" i="9" s="1"/>
  <c r="D107" i="9"/>
  <c r="D114" i="9" s="1"/>
  <c r="C107" i="9"/>
  <c r="C114" i="9" s="1"/>
  <c r="B107" i="9"/>
  <c r="B89" i="9"/>
  <c r="B90" i="9"/>
  <c r="B91" i="9"/>
  <c r="B92" i="9"/>
  <c r="B93" i="9"/>
  <c r="B88" i="9"/>
  <c r="P69" i="9"/>
  <c r="P70" i="9"/>
  <c r="P71" i="9"/>
  <c r="P72" i="9"/>
  <c r="P73" i="9"/>
  <c r="P68" i="9"/>
  <c r="K69" i="9"/>
  <c r="K70" i="9"/>
  <c r="K71" i="9"/>
  <c r="K72" i="9"/>
  <c r="K73" i="9"/>
  <c r="K68" i="9"/>
  <c r="F69" i="9"/>
  <c r="F70" i="9"/>
  <c r="F71" i="9"/>
  <c r="F72" i="9"/>
  <c r="F73" i="9"/>
  <c r="F68" i="9"/>
  <c r="D69" i="9"/>
  <c r="D70" i="9"/>
  <c r="D71" i="9"/>
  <c r="D72" i="9"/>
  <c r="D73" i="9"/>
  <c r="D68" i="9"/>
  <c r="G50" i="9"/>
  <c r="G51" i="9"/>
  <c r="G52" i="9"/>
  <c r="G53" i="9"/>
  <c r="G54" i="9"/>
  <c r="G49" i="9"/>
  <c r="F50" i="9"/>
  <c r="F51" i="9"/>
  <c r="F52" i="9"/>
  <c r="F53" i="9"/>
  <c r="F54" i="9"/>
  <c r="F49" i="9"/>
  <c r="E50" i="9"/>
  <c r="E51" i="9"/>
  <c r="E52" i="9"/>
  <c r="E53" i="9"/>
  <c r="E54" i="9"/>
  <c r="E49" i="9"/>
  <c r="D50" i="9"/>
  <c r="D51" i="9"/>
  <c r="D52" i="9"/>
  <c r="D53" i="9"/>
  <c r="D54" i="9"/>
  <c r="D49" i="9"/>
  <c r="C50" i="9"/>
  <c r="C51" i="9"/>
  <c r="C52" i="9"/>
  <c r="C53" i="9"/>
  <c r="C54" i="9"/>
  <c r="C49" i="9"/>
  <c r="B50" i="9"/>
  <c r="B51" i="9"/>
  <c r="B52" i="9"/>
  <c r="B53" i="9"/>
  <c r="B54" i="9"/>
  <c r="B49" i="9"/>
  <c r="B31" i="9"/>
  <c r="C31" i="9"/>
  <c r="D31" i="9"/>
  <c r="E31" i="9"/>
  <c r="F31" i="9"/>
  <c r="G31" i="9"/>
  <c r="H31" i="9"/>
  <c r="I31" i="9"/>
  <c r="J31" i="9"/>
  <c r="K31" i="9"/>
  <c r="L31" i="9"/>
  <c r="B32" i="9"/>
  <c r="C32" i="9"/>
  <c r="D32" i="9"/>
  <c r="E32" i="9"/>
  <c r="F32" i="9"/>
  <c r="G32" i="9"/>
  <c r="H32" i="9"/>
  <c r="I32" i="9"/>
  <c r="J32" i="9"/>
  <c r="K32" i="9"/>
  <c r="L32" i="9"/>
  <c r="B33" i="9"/>
  <c r="C33" i="9"/>
  <c r="D33" i="9"/>
  <c r="E33" i="9"/>
  <c r="F33" i="9"/>
  <c r="G33" i="9"/>
  <c r="H33" i="9"/>
  <c r="I33" i="9"/>
  <c r="J33" i="9"/>
  <c r="K33" i="9"/>
  <c r="L33" i="9"/>
  <c r="B34" i="9"/>
  <c r="C34" i="9"/>
  <c r="D34" i="9"/>
  <c r="E34" i="9"/>
  <c r="F34" i="9"/>
  <c r="G34" i="9"/>
  <c r="H34" i="9"/>
  <c r="I34" i="9"/>
  <c r="J34" i="9"/>
  <c r="K34" i="9"/>
  <c r="L34" i="9"/>
  <c r="B35" i="9"/>
  <c r="C35" i="9"/>
  <c r="D35" i="9"/>
  <c r="E35" i="9"/>
  <c r="F35" i="9"/>
  <c r="G35" i="9"/>
  <c r="H35" i="9"/>
  <c r="I35" i="9"/>
  <c r="J35" i="9"/>
  <c r="K35" i="9"/>
  <c r="L35" i="9"/>
  <c r="L30" i="9"/>
  <c r="K30" i="9"/>
  <c r="J30" i="9"/>
  <c r="I30" i="9"/>
  <c r="H30" i="9"/>
  <c r="G30" i="9"/>
  <c r="F30" i="9"/>
  <c r="E30" i="9"/>
  <c r="D30" i="9"/>
  <c r="C30" i="9"/>
  <c r="B30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3" i="9"/>
  <c r="G14" i="9"/>
  <c r="G15" i="9"/>
  <c r="G16" i="9"/>
  <c r="G17" i="9"/>
  <c r="G12" i="9"/>
  <c r="F13" i="9"/>
  <c r="F14" i="9"/>
  <c r="F15" i="9"/>
  <c r="F16" i="9"/>
  <c r="F17" i="9"/>
  <c r="F12" i="9"/>
  <c r="E13" i="9"/>
  <c r="E14" i="9"/>
  <c r="E15" i="9"/>
  <c r="E16" i="9"/>
  <c r="E17" i="9"/>
  <c r="E12" i="9"/>
  <c r="D13" i="9"/>
  <c r="D14" i="9"/>
  <c r="D15" i="9"/>
  <c r="D16" i="9"/>
  <c r="D17" i="9"/>
  <c r="D12" i="9"/>
  <c r="C13" i="9"/>
  <c r="C14" i="9"/>
  <c r="C15" i="9"/>
  <c r="C16" i="9"/>
  <c r="C17" i="9"/>
  <c r="C12" i="9"/>
  <c r="B13" i="9"/>
  <c r="B14" i="9"/>
  <c r="B15" i="9"/>
  <c r="B16" i="9"/>
  <c r="B17" i="9"/>
  <c r="B12" i="9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5" i="2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5" i="4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5" i="2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5" i="6"/>
  <c r="AX107" i="9" l="1"/>
  <c r="B114" i="9"/>
  <c r="AB91" i="15"/>
  <c r="Z72" i="15"/>
  <c r="Z9" i="15"/>
  <c r="Z22" i="15"/>
  <c r="Z29" i="15"/>
  <c r="Z49" i="15"/>
  <c r="Z51" i="15"/>
  <c r="Y85" i="15"/>
  <c r="Z98" i="15"/>
  <c r="AA22" i="15"/>
  <c r="AA23" i="15"/>
  <c r="AA25" i="15"/>
  <c r="AA26" i="15"/>
  <c r="AA27" i="15"/>
  <c r="AA29" i="15"/>
  <c r="AA35" i="15"/>
  <c r="AA36" i="15"/>
  <c r="AA37" i="15"/>
  <c r="AA39" i="15"/>
  <c r="AA41" i="15"/>
  <c r="AA44" i="15"/>
  <c r="AA47" i="15"/>
  <c r="AA49" i="15"/>
  <c r="AA51" i="15"/>
  <c r="AA52" i="15"/>
  <c r="Z55" i="15"/>
  <c r="Z56" i="15"/>
  <c r="Z59" i="15"/>
  <c r="Z61" i="15"/>
  <c r="Z62" i="15"/>
  <c r="Y64" i="15"/>
  <c r="Y65" i="15"/>
  <c r="Y66" i="15"/>
  <c r="Y67" i="15"/>
  <c r="Y68" i="15"/>
  <c r="Y69" i="15"/>
  <c r="Z69" i="15"/>
  <c r="AB79" i="15"/>
  <c r="AB80" i="15"/>
  <c r="AB81" i="15"/>
  <c r="AA82" i="15"/>
  <c r="Z83" i="15"/>
  <c r="Z84" i="15"/>
  <c r="Z85" i="15"/>
  <c r="Y86" i="15"/>
  <c r="Y87" i="15"/>
  <c r="Y88" i="15"/>
  <c r="Y89" i="15"/>
  <c r="Z90" i="15"/>
  <c r="AA98" i="15"/>
  <c r="AA99" i="15"/>
  <c r="AA100" i="15"/>
  <c r="AA101" i="15"/>
  <c r="AA102" i="15"/>
  <c r="AA103" i="15"/>
  <c r="Z104" i="15"/>
  <c r="Z105" i="15"/>
  <c r="Z106" i="15"/>
  <c r="Y4" i="15"/>
  <c r="AB14" i="15"/>
  <c r="AB18" i="15"/>
  <c r="AB22" i="15"/>
  <c r="AB23" i="15"/>
  <c r="AB24" i="15"/>
  <c r="AB25" i="15"/>
  <c r="AB26" i="15"/>
  <c r="AB28" i="15"/>
  <c r="AB29" i="15"/>
  <c r="AB30" i="15"/>
  <c r="AB33" i="15"/>
  <c r="AB35" i="15"/>
  <c r="AB36" i="15"/>
  <c r="AB38" i="15"/>
  <c r="AB39" i="15"/>
  <c r="AB40" i="15"/>
  <c r="AB42" i="15"/>
  <c r="AB44" i="15"/>
  <c r="AB45" i="15"/>
  <c r="AB46" i="15"/>
  <c r="AB49" i="15"/>
  <c r="AB50" i="15"/>
  <c r="AB51" i="15"/>
  <c r="AB52" i="15"/>
  <c r="AB54" i="15"/>
  <c r="AA55" i="15"/>
  <c r="AA56" i="15"/>
  <c r="AA59" i="15"/>
  <c r="AA61" i="15"/>
  <c r="AA62" i="15"/>
  <c r="AA63" i="15"/>
  <c r="Z64" i="15"/>
  <c r="Z65" i="15"/>
  <c r="Z66" i="15"/>
  <c r="Z68" i="15"/>
  <c r="Y70" i="15"/>
  <c r="Y71" i="15"/>
  <c r="AA83" i="15"/>
  <c r="AA84" i="15"/>
  <c r="AA85" i="15"/>
  <c r="Z86" i="15"/>
  <c r="Z87" i="15"/>
  <c r="Z88" i="15"/>
  <c r="Z89" i="15"/>
  <c r="Y91" i="15"/>
  <c r="AB98" i="15"/>
  <c r="AB99" i="15"/>
  <c r="AB100" i="15"/>
  <c r="AB101" i="15"/>
  <c r="AB102" i="15"/>
  <c r="AA104" i="15"/>
  <c r="AA105" i="15"/>
  <c r="AA106" i="15"/>
  <c r="Z39" i="15"/>
  <c r="Z44" i="15"/>
  <c r="Z63" i="15"/>
  <c r="Z6" i="15"/>
  <c r="Z8" i="15"/>
  <c r="AB55" i="15"/>
  <c r="AB56" i="15"/>
  <c r="AB57" i="15"/>
  <c r="AB59" i="15"/>
  <c r="AB60" i="15"/>
  <c r="AB61" i="15"/>
  <c r="AB62" i="15"/>
  <c r="AB63" i="15"/>
  <c r="AA64" i="15"/>
  <c r="AA65" i="15"/>
  <c r="AA66" i="15"/>
  <c r="AA68" i="15"/>
  <c r="AA69" i="15"/>
  <c r="Z70" i="15"/>
  <c r="Z71" i="15"/>
  <c r="Y73" i="15"/>
  <c r="Y74" i="15"/>
  <c r="Y75" i="15"/>
  <c r="Y76" i="15"/>
  <c r="Y77" i="15"/>
  <c r="Y78" i="15"/>
  <c r="Z78" i="15"/>
  <c r="AB83" i="15"/>
  <c r="AB84" i="15"/>
  <c r="AA86" i="15"/>
  <c r="AA87" i="15"/>
  <c r="AA88" i="15"/>
  <c r="AA89" i="15"/>
  <c r="Z91" i="15"/>
  <c r="Y92" i="15"/>
  <c r="Y93" i="15"/>
  <c r="Y94" i="15"/>
  <c r="Y95" i="15"/>
  <c r="Y96" i="15"/>
  <c r="Z96" i="15"/>
  <c r="AB104" i="15"/>
  <c r="AB105" i="15"/>
  <c r="AB106" i="15"/>
  <c r="Z25" i="15"/>
  <c r="AB2" i="15"/>
  <c r="AB3" i="15"/>
  <c r="Z10" i="15"/>
  <c r="Z12" i="15"/>
  <c r="AB69" i="15"/>
  <c r="Z73" i="15"/>
  <c r="Z75" i="15"/>
  <c r="Z77" i="15"/>
  <c r="Y81" i="15"/>
  <c r="AB88" i="15"/>
  <c r="Z92" i="15"/>
  <c r="Z93" i="15"/>
  <c r="Z94" i="15"/>
  <c r="Y97" i="15"/>
  <c r="AB97" i="15"/>
  <c r="Z23" i="15"/>
  <c r="Z26" i="15"/>
  <c r="Z52" i="15"/>
  <c r="Y62" i="15"/>
  <c r="Z82" i="15"/>
  <c r="AB9" i="15"/>
  <c r="Z11" i="15"/>
  <c r="Y13" i="15"/>
  <c r="Y15" i="15"/>
  <c r="Y22" i="15"/>
  <c r="Y23" i="15"/>
  <c r="Y25" i="15"/>
  <c r="Y26" i="15"/>
  <c r="Y27" i="15"/>
  <c r="Y29" i="15"/>
  <c r="Y32" i="15"/>
  <c r="Y34" i="15"/>
  <c r="Y35" i="15"/>
  <c r="Y36" i="15"/>
  <c r="Y37" i="15"/>
  <c r="Y39" i="15"/>
  <c r="Y44" i="15"/>
  <c r="Y47" i="15"/>
  <c r="Y49" i="15"/>
  <c r="Y51" i="15"/>
  <c r="Y52" i="15"/>
  <c r="Z54" i="15"/>
  <c r="AB70" i="15"/>
  <c r="AB71" i="15"/>
  <c r="AB72" i="15"/>
  <c r="AA73" i="15"/>
  <c r="AA75" i="15"/>
  <c r="AA76" i="15"/>
  <c r="AA77" i="15"/>
  <c r="AA78" i="15"/>
  <c r="Z79" i="15"/>
  <c r="Z80" i="15"/>
  <c r="Y82" i="15"/>
  <c r="AB82" i="15"/>
  <c r="AA92" i="15"/>
  <c r="AA93" i="15"/>
  <c r="AA94" i="15"/>
  <c r="AA95" i="15"/>
  <c r="AA96" i="15"/>
  <c r="Z97" i="15"/>
  <c r="Y98" i="15"/>
  <c r="Y99" i="15"/>
  <c r="Y100" i="15"/>
  <c r="Y101" i="15"/>
  <c r="Y102" i="15"/>
  <c r="Y103" i="15"/>
  <c r="AB103" i="15"/>
  <c r="AT24" i="12"/>
  <c r="AT23" i="12"/>
  <c r="AT27" i="12"/>
  <c r="AT26" i="12"/>
  <c r="AT28" i="12"/>
  <c r="AT25" i="12"/>
  <c r="AX110" i="9"/>
  <c r="AX112" i="9"/>
  <c r="AX111" i="9"/>
  <c r="AX109" i="9"/>
  <c r="AX108" i="9"/>
</calcChain>
</file>

<file path=xl/sharedStrings.xml><?xml version="1.0" encoding="utf-8"?>
<sst xmlns="http://schemas.openxmlformats.org/spreadsheetml/2006/main" count="4716" uniqueCount="1790">
  <si>
    <t>0代表数据为负值</t>
  </si>
  <si>
    <t>FID</t>
  </si>
  <si>
    <t>MS</t>
  </si>
  <si>
    <t>日期-时间-高度</t>
  </si>
  <si>
    <t>乙烷</t>
  </si>
  <si>
    <t>乙烯</t>
  </si>
  <si>
    <t>丙烷</t>
  </si>
  <si>
    <t>丙烯</t>
  </si>
  <si>
    <t>异丁烷</t>
  </si>
  <si>
    <t>正丁烷</t>
  </si>
  <si>
    <t>乙炔</t>
  </si>
  <si>
    <t>反-2-丁烯</t>
  </si>
  <si>
    <t>1-丁烯</t>
  </si>
  <si>
    <t>环戊烷</t>
  </si>
  <si>
    <t>顺-2-丁烯</t>
  </si>
  <si>
    <t>异戊烷</t>
  </si>
  <si>
    <t>正戊烷</t>
  </si>
  <si>
    <t>氟利昂12</t>
  </si>
  <si>
    <t>氟利昂114</t>
  </si>
  <si>
    <t>氯甲烷</t>
  </si>
  <si>
    <t>氯乙烯</t>
  </si>
  <si>
    <t>1,3-丁二烯</t>
  </si>
  <si>
    <t>溴甲烷</t>
  </si>
  <si>
    <t>氯乙烷</t>
  </si>
  <si>
    <t>氟利昂11</t>
  </si>
  <si>
    <t>1-戊烯</t>
  </si>
  <si>
    <t>反-2-戊烯</t>
  </si>
  <si>
    <t>异戊二烯</t>
  </si>
  <si>
    <t>顺-2-戊烯</t>
  </si>
  <si>
    <t>丙烯醛</t>
  </si>
  <si>
    <t>丙醛</t>
  </si>
  <si>
    <t>氟利昂113</t>
  </si>
  <si>
    <t>1,1-二氯乙烯</t>
  </si>
  <si>
    <t>2,2-二甲基丁烷</t>
  </si>
  <si>
    <t>丙酮</t>
  </si>
  <si>
    <t>二硫化碳</t>
  </si>
  <si>
    <t>二氯甲烷</t>
  </si>
  <si>
    <t>2,3-二甲基丁烷</t>
  </si>
  <si>
    <t>2-甲基戊烷</t>
  </si>
  <si>
    <t>甲基叔丁基醚</t>
  </si>
  <si>
    <t>3-甲基戊烷</t>
  </si>
  <si>
    <t>反-1,2-二氯乙烯</t>
  </si>
  <si>
    <t>1-己烯</t>
  </si>
  <si>
    <t>正己烷</t>
  </si>
  <si>
    <t>甲基丙烯醛</t>
  </si>
  <si>
    <t>1,1-二氯乙烷</t>
  </si>
  <si>
    <t>2,4-二甲基戊烷</t>
  </si>
  <si>
    <t>丁醛</t>
  </si>
  <si>
    <t>甲基环戊烷</t>
  </si>
  <si>
    <t>2-丁酮</t>
  </si>
  <si>
    <t>顺-1,2-二氯乙烯</t>
  </si>
  <si>
    <t>溴氯甲烷</t>
  </si>
  <si>
    <t>三氯甲烷</t>
  </si>
  <si>
    <t>2-甲基己烷</t>
  </si>
  <si>
    <t>1,1,1-三氯乙烷</t>
  </si>
  <si>
    <t>环己烷</t>
  </si>
  <si>
    <t>2,3-二甲基戊烷</t>
  </si>
  <si>
    <t>3-甲基己烷</t>
  </si>
  <si>
    <t>四氯化碳</t>
  </si>
  <si>
    <t>1,2-二氯乙烷</t>
  </si>
  <si>
    <t>苯</t>
  </si>
  <si>
    <t>2,2,4-三甲基戊烷</t>
  </si>
  <si>
    <t>庚烷</t>
  </si>
  <si>
    <t>丁烯醛</t>
  </si>
  <si>
    <t>1,4-二氟苯</t>
  </si>
  <si>
    <t>三氯乙烯</t>
  </si>
  <si>
    <t>甲基环己烷</t>
  </si>
  <si>
    <t>1,2-二氯丙烷</t>
  </si>
  <si>
    <t>戊醛</t>
  </si>
  <si>
    <t>二氯一溴甲烷</t>
  </si>
  <si>
    <t>2,3,4-三甲基戊烷</t>
  </si>
  <si>
    <t>2-甲基庚烷</t>
  </si>
  <si>
    <t>3-甲基庚烷</t>
  </si>
  <si>
    <t>反-1,3-二氯丙烯</t>
  </si>
  <si>
    <t>4-甲基-2-戊酮</t>
  </si>
  <si>
    <t>甲苯</t>
  </si>
  <si>
    <t>正辛烷</t>
  </si>
  <si>
    <t>顺-1,3-二氯丙烯</t>
  </si>
  <si>
    <t>1,1,2-三氯乙烷</t>
  </si>
  <si>
    <t>四氯乙烯</t>
  </si>
  <si>
    <t>2-己酮</t>
  </si>
  <si>
    <t>正己醛</t>
  </si>
  <si>
    <t>一氯二溴甲烷</t>
  </si>
  <si>
    <t>1,2-二溴乙烷</t>
  </si>
  <si>
    <t>氘代氯苯</t>
  </si>
  <si>
    <t>氯苯</t>
  </si>
  <si>
    <t>乙苯</t>
  </si>
  <si>
    <t>正壬烷</t>
  </si>
  <si>
    <t>间/对二甲苯</t>
  </si>
  <si>
    <t>邻二甲苯</t>
  </si>
  <si>
    <t>苯乙烯</t>
  </si>
  <si>
    <t>溴仿</t>
  </si>
  <si>
    <t>异丙基苯</t>
  </si>
  <si>
    <t>4-溴氟苯</t>
  </si>
  <si>
    <t>1,1,2,2-四氯乙烷</t>
  </si>
  <si>
    <t>丙基苯</t>
  </si>
  <si>
    <t>3-甲乙苯</t>
  </si>
  <si>
    <t>4-甲乙苯</t>
  </si>
  <si>
    <t>葵烷</t>
  </si>
  <si>
    <t>1,3,5-三甲苯</t>
  </si>
  <si>
    <t>2-甲乙苯</t>
  </si>
  <si>
    <t>1,2,4-三甲苯</t>
  </si>
  <si>
    <t>1,3-二氯苯</t>
  </si>
  <si>
    <t>1,4-二氯苯</t>
  </si>
  <si>
    <t>1,2,3-三甲基苯</t>
  </si>
  <si>
    <t>苄基氯</t>
  </si>
  <si>
    <t>1,3-二乙基苯</t>
  </si>
  <si>
    <t>1,4-二乙基苯</t>
  </si>
  <si>
    <t>十一烷</t>
  </si>
  <si>
    <t>邻二氯苯</t>
  </si>
  <si>
    <t>十二烷</t>
  </si>
  <si>
    <t>1,2,4-三氯苯</t>
  </si>
  <si>
    <t>六氟丁二烯</t>
  </si>
  <si>
    <t>萘</t>
  </si>
  <si>
    <t>1017-1025-0</t>
  </si>
  <si>
    <t>1017-1025-200</t>
  </si>
  <si>
    <t>1017-1025-400</t>
  </si>
  <si>
    <t>1017-1508-0</t>
  </si>
  <si>
    <t>1017-1508-200</t>
  </si>
  <si>
    <t>1017-1508-400</t>
  </si>
  <si>
    <t>1017-2000-0</t>
  </si>
  <si>
    <t>1017-2000-200</t>
  </si>
  <si>
    <t>1018-0800-0</t>
  </si>
  <si>
    <t>1018-1100-0</t>
  </si>
  <si>
    <t>1018-1100-200</t>
  </si>
  <si>
    <t>1018-1100-600</t>
  </si>
  <si>
    <t>1018-1400-0</t>
  </si>
  <si>
    <t>1018-1400-200</t>
  </si>
  <si>
    <t>1018-1400-600</t>
  </si>
  <si>
    <t>1018-2000-0</t>
  </si>
  <si>
    <t>1018-2000-400</t>
  </si>
  <si>
    <t>1018-2000-600</t>
  </si>
  <si>
    <t>1019-0800-0</t>
  </si>
  <si>
    <t>1019-0800-200</t>
  </si>
  <si>
    <t>1019-0800-400</t>
  </si>
  <si>
    <t>1019-0800-600</t>
  </si>
  <si>
    <t>1019-1400-0</t>
  </si>
  <si>
    <t>1019-1400-200</t>
  </si>
  <si>
    <t>1019-1400-400</t>
  </si>
  <si>
    <t>1019-1400-600</t>
  </si>
  <si>
    <t>1019-1400-800</t>
  </si>
  <si>
    <t>1019-2000-0</t>
  </si>
  <si>
    <t>1019-2000-200</t>
  </si>
  <si>
    <t>1019-2000-400</t>
  </si>
  <si>
    <t>1019-2000-600</t>
  </si>
  <si>
    <t>1019-2000-800</t>
  </si>
  <si>
    <t>1020-0800-0</t>
  </si>
  <si>
    <t>1020-1400-0</t>
  </si>
  <si>
    <t>1020-1400-200</t>
  </si>
  <si>
    <t>1020-1400-600</t>
  </si>
  <si>
    <t>1020-2000-200</t>
  </si>
  <si>
    <t>1020-2000-600</t>
  </si>
  <si>
    <t>1020-2000-800</t>
  </si>
  <si>
    <t>1022-0800-0</t>
  </si>
  <si>
    <t>1022-0800-200</t>
  </si>
  <si>
    <t>1022-0800-400</t>
  </si>
  <si>
    <t>1022-0800-800</t>
  </si>
  <si>
    <t>1022-1400-0</t>
  </si>
  <si>
    <t>1022-1400-200</t>
  </si>
  <si>
    <t>1022-2000-0</t>
  </si>
  <si>
    <t>1022-2000-200</t>
  </si>
  <si>
    <t>1022-2000-400</t>
  </si>
  <si>
    <t>1022-2000-800</t>
  </si>
  <si>
    <t>1023-0800-0</t>
  </si>
  <si>
    <t>1023-0800-200</t>
  </si>
  <si>
    <t>1023-0800-400</t>
  </si>
  <si>
    <t>1023-1400-0</t>
  </si>
  <si>
    <t>1023-1400-200</t>
  </si>
  <si>
    <t>1023-2000-0</t>
  </si>
  <si>
    <t>1023-2000-200</t>
  </si>
  <si>
    <t>1023-2000-800</t>
  </si>
  <si>
    <t>1024-0800-0</t>
  </si>
  <si>
    <t>1024-1400-0</t>
  </si>
  <si>
    <t>1024-1400-200</t>
  </si>
  <si>
    <t>1024-1400-400</t>
  </si>
  <si>
    <t>1024-1400-600</t>
  </si>
  <si>
    <t>1024-1400-800</t>
  </si>
  <si>
    <t>1024-2000-0</t>
  </si>
  <si>
    <t>1024-2000-200</t>
  </si>
  <si>
    <t>1024-2000-400</t>
  </si>
  <si>
    <t>1024-2000-600</t>
  </si>
  <si>
    <t>1024-2000-800</t>
  </si>
  <si>
    <t>1025-0800-0</t>
  </si>
  <si>
    <t>1025-0800-200</t>
  </si>
  <si>
    <t>1025-0800-400</t>
  </si>
  <si>
    <t>1025-0800-600</t>
  </si>
  <si>
    <t>1025-0800-800</t>
  </si>
  <si>
    <t>1025-1400-0</t>
  </si>
  <si>
    <t>1027-1100-0</t>
  </si>
  <si>
    <t>1028-1400-0</t>
  </si>
  <si>
    <t>1028-1400-200</t>
  </si>
  <si>
    <t>1028-1400-400</t>
  </si>
  <si>
    <t>1028-1400-600</t>
  </si>
  <si>
    <t>1028-1400-800</t>
  </si>
  <si>
    <t>1028-1800-200</t>
  </si>
  <si>
    <t>1028-1800-400</t>
  </si>
  <si>
    <t>1028-1800-600</t>
  </si>
  <si>
    <t>1028-1800-800</t>
  </si>
  <si>
    <t>1029-0800-0</t>
  </si>
  <si>
    <t>1029-0800-800</t>
  </si>
  <si>
    <t>1029-1400-0</t>
  </si>
  <si>
    <t>1029-1400-200</t>
  </si>
  <si>
    <t>1029-1400-600</t>
  </si>
  <si>
    <t>1029-1400-800</t>
  </si>
  <si>
    <t>1030-0800-0</t>
  </si>
  <si>
    <t>1030-0800-200</t>
  </si>
  <si>
    <t>1030-0800-400</t>
  </si>
  <si>
    <t>1030-0800-600</t>
  </si>
  <si>
    <t>1030-0800-800</t>
  </si>
  <si>
    <t>1030-1400-0</t>
  </si>
  <si>
    <t>1030-1400-200</t>
  </si>
  <si>
    <t>1030-1400-600</t>
  </si>
  <si>
    <t>1030-1400-800</t>
  </si>
  <si>
    <t>1030-1400-1000</t>
  </si>
  <si>
    <t>1030-2000-0</t>
  </si>
  <si>
    <t>1030-2000-200</t>
  </si>
  <si>
    <t>1030-2000-400</t>
  </si>
  <si>
    <t>1030-2000-600</t>
  </si>
  <si>
    <t>1030-2000-800</t>
  </si>
  <si>
    <t>1031-0800-0</t>
  </si>
  <si>
    <t>1031-0800-400</t>
  </si>
  <si>
    <t>1031-0800-600</t>
  </si>
  <si>
    <t>1031-1400-0</t>
  </si>
  <si>
    <t>1031-1400-200</t>
  </si>
  <si>
    <t>1031-1400-800</t>
  </si>
  <si>
    <t>1031-2000-0</t>
  </si>
  <si>
    <t>1031-2000-200</t>
  </si>
  <si>
    <t>1031-2000-400</t>
  </si>
  <si>
    <t>1031-2000-600</t>
  </si>
  <si>
    <t>1031-2000-800</t>
  </si>
  <si>
    <t>1101-0800-0</t>
  </si>
  <si>
    <t>1101-0800-200</t>
  </si>
  <si>
    <t>1101-0800-400</t>
  </si>
  <si>
    <t>1101-0800-800</t>
  </si>
  <si>
    <t>1101-0800-1000</t>
  </si>
  <si>
    <t>1102-0800-0</t>
  </si>
  <si>
    <t>1102-0800-200</t>
  </si>
  <si>
    <t>1102-0800-400</t>
  </si>
  <si>
    <t>1102-0800-600</t>
  </si>
  <si>
    <t>1102-0800-800</t>
  </si>
  <si>
    <t>1102-0800-1000</t>
  </si>
  <si>
    <t>1102-1400-600</t>
  </si>
  <si>
    <t>1102-1400-800</t>
  </si>
  <si>
    <t>1102-1400-1000</t>
  </si>
  <si>
    <t>1103-0800-0</t>
  </si>
  <si>
    <t>1103-0800-200</t>
  </si>
  <si>
    <t>1103-1400-0</t>
  </si>
  <si>
    <t>1103-1400-200</t>
  </si>
  <si>
    <t>1103-1400-400</t>
  </si>
  <si>
    <t>1103-1400-600</t>
  </si>
  <si>
    <t>1103-1400-800</t>
  </si>
  <si>
    <t>1104-1100-0</t>
  </si>
  <si>
    <t>1104-1100-200</t>
  </si>
  <si>
    <t>1104-1100-400</t>
  </si>
  <si>
    <t>1104-1100-600</t>
  </si>
  <si>
    <t>1104-1100-800</t>
  </si>
  <si>
    <t>1104-1600-0</t>
  </si>
  <si>
    <t>1104-1600-600</t>
  </si>
  <si>
    <t>1104-1600-800</t>
  </si>
  <si>
    <t>1104-2000-0</t>
  </si>
  <si>
    <t>1104-2000-200</t>
  </si>
  <si>
    <t>1104-2000-400</t>
  </si>
  <si>
    <t>1104-2000-600</t>
  </si>
  <si>
    <t>1104-2000-800</t>
  </si>
  <si>
    <t>1105-0800-0</t>
  </si>
  <si>
    <t>1105-0800-600</t>
  </si>
  <si>
    <t>1105-2000-0</t>
  </si>
  <si>
    <t>1105-2000-200</t>
  </si>
  <si>
    <t>1105-2000-400</t>
  </si>
  <si>
    <t>1105-2000-600</t>
  </si>
  <si>
    <t>1105-2000-800</t>
  </si>
  <si>
    <t>1105-2000-1000</t>
  </si>
  <si>
    <t>1106-0800-0</t>
  </si>
  <si>
    <t>1106-0800-200</t>
  </si>
  <si>
    <t>1106-0800-400</t>
  </si>
  <si>
    <t>1106-0800-600</t>
  </si>
  <si>
    <t>1106-0800-800</t>
  </si>
  <si>
    <t>1106-0800-1000</t>
  </si>
  <si>
    <t>1106-1400-0</t>
  </si>
  <si>
    <t>1106-1400-200</t>
  </si>
  <si>
    <t>1106-1400-400</t>
  </si>
  <si>
    <t>1106-1400-600</t>
  </si>
  <si>
    <t>1106-1400-800</t>
  </si>
  <si>
    <t>1106-2000-0</t>
  </si>
  <si>
    <t>1106-2000-200</t>
  </si>
  <si>
    <t>1106-2000-400</t>
  </si>
  <si>
    <t>1106-2000-600</t>
  </si>
  <si>
    <t>1106-2000-800</t>
  </si>
  <si>
    <t>1106-2000-1000</t>
  </si>
  <si>
    <t>1107-0800-0</t>
  </si>
  <si>
    <t>1107-0800-200</t>
  </si>
  <si>
    <t>1107-0800-400</t>
  </si>
  <si>
    <t>1107-0800-600</t>
  </si>
  <si>
    <t>1107-0800-800</t>
  </si>
  <si>
    <t>1107-0800-1000</t>
  </si>
  <si>
    <t>1107-1400-0</t>
  </si>
  <si>
    <t>1107-1400-200</t>
  </si>
  <si>
    <t>1107-1400-400</t>
  </si>
  <si>
    <t>1107-1400-800</t>
  </si>
  <si>
    <t>1107-2000-0</t>
  </si>
  <si>
    <t>1107-2000-200</t>
  </si>
  <si>
    <t>1107-2000-400</t>
  </si>
  <si>
    <t>1107-2000-600</t>
  </si>
  <si>
    <t>1107-2000-800</t>
  </si>
  <si>
    <t>1107-2000-1000</t>
  </si>
  <si>
    <t>1108-0800-0</t>
  </si>
  <si>
    <t>1108-0800-200</t>
  </si>
  <si>
    <t>1108-0800-400</t>
  </si>
  <si>
    <t>1108-0800-600</t>
  </si>
  <si>
    <t>1108-0800-800</t>
  </si>
  <si>
    <t>1108-0800-1000</t>
  </si>
  <si>
    <t>1108-1400-0</t>
  </si>
  <si>
    <t>1108-1400-200</t>
  </si>
  <si>
    <t>1108-1400-400</t>
  </si>
  <si>
    <t>1108-1400-600</t>
  </si>
  <si>
    <t>1108-1400-800</t>
  </si>
  <si>
    <t>1108-1400-1000</t>
  </si>
  <si>
    <t>1108-2000-0</t>
  </si>
  <si>
    <t>1108-2000-200</t>
  </si>
  <si>
    <t>1108-2000-400</t>
  </si>
  <si>
    <t>1108-2000-600</t>
  </si>
  <si>
    <t>1108-2000-800</t>
  </si>
  <si>
    <t>1108-2000-1000</t>
  </si>
  <si>
    <t>1109-0800-0</t>
  </si>
  <si>
    <t>1109-0800-200</t>
  </si>
  <si>
    <t>1109-0800-400</t>
  </si>
  <si>
    <t>1109-0800-600</t>
  </si>
  <si>
    <t>1109-0800-800</t>
  </si>
  <si>
    <t>1109-0800-1000</t>
  </si>
  <si>
    <t>1109-1400-0</t>
  </si>
  <si>
    <t>1109-1400-200</t>
  </si>
  <si>
    <t>1109-1400-400</t>
  </si>
  <si>
    <t>1109-1400-600</t>
  </si>
  <si>
    <t>1109-1400-1000</t>
  </si>
  <si>
    <t>1109-2000-0</t>
  </si>
  <si>
    <t>1109-2000-200</t>
  </si>
  <si>
    <t>1109-2000-400</t>
  </si>
  <si>
    <t>1109-2000-600</t>
  </si>
  <si>
    <t>1109-2000-800</t>
  </si>
  <si>
    <t>1109-2000-1000</t>
  </si>
  <si>
    <t>1110-0800-0</t>
  </si>
  <si>
    <t>1110-0800-400</t>
  </si>
  <si>
    <t>1110-0800-600</t>
  </si>
  <si>
    <t>1110-0800-800</t>
  </si>
  <si>
    <t>1110-1400-0</t>
  </si>
  <si>
    <t>1110-1400-200</t>
  </si>
  <si>
    <t>1110-1400-400</t>
  </si>
  <si>
    <t>1110-1400-600</t>
  </si>
  <si>
    <t>1110-1400-800</t>
  </si>
  <si>
    <t>1110-1400-1000</t>
  </si>
  <si>
    <t>1110-2000-0</t>
  </si>
  <si>
    <t>1110-2000-200</t>
  </si>
  <si>
    <t>1110-2000-400</t>
  </si>
  <si>
    <t>1110-2000-600</t>
  </si>
  <si>
    <t>1110-2000-800</t>
  </si>
  <si>
    <t>1110-2000-1000</t>
  </si>
  <si>
    <t>1111-0800-0</t>
  </si>
  <si>
    <t>1111-0800-600</t>
  </si>
  <si>
    <t>1111-1400-0</t>
  </si>
  <si>
    <t>1111-1400-400</t>
  </si>
  <si>
    <t>1111-1400-600</t>
  </si>
  <si>
    <t>1111-1400-1000</t>
  </si>
  <si>
    <t>1111-2000-0</t>
  </si>
  <si>
    <t>1111-2000-200</t>
  </si>
  <si>
    <t>1111-2000-400</t>
  </si>
  <si>
    <t>1111-2000-600</t>
  </si>
  <si>
    <t>1111-2000-800</t>
  </si>
  <si>
    <t>1112-0800-0</t>
  </si>
  <si>
    <t>1112-0800-200</t>
  </si>
  <si>
    <t>1112-0800-600</t>
  </si>
  <si>
    <t>1112-0800-800</t>
  </si>
  <si>
    <t>1112-0800-1000</t>
  </si>
  <si>
    <t>1112-1400-0</t>
  </si>
  <si>
    <t>1112-1400-600</t>
  </si>
  <si>
    <t>1112-1400-800</t>
  </si>
  <si>
    <t>1112-1400-1000</t>
  </si>
  <si>
    <t>1113-0800-0</t>
  </si>
  <si>
    <t>1113-0800-400</t>
  </si>
  <si>
    <t>1113-0800-800</t>
  </si>
  <si>
    <t>1113-0800-1000</t>
  </si>
  <si>
    <t>1113-1400-0</t>
  </si>
  <si>
    <t>1113-1400-400</t>
  </si>
  <si>
    <t>1113-1400-600</t>
  </si>
  <si>
    <t>1113-1400-1000</t>
  </si>
  <si>
    <t>1113-2000-200</t>
  </si>
  <si>
    <t>1113-2000-400</t>
  </si>
  <si>
    <t>1113-2000-600</t>
  </si>
  <si>
    <t>1113-2000-1000</t>
  </si>
  <si>
    <t>1114-0800-0</t>
  </si>
  <si>
    <t>1114-0800-800</t>
  </si>
  <si>
    <t>1114-0800-1000</t>
  </si>
  <si>
    <t>1114-2000-0</t>
  </si>
  <si>
    <t>1114-2000-300</t>
  </si>
  <si>
    <t>1114-2000-600</t>
  </si>
  <si>
    <t>1114-2000-900</t>
  </si>
  <si>
    <t>1114-2000-1200</t>
  </si>
  <si>
    <t>1115-0800-0</t>
  </si>
  <si>
    <t>1115-0800-300</t>
  </si>
  <si>
    <t>1115-0800-600</t>
  </si>
  <si>
    <t>1115-0800-900</t>
  </si>
  <si>
    <t>1115-1400-0</t>
  </si>
  <si>
    <t>1115-1400-900</t>
  </si>
  <si>
    <t>C2H6</t>
    <phoneticPr fontId="1" type="noConversion"/>
  </si>
  <si>
    <t>C3H8</t>
    <phoneticPr fontId="1" type="noConversion"/>
  </si>
  <si>
    <t>c042</t>
    <phoneticPr fontId="1" type="noConversion"/>
  </si>
  <si>
    <t>c041</t>
    <phoneticPr fontId="1" type="noConversion"/>
  </si>
  <si>
    <t>c051</t>
    <phoneticPr fontId="1" type="noConversion"/>
  </si>
  <si>
    <t>c053</t>
    <phoneticPr fontId="1" type="noConversion"/>
  </si>
  <si>
    <t>c052</t>
    <phoneticPr fontId="1" type="noConversion"/>
  </si>
  <si>
    <t>c061</t>
    <phoneticPr fontId="1" type="noConversion"/>
  </si>
  <si>
    <t>c062</t>
    <phoneticPr fontId="1" type="noConversion"/>
  </si>
  <si>
    <t>c071</t>
    <phoneticPr fontId="1" type="noConversion"/>
  </si>
  <si>
    <t>c081</t>
    <phoneticPr fontId="1" type="noConversion"/>
  </si>
  <si>
    <t>C2H2</t>
    <phoneticPr fontId="1" type="noConversion"/>
  </si>
  <si>
    <t>C3H6</t>
    <phoneticPr fontId="1" type="noConversion"/>
  </si>
  <si>
    <t>u041</t>
    <phoneticPr fontId="1" type="noConversion"/>
  </si>
  <si>
    <t>u043</t>
    <phoneticPr fontId="1" type="noConversion"/>
  </si>
  <si>
    <t>u042</t>
    <phoneticPr fontId="1" type="noConversion"/>
  </si>
  <si>
    <t>uu51</t>
    <phoneticPr fontId="1" type="noConversion"/>
  </si>
  <si>
    <t>C6H6</t>
    <phoneticPr fontId="1" type="noConversion"/>
  </si>
  <si>
    <t>r071</t>
    <phoneticPr fontId="1" type="noConversion"/>
  </si>
  <si>
    <t>r081</t>
    <phoneticPr fontId="1" type="noConversion"/>
  </si>
  <si>
    <t>F12</t>
    <phoneticPr fontId="1" type="noConversion"/>
  </si>
  <si>
    <t>l011</t>
    <phoneticPr fontId="1" type="noConversion"/>
  </si>
  <si>
    <t>b011</t>
    <phoneticPr fontId="1" type="noConversion"/>
  </si>
  <si>
    <t>F11</t>
    <phoneticPr fontId="1" type="noConversion"/>
  </si>
  <si>
    <t>l012</t>
    <phoneticPr fontId="1" type="noConversion"/>
  </si>
  <si>
    <t>l013</t>
    <phoneticPr fontId="1" type="noConversion"/>
  </si>
  <si>
    <t>l023</t>
    <phoneticPr fontId="1" type="noConversion"/>
  </si>
  <si>
    <t>CCL4</t>
    <phoneticPr fontId="1" type="noConversion"/>
  </si>
  <si>
    <t>lu23</t>
    <phoneticPr fontId="1" type="noConversion"/>
  </si>
  <si>
    <t>lu24</t>
    <phoneticPr fontId="1" type="noConversion"/>
  </si>
  <si>
    <t>MM模型中浓度格式10^10</t>
    <phoneticPr fontId="1" type="noConversion"/>
  </si>
  <si>
    <t>c051</t>
    <phoneticPr fontId="1" type="noConversion"/>
  </si>
  <si>
    <t>c061</t>
    <phoneticPr fontId="1" type="noConversion"/>
  </si>
  <si>
    <t>c071</t>
    <phoneticPr fontId="1" type="noConversion"/>
  </si>
  <si>
    <t>c081</t>
    <phoneticPr fontId="1" type="noConversion"/>
  </si>
  <si>
    <t>r081</t>
    <phoneticPr fontId="1" type="noConversion"/>
  </si>
  <si>
    <t>k031</t>
    <phoneticPr fontId="1" type="noConversion"/>
  </si>
  <si>
    <t>ud34</t>
    <phoneticPr fontId="1" type="noConversion"/>
  </si>
  <si>
    <t>d031</t>
    <phoneticPr fontId="1" type="noConversion"/>
  </si>
  <si>
    <t>ud42</t>
    <phoneticPr fontId="1" type="noConversion"/>
  </si>
  <si>
    <t>d041</t>
    <phoneticPr fontId="1" type="noConversion"/>
  </si>
  <si>
    <t>k041</t>
    <phoneticPr fontId="1" type="noConversion"/>
  </si>
  <si>
    <t>uk41</t>
    <phoneticPr fontId="1" type="noConversion"/>
  </si>
  <si>
    <t>d051</t>
    <phoneticPr fontId="1" type="noConversion"/>
  </si>
  <si>
    <t>k061</t>
    <phoneticPr fontId="1" type="noConversion"/>
  </si>
  <si>
    <t>d061</t>
    <phoneticPr fontId="1" type="noConversion"/>
  </si>
  <si>
    <t>k062</t>
    <phoneticPr fontId="1" type="noConversion"/>
  </si>
  <si>
    <t>MIR Value</t>
  </si>
  <si>
    <t>New MIR Value</t>
  </si>
  <si>
    <t>Organic Compound</t>
  </si>
  <si>
    <t>(July 18, 2001)</t>
  </si>
  <si>
    <t>Alkanes</t>
  </si>
  <si>
    <t>methane</t>
  </si>
  <si>
    <t>ethane</t>
  </si>
  <si>
    <t>propane</t>
  </si>
  <si>
    <t>cyclopropane</t>
  </si>
  <si>
    <t>n-butane</t>
  </si>
  <si>
    <t>isobutane</t>
  </si>
  <si>
    <t>cyclobutane</t>
  </si>
  <si>
    <t>n-pentane</t>
  </si>
  <si>
    <t>branched C5 alkane(s)</t>
  </si>
  <si>
    <t>isopentane</t>
  </si>
  <si>
    <t>cyclopentane</t>
  </si>
  <si>
    <t>n-hexane</t>
  </si>
  <si>
    <t>branched C6 alkane(s)</t>
  </si>
  <si>
    <t>2,2-dimethyl butane</t>
  </si>
  <si>
    <t>2,3-dimethyl butane</t>
  </si>
  <si>
    <t>2-methyl pentane</t>
  </si>
  <si>
    <t>3-methyl pentane</t>
  </si>
  <si>
    <t>C6 cycloalkane(s)</t>
  </si>
  <si>
    <t>cyclohexane</t>
  </si>
  <si>
    <t>isopropyl cyclopropane</t>
  </si>
  <si>
    <t>methyl cyclopentane</t>
  </si>
  <si>
    <t>unspeciated C6 alkane(s)</t>
  </si>
  <si>
    <t>n-heptane</t>
  </si>
  <si>
    <t>2,2,3-trimethyl butane</t>
  </si>
  <si>
    <t>2,2-dimethyl pentane</t>
  </si>
  <si>
    <t>2,3-dimethyl pentane</t>
  </si>
  <si>
    <t>2,4-dimethyl pentane</t>
  </si>
  <si>
    <t>2-methyl hexane</t>
  </si>
  <si>
    <t>3,3-dimethyl pentane</t>
  </si>
  <si>
    <t>3-methyl hexane</t>
  </si>
  <si>
    <t>3-ethyl pentane*</t>
  </si>
  <si>
    <t>branched C7 alkane(s)</t>
  </si>
  <si>
    <t>1,1-dimethyl cyclopentane*</t>
  </si>
  <si>
    <t>1,2-dimethyl cyclopentane*</t>
  </si>
  <si>
    <t>C7 cycloalkane(s)</t>
  </si>
  <si>
    <t>1,3-dimethyl cyclopentane</t>
  </si>
  <si>
    <t>cycloheptane</t>
  </si>
  <si>
    <t>ethyl cyclopentane</t>
  </si>
  <si>
    <t>methyl cyclohexane</t>
  </si>
  <si>
    <t>unspeciated C7 alkane(s)</t>
  </si>
  <si>
    <t>n-octane</t>
  </si>
  <si>
    <t>branched C8 alkane(s)</t>
  </si>
  <si>
    <t>2,2,3,3-tetramethyl butane</t>
  </si>
  <si>
    <t>2,2,4-trimethyl pentane</t>
  </si>
  <si>
    <t>2,2-dimethyl hexane</t>
  </si>
  <si>
    <t>2,3,4-trimethyl pentane</t>
  </si>
  <si>
    <t>2,3-dimethyl hexane</t>
  </si>
  <si>
    <t>2,4-dimethyl hexane</t>
  </si>
  <si>
    <t>2,5-dimethyl hexane</t>
  </si>
  <si>
    <t>2-methyl heptane</t>
  </si>
  <si>
    <t>3-methyl heptane</t>
  </si>
  <si>
    <t>4-methyl heptane</t>
  </si>
  <si>
    <t>2,3,3-trimethyl pentane*</t>
  </si>
  <si>
    <t>3,3-dimethyl hexane*</t>
  </si>
  <si>
    <t>2,2,3-trimethyl pentane*</t>
  </si>
  <si>
    <t>3,4-dimethyl hexane*</t>
  </si>
  <si>
    <t>3-ethyl 2-methyl pentane*</t>
  </si>
  <si>
    <t>C8 bicycloalkane(s)</t>
  </si>
  <si>
    <t>1,1,2-trimethyl cyclopentane*</t>
  </si>
  <si>
    <t>1,1,3-trimethyl cyclopentane*</t>
  </si>
  <si>
    <t>1,1-dimethyl cyclohexane*</t>
  </si>
  <si>
    <t>1,2,3-trimethyl cyclopentane*</t>
  </si>
  <si>
    <t>1,2,4-trimethyl cyclopentane*</t>
  </si>
  <si>
    <t>1-methyl-3-ethyl cyclopentane*</t>
  </si>
  <si>
    <t>1,2-dimethyl cyclohexane*</t>
  </si>
  <si>
    <t>1,4-dimethyl cyclohexane*</t>
  </si>
  <si>
    <t>C8 cycloalkane(s)</t>
  </si>
  <si>
    <t>1,3-dimethyl cyclohexane</t>
  </si>
  <si>
    <t>cyclooctane</t>
  </si>
  <si>
    <t>ethyl cyclohexane</t>
  </si>
  <si>
    <t>propyl cyclopentane</t>
  </si>
  <si>
    <t>unspeciated C8 alkane(s)</t>
  </si>
  <si>
    <t>n-nonane</t>
  </si>
  <si>
    <t>branched C9 alkane(s)</t>
  </si>
  <si>
    <t>2,2,5-trimethyl hexane</t>
  </si>
  <si>
    <t>2,3,5-trimethyl hexane</t>
  </si>
  <si>
    <t>2,4-dimethyl heptane</t>
  </si>
  <si>
    <t>2-methyl octane</t>
  </si>
  <si>
    <t>3,3-diethyl pentane</t>
  </si>
  <si>
    <t>3,5-dimethyl heptane</t>
  </si>
  <si>
    <t>4-ethyl heptane</t>
  </si>
  <si>
    <t>4-methyl octane</t>
  </si>
  <si>
    <t>2,4,4-trimethyl hexane*</t>
  </si>
  <si>
    <t>3,3-dimethyl heptane*</t>
  </si>
  <si>
    <t>4,4-dimethyl heptane*</t>
  </si>
  <si>
    <t>2,2-dimethyl heptane*</t>
  </si>
  <si>
    <t>2,2,4-trimethyl hexane*</t>
  </si>
  <si>
    <t>2,6-dimethyl heptane*</t>
  </si>
  <si>
    <t>2,3-dimethyl heptane*</t>
  </si>
  <si>
    <t>2,5-dimethyl heptane*</t>
  </si>
  <si>
    <t>3-methyl octane*</t>
  </si>
  <si>
    <t>3,4-dimethyl heptane*</t>
  </si>
  <si>
    <t>3-ethyl heptane*</t>
  </si>
  <si>
    <t>cis-hydrindane; bicyclo[4.3.0]</t>
  </si>
  <si>
    <t>nonane*</t>
  </si>
  <si>
    <t>C9 bicycloalkane(s)</t>
  </si>
  <si>
    <t>1,2,3-trimethyl cyclohexane*</t>
  </si>
  <si>
    <t>1,3,5-trimethyl cyclohexane*</t>
  </si>
  <si>
    <t>1,1,3-trimethyl cyclohexane</t>
  </si>
  <si>
    <t>1-ethyl-4-methyl cyclohexane</t>
  </si>
  <si>
    <t>propyl cyclohexane</t>
  </si>
  <si>
    <t>C9 cycloalkane(s)</t>
  </si>
  <si>
    <t>unspeciated C9 alkane(s)</t>
  </si>
  <si>
    <t>n-decane; n-C10</t>
  </si>
  <si>
    <t>branched C10 alkane(s)</t>
  </si>
  <si>
    <t>2,4,6-trimethyl heptane*</t>
  </si>
  <si>
    <t>2,4-dimethyl octane</t>
  </si>
  <si>
    <t>2,6-dimethyl octane</t>
  </si>
  <si>
    <t>2-methyl nonane</t>
  </si>
  <si>
    <t>3,4-diethyl hexane</t>
  </si>
  <si>
    <t>3-methyl nonane</t>
  </si>
  <si>
    <t>4-methyl nonane</t>
  </si>
  <si>
    <t>4-propyl heptane</t>
  </si>
  <si>
    <t>2,4,4-trimethyl heptane*</t>
  </si>
  <si>
    <t>2,5,5-trimethyl heptane*</t>
  </si>
  <si>
    <t>3,3-dimethyl octane*</t>
  </si>
  <si>
    <t>4,4-dimethyl octane*</t>
  </si>
  <si>
    <t>2,2-dimethyl octane*</t>
  </si>
  <si>
    <t>2,2,4-trimethyl heptane*</t>
  </si>
  <si>
    <t>2,2,5-trimethyl heptane*</t>
  </si>
  <si>
    <t>2,3,6-trimethyl heptane*</t>
  </si>
  <si>
    <t>2,3-dimethyl octane*</t>
  </si>
  <si>
    <t>2,5-dimethyl octane*</t>
  </si>
  <si>
    <t>2-methyl-3-ethyl heptane*</t>
  </si>
  <si>
    <t>4-ethyl octane*</t>
  </si>
  <si>
    <t>C10 bicycloalkane(s)</t>
  </si>
  <si>
    <t>isobutyl cyclohexane;</t>
  </si>
  <si>
    <t>(2-methylpropyl) cyclohexane*</t>
  </si>
  <si>
    <t>sec-butyl cyclohexane*</t>
  </si>
  <si>
    <t>C10 cycloalkane(s)</t>
  </si>
  <si>
    <t>1,3-diethyl cyclohexane</t>
  </si>
  <si>
    <t>1,4-diethyl cyclohexane</t>
  </si>
  <si>
    <t>1-methyl-3-isopropyl</t>
  </si>
  <si>
    <t>butyl cyclohexane</t>
  </si>
  <si>
    <t>unspeciated C10 alkane(s)</t>
  </si>
  <si>
    <t>n-undecane; n-C11</t>
  </si>
  <si>
    <t>branched C11 alkane(s)</t>
  </si>
  <si>
    <t>2,3,4,6-tetramethyl heptane</t>
  </si>
  <si>
    <t>2,6-dimethyl nonane</t>
  </si>
  <si>
    <t>3,5-diethyl heptane</t>
  </si>
  <si>
    <t>3-methyl decane</t>
  </si>
  <si>
    <t>4-methyl decane</t>
  </si>
  <si>
    <t>C11 bicycloalkane(s)</t>
  </si>
  <si>
    <t>C11 cycloalkane(s)</t>
  </si>
  <si>
    <t>1,3-diethyl-5-methyl</t>
  </si>
  <si>
    <t>1-ethyl-2-propyl cyclohexane</t>
  </si>
  <si>
    <t>pentyl cyclohexane</t>
  </si>
  <si>
    <t>unspeciated C11 alkane(s)</t>
  </si>
  <si>
    <t>n-dodecane; n-C12</t>
  </si>
  <si>
    <t>branched C12 alkane(s)</t>
  </si>
  <si>
    <t>2,3,5,7-tetramethyl octane</t>
  </si>
  <si>
    <t>2,6-diethyl octane</t>
  </si>
  <si>
    <t>3,6-dimethyl decane</t>
  </si>
  <si>
    <t>3-methyl undecane</t>
  </si>
  <si>
    <t>5-methyl undecane</t>
  </si>
  <si>
    <t>C12 tricycloalkane(s)*</t>
  </si>
  <si>
    <t>C12 bicycloalkane(s)</t>
  </si>
  <si>
    <t>C12 cycloalkane(s)</t>
  </si>
  <si>
    <t>1,3,5-triethyl cyclohexane</t>
  </si>
  <si>
    <t>1-methyl-4-pentyl cyclohexane</t>
  </si>
  <si>
    <t>hexyl cyclohexane</t>
  </si>
  <si>
    <t>unspeciated C12 alkane(s)</t>
  </si>
  <si>
    <t>n-tridecane; n-C-13</t>
  </si>
  <si>
    <t>branched C13 alkane(s)</t>
  </si>
  <si>
    <t>2,3,6-trimethyl 4-isopropyl</t>
  </si>
  <si>
    <t>heptane</t>
  </si>
  <si>
    <t>2,4,6,8-tetramethyl nonane</t>
  </si>
  <si>
    <t>3,6-dimethyl undecane</t>
  </si>
  <si>
    <t>3,7-diethyl nonane</t>
  </si>
  <si>
    <t>3-methyl dodecane</t>
  </si>
  <si>
    <t>5-methyl dodecane</t>
  </si>
  <si>
    <t>C13 tricycloalkane(s)*</t>
  </si>
  <si>
    <t>C13 bicycloalkane(s)</t>
  </si>
  <si>
    <t>C13 cycloalkane(s)</t>
  </si>
  <si>
    <t>1,3-diethyl-5-propyl</t>
  </si>
  <si>
    <t>1-methyl-2-hexyl cyclohexane</t>
  </si>
  <si>
    <t>heptyl cyclohexane</t>
  </si>
  <si>
    <t>unspeciated C13 alkane(s)</t>
  </si>
  <si>
    <t>n-tetradecane; n-C14</t>
  </si>
  <si>
    <t>branched C14 alkane(s)</t>
  </si>
  <si>
    <t>2,4,5,6,8-pentamethyl nonane</t>
  </si>
  <si>
    <t>2-methyl 3,5-diisopropyl</t>
  </si>
  <si>
    <t>3,7-dimethyl dodecane</t>
  </si>
  <si>
    <t>3,8-diethyl decane</t>
  </si>
  <si>
    <t>3-methyl tridecane</t>
  </si>
  <si>
    <t>6-methyl tridecane</t>
  </si>
  <si>
    <t>C14 tricycloalkane(s)*</t>
  </si>
  <si>
    <t>C14 bicycloalkane(s)</t>
  </si>
  <si>
    <t>C14 cycloalkane(s)</t>
  </si>
  <si>
    <t>1,3-dipropyl-5-ethyl</t>
  </si>
  <si>
    <t>trans-1-methyl-4-heptyl</t>
  </si>
  <si>
    <t>octyl cyclohexane</t>
  </si>
  <si>
    <t>unspeciated C14 alkane(s)</t>
  </si>
  <si>
    <t>n-pentadecane; n-C15</t>
  </si>
  <si>
    <t>branched C15 alkane(s)</t>
  </si>
  <si>
    <t>2,6,8-trimethyl 4-isopropyl</t>
  </si>
  <si>
    <t>nonane</t>
  </si>
  <si>
    <t>3,7-dimethyl tridecane</t>
  </si>
  <si>
    <t>3,9-diethyl undecane</t>
  </si>
  <si>
    <t>3-methyl tetradecane</t>
  </si>
  <si>
    <t>6-methyl tetradecane</t>
  </si>
  <si>
    <t>C15 tricycloalkane(s)*</t>
  </si>
  <si>
    <t>C15 bicycloalkane(s)</t>
  </si>
  <si>
    <t>C15 cycloalkane(s)</t>
  </si>
  <si>
    <t>1,3,5-tripropyl cyclohexane</t>
  </si>
  <si>
    <t>1-methyl-2-octyl cyclohexane</t>
  </si>
  <si>
    <t>nonyl cyclohexane</t>
  </si>
  <si>
    <t>1,3-diethyl-5-pentyl</t>
  </si>
  <si>
    <t>unspeciated C15 alkane(s)</t>
  </si>
  <si>
    <t>n-hexadecane; n-C16</t>
  </si>
  <si>
    <t>branched C16 alkane(s)</t>
  </si>
  <si>
    <t>2,7-dimethyl 3,5-diisopropyl</t>
  </si>
  <si>
    <t>3-methyl pentadecane</t>
  </si>
  <si>
    <t>4,8-dimethyl tetradecane</t>
  </si>
  <si>
    <t>7-methyl pentadecane</t>
  </si>
  <si>
    <t>C16 tricycloalkane(s)*</t>
  </si>
  <si>
    <t>C16 bicycloalkane(s)*</t>
  </si>
  <si>
    <t>C16 cycloalkane(s)</t>
  </si>
  <si>
    <t>1,3-propyl-5-butyl cyclohexane</t>
  </si>
  <si>
    <t>1-methyl-4-nonyl cyclohexane</t>
  </si>
  <si>
    <t>decyl cyclohexane</t>
  </si>
  <si>
    <t>unspeciated C16 alkane(s)</t>
  </si>
  <si>
    <t>n-heptadecane; n-C17</t>
  </si>
  <si>
    <t>branched C17 alkane(s)</t>
  </si>
  <si>
    <t>C17 tricycloalkane(s)*</t>
  </si>
  <si>
    <t>C17 bicycloalkane(s)*</t>
  </si>
  <si>
    <t>C17 cycloalkane(s)*</t>
  </si>
  <si>
    <t>unspeciated C17 alkane(s)</t>
  </si>
  <si>
    <t>n-octadecane; n-C18</t>
  </si>
  <si>
    <t>branched C18 alkane(s)</t>
  </si>
  <si>
    <t>C18 tricycloalkane(s)*</t>
  </si>
  <si>
    <t>C18 bicycloalkane(s)*</t>
  </si>
  <si>
    <t>C18 cycloalkane(s)*</t>
  </si>
  <si>
    <t>unspeciated C18 alkane(s)</t>
  </si>
  <si>
    <t>n-nonadecane; n-C19</t>
  </si>
  <si>
    <t>branched C19 alkane(s)*</t>
  </si>
  <si>
    <t>C19 tricycloalkane(s)*</t>
  </si>
  <si>
    <t>C19 bicycloalkane(s)*</t>
  </si>
  <si>
    <t>C19 cycloalkane(s)*</t>
  </si>
  <si>
    <t>n-eicosane; icosane; n-C20</t>
  </si>
  <si>
    <t>branched C20 alkane(s)*</t>
  </si>
  <si>
    <t>C20 tricycloalkane(s)*</t>
  </si>
  <si>
    <t>C20 bicycloalkane(s)*</t>
  </si>
  <si>
    <t>C20 cycloalkane(s)*</t>
  </si>
  <si>
    <t>n-heneicosane; n-C21</t>
  </si>
  <si>
    <t>branched C21 alkane(s)*</t>
  </si>
  <si>
    <t>C21 tricycloalkane(s)*</t>
  </si>
  <si>
    <t>C21 bicycloalkane(s)*</t>
  </si>
  <si>
    <t>C21 cycloalkane(s)*</t>
  </si>
  <si>
    <t>n-docosane, n-C22</t>
  </si>
  <si>
    <t>branched C22 alkane(s)*</t>
  </si>
  <si>
    <t>C22 tricycloalkane(s)*</t>
  </si>
  <si>
    <t>C22 bicycloalkane(s)*</t>
  </si>
  <si>
    <t>C22 cycloalkane(s)*</t>
  </si>
  <si>
    <t>ethene</t>
  </si>
  <si>
    <t>propene</t>
  </si>
  <si>
    <t>1-butene</t>
  </si>
  <si>
    <t>C4 terminal alkenes</t>
  </si>
  <si>
    <t>isobutene</t>
  </si>
  <si>
    <t>trans-2-butene</t>
  </si>
  <si>
    <t>C4 internal alkenes</t>
  </si>
  <si>
    <t>1,2-butadiene*</t>
  </si>
  <si>
    <t>1,3-butadiene</t>
  </si>
  <si>
    <t>C4 alkenes</t>
  </si>
  <si>
    <t>1-pentene</t>
  </si>
  <si>
    <t>3-methyl-1-butene</t>
  </si>
  <si>
    <t>C5 terminal alkenes</t>
  </si>
  <si>
    <t>2-methyl-1-butene</t>
  </si>
  <si>
    <t>2-methyl-2-butene</t>
  </si>
  <si>
    <t>cis-2-pentene</t>
  </si>
  <si>
    <t>trans-2-pentene</t>
  </si>
  <si>
    <t>2-pentenes</t>
  </si>
  <si>
    <t>C5 internal alkenes</t>
  </si>
  <si>
    <t>cyclopentene</t>
  </si>
  <si>
    <t>trans-1,3-pentadiene*</t>
  </si>
  <si>
    <t>cis-1,3-pentadiene*</t>
  </si>
  <si>
    <t>1,4-pentadiene*</t>
  </si>
  <si>
    <t>1,2-pentadiene*</t>
  </si>
  <si>
    <t>3-methyl-1,2-butadiene*</t>
  </si>
  <si>
    <t>butadiene</t>
  </si>
  <si>
    <t>cyclopentadiene</t>
  </si>
  <si>
    <t>C5 alkenes</t>
  </si>
  <si>
    <t>1-hexene</t>
  </si>
  <si>
    <t>3,3-dimethyl-1-butene</t>
  </si>
  <si>
    <t>3-methyl-1-pentene</t>
  </si>
  <si>
    <t>4-methyl-1-pentene</t>
  </si>
  <si>
    <t>C6 terminal alkenes</t>
  </si>
  <si>
    <t>2,3-dimethyl-1-butene</t>
  </si>
  <si>
    <t>2-ethyl-1-butene</t>
  </si>
  <si>
    <t>2-methyl-1-pentene</t>
  </si>
  <si>
    <t>2,3-dimethyl-2-butene</t>
  </si>
  <si>
    <t>2-methyl-2-pentene</t>
  </si>
  <si>
    <t>cis-4-methyl-2-pentene*</t>
  </si>
  <si>
    <t>cis-2-hexene</t>
  </si>
  <si>
    <t>cis-3-hexene</t>
  </si>
  <si>
    <t>cis-3-methyl-2-pentene</t>
  </si>
  <si>
    <t>trans-3-methyl-2-pentene*</t>
  </si>
  <si>
    <t>trans-4-methyl-2-pentene*</t>
  </si>
  <si>
    <t>trans-2-hexene</t>
  </si>
  <si>
    <t>trans-3-hexene</t>
  </si>
  <si>
    <t>2-hexenes</t>
  </si>
  <si>
    <t>C6 internal alkenes</t>
  </si>
  <si>
    <t>3-methyl cyclopentene*</t>
  </si>
  <si>
    <t>1-methyl cyclopentene</t>
  </si>
  <si>
    <t>cyclohexene</t>
  </si>
  <si>
    <t>trans,trans-2,4-hexadiene*</t>
  </si>
  <si>
    <t>trans-1,3-hexadiene*</t>
  </si>
  <si>
    <t>trans-1,4-hexadiene*</t>
  </si>
  <si>
    <t>C6 cyclic olefins or di-olefins</t>
  </si>
  <si>
    <t>C6 alkenes</t>
  </si>
  <si>
    <t>trans-4-methyl-2-hexene</t>
  </si>
  <si>
    <t>trans-3-methyl-2-hexene</t>
  </si>
  <si>
    <t>2,3-dimethyl-2-hexene</t>
  </si>
  <si>
    <t>1-heptene</t>
  </si>
  <si>
    <t>3,4-dimethyl-1-pentene*</t>
  </si>
  <si>
    <t>3-methyl-1-hexene*</t>
  </si>
  <si>
    <t>2,4-dimethyl-1-pentene*</t>
  </si>
  <si>
    <t>2,3-dimethyl-1-pentene*</t>
  </si>
  <si>
    <t>3,3-dimethyl-1-pentene*</t>
  </si>
  <si>
    <t>2-methyl-1-hexene*</t>
  </si>
  <si>
    <t>2,3,3-trimethyl-1-butene</t>
  </si>
  <si>
    <t>C7 terminal alkenes</t>
  </si>
  <si>
    <t>4,4-dimethyl-cis-2-pentene*</t>
  </si>
  <si>
    <t>2,4-dimethyl-2-pentene*</t>
  </si>
  <si>
    <t>2-methyl-2-hexene*</t>
  </si>
  <si>
    <t>3-ethyl-2-pentene*</t>
  </si>
  <si>
    <t>3-methyl-trans-3-hexene*</t>
  </si>
  <si>
    <t>cis-2-heptene*</t>
  </si>
  <si>
    <t>2-methyl-trans-3-hexene*</t>
  </si>
  <si>
    <t>3-methyl-cis-3-hexene*</t>
  </si>
  <si>
    <t>3,4-dimethyl-cis-2-pentene*</t>
  </si>
  <si>
    <t>2,3-dimethyl-2-pentene*</t>
  </si>
  <si>
    <t>cis-3-heptene</t>
  </si>
  <si>
    <t>trans-4,4-dimethyl-2-pentene</t>
  </si>
  <si>
    <t>trans-2-heptene</t>
  </si>
  <si>
    <t>trans-3-heptene</t>
  </si>
  <si>
    <t>cis-3-methyl-2-hexene</t>
  </si>
  <si>
    <t>2-heptenes</t>
  </si>
  <si>
    <t>C7 internal alkenes</t>
  </si>
  <si>
    <t>1-methyl cyclohexene</t>
  </si>
  <si>
    <t>4-methyl cyclohexene</t>
  </si>
  <si>
    <t>C7 cyclic olefins or di-olefins</t>
  </si>
  <si>
    <t>C7 alkenes</t>
  </si>
  <si>
    <t>1-octene</t>
  </si>
  <si>
    <t>C8 terminal alkenes</t>
  </si>
  <si>
    <t>2,4,4-trimethyl-1-pentene*</t>
  </si>
  <si>
    <t>3-methyl-2-isopropyl-1-butene</t>
  </si>
  <si>
    <t>trans-2-octene*</t>
  </si>
  <si>
    <t>2-methyl-2-heptene*</t>
  </si>
  <si>
    <t>cis-4-octene</t>
  </si>
  <si>
    <t>trans-2,2-dimethyl 3-hexene</t>
  </si>
  <si>
    <t>trans-2,5-dimethyl 3-hexene</t>
  </si>
  <si>
    <t>trans-3-octene</t>
  </si>
  <si>
    <t>trans-4-octene</t>
  </si>
  <si>
    <t>3-octenes</t>
  </si>
  <si>
    <t>C8 internal alkenes</t>
  </si>
  <si>
    <t>2,4,4-trimethyl-2-pentene</t>
  </si>
  <si>
    <t>1,2-dimethyl cyclohexene</t>
  </si>
  <si>
    <t>C8 cyclic olefins or di-olefins</t>
  </si>
  <si>
    <t>C8 alkenes</t>
  </si>
  <si>
    <t>1-nonene</t>
  </si>
  <si>
    <t>C9 terminal alkenes</t>
  </si>
  <si>
    <t>4,4-dimethyl-1-pentene*</t>
  </si>
  <si>
    <t>4-nonene*</t>
  </si>
  <si>
    <t>3-nonenes</t>
  </si>
  <si>
    <t>C9 internal alkenes</t>
  </si>
  <si>
    <t>trans-4-nonene</t>
  </si>
  <si>
    <t>C9 cyclic olefins or di-olefins</t>
  </si>
  <si>
    <t>C9 alkenes</t>
  </si>
  <si>
    <t>1-decene</t>
  </si>
  <si>
    <t>C10 terminal alkenes</t>
  </si>
  <si>
    <t>3,4-diethyl-2-hexene</t>
  </si>
  <si>
    <t>cis-5-decene</t>
  </si>
  <si>
    <t>trans-4-decene</t>
  </si>
  <si>
    <t>C10 3-alkenes</t>
  </si>
  <si>
    <t>C10 internal alkenes</t>
  </si>
  <si>
    <t>C10 cyclic olefins or di-olefins</t>
  </si>
  <si>
    <t>3-carene</t>
  </si>
  <si>
    <t>α-pinene</t>
  </si>
  <si>
    <t>β-pinene</t>
  </si>
  <si>
    <t>d-limonene</t>
  </si>
  <si>
    <t>sabinene</t>
  </si>
  <si>
    <t>terpinolene*</t>
  </si>
  <si>
    <t>camphene*</t>
  </si>
  <si>
    <t>terpene (monoterpenes)</t>
  </si>
  <si>
    <t>C10 alkenes</t>
  </si>
  <si>
    <t>1-undecene</t>
  </si>
  <si>
    <t>C11 terminal alkenes</t>
  </si>
  <si>
    <t>trans-5-undecene</t>
  </si>
  <si>
    <t>C11 3-alkenes</t>
  </si>
  <si>
    <t>C11 internal alkenes</t>
  </si>
  <si>
    <t>C11 cyclic olefins or di-olefins</t>
  </si>
  <si>
    <t>C11 alkenes</t>
  </si>
  <si>
    <t>C12 terminal alkenes</t>
  </si>
  <si>
    <t>1-dodecene</t>
  </si>
  <si>
    <t>C12 2-alkenes</t>
  </si>
  <si>
    <t>C12 3-alkenes</t>
  </si>
  <si>
    <t>C12 internal alkenes</t>
  </si>
  <si>
    <t>trans-5-dodecene</t>
  </si>
  <si>
    <t>C12 cyclic olefins or di-olefins</t>
  </si>
  <si>
    <t>C12 alkenes</t>
  </si>
  <si>
    <t>1-tridecene</t>
  </si>
  <si>
    <t>C13 terminal alkenes</t>
  </si>
  <si>
    <t>trans-5-tridecene</t>
  </si>
  <si>
    <t>C13 3-alkenes</t>
  </si>
  <si>
    <t>C13 internal alkenes</t>
  </si>
  <si>
    <t>C13 cyclic olefins or di-olefins</t>
  </si>
  <si>
    <t>C13 alkenes</t>
  </si>
  <si>
    <t>1-tetradecene</t>
  </si>
  <si>
    <t>C14 terminal alkenes</t>
  </si>
  <si>
    <t>trans-5-tetradecene</t>
  </si>
  <si>
    <t>C14 3-alkenes</t>
  </si>
  <si>
    <t>C14 internal alkenes</t>
  </si>
  <si>
    <t>C14 cyclic olefins or di-olefins</t>
  </si>
  <si>
    <t>C14 alkenes</t>
  </si>
  <si>
    <t>1-pentadecene</t>
  </si>
  <si>
    <t>C15 terminal alkenes</t>
  </si>
  <si>
    <t>trans-5-pentadecene</t>
  </si>
  <si>
    <t>C15 3-alkenes</t>
  </si>
  <si>
    <t>C15 internal alkenes</t>
  </si>
  <si>
    <t>C15 cyclic olefins or di-olefins</t>
  </si>
  <si>
    <t>C15 alkenes</t>
  </si>
  <si>
    <t>Aromatic Hydrocarbons</t>
  </si>
  <si>
    <t>benzene</t>
  </si>
  <si>
    <t>toluene</t>
  </si>
  <si>
    <t>ethyl benzene</t>
  </si>
  <si>
    <t>m-xylene</t>
  </si>
  <si>
    <t>o-xylene</t>
  </si>
  <si>
    <t>p-xylene</t>
  </si>
  <si>
    <t>C8 disubstituted benzenes</t>
  </si>
  <si>
    <t>isomers of ethylbenzene</t>
  </si>
  <si>
    <t>styrene</t>
  </si>
  <si>
    <t>unspeciated C8 aromatics*</t>
  </si>
  <si>
    <t>C9 monosubstituted benzenes</t>
  </si>
  <si>
    <t>n-propyl benzene</t>
  </si>
  <si>
    <t>C9 disubstituted benzenes</t>
  </si>
  <si>
    <t>m-ethyl toluene</t>
  </si>
  <si>
    <t>o-ethyl toluene</t>
  </si>
  <si>
    <t>p-ethyl toluene</t>
  </si>
  <si>
    <t>C9 trisubstituted benzenes</t>
  </si>
  <si>
    <t>1,2,3-trimethyl benzene</t>
  </si>
  <si>
    <t>1,2,4-trimethyl benzene</t>
  </si>
  <si>
    <t>1,3,5-trimethyl benzene</t>
  </si>
  <si>
    <t>isomers of propyl benzene</t>
  </si>
  <si>
    <t>indene</t>
  </si>
  <si>
    <t>indane</t>
  </si>
  <si>
    <t>allylbenzene*</t>
  </si>
  <si>
    <t>α-methyl styrene</t>
  </si>
  <si>
    <t>C9 styrenes</t>
  </si>
  <si>
    <t>β-methyl styrene*</t>
  </si>
  <si>
    <t>unspeciated C9 aromatics*</t>
  </si>
  <si>
    <t>C10 monosubstituted benzenes</t>
  </si>
  <si>
    <t>n-butyl benzene</t>
  </si>
  <si>
    <t>sec-butyl benzene</t>
  </si>
  <si>
    <t>tert-butyl benzene*</t>
  </si>
  <si>
    <t>o-cymene; 1-methyl-2-(1-</t>
  </si>
  <si>
    <t>methylethyl) benzene*</t>
  </si>
  <si>
    <t>1-methyl-2-n-propyl benzene*</t>
  </si>
  <si>
    <t>m-cymene; 1-methyl-3-(1-</t>
  </si>
  <si>
    <t>1-methyl-3-n-propyl benzene*</t>
  </si>
  <si>
    <t>1-methyl-4-n-propyl benzene*</t>
  </si>
  <si>
    <t>C10 disubstituted benzenes</t>
  </si>
  <si>
    <t>m-C10 disubstituted benzenes*</t>
  </si>
  <si>
    <t>o-C10 disubstituted benzenes*</t>
  </si>
  <si>
    <t>p-C10 disubstituted benzenes*</t>
  </si>
  <si>
    <t>m-diethyl benzene</t>
  </si>
  <si>
    <t>o-diethyl benzene</t>
  </si>
  <si>
    <t>1-methyl-4-isopropyl benzene;</t>
  </si>
  <si>
    <t>p-cymene*</t>
  </si>
  <si>
    <t>p-diethyl benzene</t>
  </si>
  <si>
    <t>1,2,3-C10 trisubstituted benzenes*</t>
  </si>
  <si>
    <t>1,2,4-C10 trisubstituted benzenes*</t>
  </si>
  <si>
    <t>1,3,5-C10 trisubstituted benzenes*</t>
  </si>
  <si>
    <t>1,2,3,4-tetramethyl benzene*</t>
  </si>
  <si>
    <t>1,2,4,5-tetramethyl benzene*</t>
  </si>
  <si>
    <t>1,2-dimethyl-3-ethyl benzene*</t>
  </si>
  <si>
    <t>1,2-dimethyl-4-ethyl benzene*</t>
  </si>
  <si>
    <t>1,3-dimethyl-2-ethyl benzene*</t>
  </si>
  <si>
    <t>1,3-dimethyl-4-ethyl benzene*</t>
  </si>
  <si>
    <t>1,3-dimethyl-5-ethyl benzene*</t>
  </si>
  <si>
    <t>1,4-dimethyl-2-ethyl benzene*</t>
  </si>
  <si>
    <t>1,2,3,5-tetramethyl benzene</t>
  </si>
  <si>
    <t>C10 trisubstituted benzenes</t>
  </si>
  <si>
    <t>C10 tetrasubstituted benzenes</t>
  </si>
  <si>
    <t>butylbenzenes</t>
  </si>
  <si>
    <t>methyl indanes</t>
  </si>
  <si>
    <t>tetralin; 1,2,3,4-</t>
  </si>
  <si>
    <t>tetrahydronaphthalene</t>
  </si>
  <si>
    <t>naphthalene</t>
  </si>
  <si>
    <t>C10 styrenes</t>
  </si>
  <si>
    <t>unspeciated C10 aromatics</t>
  </si>
  <si>
    <t>n-pentyl benzene*</t>
  </si>
  <si>
    <t>C11 monosubstituted benzenes</t>
  </si>
  <si>
    <t>m-C11 disubstituted benzenes*</t>
  </si>
  <si>
    <t>o-C11 disubstituted benzenes*</t>
  </si>
  <si>
    <t>p-C11 disubstituted benzenes*</t>
  </si>
  <si>
    <t>1-butyl-2-methyl benzene*</t>
  </si>
  <si>
    <t>1-ethyl-2-n-propyl benzene*</t>
  </si>
  <si>
    <t>o-tert-butyl toluene; 1-(1,1-</t>
  </si>
  <si>
    <t>dimethylethyl)-2-methyl</t>
  </si>
  <si>
    <t>benzene*</t>
  </si>
  <si>
    <t>1-methyl-3-n-butyl benzene*</t>
  </si>
  <si>
    <t>p-isobutyl toluene; 1-methyl-4-</t>
  </si>
  <si>
    <t>(2-methylpropyl) benzene*</t>
  </si>
  <si>
    <t>C11 disubstituted benzenes</t>
  </si>
  <si>
    <t>1,2,3-C11 trisubstituted</t>
  </si>
  <si>
    <t>benzenes*</t>
  </si>
  <si>
    <t>1,2,4-C11 trisubstituted</t>
  </si>
  <si>
    <t>1,3,5-C11 trisubstituted</t>
  </si>
  <si>
    <t>pentamethyl benzene*</t>
  </si>
  <si>
    <t>1-methyl-3,5-diethyl benzene*</t>
  </si>
  <si>
    <t>C11 trisubstituted benzenes</t>
  </si>
  <si>
    <t>C11 tetrasubstituted benzenes</t>
  </si>
  <si>
    <t>C11 pentasubstituted benzenes</t>
  </si>
  <si>
    <t>pentyl benzenes</t>
  </si>
  <si>
    <t>C11 tetralins or indanes</t>
  </si>
  <si>
    <t>methyl naphthalenes</t>
  </si>
  <si>
    <t>1-methyl naphthalene</t>
  </si>
  <si>
    <t>2-methyl naphthalene</t>
  </si>
  <si>
    <t>unspeciated C11 aromatics</t>
  </si>
  <si>
    <t>C12 monosubstituted benzenes</t>
  </si>
  <si>
    <t>m-C12 disubstituted benzenes*</t>
  </si>
  <si>
    <t>o-C12 disubstituted benzenes*</t>
  </si>
  <si>
    <t>p-C12 disubstituted benzenes*</t>
  </si>
  <si>
    <t>1,3-di-n-propyl benzene*</t>
  </si>
  <si>
    <t>1,4 di-isopropyl benzene*</t>
  </si>
  <si>
    <t>3-isopropyl cumene; 1,3-di-</t>
  </si>
  <si>
    <t>isopropyl benzene*</t>
  </si>
  <si>
    <t>C12 disubstituted benzenes</t>
  </si>
  <si>
    <t>1,2,3-C12 trisubstituted</t>
  </si>
  <si>
    <t>1,2,4-C12 trisubstituted</t>
  </si>
  <si>
    <t>1,3,5-C12 trisubstituted</t>
  </si>
  <si>
    <t>1-(1,1-dimethylethyl)-3,5-</t>
  </si>
  <si>
    <t>dimethylbenzene*</t>
  </si>
  <si>
    <t>C12 trisubstituted benzenes</t>
  </si>
  <si>
    <t>C12 tetrasubstituted benzenes</t>
  </si>
  <si>
    <t>C12 pentasubstituted benzenes</t>
  </si>
  <si>
    <t>C12 hexasubstituted benzenes</t>
  </si>
  <si>
    <t>hexyl benzenes</t>
  </si>
  <si>
    <t>C12 tetralins or indanes</t>
  </si>
  <si>
    <t>1-ethyl naphthalene*</t>
  </si>
  <si>
    <t>C12 naphthalenes*</t>
  </si>
  <si>
    <t>C12 monosubstituted</t>
  </si>
  <si>
    <t>C12 disubstituted naphthalenes</t>
  </si>
  <si>
    <t>2,3-dimethyl naphthalene</t>
  </si>
  <si>
    <t>dimethyl naphthalenes</t>
  </si>
  <si>
    <t>unspeciated C12 aromatics</t>
  </si>
  <si>
    <t>C13 monosubstituted benzenes</t>
  </si>
  <si>
    <t>m-C13 disubstituted benzenes*</t>
  </si>
  <si>
    <t>o-C13 disubstituted benzenes*</t>
  </si>
  <si>
    <t>p-C13 disubstituted benzenes*</t>
  </si>
  <si>
    <t>C13 disubstituted benzenes</t>
  </si>
  <si>
    <t>1,2,3-C13 trisubstituted</t>
  </si>
  <si>
    <t>1,2,4-C13 trisubstituted</t>
  </si>
  <si>
    <t>1,3,5-C13 trisubstituted</t>
  </si>
  <si>
    <t>C13 trisubstituted benzenes</t>
  </si>
  <si>
    <t>C13 tetralins or indanes*</t>
  </si>
  <si>
    <t>C13 naphthalenes*</t>
  </si>
  <si>
    <t>C13 monosubstituted</t>
  </si>
  <si>
    <t>C13 disubstituted naphthalenes</t>
  </si>
  <si>
    <t>C13 trisubstituted naphthalenes</t>
  </si>
  <si>
    <t>unspeciated C13 aromatics*</t>
  </si>
  <si>
    <t>C14 monosubstituted benzenes*</t>
  </si>
  <si>
    <t>m-C14 disubstituted benzenes*</t>
  </si>
  <si>
    <t>o-C14 disubstituted benzenes*</t>
  </si>
  <si>
    <t>p-C14 disubstituted benzenes*</t>
  </si>
  <si>
    <t>C14 disubstituted benzenes*</t>
  </si>
  <si>
    <t>1,2,3-C14 trisubstituted</t>
  </si>
  <si>
    <t>1,2,4-C14 trisubstituted</t>
  </si>
  <si>
    <t>1,3,5-C14 trisubstituted</t>
  </si>
  <si>
    <t>C14 trisubstituted benzenes*</t>
  </si>
  <si>
    <t>C14 tetralins or indanes*</t>
  </si>
  <si>
    <t>C14 naphthalenes*</t>
  </si>
  <si>
    <t>unspeciated C14 aromatics*</t>
  </si>
  <si>
    <t>C15 monosubstituted benzenes*</t>
  </si>
  <si>
    <t>C15 disubstituted benzenes*</t>
  </si>
  <si>
    <t>m-C15 disubstituted benzenes*</t>
  </si>
  <si>
    <t>o-C15 disubstituted benzenes*</t>
  </si>
  <si>
    <t>p-C15 disubstituted benzenes*</t>
  </si>
  <si>
    <t>C15 trisubstituted benzenes*</t>
  </si>
  <si>
    <t>1,2,3-C15 trisubstituted</t>
  </si>
  <si>
    <t>1,2,4-C15 trisubstituted</t>
  </si>
  <si>
    <t>1,3,5-C15 trisubstituted</t>
  </si>
  <si>
    <t>C15 tetralins or indanes*</t>
  </si>
  <si>
    <t>C15 naphthalenes*</t>
  </si>
  <si>
    <t>unspeciated C15 aromatics*</t>
  </si>
  <si>
    <t>C16 monosubstituted benzenes*</t>
  </si>
  <si>
    <t>m-C16 disubstituted benzenes*</t>
  </si>
  <si>
    <t>o-C16 disubstituted benzenes*</t>
  </si>
  <si>
    <t>p-C16 disubstituted benzenes*</t>
  </si>
  <si>
    <t>C16 disubstituted benzenes*</t>
  </si>
  <si>
    <t>1,2,3-C16 trisubstituted</t>
  </si>
  <si>
    <t>1,2,4-C16 trisubstituted</t>
  </si>
  <si>
    <t>1,3,5-C16 trisubstituted</t>
  </si>
  <si>
    <t>C16 trisubstituted benzenes*</t>
  </si>
  <si>
    <t>C16 tetralins or indanes*</t>
  </si>
  <si>
    <t>C16 naphthalenes*</t>
  </si>
  <si>
    <t>unspeciated C16 aromatics*</t>
  </si>
  <si>
    <t>C17 monosubstituted benzenes*</t>
  </si>
  <si>
    <t>C17 disubstituted benzenes*</t>
  </si>
  <si>
    <t>C17 trisubstituted benzenes*</t>
  </si>
  <si>
    <t>C17 tetralins or indanes*</t>
  </si>
  <si>
    <t>C17 naphthalenes*</t>
  </si>
  <si>
    <t>C18 monosubstituted benzenes*</t>
  </si>
  <si>
    <t>C18 disubstituted benzenes*</t>
  </si>
  <si>
    <t>C18 trisubstituted benzenes*</t>
  </si>
  <si>
    <t>C18 tetralins or indanes*</t>
  </si>
  <si>
    <t>C18 naphthalenes*</t>
  </si>
  <si>
    <t>C19 monosubstituted benzenes*</t>
  </si>
  <si>
    <t>C19 disubstituted benzenes*</t>
  </si>
  <si>
    <t>C19 trisubstituted benzenes*</t>
  </si>
  <si>
    <t>C19 tetralins or indanes*</t>
  </si>
  <si>
    <t>C19 naphthalenes*</t>
  </si>
  <si>
    <t>C20 monosubstituted benzenes*</t>
  </si>
  <si>
    <t>C20 disubstituted benzenes*</t>
  </si>
  <si>
    <t>C20 trisubstituted benzenes*</t>
  </si>
  <si>
    <t>C20 tetralins or indanes*</t>
  </si>
  <si>
    <t>C20 naphthalenes*</t>
  </si>
  <si>
    <t>C21 monosubstituted benzenes*</t>
  </si>
  <si>
    <t>C21 disubstituted benzenes*</t>
  </si>
  <si>
    <t>C21 trisubstituted benzenes*</t>
  </si>
  <si>
    <t>C21 tetralins or indanes*</t>
  </si>
  <si>
    <t>C21 naphthalenes*</t>
  </si>
  <si>
    <t>C22 monosubstituted benzenes*</t>
  </si>
  <si>
    <t>C22 disubstituted benzenes*</t>
  </si>
  <si>
    <t>C22 trisubstituted benzenes*</t>
  </si>
  <si>
    <t>C22 tetralins or indanes*</t>
  </si>
  <si>
    <t>C22 naphthalenes*</t>
  </si>
  <si>
    <t>Alcohols</t>
  </si>
  <si>
    <t>methanol</t>
  </si>
  <si>
    <t>ethanol</t>
  </si>
  <si>
    <t>isopropyl alcohol</t>
  </si>
  <si>
    <t>n-propyl alcohol</t>
  </si>
  <si>
    <t>isobutyl alcohol</t>
  </si>
  <si>
    <t>n-butyl alcohol</t>
  </si>
  <si>
    <t>sec-butyl alcohol</t>
  </si>
  <si>
    <t>tert-butyl alcohol</t>
  </si>
  <si>
    <t>cyclopentanol</t>
  </si>
  <si>
    <t>2-pentanol</t>
  </si>
  <si>
    <t>3-pentanol</t>
  </si>
  <si>
    <t>n-pentyl alcohol</t>
  </si>
  <si>
    <t>isoamyl alcohol; 3-methyl-</t>
  </si>
  <si>
    <t>1-butanol</t>
  </si>
  <si>
    <t>2-methyl-1-butanol</t>
  </si>
  <si>
    <t>cyclohexanol</t>
  </si>
  <si>
    <t>1-hexanol</t>
  </si>
  <si>
    <t>2-hexanol</t>
  </si>
  <si>
    <t>4-methyl-2-pentanol; methyl</t>
  </si>
  <si>
    <t>isobutyl carbinol</t>
  </si>
  <si>
    <t>1-heptanol</t>
  </si>
  <si>
    <t>dimethylpentanol; 2,3-dimethyl-</t>
  </si>
  <si>
    <t>1-pentanol</t>
  </si>
  <si>
    <t>1-octanol</t>
  </si>
  <si>
    <t>2-ethyl-1-hexanol</t>
  </si>
  <si>
    <t>2-octanol</t>
  </si>
  <si>
    <t>3-octanol</t>
  </si>
  <si>
    <t>4-octanol</t>
  </si>
  <si>
    <t>5-methyl-1-heptanol</t>
  </si>
  <si>
    <t>trimethyl cyclohexanol</t>
  </si>
  <si>
    <t>dimethylheptanol; 2,6-</t>
  </si>
  <si>
    <t>dimethyl-2-heptanol</t>
  </si>
  <si>
    <t>2,6-dimethyl-4-heptanol</t>
  </si>
  <si>
    <t>menthol</t>
  </si>
  <si>
    <t>8-methyl-1-nonanol; isodecyl</t>
  </si>
  <si>
    <t>alcohol</t>
  </si>
  <si>
    <t>1-decanol</t>
  </si>
  <si>
    <t>3,7-dimethyl-1-octanol</t>
  </si>
  <si>
    <t>trimethylnonanol,threo +erythro;</t>
  </si>
  <si>
    <t>2,6,8-trimethyl-4-nonanol</t>
  </si>
  <si>
    <t>formaldehyde</t>
  </si>
  <si>
    <t>acetaldehyde</t>
  </si>
  <si>
    <t>propionaldehyde</t>
  </si>
  <si>
    <t>2-methyl propanal</t>
  </si>
  <si>
    <t>butanal</t>
  </si>
  <si>
    <t>C4 aldehydes</t>
  </si>
  <si>
    <t>2,2-dimethylpropanal; pivaldehyde</t>
  </si>
  <si>
    <t>3-methylbutanal; isovaleraldehyde</t>
  </si>
  <si>
    <t>pentanal; valeraldehyde</t>
  </si>
  <si>
    <t>C5 aldehydes</t>
  </si>
  <si>
    <t>glutaraldehyde</t>
  </si>
  <si>
    <t>hexanal</t>
  </si>
  <si>
    <t>C6 aldehydes</t>
  </si>
  <si>
    <t>heptanal</t>
  </si>
  <si>
    <t>C7 aldehydes</t>
  </si>
  <si>
    <t>2-methyl-hexanal</t>
  </si>
  <si>
    <t>octanal</t>
  </si>
  <si>
    <t>C8 aldehydes</t>
  </si>
  <si>
    <t>glyoxal</t>
  </si>
  <si>
    <t>methyl glyoxal</t>
  </si>
  <si>
    <t>acrolein</t>
  </si>
  <si>
    <t>crotonaldehyde</t>
  </si>
  <si>
    <t>methacrolein</t>
  </si>
  <si>
    <t>hydroxyl-methacrolein</t>
  </si>
  <si>
    <t>benzaldehyde</t>
  </si>
  <si>
    <t>tolualdehyde</t>
  </si>
  <si>
    <t>Carboxylic Acids and Oxides</t>
  </si>
  <si>
    <t>carbon monoxide</t>
  </si>
  <si>
    <t>ethylene oxide</t>
  </si>
  <si>
    <t>propylene oxide</t>
  </si>
  <si>
    <t>1,2-epoxy butane</t>
  </si>
  <si>
    <t>formic acid</t>
  </si>
  <si>
    <t>acetic acid</t>
  </si>
  <si>
    <t>glycolic acid</t>
  </si>
  <si>
    <t>peroxyacetic acid</t>
  </si>
  <si>
    <t>acrylic acid</t>
  </si>
  <si>
    <t>propionic acid</t>
  </si>
  <si>
    <t>methacrylic acid</t>
  </si>
  <si>
    <t>isobutyric acid</t>
  </si>
  <si>
    <t>butanoic acid</t>
  </si>
  <si>
    <t>malic acid</t>
  </si>
  <si>
    <t>3-methyl butanoic acid</t>
  </si>
  <si>
    <t>adipic acid; hexanedioic acid</t>
  </si>
  <si>
    <t>2-ethyl hexanoic acid</t>
  </si>
  <si>
    <t>methyl acrylate</t>
  </si>
  <si>
    <t>vinyl acetate</t>
  </si>
  <si>
    <t>2-methyl-3-butene-2-ol</t>
  </si>
  <si>
    <t>ethyl acrylate</t>
  </si>
  <si>
    <t>methyl methacrylate</t>
  </si>
  <si>
    <t>ethyl methacrylate*</t>
  </si>
  <si>
    <t>hydroxypropyl acrylate</t>
  </si>
  <si>
    <t>n-butyl acrylate</t>
  </si>
  <si>
    <t>isobutyl acrylate</t>
  </si>
  <si>
    <t>butyl methacrylate</t>
  </si>
  <si>
    <t>isobutyl methacrylate</t>
  </si>
  <si>
    <t>α-terpineol</t>
  </si>
  <si>
    <t>2-ethyl-hexyl acrylate</t>
  </si>
  <si>
    <t>isobornyl methacrylate</t>
  </si>
  <si>
    <t>furan</t>
  </si>
  <si>
    <t>2-methyl furan*</t>
  </si>
  <si>
    <t>3-methyl furan*</t>
  </si>
  <si>
    <t>2-ethyl furan*</t>
  </si>
  <si>
    <t>2,5-dimethyl furan*</t>
  </si>
  <si>
    <t>methyl formate</t>
  </si>
  <si>
    <t>ethyl formate</t>
  </si>
  <si>
    <t>methyl acetate</t>
  </si>
  <si>
    <t>gamma-butyrolactone</t>
  </si>
  <si>
    <t>ethyl acetate</t>
  </si>
  <si>
    <t>methyl propionate</t>
  </si>
  <si>
    <t>n-propyl formate</t>
  </si>
  <si>
    <t>isopropyl formate</t>
  </si>
  <si>
    <t>ethyl propionate</t>
  </si>
  <si>
    <t>isopropyl acetate</t>
  </si>
  <si>
    <t>methyl butyrate</t>
  </si>
  <si>
    <t>methyl isobutyrate</t>
  </si>
  <si>
    <t>n-butyl formate</t>
  </si>
  <si>
    <t>propyl acetate</t>
  </si>
  <si>
    <t>ethyl butyrate</t>
  </si>
  <si>
    <t>isobutyl acetate</t>
  </si>
  <si>
    <t>methyl pivalate</t>
  </si>
  <si>
    <t>n-butyl acetate</t>
  </si>
  <si>
    <t>n-propyl propionate</t>
  </si>
  <si>
    <t>sec-butyl acetate</t>
  </si>
  <si>
    <t>tert-butyl acetate; tBAc</t>
  </si>
  <si>
    <t>methyl pentanoate; methyl</t>
  </si>
  <si>
    <t>valerate*</t>
  </si>
  <si>
    <t>butyl propionate</t>
  </si>
  <si>
    <t>amyl acetate; n-pentyl acetate</t>
  </si>
  <si>
    <t>n-propyl butyrate</t>
  </si>
  <si>
    <t>isoamyl acetate; 3-methyl-butyl</t>
  </si>
  <si>
    <t>acetate</t>
  </si>
  <si>
    <t>2-methyl-1-butyl acetate</t>
  </si>
  <si>
    <t>methyl hexanoate*</t>
  </si>
  <si>
    <t>ethyl 3-ethoxy propionate</t>
  </si>
  <si>
    <t>hexyl acetates*</t>
  </si>
  <si>
    <t>2,3-dimethylbutyl acetate</t>
  </si>
  <si>
    <t>2-methylpentyl acetate</t>
  </si>
  <si>
    <t>3-methylpentyl acetate</t>
  </si>
  <si>
    <t>4-methylpentyl acetate</t>
  </si>
  <si>
    <t>isobutyl isobutyrate</t>
  </si>
  <si>
    <t>n-butyl butyrate</t>
  </si>
  <si>
    <t>n-hexyl acetate</t>
  </si>
  <si>
    <t>methyl amyl acetate; 4-methyl-</t>
  </si>
  <si>
    <t>2-pentanol acetate</t>
  </si>
  <si>
    <t>n-pentyl propionate</t>
  </si>
  <si>
    <t>methyl heptanoate*</t>
  </si>
  <si>
    <t>2,4-dimethylpentyl acetate</t>
  </si>
  <si>
    <t>2-methylhexyl acetate</t>
  </si>
  <si>
    <t>3-ethylpentyl acetate</t>
  </si>
  <si>
    <t>3-methylhexyl acetate</t>
  </si>
  <si>
    <t>4-methylhexyl acetate</t>
  </si>
  <si>
    <t>5-methylhexyl acetate</t>
  </si>
  <si>
    <t>isoamyl isobutyrate</t>
  </si>
  <si>
    <t>n-heptyl acetate</t>
  </si>
  <si>
    <t>methyl octanoate*</t>
  </si>
  <si>
    <t>2,4-dimethylhexyl acetate</t>
  </si>
  <si>
    <t>2-ethyl-hexyl acetate</t>
  </si>
  <si>
    <t>3,4-dimethyl-hexyl acetate</t>
  </si>
  <si>
    <t>3,5-dimethyl-hexyl acetate</t>
  </si>
  <si>
    <t>3-ethyl-hexyl acetate</t>
  </si>
  <si>
    <t>3-methyl-heptyl acetate</t>
  </si>
  <si>
    <t>4,5-dimethyl-hexyl acetate</t>
  </si>
  <si>
    <t>4-methyl-heptyl acetate</t>
  </si>
  <si>
    <t>5-methyl-heptyl acetate</t>
  </si>
  <si>
    <t>n-octyl acetate</t>
  </si>
  <si>
    <t>methyl nonanoate*</t>
  </si>
  <si>
    <t>2,3,5-trimethyl-hexyl acetate</t>
  </si>
  <si>
    <t>2,3-dimethyl-heptyl acetate</t>
  </si>
  <si>
    <t>2,4-dimethyl-heptyl acetate</t>
  </si>
  <si>
    <t>2,5-dimethyl-heptyl acetate</t>
  </si>
  <si>
    <t>2-methyloctyl acetate</t>
  </si>
  <si>
    <t>3,5-dimethyl-heptyl acetate</t>
  </si>
  <si>
    <t>3,6-dimethyl-heptyl acetate</t>
  </si>
  <si>
    <t>3-ethyl-heptyl acetate</t>
  </si>
  <si>
    <t>4,5-dimethyl-heptyl acetate</t>
  </si>
  <si>
    <t>4,6-dimethyl-heptyl acetate</t>
  </si>
  <si>
    <t>4-methyloctyl acetate</t>
  </si>
  <si>
    <t>5-methyloctyl acetate</t>
  </si>
  <si>
    <t>n-nonyl acetate</t>
  </si>
  <si>
    <t>methyl decanoate*</t>
  </si>
  <si>
    <t>3,6-dimethyl-octyl acetate</t>
  </si>
  <si>
    <t>3-isopropyl-heptyl acetate</t>
  </si>
  <si>
    <t>4,6-dimethyl-octyl acetate</t>
  </si>
  <si>
    <t>methyl undecanoate*</t>
  </si>
  <si>
    <t>3,5,7-trimethyl-octyl acetate</t>
  </si>
  <si>
    <t>3-ethyl-6-methyl-octyl acetate</t>
  </si>
  <si>
    <t>4,7-dimethyl-nonyl acetate</t>
  </si>
  <si>
    <t>methyl dodecanoate; methyl</t>
  </si>
  <si>
    <t>laurate</t>
  </si>
  <si>
    <t>2,3,5,7-tetramethyl-octyl acetate</t>
  </si>
  <si>
    <t>3,5,7-trimethyl-nonyl acetate</t>
  </si>
  <si>
    <t>3,6,8-trimethyl-nonyl acetate</t>
  </si>
  <si>
    <t>methyl tridecanoate*</t>
  </si>
  <si>
    <t>2,4,6,8-tetramethyl-nonyl acetate</t>
  </si>
  <si>
    <t>3-ethyl-6,7-dimethyl-nonyl</t>
  </si>
  <si>
    <t>4,7,9-trimethyl-decyl acetate</t>
  </si>
  <si>
    <t>methyl myristate; methyl</t>
  </si>
  <si>
    <t>tetradecanoate</t>
  </si>
  <si>
    <t>methyl cis-9-pentadecenoate*</t>
  </si>
  <si>
    <t>methyl cis-9-hexadecenoate;</t>
  </si>
  <si>
    <t>methyl palmitoleate*</t>
  </si>
  <si>
    <t>methyl pentadecanoate*</t>
  </si>
  <si>
    <t>2,3,5,6,8-pentamethyl-nonyl</t>
  </si>
  <si>
    <t>3,5,7,9-tetramethyl-decyl</t>
  </si>
  <si>
    <t>5-ethyl-3,6,8-trimethyl-nonyl</t>
  </si>
  <si>
    <t>dimethyl carbonate; DMC</t>
  </si>
  <si>
    <t>propylene carbonate</t>
  </si>
  <si>
    <t>methyl lactate</t>
  </si>
  <si>
    <t>2-methoxyethyl acetate</t>
  </si>
  <si>
    <t>ethyl lactate</t>
  </si>
  <si>
    <t>methyl isopropyl carbonate</t>
  </si>
  <si>
    <t>1-methoxy-2-propyl acetate</t>
  </si>
  <si>
    <t>2-ethoxyethyl acetate</t>
  </si>
  <si>
    <t>2-methyoxy-1-propyl acetate</t>
  </si>
  <si>
    <t>methoxypropanol acetate</t>
  </si>
  <si>
    <t>dimethyl succinate</t>
  </si>
  <si>
    <t>ethylene glycol diacetate</t>
  </si>
  <si>
    <t>1,2-propylene glycol diacetate</t>
  </si>
  <si>
    <t>diisopropyl carbonate</t>
  </si>
  <si>
    <t>dimethyl glutarate</t>
  </si>
  <si>
    <t>2-butoxyethyl acetate</t>
  </si>
  <si>
    <t>dimethyl adipate</t>
  </si>
  <si>
    <t>2-(2-ethoxyethoxy) ethyl</t>
  </si>
  <si>
    <t>dipropylene glycol n-propyl</t>
  </si>
  <si>
    <t>ether isomer #1</t>
  </si>
  <si>
    <t>dipropylene glycol methyl ether</t>
  </si>
  <si>
    <t>acetate isomer #1</t>
  </si>
  <si>
    <t>dipropylene glycol methyl</t>
  </si>
  <si>
    <t>ether acetate isomer #2</t>
  </si>
  <si>
    <t>acetate isomers</t>
  </si>
  <si>
    <t>glyceryl triacetate</t>
  </si>
  <si>
    <t>2-(2-butoxyethoxy) ethyl</t>
  </si>
  <si>
    <t>substituted C7 ester (C12)</t>
  </si>
  <si>
    <t>1-hydroxy-2,2,4-trimethylpentyl-</t>
  </si>
  <si>
    <t>3-isobutyrate</t>
  </si>
  <si>
    <t>3-hydroxy-2,2,4-trimethylpentyl-</t>
  </si>
  <si>
    <t>1-isobutyrate</t>
  </si>
  <si>
    <t>2,2,4-trimethyl-1,3-pentanediol</t>
  </si>
  <si>
    <t>monoisobutyrate and isomers</t>
  </si>
  <si>
    <t>(texanol ®)</t>
  </si>
  <si>
    <t>substituted C9 ester (C12)</t>
  </si>
  <si>
    <t>dimethyl sebacate</t>
  </si>
  <si>
    <t>diisopropyl adipate</t>
  </si>
  <si>
    <t>Glycols, Ethers, and Glycol Ethers</t>
  </si>
  <si>
    <t>dimethyl ether</t>
  </si>
  <si>
    <t>ethylene glycol</t>
  </si>
  <si>
    <t>propylene glycol</t>
  </si>
  <si>
    <t>dimethoxy methane</t>
  </si>
  <si>
    <t>glycerol</t>
  </si>
  <si>
    <t>1,3-butanediol*</t>
  </si>
  <si>
    <t>1,2-butanediol</t>
  </si>
  <si>
    <t>1,4-butanediol</t>
  </si>
  <si>
    <t>2,3-butanediol*</t>
  </si>
  <si>
    <t>pentaerythritol</t>
  </si>
  <si>
    <t>1,2-dihydroxyhexane</t>
  </si>
  <si>
    <t>2-methyl-2,4-pentanediol</t>
  </si>
  <si>
    <t>2-ethyl-1,3-hexanediol</t>
  </si>
  <si>
    <t>trimethylene oxide</t>
  </si>
  <si>
    <t>1,3-dioxolane</t>
  </si>
  <si>
    <t>2-methoxy ethanol</t>
  </si>
  <si>
    <t>tetrahydrofuran</t>
  </si>
  <si>
    <t>diethyl ether</t>
  </si>
  <si>
    <t>1,4-dioxane</t>
  </si>
  <si>
    <t>1-methoxy-2-propanol</t>
  </si>
  <si>
    <t>2-ethoxy-ethanol</t>
  </si>
  <si>
    <t>2-methoxy-1-propanol</t>
  </si>
  <si>
    <t>3-methoxy-1-propanol</t>
  </si>
  <si>
    <t>diethylene glycol</t>
  </si>
  <si>
    <t>α-methyl tetrahydrofuran</t>
  </si>
  <si>
    <t>tetrahydropyran</t>
  </si>
  <si>
    <t>ethyl isopropyl ether</t>
  </si>
  <si>
    <t>methyl n-butyl ether</t>
  </si>
  <si>
    <t>methyl t-butyl ether</t>
  </si>
  <si>
    <t>tetrahydro-2-furanmethanol;</t>
  </si>
  <si>
    <t>tetrahydrofurfuryl alcohol</t>
  </si>
  <si>
    <t>2,2-dimethoxy-propane</t>
  </si>
  <si>
    <t>1-ethoxy-2-propanol</t>
  </si>
  <si>
    <t>2-propoxy-ethanol</t>
  </si>
  <si>
    <t>3-ethoxy-1-propanol</t>
  </si>
  <si>
    <t>3-methoxy-1-butanol</t>
  </si>
  <si>
    <t>2-(2-methoxyethoxy) ethanol</t>
  </si>
  <si>
    <t>di-n-propyl ether</t>
  </si>
  <si>
    <t>ethyl n-butyl ether</t>
  </si>
  <si>
    <t>ethyl tert-butyl ether</t>
  </si>
  <si>
    <t>methyl tert-amyl ether; TAME</t>
  </si>
  <si>
    <t>diisopropyl ether</t>
  </si>
  <si>
    <t>ethylene glycol diethyl ether;</t>
  </si>
  <si>
    <t>1,2-diethoxyethane</t>
  </si>
  <si>
    <t>acetal (1,1-diethoxyethane)</t>
  </si>
  <si>
    <t>1-propoxy-2-propanol; propylene</t>
  </si>
  <si>
    <t>glycol n-propyl ether</t>
  </si>
  <si>
    <t>2-butoxy-ethanol</t>
  </si>
  <si>
    <t>3-methoxy-3-methyl-butanol</t>
  </si>
  <si>
    <t>n-propoxy-propanol</t>
  </si>
  <si>
    <t>2-(2-ethoxyethoxy) ethanol</t>
  </si>
  <si>
    <t>dipropylene glycol isomer</t>
  </si>
  <si>
    <t>(1-[2-hydroxypropyl]-2-</t>
  </si>
  <si>
    <t>propanol)</t>
  </si>
  <si>
    <t>triethylene glycol</t>
  </si>
  <si>
    <t>4,4-diethyl-3-oxahexane; tert-</t>
  </si>
  <si>
    <t>amyl ethyl ether; TAEE</t>
  </si>
  <si>
    <t>1-tert-butoxy-2-propanol</t>
  </si>
  <si>
    <t>2-tert-butoxy-1-propanol</t>
  </si>
  <si>
    <t>n-butoxy-2-propanol; propylene</t>
  </si>
  <si>
    <t>glycol n-butyl ether</t>
  </si>
  <si>
    <t>2-(2-propoxyethoxy) ethanol</t>
  </si>
  <si>
    <t>ether; 1-methoxy-2-(2-</t>
  </si>
  <si>
    <t>hydroxypropoxy)-propane</t>
  </si>
  <si>
    <t>ether; 2-(2-methoxypropoxy)-</t>
  </si>
  <si>
    <t>1-propanol</t>
  </si>
  <si>
    <t>2-[2-(2-methoxyethoxy) ethoxy]</t>
  </si>
  <si>
    <t>2-butyl tetrahydrofuran</t>
  </si>
  <si>
    <t>di-isobutyl ether</t>
  </si>
  <si>
    <t>di-n-butyl ether</t>
  </si>
  <si>
    <t>2-n-hexyloxyethanol</t>
  </si>
  <si>
    <t>2-methoxy-1-(2-methoxy-1-</t>
  </si>
  <si>
    <t>methylethoxy)-propane;</t>
  </si>
  <si>
    <t>dipropylene glycol dimethyl</t>
  </si>
  <si>
    <t>ether</t>
  </si>
  <si>
    <t>2-(2-butoxyethoxy)-ethanol</t>
  </si>
  <si>
    <t>dipropylene glycol ethyl ether</t>
  </si>
  <si>
    <t>2-[2-(2-ethoxyethoxy) ethoxy]</t>
  </si>
  <si>
    <t>tetraethylene glycol</t>
  </si>
  <si>
    <t>2-(2-ethylhexyloxy) ethanol</t>
  </si>
  <si>
    <t>1-(butoxyethoxy)-2-propanol</t>
  </si>
  <si>
    <t>2-[2-(2-propoxyethoxy) ethoxy]</t>
  </si>
  <si>
    <t>tripropylene glycol*</t>
  </si>
  <si>
    <t>2,5,8,11-tetraoxatridecan-13-ol</t>
  </si>
  <si>
    <t>di-n-pentyl ether</t>
  </si>
  <si>
    <t>2-(2-hexyloxyethoxy) ethanol</t>
  </si>
  <si>
    <t>glycol ether DPnB;</t>
  </si>
  <si>
    <t>dipropylene glycol n-butyl</t>
  </si>
  <si>
    <t>ether; 1-(2-butoxy-1-</t>
  </si>
  <si>
    <t>methylethoxy)-2-propanol)</t>
  </si>
  <si>
    <t>2-[2-(2-butoxyethoxy) ethoxy]</t>
  </si>
  <si>
    <t>tripropylene glycol monomethyl</t>
  </si>
  <si>
    <t>diethylene glycol mono-</t>
  </si>
  <si>
    <t>(2-ethylhexyl) ether*</t>
  </si>
  <si>
    <t>tripropylene glycol n-butyl ether*</t>
  </si>
  <si>
    <t>Ketones</t>
  </si>
  <si>
    <t>acetone</t>
  </si>
  <si>
    <t>cyclobutanone</t>
  </si>
  <si>
    <t>methyl ethyl ketone</t>
  </si>
  <si>
    <t>cyclopentanone</t>
  </si>
  <si>
    <t>C5 cyclic ketones</t>
  </si>
  <si>
    <t>2-pentanone</t>
  </si>
  <si>
    <t>3-pentanone</t>
  </si>
  <si>
    <t>C5 ketones</t>
  </si>
  <si>
    <t>methyl isopropyl ketone</t>
  </si>
  <si>
    <t>2,4-pentanedione</t>
  </si>
  <si>
    <t>cyclohexanone</t>
  </si>
  <si>
    <t>C6 cyclic ketones</t>
  </si>
  <si>
    <t>4-methyl-2-pentanone; methyl</t>
  </si>
  <si>
    <t>isobutyl ketone</t>
  </si>
  <si>
    <t>methyl n-butyl ketone</t>
  </si>
  <si>
    <t>methyl tert-butyl ketone</t>
  </si>
  <si>
    <t>C6 ketones</t>
  </si>
  <si>
    <t>C7 cyclic ketones</t>
  </si>
  <si>
    <t>2-heptanone</t>
  </si>
  <si>
    <t>2-methyl-3-hexanone</t>
  </si>
  <si>
    <t>di-isopropyl ketone</t>
  </si>
  <si>
    <t>C7 ketones</t>
  </si>
  <si>
    <t>5-methyl-2-hexanone</t>
  </si>
  <si>
    <t>3-methyl-2-hexanone</t>
  </si>
  <si>
    <t>C8 cyclic ketones</t>
  </si>
  <si>
    <t>2-octanone</t>
  </si>
  <si>
    <t>C8 ketones</t>
  </si>
  <si>
    <t>C9 cyclic ketones</t>
  </si>
  <si>
    <t>2-propyl cyclohexanone</t>
  </si>
  <si>
    <t>4-propyl cyclohexanone</t>
  </si>
  <si>
    <t>2-nonanone</t>
  </si>
  <si>
    <t>di-isobutyl ketone; 2,6-</t>
  </si>
  <si>
    <t>dimethyl-4-heptanone</t>
  </si>
  <si>
    <t>C9 ketones</t>
  </si>
  <si>
    <t>C10 cyclic ketones</t>
  </si>
  <si>
    <t>2-decanone</t>
  </si>
  <si>
    <t>C10 ketones</t>
  </si>
  <si>
    <t>2,6,8-trimethyl-4-nonanone;</t>
  </si>
  <si>
    <t>isobutyl heptyl ketone</t>
  </si>
  <si>
    <t>biacetyl; diacetyl; butanedione</t>
  </si>
  <si>
    <t>methylvinyl ketone</t>
  </si>
  <si>
    <t>mesityl oxide; 2-methyl-2-</t>
  </si>
  <si>
    <t>penten-4-one</t>
  </si>
  <si>
    <t>isophorone; 3,5,5-trimethyl-2-</t>
  </si>
  <si>
    <t>cyclohexenone</t>
  </si>
  <si>
    <t>1-nonene-4-one</t>
  </si>
  <si>
    <t>hydroxy acetone</t>
  </si>
  <si>
    <t>dihydroxy acetone</t>
  </si>
  <si>
    <t>methoxy-acetone</t>
  </si>
  <si>
    <t>diacetone alcohol</t>
  </si>
  <si>
    <t>Phenols</t>
  </si>
  <si>
    <t>phenol</t>
  </si>
  <si>
    <t>C7 alkyl phenols</t>
  </si>
  <si>
    <t>m-cresol</t>
  </si>
  <si>
    <t>p-cresol</t>
  </si>
  <si>
    <t>o-cresol</t>
  </si>
  <si>
    <t>4-vinyl phenol</t>
  </si>
  <si>
    <t>2,4-dimethyl phenol*</t>
  </si>
  <si>
    <t>2,5-dimethyl phenol*</t>
  </si>
  <si>
    <t>3,4-dimethyl phenol*</t>
  </si>
  <si>
    <t>2,3-dimethyl phenol*</t>
  </si>
  <si>
    <t>2,6-dimethyl phenol*</t>
  </si>
  <si>
    <t>C8 alkyl phenols</t>
  </si>
  <si>
    <t>2,3,5-trimethyl phenol*</t>
  </si>
  <si>
    <t>2,3,6-trimethyl phenol*</t>
  </si>
  <si>
    <t>C9 alkyl phenols</t>
  </si>
  <si>
    <t>C10 alkyl phenols</t>
  </si>
  <si>
    <t>C11 alkyl phenols</t>
  </si>
  <si>
    <t>C12 alkyl phenols</t>
  </si>
  <si>
    <t>2-phenoxyethanol; ethylene</t>
  </si>
  <si>
    <t>glycol phenyl ether</t>
  </si>
  <si>
    <t>1-phenoxy-2-propanol</t>
  </si>
  <si>
    <t>2,6-di-tert-butyl-p-cresol*</t>
  </si>
  <si>
    <t>Other Oxygenated Organics</t>
  </si>
  <si>
    <t>glycolaldehyde*</t>
  </si>
  <si>
    <t>lumped C5+ unsaturated carbonyl</t>
  </si>
  <si>
    <t>species*</t>
  </si>
  <si>
    <t>benzyl alcohol*</t>
  </si>
  <si>
    <t>methoxybenzene; anisole*</t>
  </si>
  <si>
    <t>β-phenethyl alcohol; 2-phenyl</t>
  </si>
  <si>
    <t>ethyl alcohol*</t>
  </si>
  <si>
    <t>phthalic anhydride*</t>
  </si>
  <si>
    <t>methylparaben; 4-</t>
  </si>
  <si>
    <t>hydroxybenzoic acid, methyl</t>
  </si>
  <si>
    <t>ester*</t>
  </si>
  <si>
    <t>cinnamic aldehyde*</t>
  </si>
  <si>
    <t>cinnamic alcohol*</t>
  </si>
  <si>
    <t>anethol; p-propenyl-anisole*</t>
  </si>
  <si>
    <t>camphor*</t>
  </si>
  <si>
    <t>citronellol; 3,7-dimethyl-6-</t>
  </si>
  <si>
    <t>octen-1-ol*</t>
  </si>
  <si>
    <t>hydroxycitronella*;</t>
  </si>
  <si>
    <t>hydroxycitronellal</t>
  </si>
  <si>
    <t>linalool*</t>
  </si>
  <si>
    <t>1,2-diacetyl benzene*</t>
  </si>
  <si>
    <t>geraniol*</t>
  </si>
  <si>
    <t>propylparaben*; 4-</t>
  </si>
  <si>
    <t>hydroxybenzoic acid,</t>
  </si>
  <si>
    <t>propyl ester</t>
  </si>
  <si>
    <t>diethyl phthalate*</t>
  </si>
  <si>
    <t>3,6,9,12-tetraoxa-hexadecan-</t>
  </si>
  <si>
    <t>1-ol</t>
  </si>
  <si>
    <t>triethyl citrate*</t>
  </si>
  <si>
    <t>amyl cinnamal*</t>
  </si>
  <si>
    <t>hexyl cinnamal*</t>
  </si>
  <si>
    <t>2-ethyl-hexyl benzoate*</t>
  </si>
  <si>
    <t>dibutyl phthalate*</t>
  </si>
  <si>
    <t>diisobutyrate*</t>
  </si>
  <si>
    <t>methyl hexadecanoate; methyl</t>
  </si>
  <si>
    <t>palmitate*</t>
  </si>
  <si>
    <t>methyl cis-9-heptadecenoate*</t>
  </si>
  <si>
    <t>methyl heptadecanoate; methyl</t>
  </si>
  <si>
    <t>margarate*</t>
  </si>
  <si>
    <t>methyl linolenate; methyl</t>
  </si>
  <si>
    <t>cis,cis,cis-9,12,15-</t>
  </si>
  <si>
    <t>octadecatrienoate*</t>
  </si>
  <si>
    <t>methyl linoelate; methyl</t>
  </si>
  <si>
    <t>cis,cis-9,12-</t>
  </si>
  <si>
    <t>octadecadienoate*</t>
  </si>
  <si>
    <t>methyl cis-9-octadecenoate;</t>
  </si>
  <si>
    <t>methyl oleate*</t>
  </si>
  <si>
    <t>methyl octadecanoate;</t>
  </si>
  <si>
    <t>methyl stearate*</t>
  </si>
  <si>
    <t>Other Organic Compounds</t>
  </si>
  <si>
    <t>methylamine*</t>
  </si>
  <si>
    <t>methyl chloride</t>
  </si>
  <si>
    <t>methyl nitrite*</t>
  </si>
  <si>
    <t>nitromethane</t>
  </si>
  <si>
    <t>carbon disulfide*</t>
  </si>
  <si>
    <t>dichloromethane</t>
  </si>
  <si>
    <t>methyl bromide</t>
  </si>
  <si>
    <t>chloroform</t>
  </si>
  <si>
    <t>methyl iodide*</t>
  </si>
  <si>
    <t>carbon tetrachloride</t>
  </si>
  <si>
    <t>methane*</t>
  </si>
  <si>
    <t>methylene bromide</t>
  </si>
  <si>
    <t>acetylene</t>
  </si>
  <si>
    <t>dimethyl amine</t>
  </si>
  <si>
    <t>ethyl amine</t>
  </si>
  <si>
    <t>ethanolamine</t>
  </si>
  <si>
    <t>vinyl chloride</t>
  </si>
  <si>
    <t>ethyl chloride</t>
  </si>
  <si>
    <t>1,1-difluoroethane; HFC-152a</t>
  </si>
  <si>
    <t>methyl isothiocyanate*; MITC</t>
  </si>
  <si>
    <t>nitroethane</t>
  </si>
  <si>
    <t>dimethyl sulfoxide; DMSO</t>
  </si>
  <si>
    <t>chloroacetaldehyde*</t>
  </si>
  <si>
    <t>1,1-dichloroethene*</t>
  </si>
  <si>
    <t>trans-1,2-dichloroethene</t>
  </si>
  <si>
    <t>cis-1,2-dichloroethene*</t>
  </si>
  <si>
    <t>1,1-dichloroethane</t>
  </si>
  <si>
    <t>1,2-dichloroethane</t>
  </si>
  <si>
    <t>1,1,1,2-tetrafluoroethane; HFC-</t>
  </si>
  <si>
    <t>134a</t>
  </si>
  <si>
    <t>ethyl bromide</t>
  </si>
  <si>
    <t>trichloroethylene; TCE</t>
  </si>
  <si>
    <t>1,1,1-trichloroethane</t>
  </si>
  <si>
    <t>1,1,2-trichloroethane</t>
  </si>
  <si>
    <t>perchloroethylene; perc</t>
  </si>
  <si>
    <t>1,2-dibromoethane</t>
  </si>
  <si>
    <t>methyl acetylene</t>
  </si>
  <si>
    <t>acrylonitrile*</t>
  </si>
  <si>
    <t>trimethyl amine</t>
  </si>
  <si>
    <t>isopropyl amine*</t>
  </si>
  <si>
    <t>n-methyl acetamide**</t>
  </si>
  <si>
    <t>1-amino-2-propanol</t>
  </si>
  <si>
    <t>3-chloropropene*</t>
  </si>
  <si>
    <t>1-nitropropane</t>
  </si>
  <si>
    <t>2-nitropropane</t>
  </si>
  <si>
    <t>chloroacetone*</t>
  </si>
  <si>
    <t>trans-1,3-dichloropropene*</t>
  </si>
  <si>
    <t>cis-1,3-dichloropropene*</t>
  </si>
  <si>
    <t>1,3-dichloropropene mixture*</t>
  </si>
  <si>
    <t>1,2-dichloropropane*</t>
  </si>
  <si>
    <t>trans-1,3,3,3-tetrafluoropropene*;</t>
  </si>
  <si>
    <t>trans-HFO-1234ze</t>
  </si>
  <si>
    <t>2,3,3,3-tetrafluoropropene*;</t>
  </si>
  <si>
    <t>HFO-1234yf</t>
  </si>
  <si>
    <t>n-propyl bromide</t>
  </si>
  <si>
    <t>1,1,1,3,3-pentafluoropropane*;</t>
  </si>
  <si>
    <t>HFC-245fa</t>
  </si>
  <si>
    <t>3,3-dichloro-1,1,1,2,2-pentafluoro-</t>
  </si>
  <si>
    <t>propane; HCFC-225ca*</t>
  </si>
  <si>
    <t>1,3-dichloro-1,1,2,2,3-pentafluoro-</t>
  </si>
  <si>
    <t>propane; HCFC-225cb*</t>
  </si>
  <si>
    <t>1,3-butadiyne*</t>
  </si>
  <si>
    <t>2-butyne</t>
  </si>
  <si>
    <t>tert-butyl amine*</t>
  </si>
  <si>
    <t>morpholine</t>
  </si>
  <si>
    <t>ethyl methyl ketone oxime; methyl</t>
  </si>
  <si>
    <t>ethyl ketoxime*</t>
  </si>
  <si>
    <t>dimethylaminoethanol; DMAE</t>
  </si>
  <si>
    <t>2-amino-1-butanol*</t>
  </si>
  <si>
    <t>2-amino-2-methyl-1-propanol;</t>
  </si>
  <si>
    <t>AMP</t>
  </si>
  <si>
    <t>1-chlorobutane*</t>
  </si>
  <si>
    <t>diethylenetriamine**</t>
  </si>
  <si>
    <t>diethanol-amine</t>
  </si>
  <si>
    <t>2-(chloro-methyl)-3-</t>
  </si>
  <si>
    <t>chloro-propene</t>
  </si>
  <si>
    <t>n-butyl bromide</t>
  </si>
  <si>
    <t>1,1,1,3,3-pentafluorobutane;</t>
  </si>
  <si>
    <t>HFC-365mfc*</t>
  </si>
  <si>
    <t>n-methyl-2-pyrrolidone</t>
  </si>
  <si>
    <t>2-amino-2-ethyl-1,3-</t>
  </si>
  <si>
    <t>propanediol*</t>
  </si>
  <si>
    <t>hydroxyethylethylene urea**</t>
  </si>
  <si>
    <t>methoxy-perfluoro-n-butane*;</t>
  </si>
  <si>
    <t>methyl-nonafluoro-butyl ether;</t>
  </si>
  <si>
    <t>HFE-7100 isomer</t>
  </si>
  <si>
    <t>methoxy-perfluoro-isobutene*;</t>
  </si>
  <si>
    <t>methyl-nonafluoro-isobutyl</t>
  </si>
  <si>
    <t>ether; HFE-7100 isomer</t>
  </si>
  <si>
    <t>1,1,1,2,2,3,4,5,5,5-decafluoro-</t>
  </si>
  <si>
    <t>pentane; HFC-43-10mee*</t>
  </si>
  <si>
    <t>triethyl amine</t>
  </si>
  <si>
    <t>triethylene diamine*</t>
  </si>
  <si>
    <t>monochlorobenzene</t>
  </si>
  <si>
    <t>nitrobenzene</t>
  </si>
  <si>
    <t>p-dichlorobenzene</t>
  </si>
  <si>
    <t>o-dichlorobenzene*</t>
  </si>
  <si>
    <t>triethanolamine*</t>
  </si>
  <si>
    <t>hexamethyl-disiloxane*</t>
  </si>
  <si>
    <t>hydroxymethyl-disiloxane*</t>
  </si>
  <si>
    <t>hexafluoro-benzene*</t>
  </si>
  <si>
    <t>ethoxy-perfluoro-n-butane*; ethyl</t>
  </si>
  <si>
    <t>nonafluoro-butyl ether; HFE-</t>
  </si>
  <si>
    <t>7200 isomer</t>
  </si>
  <si>
    <t>ethoxy-perfluoro-isobutane*;</t>
  </si>
  <si>
    <t>ethyl nonafluoro-isobutyl ether;</t>
  </si>
  <si>
    <t>HFE-7200 isomer</t>
  </si>
  <si>
    <t>perfluoro-n-hexane*</t>
  </si>
  <si>
    <t>2-chlorotoluene*</t>
  </si>
  <si>
    <t>m-nitrotoluene*</t>
  </si>
  <si>
    <t>benzotrifluoride</t>
  </si>
  <si>
    <t>p-trifluoromethyl-chloro-benzene</t>
  </si>
  <si>
    <t>p-toluene isocyanate</t>
  </si>
  <si>
    <t>3-(chloromethyl)-heptane*</t>
  </si>
  <si>
    <t>cyclosiloxane D4;</t>
  </si>
  <si>
    <t>octamethylcyclotetrasiloxane*</t>
  </si>
  <si>
    <t>cumene hydroperoxide; 1-methyl-</t>
  </si>
  <si>
    <t>1-phenylethylhydroperoxide**</t>
  </si>
  <si>
    <t>2,4-toluene diisocyanate*</t>
  </si>
  <si>
    <t>2,6-toluene diisocyanate*</t>
  </si>
  <si>
    <t>toluene diisocyanate (mixed</t>
  </si>
  <si>
    <t>isomers)*</t>
  </si>
  <si>
    <t>molinate; S-ethyl hexahydro-1H-</t>
  </si>
  <si>
    <t>azepine-1-carbothioate*</t>
  </si>
  <si>
    <t>EPTC; S-ethyl dipropyl-</t>
  </si>
  <si>
    <t>thiocarbamate*</t>
  </si>
  <si>
    <t>triisopropanolamine*</t>
  </si>
  <si>
    <t>dexpanthenol; pantothenylol**</t>
  </si>
  <si>
    <t>pebulate; S-propyl butylethylthio-</t>
  </si>
  <si>
    <t>carbamate*</t>
  </si>
  <si>
    <t>cyclosiloxane D5; decamethyl-</t>
  </si>
  <si>
    <t>cyclopentasiloxane*</t>
  </si>
  <si>
    <t>thiobencarb; S-[4-chlorobenzyl]</t>
  </si>
  <si>
    <t>N,N-diethylthiolcarbamate*</t>
  </si>
  <si>
    <t>methylene diphenylene</t>
  </si>
  <si>
    <t>diisocyanate</t>
  </si>
  <si>
    <t>lauryl pyrrolidone*</t>
  </si>
  <si>
    <t>base ROG mixture</t>
  </si>
  <si>
    <t>kerosene*</t>
  </si>
  <si>
    <t>oxo-tridecyl acetate</t>
  </si>
  <si>
    <t>oxo-dodecyl acetate</t>
  </si>
  <si>
    <t>oxo-decyl acetate</t>
  </si>
  <si>
    <t>oxo-nonyl acetate</t>
  </si>
  <si>
    <t>oxo-octyl acetate</t>
  </si>
  <si>
    <t>oxo-heptyl acetate</t>
  </si>
  <si>
    <t>oxo-hexyl acetate</t>
  </si>
  <si>
    <t>turpentine*</t>
  </si>
  <si>
    <t>soy methyl esters; alkyl C16-C18</t>
  </si>
  <si>
    <t>methyl esters*</t>
  </si>
  <si>
    <t>Alkenes</t>
    <phoneticPr fontId="1" type="noConversion"/>
  </si>
  <si>
    <t>Oxygenated Organics</t>
    <phoneticPr fontId="1" type="noConversion"/>
  </si>
  <si>
    <t>Aldehydes</t>
    <phoneticPr fontId="1" type="noConversion"/>
  </si>
  <si>
    <t>含氧有机物</t>
    <phoneticPr fontId="1" type="noConversion"/>
  </si>
  <si>
    <t>醇类</t>
    <phoneticPr fontId="1" type="noConversion"/>
  </si>
  <si>
    <t>醛类</t>
    <phoneticPr fontId="1" type="noConversion"/>
  </si>
  <si>
    <t>Esters of Carboxylic Acids</t>
    <phoneticPr fontId="1" type="noConversion"/>
  </si>
  <si>
    <t>酮类</t>
    <phoneticPr fontId="1" type="noConversion"/>
  </si>
  <si>
    <t>酚类</t>
    <phoneticPr fontId="1" type="noConversion"/>
  </si>
  <si>
    <t>烯类</t>
    <phoneticPr fontId="1" type="noConversion"/>
  </si>
  <si>
    <t>芳香类</t>
    <phoneticPr fontId="1" type="noConversion"/>
  </si>
  <si>
    <t>烷类</t>
    <phoneticPr fontId="1" type="noConversion"/>
  </si>
  <si>
    <t>羧酸和氧化物</t>
    <phoneticPr fontId="1" type="noConversion"/>
  </si>
  <si>
    <t>羧酸酯</t>
    <phoneticPr fontId="1" type="noConversion"/>
  </si>
  <si>
    <t>乙二醇，醚和乙二醇醚</t>
    <phoneticPr fontId="1" type="noConversion"/>
  </si>
  <si>
    <t>其他含氧有机物</t>
    <phoneticPr fontId="1" type="noConversion"/>
  </si>
  <si>
    <t>其他有机化合物</t>
    <phoneticPr fontId="1" type="noConversion"/>
  </si>
  <si>
    <t>Complex Mixtures</t>
    <phoneticPr fontId="1" type="noConversion"/>
  </si>
  <si>
    <t>复杂混合物</t>
    <phoneticPr fontId="1" type="noConversion"/>
  </si>
  <si>
    <t>neopentane</t>
    <phoneticPr fontId="1" type="noConversion"/>
  </si>
  <si>
    <t>乙烷</t>
    <phoneticPr fontId="1" type="noConversion"/>
  </si>
  <si>
    <t>丙烷</t>
    <phoneticPr fontId="1" type="noConversion"/>
  </si>
  <si>
    <t>环丙烷</t>
    <phoneticPr fontId="1" type="noConversion"/>
  </si>
  <si>
    <t>正丁烷</t>
    <phoneticPr fontId="1" type="noConversion"/>
  </si>
  <si>
    <t>异丁烷</t>
    <phoneticPr fontId="1" type="noConversion"/>
  </si>
  <si>
    <t>环丁烷</t>
    <phoneticPr fontId="1" type="noConversion"/>
  </si>
  <si>
    <t>戊烷</t>
    <phoneticPr fontId="1" type="noConversion"/>
  </si>
  <si>
    <t>新戊烷</t>
    <phoneticPr fontId="1" type="noConversion"/>
  </si>
  <si>
    <t>异戊烷</t>
    <phoneticPr fontId="1" type="noConversion"/>
  </si>
  <si>
    <t>环戊烷</t>
    <phoneticPr fontId="1" type="noConversion"/>
  </si>
  <si>
    <t>已烷</t>
    <phoneticPr fontId="1" type="noConversion"/>
  </si>
  <si>
    <t>2，2-二甲基丁烷</t>
    <phoneticPr fontId="1" type="noConversion"/>
  </si>
  <si>
    <t>2，3-二甲基丁烷</t>
    <phoneticPr fontId="1" type="noConversion"/>
  </si>
  <si>
    <t>2-甲基戊烷</t>
    <phoneticPr fontId="1" type="noConversion"/>
  </si>
  <si>
    <t>3-甲基戊烷</t>
    <phoneticPr fontId="1" type="noConversion"/>
  </si>
  <si>
    <t>环己烷</t>
    <phoneticPr fontId="1" type="noConversion"/>
  </si>
  <si>
    <t>甲基环戊烷</t>
    <phoneticPr fontId="1" type="noConversion"/>
  </si>
  <si>
    <t>庚烷</t>
    <phoneticPr fontId="1" type="noConversion"/>
  </si>
  <si>
    <t>2,2,3-三甲基丁烷</t>
    <phoneticPr fontId="1" type="noConversion"/>
  </si>
  <si>
    <t>2,2-二甲基戊烷</t>
    <phoneticPr fontId="1" type="noConversion"/>
  </si>
  <si>
    <t>2-甲基己烷</t>
    <phoneticPr fontId="1" type="noConversion"/>
  </si>
  <si>
    <t>3,3-二甲基戊烷</t>
    <phoneticPr fontId="1" type="noConversion"/>
  </si>
  <si>
    <t>3-甲基己烷</t>
    <phoneticPr fontId="1" type="noConversion"/>
  </si>
  <si>
    <t>环庚烷</t>
    <phoneticPr fontId="1" type="noConversion"/>
  </si>
  <si>
    <t>2，2,4-三甲基戊烷</t>
    <phoneticPr fontId="1" type="noConversion"/>
  </si>
  <si>
    <t>2,2-二甲基己烷</t>
    <phoneticPr fontId="1" type="noConversion"/>
  </si>
  <si>
    <t>2,4-二甲基己烷</t>
  </si>
  <si>
    <t>2,5-二甲基己烷</t>
  </si>
  <si>
    <t>2，3,4-三甲基戊烷</t>
    <phoneticPr fontId="1" type="noConversion"/>
  </si>
  <si>
    <t>2,3-二甲基己烷</t>
    <phoneticPr fontId="1" type="noConversion"/>
  </si>
  <si>
    <t>2-甲基庚烷</t>
    <phoneticPr fontId="1" type="noConversion"/>
  </si>
  <si>
    <t>4-甲基庚烷</t>
  </si>
  <si>
    <t>2，3,3-三甲基戊烷</t>
    <phoneticPr fontId="1" type="noConversion"/>
  </si>
  <si>
    <t>3，3-二甲基己烷</t>
    <phoneticPr fontId="1" type="noConversion"/>
  </si>
  <si>
    <t>环辛烷</t>
    <phoneticPr fontId="1" type="noConversion"/>
  </si>
  <si>
    <t>丙基环己烷</t>
    <phoneticPr fontId="1" type="noConversion"/>
  </si>
  <si>
    <t>正壬烷</t>
    <phoneticPr fontId="1" type="noConversion"/>
  </si>
  <si>
    <t>正辛烷</t>
    <phoneticPr fontId="1" type="noConversion"/>
  </si>
  <si>
    <t>乙烯</t>
    <phoneticPr fontId="1" type="noConversion"/>
  </si>
  <si>
    <t>丙烯</t>
    <phoneticPr fontId="1" type="noConversion"/>
  </si>
  <si>
    <t>1,2-propadiene; allene*</t>
    <phoneticPr fontId="1" type="noConversion"/>
  </si>
  <si>
    <t>丙二烯</t>
    <phoneticPr fontId="1" type="noConversion"/>
  </si>
  <si>
    <t>1-丁烯</t>
    <phoneticPr fontId="1" type="noConversion"/>
  </si>
  <si>
    <t>异丁烯</t>
    <phoneticPr fontId="1" type="noConversion"/>
  </si>
  <si>
    <t>cis-2-butene</t>
    <phoneticPr fontId="1" type="noConversion"/>
  </si>
  <si>
    <t>顺-2-丁烯</t>
    <phoneticPr fontId="1" type="noConversion"/>
  </si>
  <si>
    <t>反-2-丁烯</t>
    <phoneticPr fontId="1" type="noConversion"/>
  </si>
  <si>
    <t>1,2-二丁烯</t>
    <phoneticPr fontId="1" type="noConversion"/>
  </si>
  <si>
    <t>1,3-二丁烯</t>
  </si>
  <si>
    <t>1-戊烯</t>
    <phoneticPr fontId="1" type="noConversion"/>
  </si>
  <si>
    <t>3-甲基-1-丁烯</t>
    <phoneticPr fontId="1" type="noConversion"/>
  </si>
  <si>
    <t>顺-2-戊烯</t>
    <phoneticPr fontId="1" type="noConversion"/>
  </si>
  <si>
    <t>反-2-戊烯</t>
    <phoneticPr fontId="1" type="noConversion"/>
  </si>
  <si>
    <t>2-戊烯</t>
    <phoneticPr fontId="1" type="noConversion"/>
  </si>
  <si>
    <t>环戊烯</t>
    <phoneticPr fontId="1" type="noConversion"/>
  </si>
  <si>
    <t>isoprene; 2-methyl-1,3-</t>
    <phoneticPr fontId="1" type="noConversion"/>
  </si>
  <si>
    <t>异戊二烯</t>
    <phoneticPr fontId="1" type="noConversion"/>
  </si>
  <si>
    <t>1-己烯</t>
    <phoneticPr fontId="1" type="noConversion"/>
  </si>
  <si>
    <t>苯</t>
    <phoneticPr fontId="1" type="noConversion"/>
  </si>
  <si>
    <t>甲苯</t>
    <phoneticPr fontId="1" type="noConversion"/>
  </si>
  <si>
    <t>乙苯</t>
    <phoneticPr fontId="1" type="noConversion"/>
  </si>
  <si>
    <t>间二甲苯</t>
    <phoneticPr fontId="1" type="noConversion"/>
  </si>
  <si>
    <t>邻二甲苯</t>
    <phoneticPr fontId="1" type="noConversion"/>
  </si>
  <si>
    <t>对二甲苯</t>
    <phoneticPr fontId="1" type="noConversion"/>
  </si>
  <si>
    <t>苯乙烯</t>
    <phoneticPr fontId="1" type="noConversion"/>
  </si>
  <si>
    <t>chloropicrin; trichloro-nitro-</t>
    <phoneticPr fontId="1" type="noConversion"/>
  </si>
  <si>
    <t>三氯甲烷</t>
    <phoneticPr fontId="1" type="noConversion"/>
  </si>
  <si>
    <t>二氯甲烷</t>
    <phoneticPr fontId="1" type="noConversion"/>
  </si>
  <si>
    <t>氯甲烷</t>
    <phoneticPr fontId="1" type="noConversion"/>
  </si>
  <si>
    <t>溴甲烷</t>
    <phoneticPr fontId="1" type="noConversion"/>
  </si>
  <si>
    <t>ethyl acetylene</t>
    <phoneticPr fontId="1" type="noConversion"/>
  </si>
  <si>
    <t>1-buten-3-yne; vinyl acetylene*</t>
    <phoneticPr fontId="1" type="noConversion"/>
  </si>
  <si>
    <t>乙炔</t>
    <phoneticPr fontId="1" type="noConversion"/>
  </si>
  <si>
    <t>isopropyl benzene; cumene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</si>
</sst>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212121"/>
      <name val="Arial"/>
      <family val="2"/>
    </font>
    <font>
      <i/>
      <sz val="12"/>
      <color rgb="FF212121"/>
      <name val="Arial"/>
      <family val="2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sz val="12"/>
      <color rgb="FFFF0000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center" wrapText="1"/>
    </xf>
    <xf numFmtId="15" fontId="7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4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11086212787"/>
          <c:y val="6.1372001025287302E-2"/>
          <c:w val="0.76520230876689277"/>
          <c:h val="0.77923429203199412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总平均生成潜势!$C$30:$C$35</c:f>
              <c:numCache>
                <c:formatCode>General</c:formatCode>
                <c:ptCount val="6"/>
                <c:pt idx="0">
                  <c:v>3.8760025745738634E-2</c:v>
                </c:pt>
                <c:pt idx="1">
                  <c:v>3.3310482819905229E-2</c:v>
                </c:pt>
                <c:pt idx="2">
                  <c:v>3.1110681266846348E-2</c:v>
                </c:pt>
                <c:pt idx="3">
                  <c:v>3.164853546162847E-2</c:v>
                </c:pt>
                <c:pt idx="4">
                  <c:v>3.0834576411960135E-2</c:v>
                </c:pt>
                <c:pt idx="5">
                  <c:v>2.7440858156927365E-2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4F4-AE6E-06395153DA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总平均生成潜势!$D$30:$D$35</c:f>
              <c:numCache>
                <c:formatCode>General</c:formatCode>
                <c:ptCount val="6"/>
                <c:pt idx="0">
                  <c:v>4.3277993016098464E-2</c:v>
                </c:pt>
                <c:pt idx="1">
                  <c:v>4.8197569609004745E-2</c:v>
                </c:pt>
                <c:pt idx="2">
                  <c:v>4.8028112309074569E-2</c:v>
                </c:pt>
                <c:pt idx="3">
                  <c:v>4.9157372510245823E-2</c:v>
                </c:pt>
                <c:pt idx="4">
                  <c:v>6.6305719592100396E-2</c:v>
                </c:pt>
                <c:pt idx="5">
                  <c:v>5.1320689990281811E-2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2-44F4-AE6E-06395153DA6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总平均生成潜势!$E$30:$E$35</c:f>
              <c:numCache>
                <c:formatCode>General</c:formatCode>
                <c:ptCount val="6"/>
                <c:pt idx="0">
                  <c:v>7.4960054184422337E-2</c:v>
                </c:pt>
                <c:pt idx="1">
                  <c:v>8.3618975760268582E-2</c:v>
                </c:pt>
                <c:pt idx="2">
                  <c:v>0.11081237149595687</c:v>
                </c:pt>
                <c:pt idx="3">
                  <c:v>0.11001514131916987</c:v>
                </c:pt>
                <c:pt idx="4">
                  <c:v>9.6011344199889243E-2</c:v>
                </c:pt>
                <c:pt idx="5">
                  <c:v>0.10591989060717455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2-44F4-AE6E-06395153DA6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总平均生成潜势!$F$30:$F$35</c:f>
              <c:numCache>
                <c:formatCode>General</c:formatCode>
                <c:ptCount val="6"/>
                <c:pt idx="0">
                  <c:v>1.1933520655776518E-3</c:v>
                </c:pt>
                <c:pt idx="1">
                  <c:v>7.4636371116377034E-4</c:v>
                </c:pt>
                <c:pt idx="2">
                  <c:v>6.0936947439353109E-4</c:v>
                </c:pt>
                <c:pt idx="3">
                  <c:v>7.251791382291683E-4</c:v>
                </c:pt>
                <c:pt idx="4">
                  <c:v>2.4887010889627171E-4</c:v>
                </c:pt>
                <c:pt idx="5">
                  <c:v>1.1726319347614821E-4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2-44F4-AE6E-06395153DA6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总平均生成潜势!$G$30:$G$35</c:f>
              <c:numCache>
                <c:formatCode>General</c:formatCode>
                <c:ptCount val="6"/>
                <c:pt idx="0">
                  <c:v>2.5018225359059339E-2</c:v>
                </c:pt>
                <c:pt idx="1">
                  <c:v>3.206465664494472E-2</c:v>
                </c:pt>
                <c:pt idx="2">
                  <c:v>3.9637367048517516E-2</c:v>
                </c:pt>
                <c:pt idx="3">
                  <c:v>3.6738608390841532E-2</c:v>
                </c:pt>
                <c:pt idx="4">
                  <c:v>4.5658829019010694E-2</c:v>
                </c:pt>
                <c:pt idx="5">
                  <c:v>4.4369621160265355E-2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22-44F4-AE6E-06395153DA6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总平均生成潜势!$H$30:$H$35</c:f>
              <c:numCache>
                <c:formatCode>General</c:formatCode>
                <c:ptCount val="6"/>
                <c:pt idx="0">
                  <c:v>8.8418274098405941E-2</c:v>
                </c:pt>
                <c:pt idx="1">
                  <c:v>0.10917686808846762</c:v>
                </c:pt>
                <c:pt idx="2">
                  <c:v>0.12611379559748429</c:v>
                </c:pt>
                <c:pt idx="3">
                  <c:v>0.13176703263149492</c:v>
                </c:pt>
                <c:pt idx="4">
                  <c:v>0.15516112656884459</c:v>
                </c:pt>
                <c:pt idx="5">
                  <c:v>0.14648420522246161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22-44F4-AE6E-06395153DA6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总平均生成潜势!$I$30:$I$35</c:f>
              <c:numCache>
                <c:formatCode>General</c:formatCode>
                <c:ptCount val="6"/>
                <c:pt idx="0">
                  <c:v>5.0009836647727283E-4</c:v>
                </c:pt>
                <c:pt idx="1">
                  <c:v>4.2928687796208533E-4</c:v>
                </c:pt>
                <c:pt idx="2">
                  <c:v>4.4061853099730465E-4</c:v>
                </c:pt>
                <c:pt idx="3">
                  <c:v>4.421601458288776E-4</c:v>
                </c:pt>
                <c:pt idx="4">
                  <c:v>3.5690884551495012E-4</c:v>
                </c:pt>
                <c:pt idx="5">
                  <c:v>3.0910305488655095E-4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22-44F4-AE6E-06395153DA6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总平均生成潜势!$J$30:$J$35</c:f>
              <c:numCache>
                <c:formatCode>General</c:formatCode>
                <c:ptCount val="6"/>
                <c:pt idx="0">
                  <c:v>5.1084494653566917E-3</c:v>
                </c:pt>
                <c:pt idx="1">
                  <c:v>4.5086340014481299E-3</c:v>
                </c:pt>
                <c:pt idx="2">
                  <c:v>4.6316236298292899E-3</c:v>
                </c:pt>
                <c:pt idx="3">
                  <c:v>4.847834521443886E-3</c:v>
                </c:pt>
                <c:pt idx="4">
                  <c:v>3.4304015088593579E-3</c:v>
                </c:pt>
                <c:pt idx="5">
                  <c:v>2.4302092364896269E-3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22-44F4-AE6E-06395153DA6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总平均生成潜势!$K$30:$K$35</c:f>
              <c:numCache>
                <c:formatCode>General</c:formatCode>
                <c:ptCount val="6"/>
                <c:pt idx="0">
                  <c:v>5.4604462594696991E-3</c:v>
                </c:pt>
                <c:pt idx="1">
                  <c:v>4.9501604462875203E-3</c:v>
                </c:pt>
                <c:pt idx="2">
                  <c:v>5.1041880053908353E-3</c:v>
                </c:pt>
                <c:pt idx="3">
                  <c:v>5.6544635821785963E-3</c:v>
                </c:pt>
                <c:pt idx="4">
                  <c:v>3.9976571151716499E-3</c:v>
                </c:pt>
                <c:pt idx="5">
                  <c:v>2.9667638483965018E-3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22-44F4-AE6E-06395153DA6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总平均生成潜势!$L$30:$L$35</c:f>
              <c:numCache>
                <c:formatCode>General</c:formatCode>
                <c:ptCount val="6"/>
                <c:pt idx="0">
                  <c:v>3.0874534702493689E-3</c:v>
                </c:pt>
                <c:pt idx="1">
                  <c:v>2.9921841923380731E-3</c:v>
                </c:pt>
                <c:pt idx="2">
                  <c:v>3.0376245058400708E-3</c:v>
                </c:pt>
                <c:pt idx="3">
                  <c:v>3.1811782062202637E-3</c:v>
                </c:pt>
                <c:pt idx="4">
                  <c:v>2.7641488095238105E-3</c:v>
                </c:pt>
                <c:pt idx="5">
                  <c:v>2.3623504457683697E-3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2-44F4-AE6E-06395153DA6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总平均生成潜势!$M$30:$M$35</c:f>
              <c:numCache>
                <c:formatCode>General</c:formatCode>
                <c:ptCount val="6"/>
                <c:pt idx="0">
                  <c:v>8.5324786931818188E-3</c:v>
                </c:pt>
                <c:pt idx="1">
                  <c:v>6.8496327014218022E-3</c:v>
                </c:pt>
                <c:pt idx="2">
                  <c:v>5.6623584905660367E-3</c:v>
                </c:pt>
                <c:pt idx="3">
                  <c:v>6.8737085582302416E-3</c:v>
                </c:pt>
                <c:pt idx="4">
                  <c:v>4.9363828903654493E-3</c:v>
                </c:pt>
                <c:pt idx="5">
                  <c:v>4.6904499936620608E-3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22-44F4-AE6E-06395153DA6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总平均生成潜势!$N$30:$N$35</c:f>
              <c:numCache>
                <c:formatCode>General</c:formatCode>
                <c:ptCount val="6"/>
                <c:pt idx="0">
                  <c:v>1.0342860598169188E-2</c:v>
                </c:pt>
                <c:pt idx="1">
                  <c:v>1.1335317733017379E-2</c:v>
                </c:pt>
                <c:pt idx="2">
                  <c:v>8.2313829290206648E-3</c:v>
                </c:pt>
                <c:pt idx="3">
                  <c:v>8.9808514171905648E-3</c:v>
                </c:pt>
                <c:pt idx="4">
                  <c:v>6.6834752676264301E-3</c:v>
                </c:pt>
                <c:pt idx="5">
                  <c:v>7.5229181560823076E-3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22-44F4-AE6E-06395153DA6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总平均生成潜势!$O$30:$O$35</c:f>
              <c:numCache>
                <c:formatCode>General</c:formatCode>
                <c:ptCount val="6"/>
                <c:pt idx="0">
                  <c:v>7.5043111781881295E-4</c:v>
                </c:pt>
                <c:pt idx="1">
                  <c:v>9.7450179370721455E-4</c:v>
                </c:pt>
                <c:pt idx="2">
                  <c:v>1.123561994609164E-3</c:v>
                </c:pt>
                <c:pt idx="3">
                  <c:v>1.0130085863159731E-3</c:v>
                </c:pt>
                <c:pt idx="4">
                  <c:v>9.4133605574012592E-4</c:v>
                </c:pt>
                <c:pt idx="5">
                  <c:v>9.2601808425233452E-4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22-44F4-AE6E-06395153DA6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总平均生成潜势!$P$30:$P$35</c:f>
              <c:numCache>
                <c:formatCode>General</c:formatCode>
                <c:ptCount val="6"/>
                <c:pt idx="0">
                  <c:v>3.9529936375473466E-3</c:v>
                </c:pt>
                <c:pt idx="1">
                  <c:v>3.9146574348341246E-3</c:v>
                </c:pt>
                <c:pt idx="2">
                  <c:v>3.5346954177897564E-3</c:v>
                </c:pt>
                <c:pt idx="3">
                  <c:v>3.8051056925622931E-3</c:v>
                </c:pt>
                <c:pt idx="4">
                  <c:v>2.8141025055370989E-3</c:v>
                </c:pt>
                <c:pt idx="5">
                  <c:v>2.3975350488021291E-3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22-44F4-AE6E-06395153DA6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总平均生成潜势!$Q$30:$Q$35</c:f>
              <c:numCache>
                <c:formatCode>General</c:formatCode>
                <c:ptCount val="6"/>
                <c:pt idx="0">
                  <c:v>2.2665006510416666E-3</c:v>
                </c:pt>
                <c:pt idx="1">
                  <c:v>2.1096278798051604E-3</c:v>
                </c:pt>
                <c:pt idx="2">
                  <c:v>2.6169575471698108E-3</c:v>
                </c:pt>
                <c:pt idx="3">
                  <c:v>2.3066682477165582E-3</c:v>
                </c:pt>
                <c:pt idx="4">
                  <c:v>2.1574378229974158E-3</c:v>
                </c:pt>
                <c:pt idx="5">
                  <c:v>1.8278192842354332E-3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22-44F4-AE6E-06395153DA6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总平均生成潜势!$R$30:$R$35</c:f>
              <c:numCache>
                <c:formatCode>General</c:formatCode>
                <c:ptCount val="6"/>
                <c:pt idx="0">
                  <c:v>5.1665914516256309E-3</c:v>
                </c:pt>
                <c:pt idx="1">
                  <c:v>3.2060994273301747E-3</c:v>
                </c:pt>
                <c:pt idx="2">
                  <c:v>3.5692638140161735E-3</c:v>
                </c:pt>
                <c:pt idx="3">
                  <c:v>2.6886887829413002E-3</c:v>
                </c:pt>
                <c:pt idx="4">
                  <c:v>2.4106883305647837E-3</c:v>
                </c:pt>
                <c:pt idx="5">
                  <c:v>1.911992436726243E-3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22-44F4-AE6E-06395153DA6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总平均生成潜势!$S$30:$S$35</c:f>
              <c:numCache>
                <c:formatCode>General</c:formatCode>
                <c:ptCount val="6"/>
                <c:pt idx="0">
                  <c:v>4.0621525804924243E-4</c:v>
                </c:pt>
                <c:pt idx="1">
                  <c:v>3.3230756319115338E-4</c:v>
                </c:pt>
                <c:pt idx="2">
                  <c:v>3.9260615453728666E-4</c:v>
                </c:pt>
                <c:pt idx="3">
                  <c:v>5.8892815514064139E-4</c:v>
                </c:pt>
                <c:pt idx="4">
                  <c:v>3.1488948874123292E-4</c:v>
                </c:pt>
                <c:pt idx="5">
                  <c:v>2.5250906325263028E-4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22-44F4-AE6E-06395153DA6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总平均生成潜势!$T$30:$T$35</c:f>
              <c:numCache>
                <c:formatCode>General</c:formatCode>
                <c:ptCount val="6"/>
                <c:pt idx="0">
                  <c:v>1.5744699731691917E-3</c:v>
                </c:pt>
                <c:pt idx="1">
                  <c:v>2.0095750394944706E-3</c:v>
                </c:pt>
                <c:pt idx="2">
                  <c:v>1.6212143081761005E-3</c:v>
                </c:pt>
                <c:pt idx="3">
                  <c:v>2.2396623316556365E-3</c:v>
                </c:pt>
                <c:pt idx="4">
                  <c:v>1.9729966085271322E-3</c:v>
                </c:pt>
                <c:pt idx="5">
                  <c:v>1.573E-3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22-44F4-AE6E-06395153DA6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总平均生成潜势!$U$30:$U$35</c:f>
              <c:numCache>
                <c:formatCode>General</c:formatCode>
                <c:ptCount val="6"/>
                <c:pt idx="0">
                  <c:v>5.2486825284090918E-4</c:v>
                </c:pt>
                <c:pt idx="1">
                  <c:v>3.5997541469194323E-4</c:v>
                </c:pt>
                <c:pt idx="2">
                  <c:v>3.4838207547169806E-4</c:v>
                </c:pt>
                <c:pt idx="3">
                  <c:v>4.1668082080805309E-4</c:v>
                </c:pt>
                <c:pt idx="4">
                  <c:v>3.1499709302325589E-4</c:v>
                </c:pt>
                <c:pt idx="5">
                  <c:v>2.5575865128660155E-4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22-44F4-AE6E-06395153DA6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总平均生成潜势!$V$30:$V$35</c:f>
              <c:numCache>
                <c:formatCode>General</c:formatCode>
                <c:ptCount val="6"/>
                <c:pt idx="0">
                  <c:v>1.9096200580018942E-3</c:v>
                </c:pt>
                <c:pt idx="1">
                  <c:v>2.0114355417324907E-3</c:v>
                </c:pt>
                <c:pt idx="2">
                  <c:v>2.2170967205750228E-3</c:v>
                </c:pt>
                <c:pt idx="3">
                  <c:v>2.3256040913150638E-3</c:v>
                </c:pt>
                <c:pt idx="4">
                  <c:v>2.1708133536360277E-3</c:v>
                </c:pt>
                <c:pt idx="5">
                  <c:v>2.205966831453078E-3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22-44F4-AE6E-06395153DA6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总平均生成潜势!$W$30:$W$35</c:f>
              <c:numCache>
                <c:formatCode>General</c:formatCode>
                <c:ptCount val="6"/>
                <c:pt idx="0">
                  <c:v>2.804958895596591E-3</c:v>
                </c:pt>
                <c:pt idx="1">
                  <c:v>3.0159134083728284E-3</c:v>
                </c:pt>
                <c:pt idx="2">
                  <c:v>3.4874815363881394E-3</c:v>
                </c:pt>
                <c:pt idx="3">
                  <c:v>3.6690370083956427E-3</c:v>
                </c:pt>
                <c:pt idx="4">
                  <c:v>3.6007623892580294E-3</c:v>
                </c:pt>
                <c:pt idx="5">
                  <c:v>3.5266708074534157E-3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22-44F4-AE6E-06395153DA6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总平均生成潜势!$X$30:$X$35</c:f>
              <c:numCache>
                <c:formatCode>General</c:formatCode>
                <c:ptCount val="6"/>
                <c:pt idx="0">
                  <c:v>1.6440517479482324E-4</c:v>
                </c:pt>
                <c:pt idx="1">
                  <c:v>1.3385016785150077E-4</c:v>
                </c:pt>
                <c:pt idx="2">
                  <c:v>1.3791635220125785E-4</c:v>
                </c:pt>
                <c:pt idx="3">
                  <c:v>1.6349220791719195E-4</c:v>
                </c:pt>
                <c:pt idx="4">
                  <c:v>1.3010926541159103E-4</c:v>
                </c:pt>
                <c:pt idx="5">
                  <c:v>1.0788300164786412E-4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D22-44F4-AE6E-06395153DA6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总平均生成潜势!$Y$30:$Y$35</c:f>
              <c:numCache>
                <c:formatCode>General</c:formatCode>
                <c:ptCount val="6"/>
                <c:pt idx="0">
                  <c:v>4.253401988636364E-4</c:v>
                </c:pt>
                <c:pt idx="1">
                  <c:v>4.7779528699315438E-4</c:v>
                </c:pt>
                <c:pt idx="2">
                  <c:v>5.2344678796046738E-4</c:v>
                </c:pt>
                <c:pt idx="3">
                  <c:v>5.4170982002150006E-4</c:v>
                </c:pt>
                <c:pt idx="4">
                  <c:v>4.6284214654854189E-4</c:v>
                </c:pt>
                <c:pt idx="5">
                  <c:v>4.0152917564541339E-4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22-44F4-AE6E-06395153DA6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总平均生成潜势!$Z$30:$Z$35</c:f>
              <c:numCache>
                <c:formatCode>General</c:formatCode>
                <c:ptCount val="6"/>
                <c:pt idx="0">
                  <c:v>3.2939701704545461E-4</c:v>
                </c:pt>
                <c:pt idx="1">
                  <c:v>3.9820063191153257E-4</c:v>
                </c:pt>
                <c:pt idx="2">
                  <c:v>4.0431743036837371E-4</c:v>
                </c:pt>
                <c:pt idx="3">
                  <c:v>4.6265391519956022E-4</c:v>
                </c:pt>
                <c:pt idx="4">
                  <c:v>3.4395810262089323E-4</c:v>
                </c:pt>
                <c:pt idx="5">
                  <c:v>3.0193924029239024E-4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D22-44F4-AE6E-06395153DA6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总平均生成潜势!$AA$30:$AA$35</c:f>
              <c:numCache>
                <c:formatCode>General</c:formatCode>
                <c:ptCount val="6"/>
                <c:pt idx="0">
                  <c:v>8.1108132102272756E-4</c:v>
                </c:pt>
                <c:pt idx="1">
                  <c:v>1.000251777251185E-3</c:v>
                </c:pt>
                <c:pt idx="2">
                  <c:v>1.1159878706199461E-3</c:v>
                </c:pt>
                <c:pt idx="3">
                  <c:v>1.0934618766322028E-3</c:v>
                </c:pt>
                <c:pt idx="4">
                  <c:v>1.053737541528239E-3</c:v>
                </c:pt>
                <c:pt idx="5">
                  <c:v>1.0597160603371784E-3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D22-44F4-AE6E-06395153DA6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总平均生成潜势!$AB$30:$AB$35</c:f>
              <c:numCache>
                <c:formatCode>General</c:formatCode>
                <c:ptCount val="6"/>
                <c:pt idx="0">
                  <c:v>3.9033084753787878E-4</c:v>
                </c:pt>
                <c:pt idx="1">
                  <c:v>4.400938981042654E-4</c:v>
                </c:pt>
                <c:pt idx="2">
                  <c:v>5.0778140161725064E-4</c:v>
                </c:pt>
                <c:pt idx="3">
                  <c:v>5.1407476209940691E-4</c:v>
                </c:pt>
                <c:pt idx="4">
                  <c:v>4.4666805094130689E-4</c:v>
                </c:pt>
                <c:pt idx="5">
                  <c:v>4.3074179236912144E-4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D22-44F4-AE6E-06395153DA6B}"/>
            </c:ext>
          </c:extLst>
        </c:ser>
        <c:ser>
          <c:idx val="26"/>
          <c:order val="2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总平均生成潜势!$AC$30:$AC$35</c:f>
              <c:numCache>
                <c:formatCode>General</c:formatCode>
                <c:ptCount val="6"/>
                <c:pt idx="0">
                  <c:v>0.26374853290366346</c:v>
                </c:pt>
                <c:pt idx="1">
                  <c:v>0.21376826125592421</c:v>
                </c:pt>
                <c:pt idx="2">
                  <c:v>0.1933255592991914</c:v>
                </c:pt>
                <c:pt idx="3">
                  <c:v>0.19132805863899643</c:v>
                </c:pt>
                <c:pt idx="4">
                  <c:v>0.17037209302325576</c:v>
                </c:pt>
                <c:pt idx="5">
                  <c:v>0.15759131990458522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D22-44F4-AE6E-06395153DA6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总平均生成潜势!$AD$30:$AD$35</c:f>
              <c:numCache>
                <c:formatCode>General</c:formatCode>
                <c:ptCount val="6"/>
                <c:pt idx="0">
                  <c:v>0.14496644817578769</c:v>
                </c:pt>
                <c:pt idx="1">
                  <c:v>0.16023381990521329</c:v>
                </c:pt>
                <c:pt idx="2">
                  <c:v>0.11955080238095235</c:v>
                </c:pt>
                <c:pt idx="3">
                  <c:v>0.11838710227638352</c:v>
                </c:pt>
                <c:pt idx="4">
                  <c:v>0.11737286531007753</c:v>
                </c:pt>
                <c:pt idx="5">
                  <c:v>0.17339962099125367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D22-44F4-AE6E-06395153DA6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总平均生成潜势!$AE$30:$AE$35</c:f>
              <c:numCache>
                <c:formatCode>General</c:formatCode>
                <c:ptCount val="6"/>
                <c:pt idx="0">
                  <c:v>1.2116672282526757E-2</c:v>
                </c:pt>
                <c:pt idx="1">
                  <c:v>7.2266708135860988E-3</c:v>
                </c:pt>
                <c:pt idx="2">
                  <c:v>1.3856348966756513E-2</c:v>
                </c:pt>
                <c:pt idx="3">
                  <c:v>8.9807939993564994E-3</c:v>
                </c:pt>
                <c:pt idx="4">
                  <c:v>8.0651346899224818E-3</c:v>
                </c:pt>
                <c:pt idx="5">
                  <c:v>6.7230896722325299E-3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D22-44F4-AE6E-06395153DA6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总平均生成潜势!$AF$30:$AF$35</c:f>
              <c:numCache>
                <c:formatCode>General</c:formatCode>
                <c:ptCount val="6"/>
                <c:pt idx="0">
                  <c:v>1.6156659882406152E-2</c:v>
                </c:pt>
                <c:pt idx="1">
                  <c:v>1.5337901000526597E-2</c:v>
                </c:pt>
                <c:pt idx="2">
                  <c:v>1.6124049236298291E-2</c:v>
                </c:pt>
                <c:pt idx="3">
                  <c:v>2.2683259330759334E-2</c:v>
                </c:pt>
                <c:pt idx="4">
                  <c:v>2.2949989076814659E-2</c:v>
                </c:pt>
                <c:pt idx="5">
                  <c:v>1.2785177489177488E-2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D22-44F4-AE6E-06395153DA6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总平均生成潜势!$AG$30:$AG$35</c:f>
              <c:numCache>
                <c:formatCode>General</c:formatCode>
                <c:ptCount val="6"/>
                <c:pt idx="0">
                  <c:v>1.1316204168551187E-2</c:v>
                </c:pt>
                <c:pt idx="1">
                  <c:v>5.438811891126911E-3</c:v>
                </c:pt>
                <c:pt idx="2">
                  <c:v>3.8946226415094336E-3</c:v>
                </c:pt>
                <c:pt idx="3">
                  <c:v>4.408514921171172E-3</c:v>
                </c:pt>
                <c:pt idx="4">
                  <c:v>2.4722059769203665E-3</c:v>
                </c:pt>
                <c:pt idx="5">
                  <c:v>2.5696948051948045E-3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D22-44F4-AE6E-06395153DA6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总平均生成潜势!$AH$30:$AH$35</c:f>
              <c:numCache>
                <c:formatCode>General</c:formatCode>
                <c:ptCount val="6"/>
                <c:pt idx="0">
                  <c:v>2.2242187377506401E-2</c:v>
                </c:pt>
                <c:pt idx="1">
                  <c:v>3.831115467022117E-2</c:v>
                </c:pt>
                <c:pt idx="2">
                  <c:v>1.3978944092542677E-2</c:v>
                </c:pt>
                <c:pt idx="3">
                  <c:v>2.2043714245495498E-2</c:v>
                </c:pt>
                <c:pt idx="4">
                  <c:v>1.7777689526074704E-2</c:v>
                </c:pt>
                <c:pt idx="5">
                  <c:v>1.0085159157169361E-2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D22-44F4-AE6E-06395153DA6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总平均生成潜势!$AI$30:$AI$35</c:f>
              <c:numCache>
                <c:formatCode>General</c:formatCode>
                <c:ptCount val="6"/>
                <c:pt idx="0">
                  <c:v>2.1199552238805965E-3</c:v>
                </c:pt>
                <c:pt idx="1">
                  <c:v>1.4018020668773042E-3</c:v>
                </c:pt>
                <c:pt idx="2">
                  <c:v>1.3023345911949687E-3</c:v>
                </c:pt>
                <c:pt idx="3">
                  <c:v>1.3468873873873877E-3</c:v>
                </c:pt>
                <c:pt idx="4">
                  <c:v>1.0712426444679348E-3</c:v>
                </c:pt>
                <c:pt idx="5">
                  <c:v>6.8660296846011128E-4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D22-44F4-AE6E-06395153DA6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总平均生成潜势!$AJ$30:$AJ$35</c:f>
              <c:numCache>
                <c:formatCode>General</c:formatCode>
                <c:ptCount val="6"/>
                <c:pt idx="0">
                  <c:v>4.2258009950248776E-3</c:v>
                </c:pt>
                <c:pt idx="1">
                  <c:v>3.1764454976303319E-3</c:v>
                </c:pt>
                <c:pt idx="2">
                  <c:v>3.7728754716981143E-3</c:v>
                </c:pt>
                <c:pt idx="3">
                  <c:v>9.1984208494208467E-3</c:v>
                </c:pt>
                <c:pt idx="4">
                  <c:v>6.2579767441860445E-3</c:v>
                </c:pt>
                <c:pt idx="5">
                  <c:v>1.7133061224489797E-3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D22-44F4-AE6E-06395153DA6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总平均生成潜势!$AK$30:$AK$35</c:f>
              <c:numCache>
                <c:formatCode>General</c:formatCode>
                <c:ptCount val="6"/>
                <c:pt idx="0">
                  <c:v>5.9546585538218025E-3</c:v>
                </c:pt>
                <c:pt idx="1">
                  <c:v>4.2295083267509222E-3</c:v>
                </c:pt>
                <c:pt idx="2">
                  <c:v>4.1530571428571418E-3</c:v>
                </c:pt>
                <c:pt idx="3">
                  <c:v>4.4693088803088787E-3</c:v>
                </c:pt>
                <c:pt idx="4">
                  <c:v>3.6303406668428476E-3</c:v>
                </c:pt>
                <c:pt idx="5">
                  <c:v>2.6705442176870749E-3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D22-44F4-AE6E-06395153DA6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总平均生成潜势!$AL$30:$AL$35</c:f>
              <c:numCache>
                <c:formatCode>General</c:formatCode>
                <c:ptCount val="6"/>
                <c:pt idx="0">
                  <c:v>1.5598657281772953E-3</c:v>
                </c:pt>
                <c:pt idx="1">
                  <c:v>8.3136680489731432E-4</c:v>
                </c:pt>
                <c:pt idx="2">
                  <c:v>1.7220261455525611E-3</c:v>
                </c:pt>
                <c:pt idx="3">
                  <c:v>1.3484314671814675E-3</c:v>
                </c:pt>
                <c:pt idx="4">
                  <c:v>8.1738385306553919E-4</c:v>
                </c:pt>
                <c:pt idx="5">
                  <c:v>4.4591174131990467E-4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D22-44F4-AE6E-06395153DA6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总平均生成潜势!$AM$30:$AM$35</c:f>
              <c:numCache>
                <c:formatCode>General</c:formatCode>
                <c:ptCount val="6"/>
                <c:pt idx="0">
                  <c:v>1.099070810719132E-3</c:v>
                </c:pt>
                <c:pt idx="1">
                  <c:v>8.879962973933652E-4</c:v>
                </c:pt>
                <c:pt idx="2">
                  <c:v>1.1024393530997306E-3</c:v>
                </c:pt>
                <c:pt idx="3">
                  <c:v>1.1096693412162163E-3</c:v>
                </c:pt>
                <c:pt idx="4">
                  <c:v>1.0572191464059196E-3</c:v>
                </c:pt>
                <c:pt idx="5">
                  <c:v>7.8200609594487132E-4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D22-44F4-AE6E-06395153DA6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总平均生成潜势!$AN$30:$AN$35</c:f>
              <c:numCache>
                <c:formatCode>General</c:formatCode>
                <c:ptCount val="6"/>
                <c:pt idx="0">
                  <c:v>6.3537031680440757E-3</c:v>
                </c:pt>
                <c:pt idx="1">
                  <c:v>7.7167516030108739E-3</c:v>
                </c:pt>
                <c:pt idx="2">
                  <c:v>7.204131046312178E-3</c:v>
                </c:pt>
                <c:pt idx="3">
                  <c:v>6.7894623938223961E-3</c:v>
                </c:pt>
                <c:pt idx="4">
                  <c:v>6.1493641649048641E-3</c:v>
                </c:pt>
                <c:pt idx="5">
                  <c:v>6.2177580174927107E-3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D22-44F4-AE6E-06395153DA6B}"/>
            </c:ext>
          </c:extLst>
        </c:ser>
        <c:ser>
          <c:idx val="38"/>
          <c:order val="38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总平均生成潜势!$AO$30:$AO$35</c:f>
              <c:numCache>
                <c:formatCode>General</c:formatCode>
                <c:ptCount val="6"/>
                <c:pt idx="0">
                  <c:v>6.4618009641873253E-2</c:v>
                </c:pt>
                <c:pt idx="1">
                  <c:v>7.1875302790942619E-2</c:v>
                </c:pt>
                <c:pt idx="2">
                  <c:v>8.4463207547169822E-2</c:v>
                </c:pt>
                <c:pt idx="3">
                  <c:v>7.8932787644787658E-2</c:v>
                </c:pt>
                <c:pt idx="4">
                  <c:v>8.1876523960535574E-2</c:v>
                </c:pt>
                <c:pt idx="5">
                  <c:v>7.7558778749595075E-2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D22-44F4-AE6E-06395153DA6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总平均生成潜势!$AP$30:$AP$35</c:f>
              <c:numCache>
                <c:formatCode>General</c:formatCode>
                <c:ptCount val="6"/>
                <c:pt idx="0">
                  <c:v>1.7186296755433116E-2</c:v>
                </c:pt>
                <c:pt idx="1">
                  <c:v>1.4612307158566431E-2</c:v>
                </c:pt>
                <c:pt idx="2">
                  <c:v>1.8939793138936543E-2</c:v>
                </c:pt>
                <c:pt idx="3">
                  <c:v>1.6524536216216221E-2</c:v>
                </c:pt>
                <c:pt idx="4">
                  <c:v>1.784308879492601E-2</c:v>
                </c:pt>
                <c:pt idx="5">
                  <c:v>2.0704485260770976E-2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D22-44F4-AE6E-06395153DA6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总平均生成潜势!$AQ$30:$AQ$35</c:f>
              <c:numCache>
                <c:formatCode>General</c:formatCode>
                <c:ptCount val="6"/>
                <c:pt idx="0">
                  <c:v>5.4842369719926544E-2</c:v>
                </c:pt>
                <c:pt idx="1">
                  <c:v>5.0748760570578942E-2</c:v>
                </c:pt>
                <c:pt idx="2">
                  <c:v>6.024498659948542E-2</c:v>
                </c:pt>
                <c:pt idx="3">
                  <c:v>5.3416203185328172E-2</c:v>
                </c:pt>
                <c:pt idx="4">
                  <c:v>5.7203564349894272E-2</c:v>
                </c:pt>
                <c:pt idx="5">
                  <c:v>6.1411537293488833E-2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D22-44F4-AE6E-06395153DA6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总平均生成潜势!$AR$30:$AR$35</c:f>
              <c:numCache>
                <c:formatCode>General</c:formatCode>
                <c:ptCount val="6"/>
                <c:pt idx="0">
                  <c:v>3.3095529384756656E-2</c:v>
                </c:pt>
                <c:pt idx="1">
                  <c:v>3.145052869931543E-2</c:v>
                </c:pt>
                <c:pt idx="2">
                  <c:v>3.705676835334476E-2</c:v>
                </c:pt>
                <c:pt idx="3">
                  <c:v>3.2900568571428583E-2</c:v>
                </c:pt>
                <c:pt idx="4">
                  <c:v>3.5341915169133195E-2</c:v>
                </c:pt>
                <c:pt idx="5">
                  <c:v>3.719392436022028E-2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D22-44F4-AE6E-06395153DA6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总平均生成潜势!$B$30:$B$35</c:f>
              <c:numCache>
                <c:formatCode>General</c:formatCode>
                <c:ptCount val="6"/>
                <c:pt idx="0">
                  <c:v>8.3914623974116181E-3</c:v>
                </c:pt>
                <c:pt idx="1">
                  <c:v>1.0204901066350712E-2</c:v>
                </c:pt>
                <c:pt idx="2">
                  <c:v>9.5734471698113235E-3</c:v>
                </c:pt>
                <c:pt idx="3">
                  <c:v>9.9437996057737781E-3</c:v>
                </c:pt>
                <c:pt idx="4">
                  <c:v>9.5672648578811383E-3</c:v>
                </c:pt>
                <c:pt idx="5">
                  <c:v>1.0211496007098491E-2</c:v>
                </c:pt>
              </c:numCache>
            </c:numRef>
          </c:cat>
          <c:val>
            <c:numRef>
              <c:f>总平均生成潜势!$AS$30:$AS$35</c:f>
              <c:numCache>
                <c:formatCode>General</c:formatCode>
                <c:ptCount val="6"/>
                <c:pt idx="0">
                  <c:v>3.9124553011172323E-3</c:v>
                </c:pt>
                <c:pt idx="1">
                  <c:v>4.3163695598302512E-3</c:v>
                </c:pt>
                <c:pt idx="2">
                  <c:v>4.6153239708404802E-3</c:v>
                </c:pt>
                <c:pt idx="3">
                  <c:v>4.2783868532818526E-3</c:v>
                </c:pt>
                <c:pt idx="4">
                  <c:v>4.817403078752642E-3</c:v>
                </c:pt>
                <c:pt idx="5">
                  <c:v>4.4538813573048253E-3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D22-44F4-AE6E-06395153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110608"/>
        <c:axId val="667110936"/>
      </c:barChart>
      <c:catAx>
        <c:axId val="66711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110936"/>
        <c:crosses val="autoZero"/>
        <c:auto val="1"/>
        <c:lblAlgn val="ctr"/>
        <c:lblOffset val="100"/>
        <c:noMultiLvlLbl val="0"/>
      </c:catAx>
      <c:valAx>
        <c:axId val="6671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6711060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Contribution of VOC species to ozone formation potential</a:t>
            </a:r>
            <a:endParaRPr lang="zh-CN" alt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007836442685393"/>
          <c:y val="0.85916990626575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3623433408367"/>
          <c:y val="7.5476360836493117E-2"/>
          <c:w val="0.50740197862492542"/>
          <c:h val="0.70878197917658814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'11月7号8时生成潜势占比'!$A$1:$F$1</c:f>
              <c:numCache>
                <c:formatCode>General</c:formatCode>
                <c:ptCount val="6"/>
                <c:pt idx="0">
                  <c:v>1.3554860215053767E-2</c:v>
                </c:pt>
                <c:pt idx="1">
                  <c:v>1.4884774074074077E-2</c:v>
                </c:pt>
                <c:pt idx="2">
                  <c:v>2.9565241176470591E-2</c:v>
                </c:pt>
                <c:pt idx="3">
                  <c:v>2.4100844444444446E-2</c:v>
                </c:pt>
                <c:pt idx="4">
                  <c:v>2.302118518518519E-2</c:v>
                </c:pt>
                <c:pt idx="5">
                  <c:v>1.7546702564102568E-2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2-4ACE-88A7-9D4201DFCB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'11月7号8时生成潜势占比'!$A$2:$F$2</c:f>
              <c:numCache>
                <c:formatCode>General</c:formatCode>
                <c:ptCount val="6"/>
                <c:pt idx="0">
                  <c:v>4.7245645161290317E-2</c:v>
                </c:pt>
                <c:pt idx="1">
                  <c:v>3.3091999999999996E-2</c:v>
                </c:pt>
                <c:pt idx="2">
                  <c:v>4.7657647058823527E-2</c:v>
                </c:pt>
                <c:pt idx="3">
                  <c:v>4.4977625E-2</c:v>
                </c:pt>
                <c:pt idx="4">
                  <c:v>4.1949111111111111E-2</c:v>
                </c:pt>
                <c:pt idx="5">
                  <c:v>3.2038500000000004E-2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2-4ACE-88A7-9D4201DFCB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'11月7号8时生成潜势占比'!$A$3:$F$3</c:f>
              <c:numCache>
                <c:formatCode>General</c:formatCode>
                <c:ptCount val="6"/>
                <c:pt idx="0">
                  <c:v>4.3348075268817197E-2</c:v>
                </c:pt>
                <c:pt idx="1">
                  <c:v>4.8098749999999996E-2</c:v>
                </c:pt>
                <c:pt idx="2">
                  <c:v>4.4289036764705879E-2</c:v>
                </c:pt>
                <c:pt idx="3">
                  <c:v>5.7003423611111104E-2</c:v>
                </c:pt>
                <c:pt idx="4">
                  <c:v>6.096817283950616E-2</c:v>
                </c:pt>
                <c:pt idx="5">
                  <c:v>5.4811653846153843E-2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2-4ACE-88A7-9D4201DFCB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'11月7号8时生成潜势占比'!$A$4:$F$4</c:f>
              <c:numCache>
                <c:formatCode>General</c:formatCode>
                <c:ptCount val="6"/>
                <c:pt idx="0">
                  <c:v>3.712100322580645E-2</c:v>
                </c:pt>
                <c:pt idx="1">
                  <c:v>4.3802349999999997E-2</c:v>
                </c:pt>
                <c:pt idx="2">
                  <c:v>4.2468463235294122E-2</c:v>
                </c:pt>
                <c:pt idx="3">
                  <c:v>6.9543175000000013E-2</c:v>
                </c:pt>
                <c:pt idx="4">
                  <c:v>6.4417985185185184E-2</c:v>
                </c:pt>
                <c:pt idx="5">
                  <c:v>5.842531538461538E-2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2-4ACE-88A7-9D4201DFCB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'11月7号8时生成潜势占比'!$A$5:$F$5</c:f>
              <c:numCache>
                <c:formatCode>General</c:formatCode>
                <c:ptCount val="6"/>
                <c:pt idx="0">
                  <c:v>1.0562258064516129E-4</c:v>
                </c:pt>
                <c:pt idx="1">
                  <c:v>0</c:v>
                </c:pt>
                <c:pt idx="2">
                  <c:v>0</c:v>
                </c:pt>
                <c:pt idx="3">
                  <c:v>2.2970555555555555E-4</c:v>
                </c:pt>
                <c:pt idx="4">
                  <c:v>1.6139876543209877E-4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2-4ACE-88A7-9D4201DFCBE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'11月7号8时生成潜势占比'!$A$6:$F$6</c:f>
              <c:numCache>
                <c:formatCode>General</c:formatCode>
                <c:ptCount val="6"/>
                <c:pt idx="0">
                  <c:v>2.2614805376344083E-2</c:v>
                </c:pt>
                <c:pt idx="1">
                  <c:v>5.3127836111111118E-2</c:v>
                </c:pt>
                <c:pt idx="2">
                  <c:v>3.2973064705882356E-2</c:v>
                </c:pt>
                <c:pt idx="3">
                  <c:v>4.824595555555556E-2</c:v>
                </c:pt>
                <c:pt idx="4">
                  <c:v>6.6405519753086423E-2</c:v>
                </c:pt>
                <c:pt idx="5">
                  <c:v>5.6925175641025644E-2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2-4ACE-88A7-9D4201DFCBE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'11月7号8时生成潜势占比'!$A$7:$F$7</c:f>
              <c:numCache>
                <c:formatCode>General</c:formatCode>
                <c:ptCount val="6"/>
                <c:pt idx="0">
                  <c:v>6.1926849462365582E-2</c:v>
                </c:pt>
                <c:pt idx="1">
                  <c:v>0.1314905648148148</c:v>
                </c:pt>
                <c:pt idx="2">
                  <c:v>0.10923169852941175</c:v>
                </c:pt>
                <c:pt idx="3">
                  <c:v>0.16820543750000003</c:v>
                </c:pt>
                <c:pt idx="4">
                  <c:v>0.19971762962962963</c:v>
                </c:pt>
                <c:pt idx="5">
                  <c:v>0.18154557692307693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2-4ACE-88A7-9D4201DFCBE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'11月7号8时生成潜势占比'!$A$8:$F$8</c:f>
              <c:numCache>
                <c:formatCode>General</c:formatCode>
                <c:ptCount val="6"/>
                <c:pt idx="0">
                  <c:v>9.2228709677419352E-4</c:v>
                </c:pt>
                <c:pt idx="1">
                  <c:v>4.7731666666666662E-4</c:v>
                </c:pt>
                <c:pt idx="2">
                  <c:v>4.4838529411764705E-4</c:v>
                </c:pt>
                <c:pt idx="3">
                  <c:v>2.7153749999999998E-4</c:v>
                </c:pt>
                <c:pt idx="4">
                  <c:v>3.7613333333333333E-4</c:v>
                </c:pt>
                <c:pt idx="5">
                  <c:v>2.9909999999999995E-4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C2-4ACE-88A7-9D4201DFCBE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'11月7号8时生成潜势占比'!$A$9:$F$9</c:f>
              <c:numCache>
                <c:formatCode>General</c:formatCode>
                <c:ptCount val="6"/>
                <c:pt idx="0">
                  <c:v>7.4829763440860215E-3</c:v>
                </c:pt>
                <c:pt idx="1">
                  <c:v>4.4730472222222215E-3</c:v>
                </c:pt>
                <c:pt idx="2">
                  <c:v>3.9601676470588229E-3</c:v>
                </c:pt>
                <c:pt idx="3">
                  <c:v>2.3389125E-3</c:v>
                </c:pt>
                <c:pt idx="4">
                  <c:v>2.4915827160493825E-3</c:v>
                </c:pt>
                <c:pt idx="5">
                  <c:v>3.6028038461538461E-3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C2-4ACE-88A7-9D4201DFCBE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'11月7号8时生成潜势占比'!$A$10:$F$10</c:f>
              <c:numCache>
                <c:formatCode>General</c:formatCode>
                <c:ptCount val="6"/>
                <c:pt idx="0">
                  <c:v>7.1887096774193547E-3</c:v>
                </c:pt>
                <c:pt idx="1">
                  <c:v>4.2529166666666661E-3</c:v>
                </c:pt>
                <c:pt idx="2">
                  <c:v>4.8412499999999992E-3</c:v>
                </c:pt>
                <c:pt idx="3">
                  <c:v>3.9995833333333333E-3</c:v>
                </c:pt>
                <c:pt idx="4">
                  <c:v>4.4940740740740739E-3</c:v>
                </c:pt>
                <c:pt idx="5">
                  <c:v>3.0269230769230772E-3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C2-4ACE-88A7-9D4201DFCBE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'11月7号8时生成潜势占比'!$A$11:$F$11</c:f>
              <c:numCache>
                <c:formatCode>General</c:formatCode>
                <c:ptCount val="6"/>
                <c:pt idx="0">
                  <c:v>5.3782709677419362E-3</c:v>
                </c:pt>
                <c:pt idx="1">
                  <c:v>5.4992129629629636E-3</c:v>
                </c:pt>
                <c:pt idx="2">
                  <c:v>2.6497367647058826E-3</c:v>
                </c:pt>
                <c:pt idx="3">
                  <c:v>2.5685861111111115E-3</c:v>
                </c:pt>
                <c:pt idx="4">
                  <c:v>2.3994419753086424E-3</c:v>
                </c:pt>
                <c:pt idx="5">
                  <c:v>2.1491615384615385E-3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C2-4ACE-88A7-9D4201DFCBE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'11月7号8时生成潜势占比'!$A$12:$F$12</c:f>
              <c:numCache>
                <c:formatCode>General</c:formatCode>
                <c:ptCount val="6"/>
                <c:pt idx="0">
                  <c:v>7.5416129032258071E-3</c:v>
                </c:pt>
                <c:pt idx="1">
                  <c:v>4.8261666666666661E-3</c:v>
                </c:pt>
                <c:pt idx="2">
                  <c:v>4.9873235294117645E-3</c:v>
                </c:pt>
                <c:pt idx="3">
                  <c:v>3.12225E-3</c:v>
                </c:pt>
                <c:pt idx="4">
                  <c:v>3.3433333333333331E-3</c:v>
                </c:pt>
                <c:pt idx="5">
                  <c:v>2.6328461538461536E-3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C2-4ACE-88A7-9D4201DFCBE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'11月7号8时生成潜势占比'!$A$13:$F$13</c:f>
              <c:numCache>
                <c:formatCode>General</c:formatCode>
                <c:ptCount val="6"/>
                <c:pt idx="0">
                  <c:v>8.144266666666667E-3</c:v>
                </c:pt>
                <c:pt idx="1">
                  <c:v>4.6106185185185184E-3</c:v>
                </c:pt>
                <c:pt idx="2">
                  <c:v>4.4153117647058818E-3</c:v>
                </c:pt>
                <c:pt idx="3">
                  <c:v>2.7207666666666671E-3</c:v>
                </c:pt>
                <c:pt idx="4">
                  <c:v>3.3962222222222224E-3</c:v>
                </c:pt>
                <c:pt idx="5">
                  <c:v>2.9610564102564105E-3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C2-4ACE-88A7-9D4201DFCBE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'11月7号8时生成潜势占比'!$A$14:$F$14</c:f>
              <c:numCache>
                <c:formatCode>General</c:formatCode>
                <c:ptCount val="6"/>
                <c:pt idx="0">
                  <c:v>1.3715000000000001E-3</c:v>
                </c:pt>
                <c:pt idx="1">
                  <c:v>9.7908333333333332E-4</c:v>
                </c:pt>
                <c:pt idx="2">
                  <c:v>1.5837352941176471E-3</c:v>
                </c:pt>
                <c:pt idx="3">
                  <c:v>1.2918819444444445E-3</c:v>
                </c:pt>
                <c:pt idx="4">
                  <c:v>1.3984444444444446E-3</c:v>
                </c:pt>
                <c:pt idx="5">
                  <c:v>1.1599166666666667E-3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C2-4ACE-88A7-9D4201DFCBE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'11月7号8时生成潜势占比'!$A$15:$F$15</c:f>
              <c:numCache>
                <c:formatCode>General</c:formatCode>
                <c:ptCount val="6"/>
                <c:pt idx="0">
                  <c:v>4.6145419354838707E-3</c:v>
                </c:pt>
                <c:pt idx="1">
                  <c:v>3.0424777777777775E-3</c:v>
                </c:pt>
                <c:pt idx="2">
                  <c:v>2.6186602941176466E-3</c:v>
                </c:pt>
                <c:pt idx="3">
                  <c:v>1.8265208333333334E-3</c:v>
                </c:pt>
                <c:pt idx="4">
                  <c:v>1.6546666666666665E-3</c:v>
                </c:pt>
                <c:pt idx="5">
                  <c:v>1.6329538461538461E-3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C2-4ACE-88A7-9D4201DFCBE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'11月7号8时生成潜势占比'!$A$16:$F$16</c:f>
              <c:numCache>
                <c:formatCode>General</c:formatCode>
                <c:ptCount val="6"/>
                <c:pt idx="0">
                  <c:v>2.5106440860215053E-3</c:v>
                </c:pt>
                <c:pt idx="1">
                  <c:v>2.9523018518518517E-3</c:v>
                </c:pt>
                <c:pt idx="2">
                  <c:v>3.1739749999999999E-3</c:v>
                </c:pt>
                <c:pt idx="3">
                  <c:v>1.7531013888888887E-3</c:v>
                </c:pt>
                <c:pt idx="4">
                  <c:v>2.133332098765432E-3</c:v>
                </c:pt>
                <c:pt idx="5">
                  <c:v>2.7867358974358971E-3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C2-4ACE-88A7-9D4201DFCBE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'11月7号8时生成潜势占比'!$A$17:$F$17</c:f>
              <c:numCache>
                <c:formatCode>General</c:formatCode>
                <c:ptCount val="6"/>
                <c:pt idx="0">
                  <c:v>1.9401881720430107E-3</c:v>
                </c:pt>
                <c:pt idx="1">
                  <c:v>2.8851851851851851E-3</c:v>
                </c:pt>
                <c:pt idx="2">
                  <c:v>2.0943014705882353E-3</c:v>
                </c:pt>
                <c:pt idx="3">
                  <c:v>2.0546875000000001E-3</c:v>
                </c:pt>
                <c:pt idx="4">
                  <c:v>3.1032407407407406E-3</c:v>
                </c:pt>
                <c:pt idx="5">
                  <c:v>2.5647435897435894E-3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C2-4ACE-88A7-9D4201DFCBE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'11月7号8时生成潜势占比'!$A$18:$F$18</c:f>
              <c:numCache>
                <c:formatCode>General</c:formatCode>
                <c:ptCount val="6"/>
                <c:pt idx="0">
                  <c:v>8.7402580645161302E-4</c:v>
                </c:pt>
                <c:pt idx="1">
                  <c:v>8.1094814814814818E-4</c:v>
                </c:pt>
                <c:pt idx="2">
                  <c:v>8.802617647058824E-4</c:v>
                </c:pt>
                <c:pt idx="3">
                  <c:v>7.2732222222222215E-4</c:v>
                </c:pt>
                <c:pt idx="4">
                  <c:v>7.0159753086419764E-4</c:v>
                </c:pt>
                <c:pt idx="5">
                  <c:v>9.9469230769230776E-4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C2-4ACE-88A7-9D4201DFCBE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'11月7号8时生成潜势占比'!$A$19:$F$19</c:f>
              <c:numCache>
                <c:formatCode>General</c:formatCode>
                <c:ptCount val="6"/>
                <c:pt idx="0">
                  <c:v>3.3006731182795702E-3</c:v>
                </c:pt>
                <c:pt idx="1">
                  <c:v>4.1074379629629631E-3</c:v>
                </c:pt>
                <c:pt idx="2">
                  <c:v>3.9546808823529419E-3</c:v>
                </c:pt>
                <c:pt idx="3">
                  <c:v>3.3617694444444449E-3</c:v>
                </c:pt>
                <c:pt idx="4">
                  <c:v>4.2201876543209883E-3</c:v>
                </c:pt>
                <c:pt idx="5">
                  <c:v>6.6348512820512823E-3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C2-4ACE-88A7-9D4201DFCBE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'11月7号8时生成潜势占比'!$A$20:$F$20</c:f>
              <c:numCache>
                <c:formatCode>General</c:formatCode>
                <c:ptCount val="6"/>
                <c:pt idx="0">
                  <c:v>5.8772903225806454E-4</c:v>
                </c:pt>
                <c:pt idx="1">
                  <c:v>5.4098333333333336E-4</c:v>
                </c:pt>
                <c:pt idx="2">
                  <c:v>7.4877352941176475E-4</c:v>
                </c:pt>
                <c:pt idx="3">
                  <c:v>5.6962500000000004E-4</c:v>
                </c:pt>
                <c:pt idx="4">
                  <c:v>5.0975555555555553E-4</c:v>
                </c:pt>
                <c:pt idx="5">
                  <c:v>3.6846923076923078E-4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C2-4ACE-88A7-9D4201DFCBE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'11月7号8时生成潜势占比'!$A$21:$F$21</c:f>
              <c:numCache>
                <c:formatCode>General</c:formatCode>
                <c:ptCount val="6"/>
                <c:pt idx="0">
                  <c:v>4.3665204301075273E-3</c:v>
                </c:pt>
                <c:pt idx="1">
                  <c:v>5.8094064814814819E-3</c:v>
                </c:pt>
                <c:pt idx="2">
                  <c:v>5.1942205882352949E-3</c:v>
                </c:pt>
                <c:pt idx="3">
                  <c:v>5.0483194444444447E-3</c:v>
                </c:pt>
                <c:pt idx="4">
                  <c:v>7.6582938271604947E-3</c:v>
                </c:pt>
                <c:pt idx="5">
                  <c:v>7.5746397435897455E-3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1C2-4ACE-88A7-9D4201DFCBE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'11月7号8时生成潜势占比'!$A$22:$F$22</c:f>
              <c:numCache>
                <c:formatCode>General</c:formatCode>
                <c:ptCount val="6"/>
                <c:pt idx="0">
                  <c:v>4.3340806451612904E-3</c:v>
                </c:pt>
                <c:pt idx="1">
                  <c:v>6.6500972222222222E-3</c:v>
                </c:pt>
                <c:pt idx="2">
                  <c:v>3.8672823529411768E-3</c:v>
                </c:pt>
                <c:pt idx="3">
                  <c:v>3.9718083333333334E-3</c:v>
                </c:pt>
                <c:pt idx="4">
                  <c:v>5.8983999999999998E-3</c:v>
                </c:pt>
                <c:pt idx="5">
                  <c:v>5.2866038461538466E-3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1C2-4ACE-88A7-9D4201DFCBE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'11月7号8时生成潜势占比'!$A$23:$F$23</c:f>
              <c:numCache>
                <c:formatCode>General</c:formatCode>
                <c:ptCount val="6"/>
                <c:pt idx="0">
                  <c:v>2.4432043010752687E-4</c:v>
                </c:pt>
                <c:pt idx="1">
                  <c:v>2.8220092592592597E-4</c:v>
                </c:pt>
                <c:pt idx="2">
                  <c:v>2.6477058823529413E-4</c:v>
                </c:pt>
                <c:pt idx="3">
                  <c:v>2.7237777777777781E-4</c:v>
                </c:pt>
                <c:pt idx="4">
                  <c:v>2.7008888888888891E-4</c:v>
                </c:pt>
                <c:pt idx="5">
                  <c:v>2.23298717948718E-4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1C2-4ACE-88A7-9D4201DFCBE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'11月7号8时生成潜势占比'!$A$24:$F$24</c:f>
              <c:numCache>
                <c:formatCode>General</c:formatCode>
                <c:ptCount val="6"/>
                <c:pt idx="0">
                  <c:v>9.4896344086021502E-4</c:v>
                </c:pt>
                <c:pt idx="1">
                  <c:v>1.6166907407407407E-3</c:v>
                </c:pt>
                <c:pt idx="2">
                  <c:v>1.3493014705882355E-3</c:v>
                </c:pt>
                <c:pt idx="3">
                  <c:v>1.1712041666666667E-3</c:v>
                </c:pt>
                <c:pt idx="4">
                  <c:v>2.1895370370370371E-3</c:v>
                </c:pt>
                <c:pt idx="5">
                  <c:v>2.365797435897436E-3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1C2-4ACE-88A7-9D4201DFCBE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'11月7号8时生成潜势占比'!$A$25:$F$25</c:f>
              <c:numCache>
                <c:formatCode>General</c:formatCode>
                <c:ptCount val="6"/>
                <c:pt idx="0">
                  <c:v>7.005333333333333E-4</c:v>
                </c:pt>
                <c:pt idx="1">
                  <c:v>1.1869555555555555E-3</c:v>
                </c:pt>
                <c:pt idx="2">
                  <c:v>9.7194117647058818E-4</c:v>
                </c:pt>
                <c:pt idx="3">
                  <c:v>9.1553333333333332E-4</c:v>
                </c:pt>
                <c:pt idx="4">
                  <c:v>1.6940543209876542E-3</c:v>
                </c:pt>
                <c:pt idx="5">
                  <c:v>1.6871948717948719E-3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1C2-4ACE-88A7-9D4201DFCBE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'11月7号8时生成潜势占比'!$A$26:$F$26</c:f>
              <c:numCache>
                <c:formatCode>General</c:formatCode>
                <c:ptCount val="6"/>
                <c:pt idx="0">
                  <c:v>4.0212580645161292E-3</c:v>
                </c:pt>
                <c:pt idx="1">
                  <c:v>4.4146666666666674E-3</c:v>
                </c:pt>
                <c:pt idx="2">
                  <c:v>4.8288970588235298E-3</c:v>
                </c:pt>
                <c:pt idx="3">
                  <c:v>5.3951249999999997E-3</c:v>
                </c:pt>
                <c:pt idx="4">
                  <c:v>5.8421111111111113E-3</c:v>
                </c:pt>
                <c:pt idx="5">
                  <c:v>6.9617307692307695E-3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C2-4ACE-88A7-9D4201DFCBE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'11月7号8时生成潜势占比'!$A$27:$F$27</c:f>
              <c:numCache>
                <c:formatCode>General</c:formatCode>
                <c:ptCount val="6"/>
                <c:pt idx="0">
                  <c:v>6.2920000000000012E-4</c:v>
                </c:pt>
                <c:pt idx="1">
                  <c:v>5.1516111111111118E-4</c:v>
                </c:pt>
                <c:pt idx="2">
                  <c:v>6.6781764705882353E-4</c:v>
                </c:pt>
                <c:pt idx="3">
                  <c:v>6.1035000000000006E-4</c:v>
                </c:pt>
                <c:pt idx="4">
                  <c:v>5.7305925925925925E-4</c:v>
                </c:pt>
                <c:pt idx="5">
                  <c:v>4.8910000000000002E-4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1C2-4ACE-88A7-9D4201DFCBED}"/>
            </c:ext>
          </c:extLst>
        </c:ser>
        <c:ser>
          <c:idx val="27"/>
          <c:order val="27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'11月7号8时生成潜势占比'!$A$28:$F$28</c:f>
              <c:numCache>
                <c:formatCode>General</c:formatCode>
                <c:ptCount val="6"/>
                <c:pt idx="0">
                  <c:v>0.23559967741935484</c:v>
                </c:pt>
                <c:pt idx="1">
                  <c:v>0.20673666666666668</c:v>
                </c:pt>
                <c:pt idx="2">
                  <c:v>0.20675250000000001</c:v>
                </c:pt>
                <c:pt idx="3">
                  <c:v>0.14467250000000001</c:v>
                </c:pt>
                <c:pt idx="4">
                  <c:v>0.11359999999999999</c:v>
                </c:pt>
                <c:pt idx="5">
                  <c:v>9.0074999999999988E-2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1C2-4ACE-88A7-9D4201DFCBE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'11月7号8时生成潜势占比'!$A$29:$F$29</c:f>
              <c:numCache>
                <c:formatCode>General</c:formatCode>
                <c:ptCount val="6"/>
                <c:pt idx="0">
                  <c:v>3.3640980645161286E-2</c:v>
                </c:pt>
                <c:pt idx="1">
                  <c:v>2.7682783333333336E-2</c:v>
                </c:pt>
                <c:pt idx="2">
                  <c:v>6.3032588235294113E-3</c:v>
                </c:pt>
                <c:pt idx="3">
                  <c:v>5.402466666666667E-3</c:v>
                </c:pt>
                <c:pt idx="4">
                  <c:v>5.4873975308641978E-3</c:v>
                </c:pt>
                <c:pt idx="5">
                  <c:v>4.6101846153846155E-3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1C2-4ACE-88A7-9D4201DFCBE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'11月7号8时生成潜势占比'!$A$30:$F$30</c:f>
              <c:numCache>
                <c:formatCode>General</c:formatCode>
                <c:ptCount val="6"/>
                <c:pt idx="0">
                  <c:v>8.1489075268817209E-3</c:v>
                </c:pt>
                <c:pt idx="1">
                  <c:v>5.523574074074074E-3</c:v>
                </c:pt>
                <c:pt idx="2">
                  <c:v>1.4234794117647061E-2</c:v>
                </c:pt>
                <c:pt idx="3">
                  <c:v>1.1759527777777777E-2</c:v>
                </c:pt>
                <c:pt idx="4">
                  <c:v>8.9350419753086423E-3</c:v>
                </c:pt>
                <c:pt idx="5">
                  <c:v>1.0792753846153847E-2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1C2-4ACE-88A7-9D4201DFCBE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'11月7号8时生成潜势占比'!$A$31:$F$31</c:f>
              <c:numCache>
                <c:formatCode>General</c:formatCode>
                <c:ptCount val="6"/>
                <c:pt idx="0">
                  <c:v>2.2436421505376343E-2</c:v>
                </c:pt>
                <c:pt idx="1">
                  <c:v>2.0740296296296298E-2</c:v>
                </c:pt>
                <c:pt idx="2">
                  <c:v>1.5659811764705881E-2</c:v>
                </c:pt>
                <c:pt idx="3">
                  <c:v>1.3808844444444444E-2</c:v>
                </c:pt>
                <c:pt idx="4">
                  <c:v>1.4055407407407407E-2</c:v>
                </c:pt>
                <c:pt idx="5">
                  <c:v>1.4866194871794872E-2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1C2-4ACE-88A7-9D4201DFCBE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'11月7号8时生成潜势占比'!$A$32:$F$32</c:f>
              <c:numCache>
                <c:formatCode>General</c:formatCode>
                <c:ptCount val="6"/>
                <c:pt idx="0">
                  <c:v>5.2311827956989252E-3</c:v>
                </c:pt>
                <c:pt idx="1">
                  <c:v>1.0769668518518518E-2</c:v>
                </c:pt>
                <c:pt idx="2">
                  <c:v>0</c:v>
                </c:pt>
                <c:pt idx="3">
                  <c:v>0</c:v>
                </c:pt>
                <c:pt idx="4">
                  <c:v>2.9069876543209878E-3</c:v>
                </c:pt>
                <c:pt idx="5">
                  <c:v>1.3522205128205129E-3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1C2-4ACE-88A7-9D4201DFCBED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'11月7号8时生成潜势占比'!$A$33:$F$33</c:f>
              <c:numCache>
                <c:formatCode>General</c:formatCode>
                <c:ptCount val="6"/>
                <c:pt idx="0">
                  <c:v>7.4493913978494622E-3</c:v>
                </c:pt>
                <c:pt idx="1">
                  <c:v>4.8256601851851856E-3</c:v>
                </c:pt>
                <c:pt idx="2">
                  <c:v>5.9155735294117648E-3</c:v>
                </c:pt>
                <c:pt idx="3">
                  <c:v>4.0211888888888889E-3</c:v>
                </c:pt>
                <c:pt idx="4">
                  <c:v>5.4705604938271599E-3</c:v>
                </c:pt>
                <c:pt idx="5">
                  <c:v>4.7449166666666664E-3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1C2-4ACE-88A7-9D4201DFCBED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'11月7号8时生成潜势占比'!$A$34:$F$34</c:f>
              <c:numCache>
                <c:formatCode>General</c:formatCode>
                <c:ptCount val="6"/>
                <c:pt idx="0">
                  <c:v>1.6551989247311828E-3</c:v>
                </c:pt>
                <c:pt idx="1">
                  <c:v>8.7721666666666664E-4</c:v>
                </c:pt>
                <c:pt idx="2">
                  <c:v>1.6201294117647058E-3</c:v>
                </c:pt>
                <c:pt idx="3">
                  <c:v>5.0469999999999996E-4</c:v>
                </c:pt>
                <c:pt idx="4">
                  <c:v>7.3168148148148151E-4</c:v>
                </c:pt>
                <c:pt idx="5">
                  <c:v>5.9990897435897438E-4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1C2-4ACE-88A7-9D4201DFCBED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'11月7号8时生成潜势占比'!$A$35:$F$35</c:f>
              <c:numCache>
                <c:formatCode>General</c:formatCode>
                <c:ptCount val="6"/>
                <c:pt idx="0">
                  <c:v>1.9848258064516129E-3</c:v>
                </c:pt>
                <c:pt idx="1">
                  <c:v>4.5222222222222226E-3</c:v>
                </c:pt>
                <c:pt idx="2">
                  <c:v>4.9911529411764714E-3</c:v>
                </c:pt>
                <c:pt idx="3">
                  <c:v>2.9890666666666666E-3</c:v>
                </c:pt>
                <c:pt idx="4">
                  <c:v>4.0571259259259262E-3</c:v>
                </c:pt>
                <c:pt idx="5">
                  <c:v>1.9536000000000002E-3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1C2-4ACE-88A7-9D4201DFCBED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'11月7号8时生成潜势占比'!$A$36:$F$36</c:f>
              <c:numCache>
                <c:formatCode>General</c:formatCode>
                <c:ptCount val="6"/>
                <c:pt idx="0">
                  <c:v>4.1664215053763441E-3</c:v>
                </c:pt>
                <c:pt idx="1">
                  <c:v>3.6103472222222218E-3</c:v>
                </c:pt>
                <c:pt idx="2">
                  <c:v>3.7275426470588235E-3</c:v>
                </c:pt>
                <c:pt idx="3">
                  <c:v>1.5310819444444444E-3</c:v>
                </c:pt>
                <c:pt idx="4">
                  <c:v>1.4015679012345677E-3</c:v>
                </c:pt>
                <c:pt idx="5">
                  <c:v>2.7096307692307691E-3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1C2-4ACE-88A7-9D4201DFCBED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'11月7号8时生成潜势占比'!$A$37:$F$37</c:f>
              <c:numCache>
                <c:formatCode>General</c:formatCode>
                <c:ptCount val="6"/>
                <c:pt idx="0">
                  <c:v>3.0470322580645158E-4</c:v>
                </c:pt>
                <c:pt idx="1">
                  <c:v>3.0851666666666669E-4</c:v>
                </c:pt>
                <c:pt idx="2">
                  <c:v>8.4261176470588244E-4</c:v>
                </c:pt>
                <c:pt idx="3">
                  <c:v>2.7535833333333334E-4</c:v>
                </c:pt>
                <c:pt idx="4">
                  <c:v>6.4074074074074074E-5</c:v>
                </c:pt>
                <c:pt idx="5">
                  <c:v>3.2870000000000002E-4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1C2-4ACE-88A7-9D4201DFCBED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'11月7号8时生成潜势占比'!$A$38:$F$38</c:f>
              <c:numCache>
                <c:formatCode>General</c:formatCode>
                <c:ptCount val="6"/>
                <c:pt idx="0">
                  <c:v>9.8229677419354837E-4</c:v>
                </c:pt>
                <c:pt idx="1">
                  <c:v>1.1808583333333333E-3</c:v>
                </c:pt>
                <c:pt idx="2">
                  <c:v>4.1094264705882354E-4</c:v>
                </c:pt>
                <c:pt idx="3">
                  <c:v>1.6874125000000001E-3</c:v>
                </c:pt>
                <c:pt idx="4">
                  <c:v>6.5608888888888891E-4</c:v>
                </c:pt>
                <c:pt idx="5">
                  <c:v>1.5829500000000001E-3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1C2-4ACE-88A7-9D4201DFCBED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'11月7号8时生成潜势占比'!$A$39:$F$39</c:f>
              <c:numCache>
                <c:formatCode>General</c:formatCode>
                <c:ptCount val="6"/>
                <c:pt idx="0">
                  <c:v>8.9638451612903212E-3</c:v>
                </c:pt>
                <c:pt idx="1">
                  <c:v>8.5993333333333338E-3</c:v>
                </c:pt>
                <c:pt idx="2">
                  <c:v>1.4690964705882353E-2</c:v>
                </c:pt>
                <c:pt idx="3">
                  <c:v>1.06433E-2</c:v>
                </c:pt>
                <c:pt idx="4">
                  <c:v>9.7792E-3</c:v>
                </c:pt>
                <c:pt idx="5">
                  <c:v>8.1519692307692303E-3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1C2-4ACE-88A7-9D4201DFCBED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'11月7号8时生成潜势占比'!$A$40:$F$40</c:f>
              <c:numCache>
                <c:formatCode>General</c:formatCode>
                <c:ptCount val="6"/>
                <c:pt idx="0">
                  <c:v>0.10527956989247313</c:v>
                </c:pt>
                <c:pt idx="1">
                  <c:v>0.10853370370370372</c:v>
                </c:pt>
                <c:pt idx="2">
                  <c:v>0.10663941176470589</c:v>
                </c:pt>
                <c:pt idx="3">
                  <c:v>0.10241666666666666</c:v>
                </c:pt>
                <c:pt idx="4">
                  <c:v>0.1032720987654321</c:v>
                </c:pt>
                <c:pt idx="5">
                  <c:v>0.11989487179487181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1C2-4ACE-88A7-9D4201DFCBED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'11月7号8时生成潜势占比'!$A$41:$F$41</c:f>
              <c:numCache>
                <c:formatCode>General</c:formatCode>
                <c:ptCount val="6"/>
                <c:pt idx="0">
                  <c:v>3.6624481720430112E-2</c:v>
                </c:pt>
                <c:pt idx="1">
                  <c:v>2.7211096296296297E-2</c:v>
                </c:pt>
                <c:pt idx="2">
                  <c:v>3.1980352941176467E-2</c:v>
                </c:pt>
                <c:pt idx="3">
                  <c:v>3.1527755555555557E-2</c:v>
                </c:pt>
                <c:pt idx="4">
                  <c:v>2.8375209876543211E-2</c:v>
                </c:pt>
                <c:pt idx="5">
                  <c:v>3.6821415384615384E-2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C2-4ACE-88A7-9D4201DFCBED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'11月7号8时生成潜势占比'!$A$42:$F$42</c:f>
              <c:numCache>
                <c:formatCode>General</c:formatCode>
                <c:ptCount val="6"/>
                <c:pt idx="0">
                  <c:v>0.14199879032258064</c:v>
                </c:pt>
                <c:pt idx="1">
                  <c:v>0.11115000000000001</c:v>
                </c:pt>
                <c:pt idx="2">
                  <c:v>0.13980639705882353</c:v>
                </c:pt>
                <c:pt idx="3">
                  <c:v>0.13442947916666667</c:v>
                </c:pt>
                <c:pt idx="4">
                  <c:v>0.11717574074074073</c:v>
                </c:pt>
                <c:pt idx="5">
                  <c:v>0.15011250000000001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1C2-4ACE-88A7-9D4201DFCBED}"/>
            </c:ext>
          </c:extLst>
        </c:ser>
        <c:ser>
          <c:idx val="42"/>
          <c:order val="42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'11月7号8时生成潜势占比'!$A$43:$F$43</c:f>
              <c:numCache>
                <c:formatCode>General</c:formatCode>
                <c:ptCount val="6"/>
                <c:pt idx="0">
                  <c:v>8.8415337634408592E-2</c:v>
                </c:pt>
                <c:pt idx="1">
                  <c:v>6.7165503703703694E-2</c:v>
                </c:pt>
                <c:pt idx="2">
                  <c:v>8.420740588235294E-2</c:v>
                </c:pt>
                <c:pt idx="3">
                  <c:v>8.1481661111111103E-2</c:v>
                </c:pt>
                <c:pt idx="4">
                  <c:v>7.1797135802469131E-2</c:v>
                </c:pt>
                <c:pt idx="5">
                  <c:v>8.9975692307692298E-2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1C2-4ACE-88A7-9D4201DFCBED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'11月7号8时生成潜势占比'!$A$44:$F$44</c:f>
              <c:numCache>
                <c:formatCode>General</c:formatCode>
                <c:ptCount val="6"/>
                <c:pt idx="0">
                  <c:v>4.0939612903225803E-3</c:v>
                </c:pt>
                <c:pt idx="1">
                  <c:v>4.8737944444444447E-3</c:v>
                </c:pt>
                <c:pt idx="2">
                  <c:v>4.302866176470588E-3</c:v>
                </c:pt>
                <c:pt idx="3">
                  <c:v>4.7065611111111114E-3</c:v>
                </c:pt>
                <c:pt idx="4">
                  <c:v>3.5554703703703705E-3</c:v>
                </c:pt>
                <c:pt idx="5">
                  <c:v>4.3327628205128204E-3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1C2-4ACE-88A7-9D4201DFCBED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'11月7号8时生成潜势占比'!$A$45:$F$45</c:f>
              <c:numCache>
                <c:formatCode>General</c:formatCode>
                <c:ptCount val="6"/>
                <c:pt idx="0">
                  <c:v>6.5398279569892472E-4</c:v>
                </c:pt>
                <c:pt idx="1">
                  <c:v>4.6176296296296301E-4</c:v>
                </c:pt>
                <c:pt idx="2">
                  <c:v>9.0775882352941181E-4</c:v>
                </c:pt>
                <c:pt idx="3">
                  <c:v>4.8153888888888892E-4</c:v>
                </c:pt>
                <c:pt idx="4">
                  <c:v>7.6660740740740749E-4</c:v>
                </c:pt>
                <c:pt idx="5">
                  <c:v>6.5735897435897439E-4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1C2-4ACE-88A7-9D4201DFCBED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'11月7号8时生成潜势占比'!$A$46:$F$46</c:f>
              <c:numCache>
                <c:formatCode>General</c:formatCode>
                <c:ptCount val="6"/>
                <c:pt idx="0">
                  <c:v>4.0838709677419359E-6</c:v>
                </c:pt>
                <c:pt idx="1">
                  <c:v>3.0074074074074077E-6</c:v>
                </c:pt>
                <c:pt idx="2">
                  <c:v>5.4294117647058825E-6</c:v>
                </c:pt>
                <c:pt idx="3">
                  <c:v>4.1888888888888893E-6</c:v>
                </c:pt>
                <c:pt idx="4">
                  <c:v>3.8444444444444448E-6</c:v>
                </c:pt>
                <c:pt idx="5">
                  <c:v>3.7717948717948724E-6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1C2-4ACE-88A7-9D4201DFCBED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'11月7号8时生成潜势占比'!$A$47:$F$47</c:f>
              <c:numCache>
                <c:formatCode>General</c:formatCode>
                <c:ptCount val="6"/>
                <c:pt idx="0">
                  <c:v>5.5470537634408606E-4</c:v>
                </c:pt>
                <c:pt idx="1">
                  <c:v>3.4824444444444446E-4</c:v>
                </c:pt>
                <c:pt idx="2">
                  <c:v>3.206617647058823E-4</c:v>
                </c:pt>
                <c:pt idx="3">
                  <c:v>2.5987777777777778E-4</c:v>
                </c:pt>
                <c:pt idx="4">
                  <c:v>2.5682716049382716E-4</c:v>
                </c:pt>
                <c:pt idx="5">
                  <c:v>2.2832051282051279E-4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1C2-4ACE-88A7-9D4201DFCBED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'11月7号8时生成潜势占比'!$A$48:$F$48</c:f>
              <c:numCache>
                <c:formatCode>General</c:formatCode>
                <c:ptCount val="6"/>
                <c:pt idx="0">
                  <c:v>1.3543870967741936E-4</c:v>
                </c:pt>
                <c:pt idx="1">
                  <c:v>3.8303703703703709E-5</c:v>
                </c:pt>
                <c:pt idx="2">
                  <c:v>4.2282352941176474E-5</c:v>
                </c:pt>
                <c:pt idx="3">
                  <c:v>3.3383333333333336E-5</c:v>
                </c:pt>
                <c:pt idx="4">
                  <c:v>3.3422222222222224E-5</c:v>
                </c:pt>
                <c:pt idx="5">
                  <c:v>2.72E-5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1C2-4ACE-88A7-9D4201DF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696016"/>
        <c:axId val="626696344"/>
        <c:extLst>
          <c:ext xmlns:c15="http://schemas.microsoft.com/office/drawing/2012/chart" uri="{02D57815-91ED-43cb-92C2-25804820EDAC}">
            <c15:filteredBarSeries>
              <c15:ser>
                <c:idx val="48"/>
                <c:order val="48"/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'11月7号8时生成潜势占比'!$A$49:$F$49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0-71C2-4ACE-88A7-9D4201DFCBED}"/>
                  </c:ext>
                </c:extLst>
              </c15:ser>
            </c15:filteredBarSeries>
          </c:ext>
        </c:extLst>
      </c:barChart>
      <c:catAx>
        <c:axId val="626696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6696344"/>
        <c:crosses val="autoZero"/>
        <c:auto val="0"/>
        <c:lblAlgn val="ctr"/>
        <c:lblOffset val="100"/>
        <c:noMultiLvlLbl val="0"/>
      </c:catAx>
      <c:valAx>
        <c:axId val="626696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2669601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119060</xdr:colOff>
      <xdr:row>10</xdr:row>
      <xdr:rowOff>33337</xdr:rowOff>
    </xdr:from>
    <xdr:to>
      <xdr:col>56</xdr:col>
      <xdr:colOff>152399</xdr:colOff>
      <xdr:row>41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694041-578F-4830-9277-B0498845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0.04754</cdr:x>
      <cdr:y>0.3202</cdr:y>
    </cdr:from>
    <cdr:to>
      <cdr:x>0.09431</cdr:x>
      <cdr:y>0.59663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EC71297-B198-4FEB-B331-3B27030138EA}"/>
            </a:ext>
          </a:extLst>
        </cdr:cNvPr>
        <cdr:cNvSpPr txBox="1"/>
      </cdr:nvSpPr>
      <cdr:spPr>
        <a:xfrm xmlns:a="http://schemas.openxmlformats.org/drawingml/2006/main" rot="16200000">
          <a:off x="-150532" y="2249796"/>
          <a:ext cx="1473166" cy="386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Altitude (m)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0.11008</cdr:x>
      <cdr:y>0.7462</cdr:y>
    </cdr:from>
    <cdr:to>
      <cdr:x>0.18422</cdr:x>
      <cdr:y>0.81948</cdr:y>
    </cdr:to>
    <cdr:sp macro="" textlink="">
      <cdr:nvSpPr>
        <cdr:cNvPr id="28" name="文本框 1">
          <a:extLst xmlns:a="http://schemas.openxmlformats.org/drawingml/2006/main">
            <a:ext uri="{FF2B5EF4-FFF2-40B4-BE49-F238E27FC236}">
              <a16:creationId xmlns:a16="http://schemas.microsoft.com/office/drawing/2014/main" id="{C6B89266-648C-419F-847E-6DFC1EE09492}"/>
            </a:ext>
          </a:extLst>
        </cdr:cNvPr>
        <cdr:cNvSpPr txBox="1"/>
      </cdr:nvSpPr>
      <cdr:spPr>
        <a:xfrm xmlns:a="http://schemas.openxmlformats.org/drawingml/2006/main">
          <a:off x="909590" y="3976689"/>
          <a:ext cx="6125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0.08423</cdr:x>
      <cdr:y>0.22222</cdr:y>
    </cdr:from>
    <cdr:to>
      <cdr:x>0.19183</cdr:x>
      <cdr:y>0.2955</cdr:y>
    </cdr:to>
    <cdr:sp macro="" textlink="">
      <cdr:nvSpPr>
        <cdr:cNvPr id="29" name="文本框 1">
          <a:extLst xmlns:a="http://schemas.openxmlformats.org/drawingml/2006/main">
            <a:ext uri="{FF2B5EF4-FFF2-40B4-BE49-F238E27FC236}">
              <a16:creationId xmlns:a16="http://schemas.microsoft.com/office/drawing/2014/main" id="{51A2F2FA-C150-4B42-BC91-ED44D673F8C3}"/>
            </a:ext>
          </a:extLst>
        </cdr:cNvPr>
        <cdr:cNvSpPr txBox="1"/>
      </cdr:nvSpPr>
      <cdr:spPr>
        <a:xfrm xmlns:a="http://schemas.openxmlformats.org/drawingml/2006/main">
          <a:off x="696023" y="1184275"/>
          <a:ext cx="88908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800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0.08426</cdr:x>
      <cdr:y>0.48317</cdr:y>
    </cdr:from>
    <cdr:to>
      <cdr:x>0.20113</cdr:x>
      <cdr:y>0.55645</cdr:y>
    </cdr:to>
    <cdr:sp macro="" textlink="">
      <cdr:nvSpPr>
        <cdr:cNvPr id="30" name="文本框 1">
          <a:extLst xmlns:a="http://schemas.openxmlformats.org/drawingml/2006/main">
            <a:ext uri="{FF2B5EF4-FFF2-40B4-BE49-F238E27FC236}">
              <a16:creationId xmlns:a16="http://schemas.microsoft.com/office/drawing/2014/main" id="{CE20A327-BD6B-42B9-A2A0-D74ADD89D663}"/>
            </a:ext>
          </a:extLst>
        </cdr:cNvPr>
        <cdr:cNvSpPr txBox="1"/>
      </cdr:nvSpPr>
      <cdr:spPr>
        <a:xfrm xmlns:a="http://schemas.openxmlformats.org/drawingml/2006/main">
          <a:off x="696242" y="2574925"/>
          <a:ext cx="965656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400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0.08502</cdr:x>
      <cdr:y>0.35448</cdr:y>
    </cdr:from>
    <cdr:to>
      <cdr:x>0.1849</cdr:x>
      <cdr:y>0.42776</cdr:y>
    </cdr:to>
    <cdr:sp macro="" textlink="">
      <cdr:nvSpPr>
        <cdr:cNvPr id="31" name="文本框 1">
          <a:extLst xmlns:a="http://schemas.openxmlformats.org/drawingml/2006/main">
            <a:ext uri="{FF2B5EF4-FFF2-40B4-BE49-F238E27FC236}">
              <a16:creationId xmlns:a16="http://schemas.microsoft.com/office/drawing/2014/main" id="{A6393757-09A0-4F45-A216-22EF8CB4A656}"/>
            </a:ext>
          </a:extLst>
        </cdr:cNvPr>
        <cdr:cNvSpPr txBox="1"/>
      </cdr:nvSpPr>
      <cdr:spPr>
        <a:xfrm xmlns:a="http://schemas.openxmlformats.org/drawingml/2006/main">
          <a:off x="702520" y="1889125"/>
          <a:ext cx="8252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600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0.08311</cdr:x>
      <cdr:y>0.61364</cdr:y>
    </cdr:from>
    <cdr:to>
      <cdr:x>0.20461</cdr:x>
      <cdr:y>0.68692</cdr:y>
    </cdr:to>
    <cdr:sp macro="" textlink="">
      <cdr:nvSpPr>
        <cdr:cNvPr id="32" name="文本框 1">
          <a:extLst xmlns:a="http://schemas.openxmlformats.org/drawingml/2006/main">
            <a:ext uri="{FF2B5EF4-FFF2-40B4-BE49-F238E27FC236}">
              <a16:creationId xmlns:a16="http://schemas.microsoft.com/office/drawing/2014/main" id="{F775E8DF-15DE-441C-83BA-A8E2E0ED6365}"/>
            </a:ext>
          </a:extLst>
        </cdr:cNvPr>
        <cdr:cNvSpPr txBox="1"/>
      </cdr:nvSpPr>
      <cdr:spPr>
        <a:xfrm xmlns:a="http://schemas.openxmlformats.org/drawingml/2006/main">
          <a:off x="686715" y="3270250"/>
          <a:ext cx="1003943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200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0.0707</cdr:x>
      <cdr:y>0.09354</cdr:y>
    </cdr:from>
    <cdr:to>
      <cdr:x>0.20301</cdr:x>
      <cdr:y>0.16682</cdr:y>
    </cdr:to>
    <cdr:sp macro="" textlink="">
      <cdr:nvSpPr>
        <cdr:cNvPr id="33" name="文本框 1">
          <a:extLst xmlns:a="http://schemas.openxmlformats.org/drawingml/2006/main">
            <a:ext uri="{FF2B5EF4-FFF2-40B4-BE49-F238E27FC236}">
              <a16:creationId xmlns:a16="http://schemas.microsoft.com/office/drawing/2014/main" id="{CDE7E727-4679-4EDE-9814-FBFD2E1305E5}"/>
            </a:ext>
          </a:extLst>
        </cdr:cNvPr>
        <cdr:cNvSpPr txBox="1"/>
      </cdr:nvSpPr>
      <cdr:spPr>
        <a:xfrm xmlns:a="http://schemas.openxmlformats.org/drawingml/2006/main">
          <a:off x="584200" y="498475"/>
          <a:ext cx="1093277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1000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0.26628</cdr:x>
      <cdr:y>0.89187</cdr:y>
    </cdr:from>
    <cdr:to>
      <cdr:x>0.79013</cdr:x>
      <cdr:y>0.95936</cdr:y>
    </cdr:to>
    <cdr:pic>
      <cdr:nvPicPr>
        <cdr:cNvPr id="34" name="chart">
          <a:extLst xmlns:a="http://schemas.openxmlformats.org/drawingml/2006/main">
            <a:ext uri="{FF2B5EF4-FFF2-40B4-BE49-F238E27FC236}">
              <a16:creationId xmlns:a16="http://schemas.microsoft.com/office/drawing/2014/main" id="{5C8C3AEA-EC30-4655-91D8-59501D48385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00275" y="4752975"/>
          <a:ext cx="4328535" cy="35969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0.33237</cdr:x>
      <cdr:y>0.05779</cdr:y>
    </cdr:from>
    <cdr:to>
      <cdr:x>0.9739</cdr:x>
      <cdr:y>0.13107</cdr:y>
    </cdr:to>
    <cdr:sp macro="" textlink="">
      <cdr:nvSpPr>
        <cdr:cNvPr id="35" name="文本框 1">
          <a:extLst xmlns:a="http://schemas.openxmlformats.org/drawingml/2006/main">
            <a:ext uri="{FF2B5EF4-FFF2-40B4-BE49-F238E27FC236}">
              <a16:creationId xmlns:a16="http://schemas.microsoft.com/office/drawing/2014/main" id="{0F853DC7-A750-4AE8-B632-060AC32BB9D9}"/>
            </a:ext>
          </a:extLst>
        </cdr:cNvPr>
        <cdr:cNvSpPr txBox="1"/>
      </cdr:nvSpPr>
      <cdr:spPr>
        <a:xfrm xmlns:a="http://schemas.openxmlformats.org/drawingml/2006/main">
          <a:off x="2746375" y="307975"/>
          <a:ext cx="5300883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0">
              <a:latin typeface="Times New Roman" panose="02020603050405020304" pitchFamily="18" charset="0"/>
              <a:cs typeface="Times New Roman" panose="02020603050405020304" pitchFamily="18" charset="0"/>
            </a:rPr>
            <a:t>isopentane                   ethene                  </a:t>
          </a:r>
          <a:r>
            <a:rPr lang="en-US" altLang="zh-CN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propylene        </a:t>
          </a:r>
          <a:r>
            <a:rPr lang="en-US" altLang="zh-CN" sz="1100" b="0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methylbenzene</a:t>
          </a:r>
          <a:r>
            <a:rPr lang="en-US" altLang="zh-CN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  <a:r>
            <a:rPr lang="en-US" altLang="zh-CN" sz="1100" b="0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m/p-xylene    </a:t>
          </a:r>
          <a:endParaRPr lang="zh-CN" altLang="en-US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628648</xdr:colOff>
      <xdr:row>2</xdr:row>
      <xdr:rowOff>119061</xdr:rowOff>
    </xdr:from>
    <xdr:to>
      <xdr:col>23</xdr:col>
      <xdr:colOff>133349</xdr:colOff>
      <xdr:row>34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D4E8BE-7642-4952-8B58-5DEBBB07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0.09233</cdr:x>
      <cdr:y>0.69124</cdr:y>
    </cdr:from>
    <cdr:to>
      <cdr:x>0.14744</cdr:x>
      <cdr:y>0.76236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93260B4-8E7E-455D-9A87-E37A61F4A2E4}"/>
            </a:ext>
          </a:extLst>
        </cdr:cNvPr>
        <cdr:cNvSpPr txBox="1"/>
      </cdr:nvSpPr>
      <cdr:spPr>
        <a:xfrm xmlns:a="http://schemas.openxmlformats.org/drawingml/2006/main">
          <a:off x="1027236" y="3795714"/>
          <a:ext cx="6131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0.07226</cdr:x>
      <cdr:y>0.2174</cdr:y>
    </cdr:from>
    <cdr:to>
      <cdr:x>0.15225</cdr:x>
      <cdr:y>0.28852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8A2264C6-2076-4DC5-9FB1-63AE8988B85F}"/>
            </a:ext>
          </a:extLst>
        </cdr:cNvPr>
        <cdr:cNvSpPr txBox="1"/>
      </cdr:nvSpPr>
      <cdr:spPr>
        <a:xfrm xmlns:a="http://schemas.openxmlformats.org/drawingml/2006/main">
          <a:off x="803953" y="1193800"/>
          <a:ext cx="889847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800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0.07228</cdr:x>
      <cdr:y>0.45504</cdr:y>
    </cdr:from>
    <cdr:to>
      <cdr:x>0.15916</cdr:x>
      <cdr:y>0.52616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8A2264C6-2076-4DC5-9FB1-63AE8988B85F}"/>
            </a:ext>
          </a:extLst>
        </cdr:cNvPr>
        <cdr:cNvSpPr txBox="1"/>
      </cdr:nvSpPr>
      <cdr:spPr>
        <a:xfrm xmlns:a="http://schemas.openxmlformats.org/drawingml/2006/main">
          <a:off x="804172" y="2498725"/>
          <a:ext cx="966484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400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0.07199</cdr:x>
      <cdr:y>0.33536</cdr:y>
    </cdr:from>
    <cdr:to>
      <cdr:x>0.14624</cdr:x>
      <cdr:y>0.40648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8A2264C6-2076-4DC5-9FB1-63AE8988B85F}"/>
            </a:ext>
          </a:extLst>
        </cdr:cNvPr>
        <cdr:cNvSpPr txBox="1"/>
      </cdr:nvSpPr>
      <cdr:spPr>
        <a:xfrm xmlns:a="http://schemas.openxmlformats.org/drawingml/2006/main">
          <a:off x="800923" y="1841500"/>
          <a:ext cx="825982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600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0.07228</cdr:x>
      <cdr:y>0.57126</cdr:y>
    </cdr:from>
    <cdr:to>
      <cdr:x>0.1626</cdr:x>
      <cdr:y>0.64238</cdr:y>
    </cdr:to>
    <cdr:sp macro="" textlink="">
      <cdr:nvSpPr>
        <cdr:cNvPr id="6" name="文本框 1">
          <a:extLst xmlns:a="http://schemas.openxmlformats.org/drawingml/2006/main">
            <a:ext uri="{FF2B5EF4-FFF2-40B4-BE49-F238E27FC236}">
              <a16:creationId xmlns:a16="http://schemas.microsoft.com/office/drawing/2014/main" id="{8A2264C6-2076-4DC5-9FB1-63AE8988B85F}"/>
            </a:ext>
          </a:extLst>
        </cdr:cNvPr>
        <cdr:cNvSpPr txBox="1"/>
      </cdr:nvSpPr>
      <cdr:spPr>
        <a:xfrm xmlns:a="http://schemas.openxmlformats.org/drawingml/2006/main">
          <a:off x="804170" y="3136900"/>
          <a:ext cx="1004804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200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0.06135</cdr:x>
      <cdr:y>0.10119</cdr:y>
    </cdr:from>
    <cdr:to>
      <cdr:x>0.1597</cdr:x>
      <cdr:y>0.1723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8A2264C6-2076-4DC5-9FB1-63AE8988B85F}"/>
            </a:ext>
          </a:extLst>
        </cdr:cNvPr>
        <cdr:cNvSpPr txBox="1"/>
      </cdr:nvSpPr>
      <cdr:spPr>
        <a:xfrm xmlns:a="http://schemas.openxmlformats.org/drawingml/2006/main">
          <a:off x="682501" y="555625"/>
          <a:ext cx="1094214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1000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0.23887</cdr:x>
      <cdr:y>0.06852</cdr:y>
    </cdr:from>
    <cdr:to>
      <cdr:x>0.71575</cdr:x>
      <cdr:y>0.13964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0B5DECEB-8BC4-4A9B-A574-DEEF8E5AD959}"/>
            </a:ext>
          </a:extLst>
        </cdr:cNvPr>
        <cdr:cNvSpPr txBox="1"/>
      </cdr:nvSpPr>
      <cdr:spPr>
        <a:xfrm xmlns:a="http://schemas.openxmlformats.org/drawingml/2006/main">
          <a:off x="2657476" y="376239"/>
          <a:ext cx="53054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0">
              <a:latin typeface="Times New Roman" panose="02020603050405020304" pitchFamily="18" charset="0"/>
              <a:cs typeface="Times New Roman" panose="02020603050405020304" pitchFamily="18" charset="0"/>
            </a:rPr>
            <a:t>isopentane                 ethene       </a:t>
          </a:r>
          <a:r>
            <a:rPr lang="en-US" altLang="zh-CN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methylbenzene       </a:t>
          </a:r>
          <a:r>
            <a:rPr lang="en-US" altLang="zh-CN" sz="1100" b="0" i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m/p-xylene    o-xylene</a:t>
          </a:r>
          <a:endParaRPr lang="zh-CN" altLang="en-US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0.31336</cdr:x>
      <cdr:y>0.8699</cdr:y>
    </cdr:from>
    <cdr:to>
      <cdr:x>0.45034</cdr:x>
      <cdr:y>0.92715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ED1ADF84-3496-41DD-9A8E-AE6F7B3293A3}"/>
            </a:ext>
          </a:extLst>
        </cdr:cNvPr>
        <cdr:cNvSpPr txBox="1"/>
      </cdr:nvSpPr>
      <cdr:spPr>
        <a:xfrm xmlns:a="http://schemas.openxmlformats.org/drawingml/2006/main">
          <a:off x="3486151" y="4776789"/>
          <a:ext cx="15240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0.04324</cdr:x>
      <cdr:y>0.32697</cdr:y>
    </cdr:from>
    <cdr:to>
      <cdr:x>0.07491</cdr:x>
      <cdr:y>0.57415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B386ED27-CFEF-4F06-9836-159A199BCD56}"/>
            </a:ext>
          </a:extLst>
        </cdr:cNvPr>
        <cdr:cNvSpPr txBox="1"/>
      </cdr:nvSpPr>
      <cdr:spPr>
        <a:xfrm xmlns:a="http://schemas.openxmlformats.org/drawingml/2006/main" rot="16200000">
          <a:off x="-21428" y="2297908"/>
          <a:ext cx="1357313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Altitude (m)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92"/>
  <sheetViews>
    <sheetView workbookViewId="0">
      <selection activeCell="E207" sqref="E207"/>
    </sheetView>
  </sheetViews>
  <sheetFormatPr defaultRowHeight="13.5" x14ac:dyDescent="0.15"/>
  <cols>
    <col min="1" max="1" width="16.125" bestFit="1" customWidth="1"/>
    <col min="2" max="2" width="9.5" bestFit="1" customWidth="1"/>
    <col min="3" max="3" width="10.5" bestFit="1" customWidth="1"/>
    <col min="4" max="4" width="9.5" bestFit="1" customWidth="1"/>
    <col min="5" max="6" width="10.5" bestFit="1" customWidth="1"/>
    <col min="7" max="7" width="9.5" bestFit="1" customWidth="1"/>
    <col min="8" max="8" width="8.5" bestFit="1" customWidth="1"/>
    <col min="9" max="10" width="16.125" bestFit="1" customWidth="1"/>
    <col min="11" max="11" width="11.625" bestFit="1" customWidth="1"/>
    <col min="12" max="12" width="10.5" bestFit="1" customWidth="1"/>
    <col min="13" max="13" width="11.625" bestFit="1" customWidth="1"/>
    <col min="14" max="14" width="9.5" bestFit="1" customWidth="1"/>
    <col min="15" max="15" width="16.125" bestFit="1" customWidth="1"/>
    <col min="16" max="17" width="11.625" bestFit="1" customWidth="1"/>
    <col min="18" max="18" width="8.5" bestFit="1" customWidth="1"/>
    <col min="19" max="19" width="16.125" bestFit="1" customWidth="1"/>
    <col min="20" max="20" width="11.625" bestFit="1" customWidth="1"/>
    <col min="21" max="21" width="18.375" bestFit="1" customWidth="1"/>
    <col min="22" max="22" width="10" customWidth="1"/>
    <col min="23" max="23" width="11.625" bestFit="1" customWidth="1"/>
    <col min="24" max="24" width="18.375" bestFit="1" customWidth="1"/>
    <col min="25" max="26" width="11.625" bestFit="1" customWidth="1"/>
    <col min="27" max="27" width="8.5" style="20" bestFit="1" customWidth="1"/>
    <col min="28" max="28" width="9.5" style="20" bestFit="1" customWidth="1"/>
    <col min="29" max="29" width="10.5" bestFit="1" customWidth="1"/>
    <col min="30" max="30" width="13.875" bestFit="1" customWidth="1"/>
    <col min="31" max="31" width="16.125" bestFit="1" customWidth="1"/>
    <col min="32" max="32" width="9.5" style="20" bestFit="1" customWidth="1"/>
    <col min="33" max="33" width="9.5" bestFit="1" customWidth="1"/>
    <col min="34" max="34" width="10.5" bestFit="1" customWidth="1"/>
    <col min="35" max="35" width="16.125" bestFit="1" customWidth="1"/>
    <col min="36" max="37" width="11.625" bestFit="1" customWidth="1"/>
    <col min="38" max="38" width="13.875" bestFit="1" customWidth="1"/>
    <col min="39" max="39" width="11.625" bestFit="1" customWidth="1"/>
    <col min="40" max="40" width="17.25" bestFit="1" customWidth="1"/>
    <col min="41" max="41" width="10.5" bestFit="1" customWidth="1"/>
    <col min="42" max="42" width="9.5" bestFit="1" customWidth="1"/>
    <col min="43" max="43" width="11.625" style="20" bestFit="1" customWidth="1"/>
    <col min="44" max="44" width="13.875" bestFit="1" customWidth="1"/>
    <col min="45" max="45" width="16.125" bestFit="1" customWidth="1"/>
    <col min="46" max="46" width="9.5" style="20" bestFit="1" customWidth="1"/>
    <col min="47" max="47" width="11.625" bestFit="1" customWidth="1"/>
    <col min="48" max="48" width="9.5" style="20" bestFit="1" customWidth="1"/>
    <col min="49" max="49" width="17.25" bestFit="1" customWidth="1"/>
    <col min="50" max="51" width="9.5" bestFit="1" customWidth="1"/>
    <col min="52" max="52" width="13.875" bestFit="1" customWidth="1"/>
    <col min="53" max="53" width="16.125" bestFit="1" customWidth="1"/>
    <col min="54" max="54" width="13.875" bestFit="1" customWidth="1"/>
    <col min="55" max="55" width="16.125" bestFit="1" customWidth="1"/>
    <col min="56" max="58" width="13.875" bestFit="1" customWidth="1"/>
    <col min="59" max="59" width="9.5" bestFit="1" customWidth="1"/>
    <col min="60" max="60" width="18.375" bestFit="1" customWidth="1"/>
    <col min="61" max="61" width="8.5" bestFit="1" customWidth="1"/>
    <col min="62" max="62" width="8.5" style="20" bestFit="1" customWidth="1"/>
    <col min="63" max="63" width="11.625" bestFit="1" customWidth="1"/>
    <col min="64" max="64" width="9.5" bestFit="1" customWidth="1"/>
    <col min="65" max="65" width="11.625" bestFit="1" customWidth="1"/>
    <col min="66" max="66" width="13.875" bestFit="1" customWidth="1"/>
    <col min="67" max="67" width="13.875" style="20" bestFit="1" customWidth="1"/>
    <col min="68" max="68" width="13.875" bestFit="1" customWidth="1"/>
    <col min="69" max="69" width="18.375" bestFit="1" customWidth="1"/>
    <col min="70" max="70" width="13.875" bestFit="1" customWidth="1"/>
    <col min="71" max="72" width="17.25" bestFit="1" customWidth="1"/>
    <col min="73" max="73" width="15" style="20" bestFit="1" customWidth="1"/>
    <col min="74" max="74" width="16.125" bestFit="1" customWidth="1"/>
    <col min="75" max="75" width="9.5" bestFit="1" customWidth="1"/>
    <col min="76" max="76" width="17.25" bestFit="1" customWidth="1"/>
    <col min="77" max="77" width="16.125" bestFit="1" customWidth="1"/>
    <col min="78" max="78" width="9.5" bestFit="1" customWidth="1"/>
    <col min="79" max="80" width="13.875" style="20" bestFit="1" customWidth="1"/>
    <col min="81" max="82" width="17.25" bestFit="1" customWidth="1"/>
    <col min="83" max="83" width="16.125" bestFit="1" customWidth="1"/>
    <col min="84" max="84" width="9.5" bestFit="1" customWidth="1"/>
    <col min="85" max="86" width="13.875" bestFit="1" customWidth="1"/>
    <col min="87" max="87" width="12.75" bestFit="1" customWidth="1"/>
    <col min="88" max="88" width="9.5" bestFit="1" customWidth="1"/>
    <col min="89" max="89" width="8.5" bestFit="1" customWidth="1"/>
    <col min="90" max="90" width="9.5" bestFit="1" customWidth="1"/>
    <col min="91" max="91" width="18.375" bestFit="1" customWidth="1"/>
    <col min="92" max="92" width="11.625" bestFit="1" customWidth="1"/>
    <col min="93" max="93" width="18.375" bestFit="1" customWidth="1"/>
    <col min="94" max="94" width="8.5" bestFit="1" customWidth="1"/>
    <col min="95" max="95" width="9.5" bestFit="1" customWidth="1"/>
    <col min="96" max="96" width="13.875" bestFit="1" customWidth="1"/>
    <col min="97" max="97" width="11.625" bestFit="1" customWidth="1"/>
    <col min="98" max="98" width="13.875" bestFit="1" customWidth="1"/>
    <col min="99" max="99" width="9.5" bestFit="1" customWidth="1"/>
    <col min="100" max="101" width="13.875" bestFit="1" customWidth="1"/>
    <col min="102" max="102" width="11.625" bestFit="1" customWidth="1"/>
    <col min="103" max="103" width="16.125" bestFit="1" customWidth="1"/>
    <col min="104" max="104" width="8.5" bestFit="1" customWidth="1"/>
    <col min="105" max="106" width="13.875" bestFit="1" customWidth="1"/>
    <col min="107" max="107" width="15" bestFit="1" customWidth="1"/>
    <col min="108" max="109" width="9.5" bestFit="1" customWidth="1"/>
    <col min="110" max="110" width="13.875" bestFit="1" customWidth="1"/>
    <col min="111" max="111" width="11.625" bestFit="1" customWidth="1"/>
    <col min="112" max="112" width="8.5" bestFit="1" customWidth="1"/>
  </cols>
  <sheetData>
    <row r="1" spans="1:112" x14ac:dyDescent="0.15">
      <c r="A1" s="48" t="s">
        <v>0</v>
      </c>
      <c r="B1" s="48"/>
      <c r="C1" s="48"/>
      <c r="D1" s="4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C1" s="1"/>
      <c r="AD1" s="1"/>
      <c r="AE1" s="1"/>
      <c r="AG1" s="1"/>
      <c r="AH1" s="1"/>
      <c r="AI1" s="1"/>
      <c r="AJ1" s="1"/>
      <c r="AK1" s="1"/>
      <c r="AL1" s="1"/>
      <c r="AM1" s="1"/>
      <c r="AN1" s="1"/>
      <c r="AO1" s="1"/>
      <c r="AP1" s="1"/>
      <c r="AR1" s="1"/>
      <c r="AS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K1" s="1"/>
      <c r="BL1" s="1"/>
      <c r="BM1" s="1"/>
      <c r="BN1" s="1"/>
      <c r="BP1" s="1"/>
      <c r="BQ1" s="1"/>
      <c r="BR1" s="1"/>
      <c r="BS1" s="1"/>
      <c r="BT1" s="1"/>
      <c r="BV1" s="1"/>
      <c r="BW1" s="1"/>
      <c r="BX1" s="1"/>
      <c r="BY1" s="1"/>
      <c r="BZ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x14ac:dyDescent="0.15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5"/>
      <c r="AB2" s="25"/>
      <c r="AC2" s="2"/>
      <c r="AD2" s="2"/>
      <c r="AE2" s="2"/>
      <c r="AF2" s="25"/>
      <c r="AG2" s="2"/>
      <c r="AH2" s="2"/>
      <c r="AI2" s="2"/>
      <c r="AJ2" s="2"/>
      <c r="AK2" s="2"/>
      <c r="AL2" s="2"/>
      <c r="AM2" s="2"/>
      <c r="AN2" s="2"/>
      <c r="AO2" s="2"/>
      <c r="AP2" s="2"/>
      <c r="AQ2" s="25"/>
      <c r="AR2" s="2"/>
      <c r="AS2" s="2"/>
      <c r="AT2" s="25"/>
      <c r="AU2" s="2"/>
      <c r="AV2" s="25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5"/>
      <c r="BK2" s="2"/>
      <c r="BL2" s="2"/>
      <c r="BM2" s="2"/>
      <c r="BN2" s="2"/>
      <c r="BO2" s="25"/>
      <c r="BP2" s="2"/>
      <c r="BQ2" s="2"/>
      <c r="BR2" s="2"/>
      <c r="BS2" s="2"/>
      <c r="BT2" s="2"/>
      <c r="BU2" s="25"/>
      <c r="BV2" s="2"/>
      <c r="BW2" s="2"/>
      <c r="BX2" s="2"/>
      <c r="BY2" s="2"/>
      <c r="BZ2" s="2"/>
      <c r="CA2" s="25"/>
      <c r="CB2" s="25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 s="1" customFormat="1" x14ac:dyDescent="0.15">
      <c r="A3" s="2"/>
      <c r="B3" s="11" t="s">
        <v>402</v>
      </c>
      <c r="C3" s="2"/>
      <c r="D3" s="11" t="s">
        <v>403</v>
      </c>
      <c r="E3" s="2"/>
      <c r="F3" s="11" t="s">
        <v>404</v>
      </c>
      <c r="G3" s="11" t="s">
        <v>405</v>
      </c>
      <c r="H3" s="2"/>
      <c r="I3" s="2"/>
      <c r="J3" s="2"/>
      <c r="K3" s="11" t="s">
        <v>406</v>
      </c>
      <c r="L3" s="2"/>
      <c r="M3" s="11" t="s">
        <v>407</v>
      </c>
      <c r="N3" s="11" t="s">
        <v>408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5" t="s">
        <v>439</v>
      </c>
      <c r="AB3" s="25" t="s">
        <v>440</v>
      </c>
      <c r="AC3" s="2"/>
      <c r="AD3" s="2"/>
      <c r="AE3" s="11" t="s">
        <v>409</v>
      </c>
      <c r="AF3" s="25" t="s">
        <v>438</v>
      </c>
      <c r="AG3" s="2"/>
      <c r="AH3" s="2"/>
      <c r="AI3" s="11" t="s">
        <v>410</v>
      </c>
      <c r="AJ3" s="11" t="s">
        <v>409</v>
      </c>
      <c r="AK3" s="11" t="s">
        <v>406</v>
      </c>
      <c r="AL3" s="2"/>
      <c r="AM3" s="11" t="s">
        <v>409</v>
      </c>
      <c r="AN3" s="2"/>
      <c r="AO3" s="2"/>
      <c r="AP3" s="11" t="s">
        <v>409</v>
      </c>
      <c r="AQ3" s="25" t="s">
        <v>441</v>
      </c>
      <c r="AR3" s="2"/>
      <c r="AS3" s="11" t="s">
        <v>411</v>
      </c>
      <c r="AT3" s="25" t="s">
        <v>442</v>
      </c>
      <c r="AU3" s="2"/>
      <c r="AV3" s="25" t="s">
        <v>443</v>
      </c>
      <c r="AW3" s="2"/>
      <c r="AX3" s="2"/>
      <c r="AY3" s="2"/>
      <c r="AZ3" s="11" t="s">
        <v>411</v>
      </c>
      <c r="BA3" s="2"/>
      <c r="BB3" s="11" t="s">
        <v>409</v>
      </c>
      <c r="BC3" s="11" t="s">
        <v>411</v>
      </c>
      <c r="BD3" s="11" t="s">
        <v>411</v>
      </c>
      <c r="BE3" s="2"/>
      <c r="BF3" s="2"/>
      <c r="BG3" s="2"/>
      <c r="BH3" s="11" t="s">
        <v>412</v>
      </c>
      <c r="BI3" s="11" t="s">
        <v>411</v>
      </c>
      <c r="BJ3" s="25" t="s">
        <v>444</v>
      </c>
      <c r="BK3" s="2"/>
      <c r="BL3" s="2"/>
      <c r="BM3" s="2"/>
      <c r="BN3" s="2"/>
      <c r="BO3" s="25" t="s">
        <v>445</v>
      </c>
      <c r="BP3" s="2"/>
      <c r="BQ3" s="11" t="s">
        <v>412</v>
      </c>
      <c r="BR3" s="11" t="s">
        <v>412</v>
      </c>
      <c r="BS3" s="11" t="s">
        <v>412</v>
      </c>
      <c r="BT3" s="11"/>
      <c r="BU3" s="25" t="s">
        <v>447</v>
      </c>
      <c r="BV3" s="2"/>
      <c r="BW3" s="11" t="s">
        <v>412</v>
      </c>
      <c r="BX3" s="2"/>
      <c r="BY3" s="2"/>
      <c r="BZ3" s="2"/>
      <c r="CA3" s="25" t="s">
        <v>446</v>
      </c>
      <c r="CB3" s="25" t="s">
        <v>448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pans="1:112" x14ac:dyDescent="0.15">
      <c r="A4" s="2" t="s">
        <v>3</v>
      </c>
      <c r="B4" s="3" t="s">
        <v>4</v>
      </c>
      <c r="C4" s="4" t="s">
        <v>5</v>
      </c>
      <c r="D4" s="3" t="s">
        <v>6</v>
      </c>
      <c r="E4" s="4" t="s">
        <v>7</v>
      </c>
      <c r="F4" s="3" t="s">
        <v>8</v>
      </c>
      <c r="G4" s="3" t="s">
        <v>9</v>
      </c>
      <c r="H4" s="7" t="s">
        <v>10</v>
      </c>
      <c r="I4" s="4" t="s">
        <v>11</v>
      </c>
      <c r="J4" s="4" t="s">
        <v>12</v>
      </c>
      <c r="K4" s="3" t="s">
        <v>13</v>
      </c>
      <c r="L4" s="4" t="s">
        <v>14</v>
      </c>
      <c r="M4" s="3" t="s">
        <v>15</v>
      </c>
      <c r="N4" s="3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4" t="s">
        <v>21</v>
      </c>
      <c r="T4" s="6" t="s">
        <v>22</v>
      </c>
      <c r="U4" s="6" t="s">
        <v>23</v>
      </c>
      <c r="V4" s="6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25" t="s">
        <v>29</v>
      </c>
      <c r="AB4" s="25" t="s">
        <v>30</v>
      </c>
      <c r="AC4" s="6" t="s">
        <v>31</v>
      </c>
      <c r="AD4" s="6" t="s">
        <v>32</v>
      </c>
      <c r="AE4" s="3" t="s">
        <v>33</v>
      </c>
      <c r="AF4" s="25" t="s">
        <v>34</v>
      </c>
      <c r="AG4" s="7" t="s">
        <v>35</v>
      </c>
      <c r="AH4" s="6" t="s">
        <v>36</v>
      </c>
      <c r="AI4" s="3" t="s">
        <v>37</v>
      </c>
      <c r="AJ4" s="3" t="s">
        <v>38</v>
      </c>
      <c r="AK4" s="3" t="s">
        <v>13</v>
      </c>
      <c r="AL4" s="2" t="s">
        <v>39</v>
      </c>
      <c r="AM4" s="3" t="s">
        <v>40</v>
      </c>
      <c r="AN4" s="6" t="s">
        <v>41</v>
      </c>
      <c r="AO4" s="4" t="s">
        <v>42</v>
      </c>
      <c r="AP4" s="3" t="s">
        <v>43</v>
      </c>
      <c r="AQ4" s="25" t="s">
        <v>44</v>
      </c>
      <c r="AR4" s="6" t="s">
        <v>45</v>
      </c>
      <c r="AS4" s="3" t="s">
        <v>46</v>
      </c>
      <c r="AT4" s="25" t="s">
        <v>47</v>
      </c>
      <c r="AU4" s="3" t="s">
        <v>48</v>
      </c>
      <c r="AV4" s="25" t="s">
        <v>49</v>
      </c>
      <c r="AW4" s="6" t="s">
        <v>50</v>
      </c>
      <c r="AX4" s="6" t="s">
        <v>51</v>
      </c>
      <c r="AY4" s="6" t="s">
        <v>52</v>
      </c>
      <c r="AZ4" s="3" t="s">
        <v>53</v>
      </c>
      <c r="BA4" s="6" t="s">
        <v>54</v>
      </c>
      <c r="BB4" s="3" t="s">
        <v>55</v>
      </c>
      <c r="BC4" s="3" t="s">
        <v>56</v>
      </c>
      <c r="BD4" s="3" t="s">
        <v>57</v>
      </c>
      <c r="BE4" s="6" t="s">
        <v>58</v>
      </c>
      <c r="BF4" s="6" t="s">
        <v>59</v>
      </c>
      <c r="BG4" s="5" t="s">
        <v>60</v>
      </c>
      <c r="BH4" s="3" t="s">
        <v>61</v>
      </c>
      <c r="BI4" s="3" t="s">
        <v>62</v>
      </c>
      <c r="BJ4" s="25" t="s">
        <v>63</v>
      </c>
      <c r="BK4" s="6" t="s">
        <v>64</v>
      </c>
      <c r="BL4" s="6" t="s">
        <v>65</v>
      </c>
      <c r="BM4" s="3" t="s">
        <v>66</v>
      </c>
      <c r="BN4" s="6" t="s">
        <v>67</v>
      </c>
      <c r="BO4" s="25" t="s">
        <v>68</v>
      </c>
      <c r="BP4" s="6" t="s">
        <v>69</v>
      </c>
      <c r="BQ4" s="3" t="s">
        <v>70</v>
      </c>
      <c r="BR4" s="3" t="s">
        <v>71</v>
      </c>
      <c r="BS4" s="3" t="s">
        <v>72</v>
      </c>
      <c r="BT4" s="6" t="s">
        <v>73</v>
      </c>
      <c r="BU4" s="25" t="s">
        <v>74</v>
      </c>
      <c r="BV4" s="5" t="s">
        <v>75</v>
      </c>
      <c r="BW4" s="3" t="s">
        <v>76</v>
      </c>
      <c r="BX4" s="6" t="s">
        <v>77</v>
      </c>
      <c r="BY4" s="6" t="s">
        <v>78</v>
      </c>
      <c r="BZ4" s="6" t="s">
        <v>79</v>
      </c>
      <c r="CA4" s="25" t="s">
        <v>80</v>
      </c>
      <c r="CB4" s="25" t="s">
        <v>81</v>
      </c>
      <c r="CC4" s="6" t="s">
        <v>82</v>
      </c>
      <c r="CD4" s="6" t="s">
        <v>83</v>
      </c>
      <c r="CE4" s="6" t="s">
        <v>84</v>
      </c>
      <c r="CF4" s="6" t="s">
        <v>85</v>
      </c>
      <c r="CG4" s="5" t="s">
        <v>86</v>
      </c>
      <c r="CH4" s="3" t="s">
        <v>87</v>
      </c>
      <c r="CI4" s="5" t="s">
        <v>88</v>
      </c>
      <c r="CJ4" s="5" t="s">
        <v>89</v>
      </c>
      <c r="CK4" s="5" t="s">
        <v>90</v>
      </c>
      <c r="CL4" s="6" t="s">
        <v>91</v>
      </c>
      <c r="CM4" s="5" t="s">
        <v>92</v>
      </c>
      <c r="CN4" s="6" t="s">
        <v>93</v>
      </c>
      <c r="CO4" s="6" t="s">
        <v>94</v>
      </c>
      <c r="CP4" s="5" t="s">
        <v>95</v>
      </c>
      <c r="CQ4" s="5" t="s">
        <v>96</v>
      </c>
      <c r="CR4" s="5" t="s">
        <v>97</v>
      </c>
      <c r="CS4" s="3" t="s">
        <v>98</v>
      </c>
      <c r="CT4" s="5" t="s">
        <v>99</v>
      </c>
      <c r="CU4" s="5" t="s">
        <v>100</v>
      </c>
      <c r="CV4" s="5" t="s">
        <v>101</v>
      </c>
      <c r="CW4" s="6" t="s">
        <v>102</v>
      </c>
      <c r="CX4" s="6" t="s">
        <v>103</v>
      </c>
      <c r="CY4" s="5" t="s">
        <v>104</v>
      </c>
      <c r="CZ4" s="6" t="s">
        <v>105</v>
      </c>
      <c r="DA4" s="5" t="s">
        <v>106</v>
      </c>
      <c r="DB4" s="5" t="s">
        <v>107</v>
      </c>
      <c r="DC4" s="3" t="s">
        <v>108</v>
      </c>
      <c r="DD4" s="6" t="s">
        <v>109</v>
      </c>
      <c r="DE4" s="3" t="s">
        <v>110</v>
      </c>
      <c r="DF4" s="6" t="s">
        <v>111</v>
      </c>
      <c r="DG4" s="6" t="s">
        <v>112</v>
      </c>
      <c r="DH4" s="5" t="s">
        <v>113</v>
      </c>
    </row>
    <row r="5" spans="1:112" s="8" customFormat="1" x14ac:dyDescent="0.15">
      <c r="A5" s="9" t="s">
        <v>114</v>
      </c>
      <c r="B5" s="8">
        <v>3.0285199999999999</v>
      </c>
      <c r="C5" s="8">
        <v>2.1550400000000001</v>
      </c>
      <c r="D5" s="8">
        <v>3.66506</v>
      </c>
      <c r="E5" s="8">
        <v>0.39727000000000001</v>
      </c>
      <c r="F5" s="8">
        <v>17.086559999999999</v>
      </c>
      <c r="G5" s="8">
        <v>3.4567600000000001</v>
      </c>
      <c r="H5" s="8">
        <v>1.3838299999999999</v>
      </c>
      <c r="I5" s="8">
        <v>6.5790000000000001E-2</v>
      </c>
      <c r="J5" s="8">
        <v>6.3630000000000006E-2</v>
      </c>
      <c r="K5" s="8">
        <v>3.7199999999999997E-2</v>
      </c>
      <c r="L5" s="8">
        <v>0.15395</v>
      </c>
      <c r="M5" s="8">
        <v>7.5824800000000003</v>
      </c>
      <c r="N5" s="8">
        <v>4.6007400000000001</v>
      </c>
      <c r="O5" s="8">
        <v>3.6940000000000001E-2</v>
      </c>
      <c r="P5" s="8">
        <v>0.39290999999999998</v>
      </c>
      <c r="Q5" s="8">
        <v>1.8428199999999999</v>
      </c>
      <c r="R5" s="8">
        <v>2.7019999999999999E-2</v>
      </c>
      <c r="S5" s="8">
        <v>7.1809999999999999E-2</v>
      </c>
      <c r="T5" s="8">
        <v>7.6999999999999999E-2</v>
      </c>
      <c r="U5" s="8">
        <v>2.1024699999999998</v>
      </c>
      <c r="V5" s="8">
        <v>0.31241000000000002</v>
      </c>
      <c r="W5" s="8">
        <v>2.6419999999999999E-2</v>
      </c>
      <c r="X5" s="8">
        <v>3.5700000000000003E-2</v>
      </c>
      <c r="Y5" s="8">
        <v>0.1993</v>
      </c>
      <c r="Z5" s="8">
        <v>7.3299999999999997E-3</v>
      </c>
      <c r="AA5" s="20">
        <v>0.24302000000000001</v>
      </c>
      <c r="AB5" s="20">
        <v>0.49719000000000002</v>
      </c>
      <c r="AC5" s="8">
        <v>8.6679999999999993E-2</v>
      </c>
      <c r="AD5" s="8">
        <v>0.22855</v>
      </c>
      <c r="AE5" s="8">
        <v>3.2460000000000003E-2</v>
      </c>
      <c r="AF5" s="20">
        <v>4.6516099999999998</v>
      </c>
      <c r="AG5" s="8">
        <v>1.1977899999999999</v>
      </c>
      <c r="AH5" s="8">
        <v>2.89771</v>
      </c>
      <c r="AI5" s="8">
        <v>0.75031000000000003</v>
      </c>
      <c r="AJ5" s="8">
        <v>0.33967999999999998</v>
      </c>
      <c r="AK5" s="8">
        <v>0.1835</v>
      </c>
      <c r="AL5" s="8">
        <v>0.37422</v>
      </c>
      <c r="AM5" s="8">
        <v>0.22922999999999999</v>
      </c>
      <c r="AN5" s="8">
        <v>1.115E-2</v>
      </c>
      <c r="AO5" s="8">
        <v>4.0629999999999999E-2</v>
      </c>
      <c r="AP5" s="8">
        <v>0.35200999999999999</v>
      </c>
      <c r="AQ5" s="20">
        <v>0.14604</v>
      </c>
      <c r="AR5" s="8">
        <v>2.1729999999999999E-2</v>
      </c>
      <c r="AS5" s="8">
        <v>4.8439999999999997E-2</v>
      </c>
      <c r="AT5" s="20">
        <v>0.13655999999999999</v>
      </c>
      <c r="AU5" s="8">
        <v>0.11276</v>
      </c>
      <c r="AV5" s="20">
        <v>0.40572000000000003</v>
      </c>
      <c r="AW5" s="8">
        <v>6.7799999999999996E-3</v>
      </c>
      <c r="AX5" s="8">
        <v>5</v>
      </c>
      <c r="AY5" s="8">
        <v>0.27962999999999999</v>
      </c>
      <c r="AZ5" s="8">
        <v>0.40007999999999999</v>
      </c>
      <c r="BA5" s="8">
        <v>3.8800000000000002E-3</v>
      </c>
      <c r="BB5" s="8">
        <v>0.32868999999999998</v>
      </c>
      <c r="BC5" s="8">
        <v>3.2719999999999999E-2</v>
      </c>
      <c r="BD5" s="8">
        <v>0.16692000000000001</v>
      </c>
      <c r="BE5" s="8">
        <v>0.10119</v>
      </c>
      <c r="BF5" s="8">
        <v>0.63749</v>
      </c>
      <c r="BG5" s="8">
        <v>0.77078999999999998</v>
      </c>
      <c r="BH5" s="8">
        <v>6.0150000000000002E-2</v>
      </c>
      <c r="BI5" s="8">
        <v>0.31905</v>
      </c>
      <c r="BJ5" s="20">
        <v>0.56335000000000002</v>
      </c>
      <c r="BK5" s="8">
        <v>5</v>
      </c>
      <c r="BL5" s="8">
        <v>2.7320000000000001E-2</v>
      </c>
      <c r="BM5" s="8">
        <v>0.22752</v>
      </c>
      <c r="BN5" s="8">
        <v>0.17727000000000001</v>
      </c>
      <c r="BO5" s="20">
        <v>0.30776999999999999</v>
      </c>
      <c r="BP5" s="8">
        <v>3.9100000000000003E-3</v>
      </c>
      <c r="BQ5" s="8">
        <v>2.1260000000000001E-2</v>
      </c>
      <c r="BR5" s="8">
        <v>0.19459000000000001</v>
      </c>
      <c r="BS5" s="8">
        <v>0.14581</v>
      </c>
      <c r="BT5" s="8">
        <v>2.0400000000000001E-3</v>
      </c>
      <c r="BU5" s="20">
        <v>6.8269999999999997E-2</v>
      </c>
      <c r="BV5" s="8">
        <v>4.7311500000000004</v>
      </c>
      <c r="BW5" s="8">
        <v>0.18804999999999999</v>
      </c>
      <c r="BX5" s="8">
        <v>2.0799999999999998E-3</v>
      </c>
      <c r="BY5" s="8">
        <v>0.56806000000000001</v>
      </c>
      <c r="BZ5" s="8">
        <v>2.9409999999999999E-2</v>
      </c>
      <c r="CA5" s="20">
        <v>6.17666</v>
      </c>
      <c r="CB5" s="20">
        <v>15.554460000000001</v>
      </c>
      <c r="CC5" s="8">
        <v>2.5999999999999998E-4</v>
      </c>
      <c r="CD5" s="8">
        <v>1.6900000000000001E-3</v>
      </c>
      <c r="CE5" s="8">
        <v>5</v>
      </c>
      <c r="CF5" s="8">
        <v>6.4649999999999999E-2</v>
      </c>
      <c r="CG5" s="8">
        <v>0.86409000000000002</v>
      </c>
      <c r="CH5" s="8">
        <v>5.0529999999999999E-2</v>
      </c>
      <c r="CI5" s="8">
        <v>1.26335</v>
      </c>
      <c r="CJ5" s="8">
        <v>0.98277000000000003</v>
      </c>
      <c r="CK5" s="8">
        <v>0.94699</v>
      </c>
      <c r="CL5" s="8">
        <v>3.9100000000000003E-3</v>
      </c>
      <c r="CM5" s="8">
        <v>2.3970000000000002E-2</v>
      </c>
      <c r="CN5" s="8">
        <v>5</v>
      </c>
      <c r="CO5" s="8">
        <v>1.9000000000000001E-4</v>
      </c>
      <c r="CP5" s="8">
        <v>2.2329999999999999E-2</v>
      </c>
      <c r="CQ5" s="8">
        <v>6.0089999999999998E-2</v>
      </c>
      <c r="CR5" s="8">
        <v>2.486E-2</v>
      </c>
      <c r="CS5" s="8">
        <v>8.4870000000000001E-2</v>
      </c>
      <c r="CT5" s="8">
        <v>2.162E-2</v>
      </c>
      <c r="CU5" s="8">
        <v>2.826E-2</v>
      </c>
      <c r="CV5" s="8">
        <v>0.17127000000000001</v>
      </c>
      <c r="CW5" s="8">
        <v>1.6100000000000001E-3</v>
      </c>
      <c r="CX5" s="8">
        <v>2.5360000000000001E-2</v>
      </c>
      <c r="CY5" s="8">
        <v>2.8910000000000002E-2</v>
      </c>
      <c r="CZ5" s="8">
        <v>6.6E-3</v>
      </c>
      <c r="DA5" s="8">
        <v>7.7200000000000003E-3</v>
      </c>
      <c r="DB5" s="8">
        <v>2.002E-2</v>
      </c>
      <c r="DC5" s="8">
        <v>4.1399999999999999E-2</v>
      </c>
      <c r="DD5" s="8">
        <v>4.1700000000000001E-3</v>
      </c>
      <c r="DE5" s="8">
        <v>0.23568</v>
      </c>
      <c r="DF5" s="8">
        <v>8.1499999999999993E-3</v>
      </c>
      <c r="DG5" s="8">
        <v>3.6900000000000001E-3</v>
      </c>
      <c r="DH5" s="8">
        <v>0.15626999999999999</v>
      </c>
    </row>
    <row r="6" spans="1:112" s="8" customFormat="1" x14ac:dyDescent="0.15">
      <c r="A6" s="9" t="s">
        <v>115</v>
      </c>
      <c r="B6" s="9">
        <v>3.1377700000000002</v>
      </c>
      <c r="C6" s="9">
        <v>1.7266300000000001</v>
      </c>
      <c r="D6" s="9">
        <v>2.9639600000000002</v>
      </c>
      <c r="E6" s="9">
        <v>0.25286999999999998</v>
      </c>
      <c r="F6" s="9">
        <v>22.996269999999999</v>
      </c>
      <c r="G6" s="9">
        <v>3.0619700000000001</v>
      </c>
      <c r="H6" s="9">
        <v>1.39764</v>
      </c>
      <c r="I6" s="9">
        <v>4.8379999999999999E-2</v>
      </c>
      <c r="J6" s="9">
        <v>3.884E-2</v>
      </c>
      <c r="K6" s="9">
        <v>1.7850000000000001E-2</v>
      </c>
      <c r="L6" s="9">
        <v>7.8390000000000001E-2</v>
      </c>
      <c r="M6" s="9">
        <v>8.0329700000000006</v>
      </c>
      <c r="N6" s="9">
        <v>4.6900899999999996</v>
      </c>
      <c r="O6" s="9">
        <v>4.7780000000000003E-2</v>
      </c>
      <c r="P6" s="9">
        <v>0.40953000000000001</v>
      </c>
      <c r="Q6" s="9">
        <v>1.64019</v>
      </c>
      <c r="R6" s="9">
        <v>5.4210000000000001E-2</v>
      </c>
      <c r="S6" s="9">
        <v>6.3030000000000003E-2</v>
      </c>
      <c r="T6" s="9">
        <v>1.4840000000000001E-2</v>
      </c>
      <c r="U6" s="9">
        <v>0.14435999999999999</v>
      </c>
      <c r="V6" s="9">
        <v>0.30630000000000002</v>
      </c>
      <c r="W6" s="9">
        <v>3.2969999999999999E-2</v>
      </c>
      <c r="X6" s="9">
        <v>2.8060000000000002E-2</v>
      </c>
      <c r="Y6" s="9">
        <v>9.2259999999999995E-2</v>
      </c>
      <c r="Z6" s="9">
        <v>2.3800000000000002E-3</v>
      </c>
      <c r="AA6" s="25">
        <v>0.28792000000000001</v>
      </c>
      <c r="AB6" s="25">
        <v>0.81111999999999995</v>
      </c>
      <c r="AC6" s="9">
        <v>9.2119999999999994E-2</v>
      </c>
      <c r="AD6" s="9">
        <v>3.5860000000000003E-2</v>
      </c>
      <c r="AE6" s="9">
        <v>2.826E-2</v>
      </c>
      <c r="AF6" s="25">
        <v>4.7762399999999996</v>
      </c>
      <c r="AG6" s="9">
        <v>1.8695299999999999</v>
      </c>
      <c r="AH6" s="9">
        <v>1.27336</v>
      </c>
      <c r="AI6" s="9">
        <v>0.74099000000000004</v>
      </c>
      <c r="AJ6" s="9">
        <v>0.35747000000000001</v>
      </c>
      <c r="AK6" s="9">
        <v>9.2999999999999999E-2</v>
      </c>
      <c r="AL6" s="9">
        <v>0.32972000000000001</v>
      </c>
      <c r="AM6" s="9">
        <v>0.21243000000000001</v>
      </c>
      <c r="AN6" s="9">
        <v>8.6E-3</v>
      </c>
      <c r="AO6" s="9">
        <v>3.4090000000000002E-2</v>
      </c>
      <c r="AP6" s="9">
        <v>0.30410999999999999</v>
      </c>
      <c r="AQ6" s="25">
        <v>0.15276999999999999</v>
      </c>
      <c r="AR6" s="9">
        <v>2.4289999999999999E-2</v>
      </c>
      <c r="AS6" s="9">
        <v>6.1710000000000001E-2</v>
      </c>
      <c r="AT6" s="25">
        <v>0.23759</v>
      </c>
      <c r="AU6" s="9">
        <v>0.10392</v>
      </c>
      <c r="AV6" s="25">
        <v>0.47323999999999999</v>
      </c>
      <c r="AW6" s="9">
        <v>6.1000000000000004E-3</v>
      </c>
      <c r="AX6" s="9">
        <v>5</v>
      </c>
      <c r="AY6" s="9">
        <v>0.17277000000000001</v>
      </c>
      <c r="AZ6" s="9">
        <v>0.23599000000000001</v>
      </c>
      <c r="BA6" s="9">
        <v>5.2599999999999999E-3</v>
      </c>
      <c r="BB6" s="9">
        <v>0.16016</v>
      </c>
      <c r="BC6" s="9">
        <v>2.7980000000000001E-2</v>
      </c>
      <c r="BD6" s="9">
        <v>7.4740000000000001E-2</v>
      </c>
      <c r="BE6" s="9">
        <v>0.10598</v>
      </c>
      <c r="BF6" s="9">
        <v>0.53319000000000005</v>
      </c>
      <c r="BG6" s="9">
        <v>0.67635999999999996</v>
      </c>
      <c r="BH6" s="9">
        <v>4.3630000000000002E-2</v>
      </c>
      <c r="BI6" s="9">
        <v>0.24779000000000001</v>
      </c>
      <c r="BJ6" s="25">
        <v>0.80567999999999995</v>
      </c>
      <c r="BK6" s="9">
        <v>5</v>
      </c>
      <c r="BL6" s="9">
        <v>2.0369999999999999E-2</v>
      </c>
      <c r="BM6" s="9">
        <v>0.14013</v>
      </c>
      <c r="BN6" s="9">
        <v>0.16597999999999999</v>
      </c>
      <c r="BO6" s="25">
        <v>0.39928999999999998</v>
      </c>
      <c r="BP6" s="9">
        <v>2.48E-3</v>
      </c>
      <c r="BQ6" s="9">
        <v>1.5440000000000001E-2</v>
      </c>
      <c r="BR6" s="9">
        <v>0.12861</v>
      </c>
      <c r="BS6" s="9">
        <v>0.10002</v>
      </c>
      <c r="BT6" s="9">
        <v>5.0099999999999997E-3</v>
      </c>
      <c r="BU6" s="25">
        <v>6.2850000000000003E-2</v>
      </c>
      <c r="BV6" s="9">
        <v>3.9100999999999999</v>
      </c>
      <c r="BW6" s="9">
        <v>0.20000999999999999</v>
      </c>
      <c r="BX6" s="9">
        <v>1.6800000000000001E-3</v>
      </c>
      <c r="BY6" s="9">
        <v>0.23321</v>
      </c>
      <c r="BZ6" s="9">
        <v>2.24E-2</v>
      </c>
      <c r="CA6" s="25">
        <v>7.0419099999999997</v>
      </c>
      <c r="CB6" s="25">
        <v>24.207979999999999</v>
      </c>
      <c r="CC6" s="9">
        <v>1.4499999999999999E-3</v>
      </c>
      <c r="CD6" s="9">
        <v>2.7999999999999998E-4</v>
      </c>
      <c r="CE6" s="9">
        <v>5</v>
      </c>
      <c r="CF6" s="9">
        <v>4.8390000000000002E-2</v>
      </c>
      <c r="CG6" s="9">
        <v>0.43667</v>
      </c>
      <c r="CH6" s="9">
        <v>9.153E-2</v>
      </c>
      <c r="CI6" s="9">
        <v>0.52363000000000004</v>
      </c>
      <c r="CJ6" s="9">
        <v>0.44172</v>
      </c>
      <c r="CK6" s="9">
        <v>0.38871</v>
      </c>
      <c r="CL6" s="9">
        <v>2.2399999999999998E-3</v>
      </c>
      <c r="CM6" s="9">
        <v>1.7469999999999999E-2</v>
      </c>
      <c r="CN6" s="9">
        <v>5</v>
      </c>
      <c r="CO6" s="9">
        <v>1.49E-3</v>
      </c>
      <c r="CP6" s="9">
        <v>1.8530000000000001E-2</v>
      </c>
      <c r="CQ6" s="9">
        <v>4.8759999999999998E-2</v>
      </c>
      <c r="CR6" s="9">
        <v>2.3470000000000001E-2</v>
      </c>
      <c r="CS6" s="9">
        <v>0.10304000000000001</v>
      </c>
      <c r="CT6" s="9">
        <v>2.001E-2</v>
      </c>
      <c r="CU6" s="9">
        <v>2.2419999999999999E-2</v>
      </c>
      <c r="CV6" s="9">
        <v>0.14415</v>
      </c>
      <c r="CW6" s="9">
        <v>1.7799999999999999E-3</v>
      </c>
      <c r="CX6" s="9">
        <v>2.1770000000000001E-2</v>
      </c>
      <c r="CY6" s="9">
        <v>2.6599999999999999E-2</v>
      </c>
      <c r="CZ6" s="9">
        <v>4.3400000000000001E-3</v>
      </c>
      <c r="DA6" s="9">
        <v>7.5599999999999999E-3</v>
      </c>
      <c r="DB6" s="9">
        <v>1.6760000000000001E-2</v>
      </c>
      <c r="DC6" s="9">
        <v>7.0510000000000003E-2</v>
      </c>
      <c r="DD6" s="9">
        <v>3.1199999999999999E-3</v>
      </c>
      <c r="DE6" s="9">
        <v>0.53512000000000004</v>
      </c>
      <c r="DF6" s="9">
        <v>3.6800000000000001E-3</v>
      </c>
      <c r="DG6" s="9">
        <v>6.13E-3</v>
      </c>
      <c r="DH6" s="9">
        <v>0.16317000000000001</v>
      </c>
    </row>
    <row r="7" spans="1:112" s="8" customFormat="1" x14ac:dyDescent="0.15">
      <c r="A7" s="9" t="s">
        <v>116</v>
      </c>
      <c r="B7" s="9">
        <v>3.1699299999999999</v>
      </c>
      <c r="C7" s="9">
        <v>1.84348</v>
      </c>
      <c r="D7" s="9">
        <v>3.3542100000000001</v>
      </c>
      <c r="E7" s="9">
        <v>0.27766999999999997</v>
      </c>
      <c r="F7" s="9">
        <v>26.315940000000001</v>
      </c>
      <c r="G7" s="9">
        <v>3.6284700000000001</v>
      </c>
      <c r="H7" s="9">
        <v>1.4652799999999999</v>
      </c>
      <c r="I7" s="9">
        <v>8.1610000000000002E-2</v>
      </c>
      <c r="J7" s="9">
        <v>3.6020000000000003E-2</v>
      </c>
      <c r="K7" s="9">
        <v>2.8879999999999999E-2</v>
      </c>
      <c r="L7" s="9">
        <v>9.4299999999999995E-2</v>
      </c>
      <c r="M7" s="9">
        <v>9.5316799999999997</v>
      </c>
      <c r="N7" s="9">
        <v>5.9049199999999997</v>
      </c>
      <c r="O7" s="9">
        <v>4.3159999999999997E-2</v>
      </c>
      <c r="P7" s="9">
        <v>0.43512000000000001</v>
      </c>
      <c r="Q7" s="9">
        <v>1.9103600000000001</v>
      </c>
      <c r="R7" s="9">
        <v>4.9739999999999999E-2</v>
      </c>
      <c r="S7" s="9">
        <v>6.6320000000000004E-2</v>
      </c>
      <c r="T7" s="9">
        <v>1.925E-2</v>
      </c>
      <c r="U7" s="9">
        <v>0.14036000000000001</v>
      </c>
      <c r="V7" s="9">
        <v>0.32127</v>
      </c>
      <c r="W7" s="9">
        <v>3.4880000000000001E-2</v>
      </c>
      <c r="X7" s="9">
        <v>3.9460000000000002E-2</v>
      </c>
      <c r="Y7" s="9">
        <v>0.11117</v>
      </c>
      <c r="Z7" s="9">
        <v>5.0000000000000001E-3</v>
      </c>
      <c r="AA7" s="25">
        <v>0.31672</v>
      </c>
      <c r="AB7" s="25">
        <v>0.69221999999999995</v>
      </c>
      <c r="AC7" s="9">
        <v>8.2879999999999995E-2</v>
      </c>
      <c r="AD7" s="9">
        <v>4.1790000000000001E-2</v>
      </c>
      <c r="AE7" s="9">
        <v>3.9359999999999999E-2</v>
      </c>
      <c r="AF7" s="25">
        <v>5.1397500000000003</v>
      </c>
      <c r="AG7" s="9">
        <v>2.2979699999999998</v>
      </c>
      <c r="AH7" s="9">
        <v>1.6035299999999999</v>
      </c>
      <c r="AI7" s="9">
        <v>1.01708</v>
      </c>
      <c r="AJ7" s="9">
        <v>0.64502999999999999</v>
      </c>
      <c r="AK7" s="9">
        <v>0.12256</v>
      </c>
      <c r="AL7" s="9">
        <v>0.39530999999999999</v>
      </c>
      <c r="AM7" s="9">
        <v>0.27316000000000001</v>
      </c>
      <c r="AN7" s="9">
        <v>8.3599999999999994E-3</v>
      </c>
      <c r="AO7" s="9">
        <v>5.4080000000000003E-2</v>
      </c>
      <c r="AP7" s="9">
        <v>0.36409000000000002</v>
      </c>
      <c r="AQ7" s="25">
        <v>0.14235</v>
      </c>
      <c r="AR7" s="9">
        <v>2.7539999999999999E-2</v>
      </c>
      <c r="AS7" s="9">
        <v>5.7049999999999997E-2</v>
      </c>
      <c r="AT7" s="25">
        <v>0.20599999999999999</v>
      </c>
      <c r="AU7" s="9">
        <v>0.11971</v>
      </c>
      <c r="AV7" s="25">
        <v>0.47893999999999998</v>
      </c>
      <c r="AW7" s="9">
        <v>3.4099999999999998E-3</v>
      </c>
      <c r="AX7" s="9">
        <v>5</v>
      </c>
      <c r="AY7" s="9">
        <v>0.19037999999999999</v>
      </c>
      <c r="AZ7" s="9">
        <v>0.23669999999999999</v>
      </c>
      <c r="BA7" s="9">
        <v>4.5700000000000003E-3</v>
      </c>
      <c r="BB7" s="9">
        <v>0.18386</v>
      </c>
      <c r="BC7" s="9">
        <v>2.6550000000000001E-2</v>
      </c>
      <c r="BD7" s="9">
        <v>8.6470000000000005E-2</v>
      </c>
      <c r="BE7" s="9">
        <v>0.11006000000000001</v>
      </c>
      <c r="BF7" s="9">
        <v>0.58531999999999995</v>
      </c>
      <c r="BG7" s="9">
        <v>0.70133999999999996</v>
      </c>
      <c r="BH7" s="9">
        <v>4.199E-2</v>
      </c>
      <c r="BI7" s="9">
        <v>0.26945999999999998</v>
      </c>
      <c r="BJ7" s="25">
        <v>0.48759000000000002</v>
      </c>
      <c r="BK7" s="9">
        <v>5</v>
      </c>
      <c r="BL7" s="9">
        <v>1.9019999999999999E-2</v>
      </c>
      <c r="BM7" s="9">
        <v>0.17612</v>
      </c>
      <c r="BN7" s="9">
        <v>0.17574000000000001</v>
      </c>
      <c r="BO7" s="25">
        <v>0.36293999999999998</v>
      </c>
      <c r="BP7" s="9">
        <v>4.3899999999999998E-3</v>
      </c>
      <c r="BQ7" s="9">
        <v>1.7950000000000001E-2</v>
      </c>
      <c r="BR7" s="9">
        <v>0.18434</v>
      </c>
      <c r="BS7" s="9">
        <v>0.10105</v>
      </c>
      <c r="BT7" s="9">
        <v>4.5999999999999999E-3</v>
      </c>
      <c r="BU7" s="25">
        <v>8.1729999999999997E-2</v>
      </c>
      <c r="BV7" s="9">
        <v>5.2310100000000004</v>
      </c>
      <c r="BW7" s="9">
        <v>0.23835000000000001</v>
      </c>
      <c r="BX7" s="9">
        <v>2.6199999999999999E-3</v>
      </c>
      <c r="BY7" s="9">
        <v>0.23901</v>
      </c>
      <c r="BZ7" s="9">
        <v>2.146E-2</v>
      </c>
      <c r="CA7" s="25">
        <v>6.3799299999999999</v>
      </c>
      <c r="CB7" s="25">
        <v>23.98892</v>
      </c>
      <c r="CC7" s="9">
        <v>1.1000000000000001E-3</v>
      </c>
      <c r="CD7" s="9">
        <v>2.1800000000000001E-3</v>
      </c>
      <c r="CE7" s="9">
        <v>5</v>
      </c>
      <c r="CF7" s="9">
        <v>4.7840000000000001E-2</v>
      </c>
      <c r="CG7" s="9">
        <v>0.43354999999999999</v>
      </c>
      <c r="CH7" s="9">
        <v>0.10614999999999999</v>
      </c>
      <c r="CI7" s="9">
        <v>0.50807999999999998</v>
      </c>
      <c r="CJ7" s="9">
        <v>0.43267</v>
      </c>
      <c r="CK7" s="9">
        <v>0.37535000000000002</v>
      </c>
      <c r="CL7" s="9">
        <v>4.4600000000000004E-3</v>
      </c>
      <c r="CM7" s="9">
        <v>1.8550000000000001E-2</v>
      </c>
      <c r="CN7" s="9">
        <v>5</v>
      </c>
      <c r="CO7" s="9">
        <v>1.42E-3</v>
      </c>
      <c r="CP7" s="9">
        <v>1.8519999999999998E-2</v>
      </c>
      <c r="CQ7" s="9">
        <v>4.8309999999999999E-2</v>
      </c>
      <c r="CR7" s="9">
        <v>2.017E-2</v>
      </c>
      <c r="CS7" s="9">
        <v>8.9829999999999993E-2</v>
      </c>
      <c r="CT7" s="9">
        <v>1.7670000000000002E-2</v>
      </c>
      <c r="CU7" s="9">
        <v>2.0840000000000001E-2</v>
      </c>
      <c r="CV7" s="9">
        <v>0.13353999999999999</v>
      </c>
      <c r="CW7" s="9">
        <v>1.9300000000000001E-3</v>
      </c>
      <c r="CX7" s="9">
        <v>2.2249999999999999E-2</v>
      </c>
      <c r="CY7" s="9">
        <v>2.341E-2</v>
      </c>
      <c r="CZ7" s="9">
        <v>6.11E-3</v>
      </c>
      <c r="DA7" s="9">
        <v>3.5699999999999998E-3</v>
      </c>
      <c r="DB7" s="9">
        <v>1.66E-2</v>
      </c>
      <c r="DC7" s="9">
        <v>4.0309999999999999E-2</v>
      </c>
      <c r="DD7" s="9">
        <v>3.14E-3</v>
      </c>
      <c r="DE7" s="9">
        <v>0.35963000000000001</v>
      </c>
      <c r="DF7" s="9">
        <v>1.453E-2</v>
      </c>
      <c r="DG7" s="9">
        <v>5.0299999999999997E-3</v>
      </c>
      <c r="DH7" s="9">
        <v>0.15015999999999999</v>
      </c>
    </row>
    <row r="8" spans="1:112" s="8" customFormat="1" x14ac:dyDescent="0.15">
      <c r="A8" s="9" t="s">
        <v>117</v>
      </c>
      <c r="B8" s="9">
        <v>3.0878000000000001</v>
      </c>
      <c r="C8" s="9">
        <v>1.24475</v>
      </c>
      <c r="D8" s="9">
        <v>2.16988</v>
      </c>
      <c r="E8" s="9">
        <v>0.12435</v>
      </c>
      <c r="F8" s="9">
        <v>12.10576</v>
      </c>
      <c r="G8" s="9">
        <v>1.81871</v>
      </c>
      <c r="H8" s="9">
        <v>1.27108</v>
      </c>
      <c r="I8" s="9">
        <v>6.4750000000000002E-2</v>
      </c>
      <c r="J8" s="9">
        <v>2.0580000000000001E-2</v>
      </c>
      <c r="K8" s="9">
        <v>2.2429999999999999E-2</v>
      </c>
      <c r="L8" s="9">
        <v>4.8619999999999997E-2</v>
      </c>
      <c r="M8" s="9">
        <v>4.0989000000000004</v>
      </c>
      <c r="N8" s="9">
        <v>2.4075500000000001</v>
      </c>
      <c r="O8" s="9">
        <v>2.7720000000000002E-2</v>
      </c>
      <c r="P8" s="9">
        <v>0.35283999999999999</v>
      </c>
      <c r="Q8" s="9">
        <v>1.3781399999999999</v>
      </c>
      <c r="R8" s="9">
        <v>2.648E-2</v>
      </c>
      <c r="S8" s="9">
        <v>2.9749999999999999E-2</v>
      </c>
      <c r="T8" s="9">
        <v>1.397E-2</v>
      </c>
      <c r="U8" s="9">
        <v>5.142E-2</v>
      </c>
      <c r="V8" s="9">
        <v>0.31912000000000001</v>
      </c>
      <c r="W8" s="9">
        <v>2.215E-2</v>
      </c>
      <c r="X8" s="9">
        <v>1.8419999999999999E-2</v>
      </c>
      <c r="Y8" s="9">
        <v>0.31491999999999998</v>
      </c>
      <c r="Z8" s="9">
        <v>4.3E-3</v>
      </c>
      <c r="AA8" s="25">
        <v>0.20846000000000001</v>
      </c>
      <c r="AB8" s="25">
        <v>0.79973000000000005</v>
      </c>
      <c r="AC8" s="9">
        <v>9.2369999999999994E-2</v>
      </c>
      <c r="AD8" s="9">
        <v>3.16E-3</v>
      </c>
      <c r="AE8" s="9">
        <v>1.787E-2</v>
      </c>
      <c r="AF8" s="25">
        <v>5.0784599999999998</v>
      </c>
      <c r="AG8" s="9">
        <v>0.72828000000000004</v>
      </c>
      <c r="AH8" s="9">
        <v>0.89232</v>
      </c>
      <c r="AI8" s="9">
        <v>0.16650000000000001</v>
      </c>
      <c r="AJ8" s="9">
        <v>0.18446000000000001</v>
      </c>
      <c r="AK8" s="9">
        <v>4.9779999999999998E-2</v>
      </c>
      <c r="AL8" s="9">
        <v>0.2162</v>
      </c>
      <c r="AM8" s="9">
        <v>0.11638</v>
      </c>
      <c r="AN8" s="9">
        <v>7.5799999999999999E-3</v>
      </c>
      <c r="AO8" s="9">
        <v>7.5500000000000003E-3</v>
      </c>
      <c r="AP8" s="9">
        <v>0.15071000000000001</v>
      </c>
      <c r="AQ8" s="25">
        <v>0.10291</v>
      </c>
      <c r="AR8" s="9">
        <v>2.6960000000000001E-2</v>
      </c>
      <c r="AS8" s="9">
        <v>6.8049999999999999E-2</v>
      </c>
      <c r="AT8" s="25">
        <v>0.32213000000000003</v>
      </c>
      <c r="AU8" s="9">
        <v>4.1070000000000002E-2</v>
      </c>
      <c r="AV8" s="25">
        <v>0.52612000000000003</v>
      </c>
      <c r="AW8" s="9">
        <v>6.4799999999999996E-3</v>
      </c>
      <c r="AX8" s="9">
        <v>5</v>
      </c>
      <c r="AY8" s="9">
        <v>0.10906</v>
      </c>
      <c r="AZ8" s="9">
        <v>9.6659999999999996E-2</v>
      </c>
      <c r="BA8" s="9">
        <v>2.5600000000000002E-3</v>
      </c>
      <c r="BB8" s="9">
        <v>5.1520000000000003E-2</v>
      </c>
      <c r="BC8" s="9">
        <v>1.349E-2</v>
      </c>
      <c r="BD8" s="9">
        <v>3.2289999999999999E-2</v>
      </c>
      <c r="BE8" s="9">
        <v>0.11461</v>
      </c>
      <c r="BF8" s="9">
        <v>0.45452999999999999</v>
      </c>
      <c r="BG8" s="9">
        <v>0.55833999999999995</v>
      </c>
      <c r="BH8" s="9">
        <v>1.546E-2</v>
      </c>
      <c r="BI8" s="9">
        <v>0.14982999999999999</v>
      </c>
      <c r="BJ8" s="25">
        <v>0.87011000000000005</v>
      </c>
      <c r="BK8" s="9">
        <v>5</v>
      </c>
      <c r="BL8" s="9">
        <v>1.9259999999999999E-2</v>
      </c>
      <c r="BM8" s="9">
        <v>6.5490000000000007E-2</v>
      </c>
      <c r="BN8" s="9">
        <v>0.16231999999999999</v>
      </c>
      <c r="BO8" s="25">
        <v>0.47134999999999999</v>
      </c>
      <c r="BP8" s="9">
        <v>2.6199999999999999E-3</v>
      </c>
      <c r="BQ8" s="9">
        <v>6.5199999999999998E-3</v>
      </c>
      <c r="BR8" s="9">
        <v>4.6960000000000002E-2</v>
      </c>
      <c r="BS8" s="9">
        <v>5.0070000000000003E-2</v>
      </c>
      <c r="BT8" s="9">
        <v>1.2199999999999999E-3</v>
      </c>
      <c r="BU8" s="25">
        <v>3.6150000000000002E-2</v>
      </c>
      <c r="BV8" s="9">
        <v>3.2420900000000001</v>
      </c>
      <c r="BW8" s="9">
        <v>0.12578</v>
      </c>
      <c r="BX8" s="9">
        <v>2.2399999999999998E-3</v>
      </c>
      <c r="BY8" s="9">
        <v>4.165E-2</v>
      </c>
      <c r="BZ8" s="9">
        <v>1.6420000000000001E-2</v>
      </c>
      <c r="CA8" s="25">
        <v>6.2227499999999996</v>
      </c>
      <c r="CB8" s="25">
        <v>20.47542</v>
      </c>
      <c r="CC8" s="9">
        <v>1.15E-3</v>
      </c>
      <c r="CD8" s="9">
        <v>4.0000000000000003E-5</v>
      </c>
      <c r="CE8" s="9">
        <v>5</v>
      </c>
      <c r="CF8" s="9">
        <v>2.913E-2</v>
      </c>
      <c r="CG8" s="9">
        <v>0.53783999999999998</v>
      </c>
      <c r="CH8" s="9">
        <v>6.8349999999999994E-2</v>
      </c>
      <c r="CI8" s="9">
        <v>0.81818000000000002</v>
      </c>
      <c r="CJ8" s="9">
        <v>0.63583999999999996</v>
      </c>
      <c r="CK8" s="9">
        <v>0.17399000000000001</v>
      </c>
      <c r="CL8" s="9">
        <v>2.97E-3</v>
      </c>
      <c r="CM8" s="9">
        <v>1.3050000000000001E-2</v>
      </c>
      <c r="CN8" s="9">
        <v>5</v>
      </c>
      <c r="CO8" s="9">
        <v>1.4499999999999999E-3</v>
      </c>
      <c r="CP8" s="9">
        <v>1.184E-2</v>
      </c>
      <c r="CQ8" s="9">
        <v>2.767E-2</v>
      </c>
      <c r="CR8" s="9">
        <v>1.319E-2</v>
      </c>
      <c r="CS8" s="9">
        <v>7.4609999999999996E-2</v>
      </c>
      <c r="CT8" s="9">
        <v>1.1639999999999999E-2</v>
      </c>
      <c r="CU8" s="9">
        <v>1.499E-2</v>
      </c>
      <c r="CV8" s="9">
        <v>8.8169999999999998E-2</v>
      </c>
      <c r="CW8" s="9">
        <v>2.97E-3</v>
      </c>
      <c r="CX8" s="9">
        <v>1.451E-2</v>
      </c>
      <c r="CY8" s="9">
        <v>1.6230000000000001E-2</v>
      </c>
      <c r="CZ8" s="9">
        <v>5.13E-3</v>
      </c>
      <c r="DA8" s="9">
        <v>5.6899999999999997E-3</v>
      </c>
      <c r="DB8" s="9">
        <v>1.2959999999999999E-2</v>
      </c>
      <c r="DC8" s="9">
        <v>4.6829999999999997E-2</v>
      </c>
      <c r="DD8" s="9">
        <v>3.4399999999999999E-3</v>
      </c>
      <c r="DE8" s="9">
        <v>0.50629000000000002</v>
      </c>
      <c r="DF8" s="9">
        <v>6.2300000000000003E-3</v>
      </c>
      <c r="DG8" s="9">
        <v>6.2199999999999998E-3</v>
      </c>
      <c r="DH8" s="9">
        <v>0.15978999999999999</v>
      </c>
    </row>
    <row r="9" spans="1:112" s="8" customFormat="1" x14ac:dyDescent="0.15">
      <c r="A9" s="9" t="s">
        <v>118</v>
      </c>
      <c r="B9" s="9">
        <v>3.1475499999999998</v>
      </c>
      <c r="C9" s="9">
        <v>1.3418699999999999</v>
      </c>
      <c r="D9" s="9">
        <v>2.4152800000000001</v>
      </c>
      <c r="E9" s="9">
        <v>0.1447</v>
      </c>
      <c r="F9" s="9">
        <v>18.250050000000002</v>
      </c>
      <c r="G9" s="9">
        <v>2.3390900000000001</v>
      </c>
      <c r="H9" s="9">
        <v>1.2193400000000001</v>
      </c>
      <c r="I9" s="9">
        <v>5.5800000000000002E-2</v>
      </c>
      <c r="J9" s="9">
        <v>2.4070000000000001E-2</v>
      </c>
      <c r="K9" s="9">
        <v>1.107E-2</v>
      </c>
      <c r="L9" s="9">
        <v>6.4949999999999994E-2</v>
      </c>
      <c r="M9" s="9">
        <v>6.8705699999999998</v>
      </c>
      <c r="N9" s="9">
        <v>3.7915999999999999</v>
      </c>
      <c r="O9" s="9">
        <v>6.4699999999999994E-2</v>
      </c>
      <c r="P9" s="9">
        <v>0.38796999999999998</v>
      </c>
      <c r="Q9" s="9">
        <v>1.6030500000000001</v>
      </c>
      <c r="R9" s="9">
        <v>2.1180000000000001E-2</v>
      </c>
      <c r="S9" s="9">
        <v>4.0759999999999998E-2</v>
      </c>
      <c r="T9" s="9">
        <v>1.6480000000000002E-2</v>
      </c>
      <c r="U9" s="9">
        <v>6.7419999999999994E-2</v>
      </c>
      <c r="V9" s="9">
        <v>0.31918999999999997</v>
      </c>
      <c r="W9" s="9">
        <v>2.895E-2</v>
      </c>
      <c r="X9" s="9">
        <v>2.1839999999999998E-2</v>
      </c>
      <c r="Y9" s="9">
        <v>6.5019999999999994E-2</v>
      </c>
      <c r="Z9" s="9">
        <v>3.8800000000000002E-3</v>
      </c>
      <c r="AA9" s="25">
        <v>0.19170000000000001</v>
      </c>
      <c r="AB9" s="25">
        <v>0.68630000000000002</v>
      </c>
      <c r="AC9" s="9">
        <v>9.6199999999999994E-2</v>
      </c>
      <c r="AD9" s="9">
        <v>1.7799999999999999E-3</v>
      </c>
      <c r="AE9" s="9">
        <v>6.7200000000000003E-3</v>
      </c>
      <c r="AF9" s="25">
        <v>5.3789999999999996</v>
      </c>
      <c r="AG9" s="9">
        <v>0.96641999999999995</v>
      </c>
      <c r="AH9" s="9">
        <v>0.89480999999999999</v>
      </c>
      <c r="AI9" s="9">
        <v>0.4874</v>
      </c>
      <c r="AJ9" s="9">
        <v>0.18966</v>
      </c>
      <c r="AK9" s="9">
        <v>6.3719999999999999E-2</v>
      </c>
      <c r="AL9" s="9">
        <v>0.25741000000000003</v>
      </c>
      <c r="AM9" s="9">
        <v>0.13966000000000001</v>
      </c>
      <c r="AN9" s="9">
        <v>6.5900000000000004E-3</v>
      </c>
      <c r="AO9" s="9">
        <v>1.6100000000000001E-3</v>
      </c>
      <c r="AP9" s="9">
        <v>0.16891999999999999</v>
      </c>
      <c r="AQ9" s="25">
        <v>0.1031</v>
      </c>
      <c r="AR9" s="9">
        <v>2.5489999999999999E-2</v>
      </c>
      <c r="AS9" s="9">
        <v>6.1539999999999997E-2</v>
      </c>
      <c r="AT9" s="25">
        <v>0.29083999999999999</v>
      </c>
      <c r="AU9" s="9">
        <v>5.5500000000000001E-2</v>
      </c>
      <c r="AV9" s="25">
        <v>0.52395000000000003</v>
      </c>
      <c r="AW9" s="9">
        <v>2.1700000000000001E-3</v>
      </c>
      <c r="AX9" s="9">
        <v>5</v>
      </c>
      <c r="AY9" s="9">
        <v>0.11065</v>
      </c>
      <c r="AZ9" s="9">
        <v>2.6939999999999999E-2</v>
      </c>
      <c r="BA9" s="9">
        <v>3.5500000000000002E-3</v>
      </c>
      <c r="BB9" s="9">
        <v>5.2609999999999997E-2</v>
      </c>
      <c r="BC9" s="9">
        <v>1.0489999999999999E-2</v>
      </c>
      <c r="BD9" s="9">
        <v>3.696E-2</v>
      </c>
      <c r="BE9" s="9">
        <v>0.10949</v>
      </c>
      <c r="BF9" s="9">
        <v>0.43641000000000002</v>
      </c>
      <c r="BG9" s="9">
        <v>0.54235</v>
      </c>
      <c r="BH9" s="9">
        <v>1.8350000000000002E-2</v>
      </c>
      <c r="BI9" s="9">
        <v>0.1825</v>
      </c>
      <c r="BJ9" s="25">
        <v>0.83184999999999998</v>
      </c>
      <c r="BK9" s="9">
        <v>5</v>
      </c>
      <c r="BL9" s="9">
        <v>2.043E-2</v>
      </c>
      <c r="BM9" s="9">
        <v>9.2609999999999998E-2</v>
      </c>
      <c r="BN9" s="9">
        <v>0.15076999999999999</v>
      </c>
      <c r="BO9" s="25">
        <v>0.38990000000000002</v>
      </c>
      <c r="BP9" s="9">
        <v>3.1E-4</v>
      </c>
      <c r="BQ9" s="9">
        <v>8.1799999999999998E-3</v>
      </c>
      <c r="BR9" s="9">
        <v>8.0110000000000001E-2</v>
      </c>
      <c r="BS9" s="9">
        <v>7.3130000000000001E-2</v>
      </c>
      <c r="BT9" s="9">
        <v>3.14E-3</v>
      </c>
      <c r="BU9" s="25">
        <v>3.9120000000000002E-2</v>
      </c>
      <c r="BV9" s="9">
        <v>3.2813300000000001</v>
      </c>
      <c r="BW9" s="9">
        <v>0.12956999999999999</v>
      </c>
      <c r="BX9" s="9">
        <v>1.15E-3</v>
      </c>
      <c r="BY9" s="9">
        <v>4.4319999999999998E-2</v>
      </c>
      <c r="BZ9" s="9">
        <v>1.455E-2</v>
      </c>
      <c r="CA9" s="25">
        <v>5.7807399999999998</v>
      </c>
      <c r="CB9" s="25">
        <v>19.249099999999999</v>
      </c>
      <c r="CC9" s="9">
        <v>1.1199999999999999E-3</v>
      </c>
      <c r="CD9" s="9">
        <v>2.9999999999999997E-4</v>
      </c>
      <c r="CE9" s="9">
        <v>5</v>
      </c>
      <c r="CF9" s="9">
        <v>2.9680000000000002E-2</v>
      </c>
      <c r="CG9" s="9">
        <v>0.26079000000000002</v>
      </c>
      <c r="CH9" s="9">
        <v>6.6890000000000005E-2</v>
      </c>
      <c r="CI9" s="9">
        <v>0.33805000000000002</v>
      </c>
      <c r="CJ9" s="9">
        <v>0.27614</v>
      </c>
      <c r="CK9" s="9">
        <v>0.17974000000000001</v>
      </c>
      <c r="CL9" s="9">
        <v>6.8999999999999997E-4</v>
      </c>
      <c r="CM9" s="9">
        <v>1.0919999999999999E-2</v>
      </c>
      <c r="CN9" s="9">
        <v>5</v>
      </c>
      <c r="CO9" s="9">
        <v>1.65E-3</v>
      </c>
      <c r="CP9" s="9">
        <v>1.076E-2</v>
      </c>
      <c r="CQ9" s="9">
        <v>2.4649999999999998E-2</v>
      </c>
      <c r="CR9" s="9">
        <v>1.209E-2</v>
      </c>
      <c r="CS9" s="9">
        <v>6.5210000000000004E-2</v>
      </c>
      <c r="CT9" s="9">
        <v>1.1520000000000001E-2</v>
      </c>
      <c r="CU9" s="9">
        <v>1.3899999999999999E-2</v>
      </c>
      <c r="CV9" s="9">
        <v>7.8619999999999995E-2</v>
      </c>
      <c r="CW9" s="9">
        <v>1.6199999999999999E-3</v>
      </c>
      <c r="CX9" s="9">
        <v>1.67E-2</v>
      </c>
      <c r="CY9" s="9">
        <v>1.3990000000000001E-2</v>
      </c>
      <c r="CZ9" s="9">
        <v>1.5520000000000001E-2</v>
      </c>
      <c r="DA9" s="9">
        <v>6.3699999999999998E-3</v>
      </c>
      <c r="DB9" s="9">
        <v>1.264E-2</v>
      </c>
      <c r="DC9" s="9">
        <v>6.0909999999999999E-2</v>
      </c>
      <c r="DD9" s="9">
        <v>2.81E-3</v>
      </c>
      <c r="DE9" s="9">
        <v>0.62921000000000005</v>
      </c>
      <c r="DF9" s="9">
        <v>7.1000000000000002E-4</v>
      </c>
      <c r="DG9" s="9">
        <v>2.2599999999999999E-3</v>
      </c>
      <c r="DH9" s="9">
        <v>0.16993</v>
      </c>
    </row>
    <row r="10" spans="1:112" s="8" customFormat="1" x14ac:dyDescent="0.15">
      <c r="A10" s="9" t="s">
        <v>119</v>
      </c>
      <c r="B10" s="9">
        <v>3.10155</v>
      </c>
      <c r="C10" s="9">
        <v>0.97392000000000001</v>
      </c>
      <c r="D10" s="9">
        <v>2.3627400000000001</v>
      </c>
      <c r="E10" s="9">
        <v>0.15110000000000001</v>
      </c>
      <c r="F10" s="9">
        <v>20.730789999999999</v>
      </c>
      <c r="G10" s="9">
        <v>2.8938799999999998</v>
      </c>
      <c r="H10" s="9">
        <v>1.2466600000000001</v>
      </c>
      <c r="I10" s="9">
        <v>0.10607999999999999</v>
      </c>
      <c r="J10" s="9">
        <v>2.9760000000000002E-2</v>
      </c>
      <c r="K10" s="9">
        <v>4.4409999999999998E-2</v>
      </c>
      <c r="L10" s="9">
        <v>8.0009999999999998E-2</v>
      </c>
      <c r="M10" s="9">
        <v>9.1959800000000005</v>
      </c>
      <c r="N10" s="9">
        <v>5.8097700000000003</v>
      </c>
      <c r="O10" s="9">
        <v>3.2410000000000001E-2</v>
      </c>
      <c r="P10" s="9">
        <v>0.39399000000000001</v>
      </c>
      <c r="Q10" s="9">
        <v>1.58738</v>
      </c>
      <c r="R10" s="9">
        <v>2.7019999999999999E-2</v>
      </c>
      <c r="S10" s="9">
        <v>4.2549999999999998E-2</v>
      </c>
      <c r="T10" s="9">
        <v>1.542E-2</v>
      </c>
      <c r="U10" s="9">
        <v>4.7379999999999999E-2</v>
      </c>
      <c r="V10" s="9">
        <v>0.30303000000000002</v>
      </c>
      <c r="W10" s="9">
        <v>2.4590000000000001E-2</v>
      </c>
      <c r="X10" s="9">
        <v>4.0280000000000003E-2</v>
      </c>
      <c r="Y10" s="9">
        <v>8.0560000000000007E-2</v>
      </c>
      <c r="Z10" s="9">
        <v>7.7400000000000004E-3</v>
      </c>
      <c r="AA10" s="25">
        <v>0.20935999999999999</v>
      </c>
      <c r="AB10" s="25">
        <v>0.58613999999999999</v>
      </c>
      <c r="AC10" s="9">
        <v>8.5040000000000004E-2</v>
      </c>
      <c r="AD10" s="9">
        <v>2.7999999999999998E-4</v>
      </c>
      <c r="AE10" s="9">
        <v>2.3109999999999999E-2</v>
      </c>
      <c r="AF10" s="25">
        <v>6.1360200000000003</v>
      </c>
      <c r="AG10" s="9">
        <v>1.2615000000000001</v>
      </c>
      <c r="AH10" s="9">
        <v>1.0164800000000001</v>
      </c>
      <c r="AI10" s="9">
        <v>0.66742999999999997</v>
      </c>
      <c r="AJ10" s="9">
        <v>0.32594000000000001</v>
      </c>
      <c r="AK10" s="9">
        <v>0.10106999999999999</v>
      </c>
      <c r="AL10" s="9">
        <v>0.28738999999999998</v>
      </c>
      <c r="AM10" s="9">
        <v>0.17344000000000001</v>
      </c>
      <c r="AN10" s="9">
        <v>6.79E-3</v>
      </c>
      <c r="AO10" s="9">
        <v>2.5989999999999999E-2</v>
      </c>
      <c r="AP10" s="9">
        <v>0.21260999999999999</v>
      </c>
      <c r="AQ10" s="25">
        <v>0.11276</v>
      </c>
      <c r="AR10" s="9">
        <v>2.7810000000000001E-2</v>
      </c>
      <c r="AS10" s="9">
        <v>5.4579999999999997E-2</v>
      </c>
      <c r="AT10" s="25">
        <v>0.2097</v>
      </c>
      <c r="AU10" s="9">
        <v>7.0209999999999995E-2</v>
      </c>
      <c r="AV10" s="25">
        <v>0.52907999999999999</v>
      </c>
      <c r="AW10" s="9">
        <v>4.6699999999999997E-3</v>
      </c>
      <c r="AX10" s="9">
        <v>5</v>
      </c>
      <c r="AY10" s="9">
        <v>0.13123000000000001</v>
      </c>
      <c r="AZ10" s="9">
        <v>0.17039000000000001</v>
      </c>
      <c r="BA10" s="9">
        <v>3.7100000000000002E-3</v>
      </c>
      <c r="BB10" s="9">
        <v>7.5219999999999995E-2</v>
      </c>
      <c r="BC10" s="9">
        <v>1.652E-2</v>
      </c>
      <c r="BD10" s="9">
        <v>5.629E-2</v>
      </c>
      <c r="BE10" s="9">
        <v>0.10209</v>
      </c>
      <c r="BF10" s="9">
        <v>0.56077999999999995</v>
      </c>
      <c r="BG10" s="9">
        <v>0.58277999999999996</v>
      </c>
      <c r="BH10" s="9">
        <v>2.5270000000000001E-2</v>
      </c>
      <c r="BI10" s="9">
        <v>0.22388</v>
      </c>
      <c r="BJ10" s="25">
        <v>0.72741999999999996</v>
      </c>
      <c r="BK10" s="9">
        <v>5</v>
      </c>
      <c r="BL10" s="9">
        <v>1.949E-2</v>
      </c>
      <c r="BM10" s="9">
        <v>0.15873000000000001</v>
      </c>
      <c r="BN10" s="9">
        <v>0.17241000000000001</v>
      </c>
      <c r="BO10" s="25">
        <v>0.49603000000000003</v>
      </c>
      <c r="BP10" s="9">
        <v>2.65E-3</v>
      </c>
      <c r="BQ10" s="9">
        <v>1.1650000000000001E-2</v>
      </c>
      <c r="BR10" s="9">
        <v>0.19450000000000001</v>
      </c>
      <c r="BS10" s="9">
        <v>0.14108999999999999</v>
      </c>
      <c r="BT10" s="9">
        <v>1.6299999999999999E-3</v>
      </c>
      <c r="BU10" s="25">
        <v>5.0450000000000002E-2</v>
      </c>
      <c r="BV10" s="9">
        <v>7.5086399999999998</v>
      </c>
      <c r="BW10" s="9">
        <v>0.19617000000000001</v>
      </c>
      <c r="BX10" s="9">
        <v>4.15E-3</v>
      </c>
      <c r="BY10" s="9">
        <v>5.5460000000000002E-2</v>
      </c>
      <c r="BZ10" s="9">
        <v>2.2079999999999999E-2</v>
      </c>
      <c r="CA10" s="25">
        <v>6.4170299999999996</v>
      </c>
      <c r="CB10" s="25">
        <v>27.577079999999999</v>
      </c>
      <c r="CC10" s="9">
        <v>8.0000000000000007E-5</v>
      </c>
      <c r="CD10" s="9">
        <v>1.31E-3</v>
      </c>
      <c r="CE10" s="9">
        <v>5</v>
      </c>
      <c r="CF10" s="9">
        <v>3.1870000000000002E-2</v>
      </c>
      <c r="CG10" s="9">
        <v>0.29968</v>
      </c>
      <c r="CH10" s="9">
        <v>7.4310000000000001E-2</v>
      </c>
      <c r="CI10" s="9">
        <v>0.37336999999999998</v>
      </c>
      <c r="CJ10" s="9">
        <v>0.30642999999999998</v>
      </c>
      <c r="CK10" s="9">
        <v>0.24632000000000001</v>
      </c>
      <c r="CL10" s="9">
        <v>6.2E-4</v>
      </c>
      <c r="CM10" s="9">
        <v>1.355E-2</v>
      </c>
      <c r="CN10" s="9">
        <v>5</v>
      </c>
      <c r="CO10" s="9">
        <v>8.8000000000000003E-4</v>
      </c>
      <c r="CP10" s="9">
        <v>1.316E-2</v>
      </c>
      <c r="CQ10" s="9">
        <v>3.4009999999999999E-2</v>
      </c>
      <c r="CR10" s="9">
        <v>1.3469999999999999E-2</v>
      </c>
      <c r="CS10" s="9">
        <v>6.6239999999999993E-2</v>
      </c>
      <c r="CT10" s="9">
        <v>1.4160000000000001E-2</v>
      </c>
      <c r="CU10" s="9">
        <v>1.5129999999999999E-2</v>
      </c>
      <c r="CV10" s="9">
        <v>9.5729999999999996E-2</v>
      </c>
      <c r="CW10" s="9">
        <v>1.6000000000000001E-3</v>
      </c>
      <c r="CX10" s="9">
        <v>2.1350000000000001E-2</v>
      </c>
      <c r="CY10" s="9">
        <v>1.6670000000000001E-2</v>
      </c>
      <c r="CZ10" s="9">
        <v>1.32E-3</v>
      </c>
      <c r="DA10" s="9">
        <v>5.7999999999999996E-3</v>
      </c>
      <c r="DB10" s="9">
        <v>1.4919999999999999E-2</v>
      </c>
      <c r="DC10" s="9">
        <v>4.4040000000000003E-2</v>
      </c>
      <c r="DD10" s="9">
        <v>3.0699999999999998E-3</v>
      </c>
      <c r="DE10" s="9">
        <v>0.53378000000000003</v>
      </c>
      <c r="DF10" s="9">
        <v>4.2500000000000003E-3</v>
      </c>
      <c r="DG10" s="9">
        <v>2.5600000000000002E-3</v>
      </c>
      <c r="DH10" s="9">
        <v>0.15937999999999999</v>
      </c>
    </row>
    <row r="11" spans="1:112" s="8" customFormat="1" x14ac:dyDescent="0.15">
      <c r="A11" s="9" t="s">
        <v>120</v>
      </c>
      <c r="B11" s="9">
        <v>3.15848</v>
      </c>
      <c r="C11" s="9">
        <v>1.01719</v>
      </c>
      <c r="D11" s="9">
        <v>3.09728</v>
      </c>
      <c r="E11" s="9">
        <v>0.15851999999999999</v>
      </c>
      <c r="F11" s="9">
        <v>15.202299999999999</v>
      </c>
      <c r="G11" s="9">
        <v>3.0802800000000001</v>
      </c>
      <c r="H11" s="9">
        <v>1.5785199999999999</v>
      </c>
      <c r="I11" s="9">
        <v>5.5800000000000002E-2</v>
      </c>
      <c r="J11" s="9">
        <v>9.8200000000000006E-3</v>
      </c>
      <c r="K11" s="9">
        <v>9.41E-3</v>
      </c>
      <c r="L11" s="9">
        <v>8.4040000000000004E-2</v>
      </c>
      <c r="M11" s="9">
        <v>6.9250400000000001</v>
      </c>
      <c r="N11" s="9">
        <v>4.3440300000000001</v>
      </c>
      <c r="O11" s="9">
        <v>5.1700000000000003E-2</v>
      </c>
      <c r="P11" s="9">
        <v>0.43575999999999998</v>
      </c>
      <c r="Q11" s="9">
        <v>1.63144</v>
      </c>
      <c r="R11" s="9">
        <v>3.4439999999999998E-2</v>
      </c>
      <c r="S11" s="9">
        <v>4.727E-2</v>
      </c>
      <c r="T11" s="9">
        <v>1.5990000000000001E-2</v>
      </c>
      <c r="U11" s="9">
        <v>6.5379999999999994E-2</v>
      </c>
      <c r="V11" s="9">
        <v>0.33255000000000001</v>
      </c>
      <c r="W11" s="9">
        <v>1.9800000000000002E-2</v>
      </c>
      <c r="X11" s="9">
        <v>2.9340000000000001E-2</v>
      </c>
      <c r="Y11" s="9">
        <v>6.8360000000000004E-2</v>
      </c>
      <c r="Z11" s="9">
        <v>4.3600000000000002E-3</v>
      </c>
      <c r="AA11" s="25">
        <v>0.21798999999999999</v>
      </c>
      <c r="AB11" s="25">
        <v>0.62880000000000003</v>
      </c>
      <c r="AC11" s="9">
        <v>9.912E-2</v>
      </c>
      <c r="AD11" s="9">
        <v>6.1599999999999997E-3</v>
      </c>
      <c r="AE11" s="9">
        <v>2.7560000000000001E-2</v>
      </c>
      <c r="AF11" s="25">
        <v>5.4086699999999999</v>
      </c>
      <c r="AG11" s="9">
        <v>1.3593900000000001</v>
      </c>
      <c r="AH11" s="9">
        <v>1.0306299999999999</v>
      </c>
      <c r="AI11" s="9">
        <v>0.54635</v>
      </c>
      <c r="AJ11" s="9">
        <v>0.40227000000000002</v>
      </c>
      <c r="AK11" s="9">
        <v>8.9950000000000002E-2</v>
      </c>
      <c r="AL11" s="9">
        <v>0.31862000000000001</v>
      </c>
      <c r="AM11" s="9">
        <v>0.19472999999999999</v>
      </c>
      <c r="AN11" s="9">
        <v>8.3999999999999995E-3</v>
      </c>
      <c r="AO11" s="9">
        <v>1.8970000000000001E-2</v>
      </c>
      <c r="AP11" s="9">
        <v>0.26569999999999999</v>
      </c>
      <c r="AQ11" s="25">
        <v>4.5670000000000002E-2</v>
      </c>
      <c r="AR11" s="9">
        <v>3.0960000000000001E-2</v>
      </c>
      <c r="AS11" s="9">
        <v>4.6609999999999999E-2</v>
      </c>
      <c r="AT11" s="25">
        <v>0.16042999999999999</v>
      </c>
      <c r="AU11" s="9">
        <v>9.8150000000000001E-2</v>
      </c>
      <c r="AV11" s="25">
        <v>0.51678999999999997</v>
      </c>
      <c r="AW11" s="9">
        <v>4.2100000000000002E-3</v>
      </c>
      <c r="AX11" s="9">
        <v>5</v>
      </c>
      <c r="AY11" s="9">
        <v>0.13320000000000001</v>
      </c>
      <c r="AZ11" s="9">
        <v>9.4049999999999995E-2</v>
      </c>
      <c r="BA11" s="9">
        <v>4.5300000000000002E-3</v>
      </c>
      <c r="BB11" s="9">
        <v>8.3960000000000007E-2</v>
      </c>
      <c r="BC11" s="9">
        <v>2.2169999999999999E-2</v>
      </c>
      <c r="BD11" s="9">
        <v>6.9379999999999997E-2</v>
      </c>
      <c r="BE11" s="9">
        <v>0.1178</v>
      </c>
      <c r="BF11" s="9">
        <v>0.57508999999999999</v>
      </c>
      <c r="BG11" s="9">
        <v>0.65490000000000004</v>
      </c>
      <c r="BH11" s="9">
        <v>2.8729999999999999E-2</v>
      </c>
      <c r="BI11" s="9">
        <v>0.25945000000000001</v>
      </c>
      <c r="BJ11" s="25">
        <v>0.34960000000000002</v>
      </c>
      <c r="BK11" s="9">
        <v>5</v>
      </c>
      <c r="BL11" s="9">
        <v>1.9740000000000001E-2</v>
      </c>
      <c r="BM11" s="9">
        <v>0.14291000000000001</v>
      </c>
      <c r="BN11" s="9">
        <v>0.18214</v>
      </c>
      <c r="BO11" s="25">
        <v>0.28938000000000003</v>
      </c>
      <c r="BP11" s="9">
        <v>1.72E-3</v>
      </c>
      <c r="BQ11" s="9">
        <v>1.23E-2</v>
      </c>
      <c r="BR11" s="9">
        <v>0.1472</v>
      </c>
      <c r="BS11" s="9">
        <v>0.11634</v>
      </c>
      <c r="BT11" s="9">
        <v>2.98E-3</v>
      </c>
      <c r="BU11" s="25">
        <v>5.1990000000000001E-2</v>
      </c>
      <c r="BV11" s="9">
        <v>2.8255499999999998</v>
      </c>
      <c r="BW11" s="9">
        <v>0.14971000000000001</v>
      </c>
      <c r="BX11" s="9">
        <v>5.5199999999999997E-3</v>
      </c>
      <c r="BY11" s="9">
        <v>5.0439999999999999E-2</v>
      </c>
      <c r="BZ11" s="9">
        <v>1.8849999999999999E-2</v>
      </c>
      <c r="CA11" s="25">
        <v>5.08406</v>
      </c>
      <c r="CB11" s="25">
        <v>15.49253</v>
      </c>
      <c r="CC11" s="9">
        <v>8.5999999999999998E-4</v>
      </c>
      <c r="CD11" s="9">
        <v>8.4000000000000003E-4</v>
      </c>
      <c r="CE11" s="9">
        <v>5</v>
      </c>
      <c r="CF11" s="9">
        <v>2.716E-2</v>
      </c>
      <c r="CG11" s="9">
        <v>0.34288000000000002</v>
      </c>
      <c r="CH11" s="9">
        <v>3.9100000000000003E-2</v>
      </c>
      <c r="CI11" s="9">
        <v>0.44403999999999999</v>
      </c>
      <c r="CJ11" s="9">
        <v>0.35504000000000002</v>
      </c>
      <c r="CK11" s="9">
        <v>0.20909</v>
      </c>
      <c r="CL11" s="9">
        <v>2.2699999999999999E-3</v>
      </c>
      <c r="CM11" s="9">
        <v>1.3169999999999999E-2</v>
      </c>
      <c r="CN11" s="9">
        <v>5</v>
      </c>
      <c r="CO11" s="9">
        <v>1.06E-3</v>
      </c>
      <c r="CP11" s="9">
        <v>1.7149999999999999E-2</v>
      </c>
      <c r="CQ11" s="9">
        <v>3.984E-2</v>
      </c>
      <c r="CR11" s="9">
        <v>1.7829999999999999E-2</v>
      </c>
      <c r="CS11" s="9">
        <v>9.5149999999999998E-2</v>
      </c>
      <c r="CT11" s="9">
        <v>1.661E-2</v>
      </c>
      <c r="CU11" s="9">
        <v>1.9470000000000001E-2</v>
      </c>
      <c r="CV11" s="9">
        <v>0.11005</v>
      </c>
      <c r="CW11" s="9">
        <v>1.81E-3</v>
      </c>
      <c r="CX11" s="9">
        <v>1.4659999999999999E-2</v>
      </c>
      <c r="CY11" s="9">
        <v>1.685E-2</v>
      </c>
      <c r="CZ11" s="9">
        <v>5.6600000000000001E-3</v>
      </c>
      <c r="DA11" s="9">
        <v>3.13E-3</v>
      </c>
      <c r="DB11" s="9">
        <v>1.162E-2</v>
      </c>
      <c r="DC11" s="9">
        <v>4.897E-2</v>
      </c>
      <c r="DD11" s="9">
        <v>3.49E-3</v>
      </c>
      <c r="DE11" s="9">
        <v>0.56940999999999997</v>
      </c>
      <c r="DF11" s="9">
        <v>5.1200000000000004E-3</v>
      </c>
      <c r="DG11" s="9">
        <v>5.79E-3</v>
      </c>
      <c r="DH11" s="9">
        <v>0.13578999999999999</v>
      </c>
    </row>
    <row r="12" spans="1:112" s="8" customFormat="1" x14ac:dyDescent="0.15">
      <c r="A12" s="9" t="s">
        <v>121</v>
      </c>
      <c r="B12" s="9">
        <v>3.0013999999999998</v>
      </c>
      <c r="C12" s="9">
        <v>0.73421999999999998</v>
      </c>
      <c r="D12" s="9">
        <v>2.2982999999999998</v>
      </c>
      <c r="E12" s="9">
        <v>0.14796999999999999</v>
      </c>
      <c r="F12" s="9">
        <v>17.184560000000001</v>
      </c>
      <c r="G12" s="9">
        <v>2.28241</v>
      </c>
      <c r="H12" s="9">
        <v>1.29016</v>
      </c>
      <c r="I12" s="9">
        <v>3.703E-2</v>
      </c>
      <c r="J12" s="9">
        <v>0</v>
      </c>
      <c r="K12" s="9">
        <v>7.8899999999999994E-3</v>
      </c>
      <c r="L12" s="9">
        <v>7.1489999999999998E-2</v>
      </c>
      <c r="M12" s="9">
        <v>6.2217599999999997</v>
      </c>
      <c r="N12" s="9">
        <v>3.464</v>
      </c>
      <c r="O12" s="9">
        <v>8.7889999999999996E-2</v>
      </c>
      <c r="P12" s="9">
        <v>0.48914000000000002</v>
      </c>
      <c r="Q12" s="9">
        <v>1.44987</v>
      </c>
      <c r="R12" s="9">
        <v>3.0720000000000001E-2</v>
      </c>
      <c r="S12" s="9">
        <v>4.41E-2</v>
      </c>
      <c r="T12" s="9">
        <v>1.0540000000000001E-2</v>
      </c>
      <c r="U12" s="9">
        <v>6.0720000000000003E-2</v>
      </c>
      <c r="V12" s="9">
        <v>0.27727000000000002</v>
      </c>
      <c r="W12" s="9">
        <v>1.1469999999999999E-2</v>
      </c>
      <c r="X12" s="9">
        <v>8.9200000000000008E-3</v>
      </c>
      <c r="Y12" s="9">
        <v>3.9489999999999997E-2</v>
      </c>
      <c r="Z12" s="9">
        <v>3.2499999999999999E-3</v>
      </c>
      <c r="AA12" s="25">
        <v>0.18676000000000001</v>
      </c>
      <c r="AB12" s="25">
        <v>0.53500000000000003</v>
      </c>
      <c r="AC12" s="9">
        <v>7.6109999999999997E-2</v>
      </c>
      <c r="AD12" s="9">
        <v>2.32E-3</v>
      </c>
      <c r="AE12" s="9">
        <v>2.1170000000000001E-2</v>
      </c>
      <c r="AF12" s="25">
        <v>4.8166200000000003</v>
      </c>
      <c r="AG12" s="9">
        <v>0.76605999999999996</v>
      </c>
      <c r="AH12" s="9">
        <v>0.78054999999999997</v>
      </c>
      <c r="AI12" s="9">
        <v>0.39029000000000003</v>
      </c>
      <c r="AJ12" s="9">
        <v>0.23871000000000001</v>
      </c>
      <c r="AK12" s="9">
        <v>5.7619999999999998E-2</v>
      </c>
      <c r="AL12" s="9">
        <v>0.19907</v>
      </c>
      <c r="AM12" s="9">
        <v>0.11967999999999999</v>
      </c>
      <c r="AN12" s="9">
        <v>4.8399999999999997E-3</v>
      </c>
      <c r="AO12" s="9">
        <v>1.498E-2</v>
      </c>
      <c r="AP12" s="9">
        <v>0.17138</v>
      </c>
      <c r="AQ12" s="25">
        <v>6.5600000000000006E-2</v>
      </c>
      <c r="AR12" s="9">
        <v>2.1360000000000001E-2</v>
      </c>
      <c r="AS12" s="9">
        <v>4.7079999999999997E-2</v>
      </c>
      <c r="AT12" s="25">
        <v>0.23354</v>
      </c>
      <c r="AU12" s="9">
        <v>5.629E-2</v>
      </c>
      <c r="AV12" s="25">
        <v>0.47184999999999999</v>
      </c>
      <c r="AW12" s="9">
        <v>1E-3</v>
      </c>
      <c r="AX12" s="9">
        <v>5</v>
      </c>
      <c r="AY12" s="9">
        <v>0.11053</v>
      </c>
      <c r="AZ12" s="9">
        <v>6.5040000000000001E-2</v>
      </c>
      <c r="BA12" s="9">
        <v>3.0699999999999998E-3</v>
      </c>
      <c r="BB12" s="9">
        <v>4.7460000000000002E-2</v>
      </c>
      <c r="BC12" s="9">
        <v>1.0449999999999999E-2</v>
      </c>
      <c r="BD12" s="9">
        <v>3.7539999999999997E-2</v>
      </c>
      <c r="BE12" s="9">
        <v>9.733E-2</v>
      </c>
      <c r="BF12" s="9">
        <v>0.43839</v>
      </c>
      <c r="BG12" s="9">
        <v>0.46894000000000002</v>
      </c>
      <c r="BH12" s="9">
        <v>1.3129999999999999E-2</v>
      </c>
      <c r="BI12" s="9">
        <v>0.10374</v>
      </c>
      <c r="BJ12" s="25">
        <v>0.61660000000000004</v>
      </c>
      <c r="BK12" s="9">
        <v>5</v>
      </c>
      <c r="BL12" s="9">
        <v>1.391E-2</v>
      </c>
      <c r="BM12" s="9">
        <v>7.9699999999999993E-2</v>
      </c>
      <c r="BN12" s="9">
        <v>0.14831</v>
      </c>
      <c r="BO12" s="25">
        <v>0.34358</v>
      </c>
      <c r="BP12" s="9">
        <v>2.8999999999999998E-3</v>
      </c>
      <c r="BQ12" s="9">
        <v>6.8900000000000003E-3</v>
      </c>
      <c r="BR12" s="9">
        <v>7.5550000000000006E-2</v>
      </c>
      <c r="BS12" s="9">
        <v>5.6309999999999999E-2</v>
      </c>
      <c r="BT12" s="9">
        <v>3.8500000000000001E-3</v>
      </c>
      <c r="BU12" s="25">
        <v>3.1E-2</v>
      </c>
      <c r="BV12" s="9">
        <v>2.8737300000000001</v>
      </c>
      <c r="BW12" s="9">
        <v>0.10594000000000001</v>
      </c>
      <c r="BX12" s="9">
        <v>2.3700000000000001E-3</v>
      </c>
      <c r="BY12" s="9">
        <v>3.057E-2</v>
      </c>
      <c r="BZ12" s="9">
        <v>1.6310000000000002E-2</v>
      </c>
      <c r="CA12" s="25">
        <v>5.4115599999999997</v>
      </c>
      <c r="CB12" s="25">
        <v>17.155159999999999</v>
      </c>
      <c r="CC12" s="9">
        <v>1.7899999999999999E-3</v>
      </c>
      <c r="CD12" s="9">
        <v>2.2000000000000001E-3</v>
      </c>
      <c r="CE12" s="9">
        <v>5</v>
      </c>
      <c r="CF12" s="9">
        <v>2.7359999999999999E-2</v>
      </c>
      <c r="CG12" s="9">
        <v>0.26794000000000001</v>
      </c>
      <c r="CH12" s="9">
        <v>3.1879999999999999E-2</v>
      </c>
      <c r="CI12" s="9">
        <v>0.37685000000000002</v>
      </c>
      <c r="CJ12" s="9">
        <v>0.30421999999999999</v>
      </c>
      <c r="CK12" s="9">
        <v>0.156</v>
      </c>
      <c r="CL12" s="9">
        <v>4.45E-3</v>
      </c>
      <c r="CM12" s="9">
        <v>1.167E-2</v>
      </c>
      <c r="CN12" s="9">
        <v>5</v>
      </c>
      <c r="CO12" s="9">
        <v>8.9999999999999998E-4</v>
      </c>
      <c r="CP12" s="9">
        <v>1.34E-2</v>
      </c>
      <c r="CQ12" s="9">
        <v>3.1629999999999998E-2</v>
      </c>
      <c r="CR12" s="9">
        <v>1.601E-2</v>
      </c>
      <c r="CS12" s="9">
        <v>9.3060000000000004E-2</v>
      </c>
      <c r="CT12" s="9">
        <v>1.392E-2</v>
      </c>
      <c r="CU12" s="9">
        <v>1.602E-2</v>
      </c>
      <c r="CV12" s="9">
        <v>9.5769999999999994E-2</v>
      </c>
      <c r="CW12" s="9">
        <v>4.2199999999999998E-3</v>
      </c>
      <c r="CX12" s="9">
        <v>1.6109999999999999E-2</v>
      </c>
      <c r="CY12" s="9">
        <v>1.5429999999999999E-2</v>
      </c>
      <c r="CZ12" s="9">
        <v>1.1209999999999999E-2</v>
      </c>
      <c r="DA12" s="9">
        <v>5.6600000000000001E-3</v>
      </c>
      <c r="DB12" s="9">
        <v>1.389E-2</v>
      </c>
      <c r="DC12" s="9">
        <v>7.1389999999999995E-2</v>
      </c>
      <c r="DD12" s="9">
        <v>4.3499999999999997E-3</v>
      </c>
      <c r="DE12" s="9">
        <v>0.73182000000000003</v>
      </c>
      <c r="DF12" s="9">
        <v>9.8700000000000003E-3</v>
      </c>
      <c r="DG12" s="9">
        <v>3.5000000000000001E-3</v>
      </c>
      <c r="DH12" s="9">
        <v>0.13997999999999999</v>
      </c>
    </row>
    <row r="13" spans="1:112" s="8" customFormat="1" x14ac:dyDescent="0.15">
      <c r="A13" s="9" t="s">
        <v>122</v>
      </c>
      <c r="B13" s="9">
        <v>19.194870000000002</v>
      </c>
      <c r="C13" s="9">
        <v>18.068449999999999</v>
      </c>
      <c r="D13" s="9">
        <v>13.90161</v>
      </c>
      <c r="E13" s="9">
        <v>13.23498</v>
      </c>
      <c r="F13" s="9">
        <v>39.111550000000001</v>
      </c>
      <c r="G13" s="9">
        <v>5.7744799999999996</v>
      </c>
      <c r="H13" s="9">
        <v>2.58683</v>
      </c>
      <c r="I13" s="9">
        <v>0.47593000000000002</v>
      </c>
      <c r="J13" s="9">
        <v>2.2004800000000002</v>
      </c>
      <c r="K13" s="9">
        <v>0.37852999999999998</v>
      </c>
      <c r="L13" s="9">
        <v>0.21390999999999999</v>
      </c>
      <c r="M13" s="9">
        <v>7.4480199999999996</v>
      </c>
      <c r="N13" s="9">
        <v>4.7374299999999998</v>
      </c>
      <c r="O13" s="9">
        <v>6.2570000000000001E-2</v>
      </c>
      <c r="P13" s="9">
        <v>0.51961999999999997</v>
      </c>
      <c r="Q13" s="9">
        <v>2.0139900000000002</v>
      </c>
      <c r="R13" s="9">
        <v>5.9889999999999999E-2</v>
      </c>
      <c r="S13" s="9">
        <v>1.0621400000000001</v>
      </c>
      <c r="T13" s="9">
        <v>5.058E-2</v>
      </c>
      <c r="U13" s="9">
        <v>0.71714</v>
      </c>
      <c r="V13" s="9">
        <v>0.30507000000000001</v>
      </c>
      <c r="W13" s="9">
        <v>7.6520000000000005E-2</v>
      </c>
      <c r="X13" s="9">
        <v>5.9580000000000001E-2</v>
      </c>
      <c r="Y13" s="9">
        <v>0.26630999999999999</v>
      </c>
      <c r="Z13" s="9">
        <v>2.5590000000000002E-2</v>
      </c>
      <c r="AA13" s="25">
        <v>0.87914000000000003</v>
      </c>
      <c r="AB13" s="25">
        <v>1.8678699999999999</v>
      </c>
      <c r="AC13" s="9">
        <v>8.3390000000000006E-2</v>
      </c>
      <c r="AD13" s="9">
        <v>3.49E-3</v>
      </c>
      <c r="AE13" s="9">
        <v>7.3870000000000005E-2</v>
      </c>
      <c r="AF13" s="25">
        <v>5.81304</v>
      </c>
      <c r="AG13" s="9">
        <v>3.6396000000000002</v>
      </c>
      <c r="AH13" s="9">
        <v>2.35887</v>
      </c>
      <c r="AI13" s="9">
        <v>2.0832299999999999</v>
      </c>
      <c r="AJ13" s="9">
        <v>1.4032500000000001</v>
      </c>
      <c r="AK13" s="9">
        <v>0.29017999999999999</v>
      </c>
      <c r="AL13" s="9">
        <v>0.75236999999999998</v>
      </c>
      <c r="AM13" s="9">
        <v>3.5075099999999999</v>
      </c>
      <c r="AN13" s="9">
        <v>1.1950000000000001E-2</v>
      </c>
      <c r="AO13" s="9">
        <v>4.0840000000000001E-2</v>
      </c>
      <c r="AP13" s="9">
        <v>12.16926</v>
      </c>
      <c r="AQ13" s="25">
        <v>17.25834</v>
      </c>
      <c r="AR13" s="9">
        <v>3.0700000000000002E-2</v>
      </c>
      <c r="AS13" s="9">
        <v>9.1429999999999997E-2</v>
      </c>
      <c r="AT13" s="25">
        <v>0.16314000000000001</v>
      </c>
      <c r="AU13" s="9">
        <v>1.47357</v>
      </c>
      <c r="AV13" s="25">
        <v>1.0193000000000001</v>
      </c>
      <c r="AW13" s="9">
        <v>8.8000000000000005E-3</v>
      </c>
      <c r="AX13" s="9">
        <v>5</v>
      </c>
      <c r="AY13" s="9">
        <v>0.26132</v>
      </c>
      <c r="AZ13" s="9">
        <v>0.4985</v>
      </c>
      <c r="BA13" s="9">
        <v>3.64E-3</v>
      </c>
      <c r="BB13" s="9">
        <v>0.35365000000000002</v>
      </c>
      <c r="BC13" s="9">
        <v>6.948E-2</v>
      </c>
      <c r="BD13" s="9">
        <v>0.28050000000000003</v>
      </c>
      <c r="BE13" s="9">
        <v>0.13575000000000001</v>
      </c>
      <c r="BF13" s="9">
        <v>2.9377300000000002</v>
      </c>
      <c r="BG13" s="9">
        <v>1.6717500000000001</v>
      </c>
      <c r="BH13" s="9">
        <v>6.4750000000000002E-2</v>
      </c>
      <c r="BI13" s="9">
        <v>0.34261000000000003</v>
      </c>
      <c r="BJ13" s="25">
        <v>0.86002999999999996</v>
      </c>
      <c r="BK13" s="9">
        <v>5</v>
      </c>
      <c r="BL13" s="9">
        <v>4.5190000000000001E-2</v>
      </c>
      <c r="BM13" s="9">
        <v>0.25236999999999998</v>
      </c>
      <c r="BN13" s="9">
        <v>0.43956000000000001</v>
      </c>
      <c r="BO13" s="25">
        <v>0.25562000000000001</v>
      </c>
      <c r="BP13" s="9">
        <v>6.9300000000000004E-3</v>
      </c>
      <c r="BQ13" s="9">
        <v>2.6960000000000001E-2</v>
      </c>
      <c r="BR13" s="9">
        <v>0.12817999999999999</v>
      </c>
      <c r="BS13" s="9">
        <v>8.8370000000000004E-2</v>
      </c>
      <c r="BT13" s="9">
        <v>3.3999999999999998E-3</v>
      </c>
      <c r="BU13" s="25">
        <v>9.7970000000000002E-2</v>
      </c>
      <c r="BV13" s="9">
        <v>2.7084600000000001</v>
      </c>
      <c r="BW13" s="9">
        <v>0.24235000000000001</v>
      </c>
      <c r="BX13" s="9">
        <v>2.5500000000000002E-3</v>
      </c>
      <c r="BY13" s="9">
        <v>5.9909999999999998E-2</v>
      </c>
      <c r="BZ13" s="9">
        <v>4.8419999999999998E-2</v>
      </c>
      <c r="CA13" s="25">
        <v>6.1728300000000003</v>
      </c>
      <c r="CB13" s="25">
        <v>11.00742</v>
      </c>
      <c r="CC13" s="9">
        <v>1.3600000000000001E-3</v>
      </c>
      <c r="CD13" s="9">
        <v>4.9100000000000003E-3</v>
      </c>
      <c r="CE13" s="9">
        <v>5</v>
      </c>
      <c r="CF13" s="9">
        <v>7.5259999999999994E-2</v>
      </c>
      <c r="CG13" s="9">
        <v>0.63246000000000002</v>
      </c>
      <c r="CH13" s="9">
        <v>6.4710000000000004E-2</v>
      </c>
      <c r="CI13" s="9">
        <v>0.70399999999999996</v>
      </c>
      <c r="CJ13" s="9">
        <v>0.57504</v>
      </c>
      <c r="CK13" s="9">
        <v>0.61738999999999999</v>
      </c>
      <c r="CL13" s="9">
        <v>1.67E-3</v>
      </c>
      <c r="CM13" s="9">
        <v>7.1580000000000005E-2</v>
      </c>
      <c r="CN13" s="9">
        <v>5</v>
      </c>
      <c r="CO13" s="9">
        <v>2.8900000000000002E-3</v>
      </c>
      <c r="CP13" s="9">
        <v>3.1320000000000001E-2</v>
      </c>
      <c r="CQ13" s="9">
        <v>8.3099999999999993E-2</v>
      </c>
      <c r="CR13" s="9">
        <v>3.8429999999999999E-2</v>
      </c>
      <c r="CS13" s="9">
        <v>0.10758</v>
      </c>
      <c r="CT13" s="9">
        <v>3.091E-2</v>
      </c>
      <c r="CU13" s="9">
        <v>3.6929999999999998E-2</v>
      </c>
      <c r="CV13" s="9">
        <v>0.23966999999999999</v>
      </c>
      <c r="CW13" s="9">
        <v>2.81E-3</v>
      </c>
      <c r="CX13" s="9">
        <v>5.2290000000000003E-2</v>
      </c>
      <c r="CY13" s="9">
        <v>3.8600000000000002E-2</v>
      </c>
      <c r="CZ13" s="9">
        <v>5.4400000000000004E-3</v>
      </c>
      <c r="DA13" s="9">
        <v>1.303E-2</v>
      </c>
      <c r="DB13" s="9">
        <v>3.041E-2</v>
      </c>
      <c r="DC13" s="9">
        <v>7.9130000000000006E-2</v>
      </c>
      <c r="DD13" s="9">
        <v>3.81E-3</v>
      </c>
      <c r="DE13" s="9">
        <v>0.86097999999999997</v>
      </c>
      <c r="DF13" s="9">
        <v>2.6900000000000001E-3</v>
      </c>
      <c r="DG13" s="9">
        <v>3.5200000000000001E-3</v>
      </c>
      <c r="DH13" s="9">
        <v>0.56145</v>
      </c>
    </row>
    <row r="14" spans="1:112" s="8" customFormat="1" x14ac:dyDescent="0.15">
      <c r="A14" s="9" t="s">
        <v>123</v>
      </c>
      <c r="B14" s="9">
        <v>3.51532</v>
      </c>
      <c r="C14" s="9">
        <v>4.5333500000000004</v>
      </c>
      <c r="D14" s="9">
        <v>6.0483900000000004</v>
      </c>
      <c r="E14" s="9">
        <v>1.1394</v>
      </c>
      <c r="F14" s="9">
        <v>27.101230000000001</v>
      </c>
      <c r="G14" s="9">
        <v>2.9846499999999998</v>
      </c>
      <c r="H14" s="9">
        <v>1.3342700000000001</v>
      </c>
      <c r="I14" s="9">
        <v>0.13220000000000001</v>
      </c>
      <c r="J14" s="9">
        <v>0.22813</v>
      </c>
      <c r="K14" s="9">
        <v>0.16796</v>
      </c>
      <c r="L14" s="9">
        <v>0.12978000000000001</v>
      </c>
      <c r="M14" s="9">
        <v>5.7421699999999998</v>
      </c>
      <c r="N14" s="9">
        <v>3.97241</v>
      </c>
      <c r="O14" s="9">
        <v>3.1969999999999998E-2</v>
      </c>
      <c r="P14" s="9">
        <v>0.41582000000000002</v>
      </c>
      <c r="Q14" s="9">
        <v>2.00739</v>
      </c>
      <c r="R14" s="9">
        <v>2.8469999999999999E-2</v>
      </c>
      <c r="S14" s="9">
        <v>0.88290000000000002</v>
      </c>
      <c r="T14" s="9">
        <v>1.7809999999999999E-2</v>
      </c>
      <c r="U14" s="9">
        <v>0.39340999999999998</v>
      </c>
      <c r="V14" s="9">
        <v>0.30242999999999998</v>
      </c>
      <c r="W14" s="9">
        <v>6.6250000000000003E-2</v>
      </c>
      <c r="X14" s="9">
        <v>2.1080000000000002E-2</v>
      </c>
      <c r="Y14" s="9">
        <v>0.13064000000000001</v>
      </c>
      <c r="Z14" s="9">
        <v>6.6499999999999997E-3</v>
      </c>
      <c r="AA14" s="25">
        <v>1.68015</v>
      </c>
      <c r="AB14" s="25">
        <v>1.0730599999999999</v>
      </c>
      <c r="AC14" s="9">
        <v>8.5050000000000001E-2</v>
      </c>
      <c r="AD14" s="9">
        <v>7.0800000000000004E-3</v>
      </c>
      <c r="AE14" s="9">
        <v>3.1870000000000002E-2</v>
      </c>
      <c r="AF14" s="25">
        <v>7.3807299999999998</v>
      </c>
      <c r="AG14" s="9">
        <v>3.0513699999999999</v>
      </c>
      <c r="AH14" s="9">
        <v>1.20888</v>
      </c>
      <c r="AI14" s="9">
        <v>0.52968000000000004</v>
      </c>
      <c r="AJ14" s="9">
        <v>0.54335999999999995</v>
      </c>
      <c r="AK14" s="9">
        <v>0.14429</v>
      </c>
      <c r="AL14" s="9">
        <v>0.43031999999999998</v>
      </c>
      <c r="AM14" s="9">
        <v>0.33367999999999998</v>
      </c>
      <c r="AN14" s="9">
        <v>1.2760000000000001E-2</v>
      </c>
      <c r="AO14" s="9">
        <v>2.9270000000000001E-2</v>
      </c>
      <c r="AP14" s="9">
        <v>0.59331999999999996</v>
      </c>
      <c r="AQ14" s="25">
        <v>0.22209999999999999</v>
      </c>
      <c r="AR14" s="9">
        <v>2.8539999999999999E-2</v>
      </c>
      <c r="AS14" s="9">
        <v>7.0040000000000005E-2</v>
      </c>
      <c r="AT14" s="25">
        <v>0.26579000000000003</v>
      </c>
      <c r="AU14" s="9">
        <v>0.15703</v>
      </c>
      <c r="AV14" s="25">
        <v>0.73604999999999998</v>
      </c>
      <c r="AW14" s="9">
        <v>7.1700000000000002E-3</v>
      </c>
      <c r="AX14" s="9">
        <v>5</v>
      </c>
      <c r="AY14" s="9">
        <v>0.15554000000000001</v>
      </c>
      <c r="AZ14" s="9">
        <v>0.33651999999999999</v>
      </c>
      <c r="BA14" s="9">
        <v>5.1399999999999996E-3</v>
      </c>
      <c r="BB14" s="9">
        <v>0.14535999999999999</v>
      </c>
      <c r="BC14" s="9">
        <v>2.1749999999999999E-2</v>
      </c>
      <c r="BD14" s="9">
        <v>0.12786</v>
      </c>
      <c r="BE14" s="9">
        <v>0.11087</v>
      </c>
      <c r="BF14" s="9">
        <v>0.90719000000000005</v>
      </c>
      <c r="BG14" s="9">
        <v>1.1244499999999999</v>
      </c>
      <c r="BH14" s="9">
        <v>2.7179999999999999E-2</v>
      </c>
      <c r="BI14" s="9">
        <v>0.19597000000000001</v>
      </c>
      <c r="BJ14" s="25">
        <v>0.49714000000000003</v>
      </c>
      <c r="BK14" s="9">
        <v>5</v>
      </c>
      <c r="BL14" s="9">
        <v>2.86E-2</v>
      </c>
      <c r="BM14" s="9">
        <v>0.12853999999999999</v>
      </c>
      <c r="BN14" s="9">
        <v>0.33344000000000001</v>
      </c>
      <c r="BO14" s="25">
        <v>0.36719000000000002</v>
      </c>
      <c r="BP14" s="9">
        <v>3.0400000000000002E-3</v>
      </c>
      <c r="BQ14" s="9">
        <v>1.4749999999999999E-2</v>
      </c>
      <c r="BR14" s="9">
        <v>0.11518</v>
      </c>
      <c r="BS14" s="9">
        <v>6.8110000000000004E-2</v>
      </c>
      <c r="BT14" s="9">
        <v>4.4099999999999999E-3</v>
      </c>
      <c r="BU14" s="25">
        <v>6.9150000000000003E-2</v>
      </c>
      <c r="BV14" s="9">
        <v>1.6326099999999999</v>
      </c>
      <c r="BW14" s="9">
        <v>0.18328</v>
      </c>
      <c r="BX14" s="9">
        <v>1.3600000000000001E-3</v>
      </c>
      <c r="BY14" s="9">
        <v>6.6769999999999996E-2</v>
      </c>
      <c r="BZ14" s="9">
        <v>3.696E-2</v>
      </c>
      <c r="CA14" s="25">
        <v>5.4506600000000001</v>
      </c>
      <c r="CB14" s="25">
        <v>13.474299999999999</v>
      </c>
      <c r="CC14" s="9">
        <v>1.72E-3</v>
      </c>
      <c r="CD14" s="9">
        <v>1.42E-3</v>
      </c>
      <c r="CE14" s="9">
        <v>5</v>
      </c>
      <c r="CF14" s="9">
        <v>7.571E-2</v>
      </c>
      <c r="CG14" s="9">
        <v>0.40844999999999998</v>
      </c>
      <c r="CH14" s="9">
        <v>8.3580000000000002E-2</v>
      </c>
      <c r="CI14" s="9">
        <v>0.45321</v>
      </c>
      <c r="CJ14" s="9">
        <v>0.37579000000000001</v>
      </c>
      <c r="CK14" s="9">
        <v>0.26168999999999998</v>
      </c>
      <c r="CL14" s="9">
        <v>3.82E-3</v>
      </c>
      <c r="CM14" s="9">
        <v>5.4429999999999999E-2</v>
      </c>
      <c r="CN14" s="9">
        <v>5</v>
      </c>
      <c r="CO14" s="9">
        <v>3.2200000000000002E-3</v>
      </c>
      <c r="CP14" s="9">
        <v>2.3570000000000001E-2</v>
      </c>
      <c r="CQ14" s="9">
        <v>5.713E-2</v>
      </c>
      <c r="CR14" s="9">
        <v>2.7459999999999998E-2</v>
      </c>
      <c r="CS14" s="9">
        <v>9.2950000000000005E-2</v>
      </c>
      <c r="CT14" s="9">
        <v>2.1180000000000001E-2</v>
      </c>
      <c r="CU14" s="9">
        <v>2.7550000000000002E-2</v>
      </c>
      <c r="CV14" s="9">
        <v>0.16644999999999999</v>
      </c>
      <c r="CW14" s="9">
        <v>2.6900000000000001E-3</v>
      </c>
      <c r="CX14" s="9">
        <v>6.9150000000000003E-2</v>
      </c>
      <c r="CY14" s="9">
        <v>2.5770000000000001E-2</v>
      </c>
      <c r="CZ14" s="9">
        <v>4.7299999999999998E-3</v>
      </c>
      <c r="DA14" s="9">
        <v>1.0240000000000001E-2</v>
      </c>
      <c r="DB14" s="9">
        <v>2.3109999999999999E-2</v>
      </c>
      <c r="DC14" s="9">
        <v>5.7660000000000003E-2</v>
      </c>
      <c r="DD14" s="9">
        <v>5.8900000000000003E-3</v>
      </c>
      <c r="DE14" s="9">
        <v>0.61326999999999998</v>
      </c>
      <c r="DF14" s="9">
        <v>3.7100000000000002E-3</v>
      </c>
      <c r="DG14" s="9">
        <v>7.7799999999999996E-3</v>
      </c>
      <c r="DH14" s="9">
        <v>0.33809</v>
      </c>
    </row>
    <row r="15" spans="1:112" s="8" customFormat="1" x14ac:dyDescent="0.15">
      <c r="A15" s="9" t="s">
        <v>124</v>
      </c>
      <c r="B15" s="9">
        <v>3.4400499999999998</v>
      </c>
      <c r="C15" s="9">
        <v>3.1814100000000001</v>
      </c>
      <c r="D15" s="9">
        <v>5.58352</v>
      </c>
      <c r="E15" s="9">
        <v>0.82777000000000001</v>
      </c>
      <c r="F15" s="9">
        <v>54.795639999999999</v>
      </c>
      <c r="G15" s="9">
        <v>3.88035</v>
      </c>
      <c r="H15" s="9">
        <v>1.3356699999999999</v>
      </c>
      <c r="I15" s="9">
        <v>9.5750000000000002E-2</v>
      </c>
      <c r="J15" s="9">
        <v>0.12792000000000001</v>
      </c>
      <c r="K15" s="9">
        <v>9.0249999999999997E-2</v>
      </c>
      <c r="L15" s="9">
        <v>0.10156999999999999</v>
      </c>
      <c r="M15" s="9">
        <v>7.7213599999999998</v>
      </c>
      <c r="N15" s="9">
        <v>4.6528200000000002</v>
      </c>
      <c r="O15" s="9">
        <v>5.0070000000000003E-2</v>
      </c>
      <c r="P15" s="9">
        <v>0.55288000000000004</v>
      </c>
      <c r="Q15" s="9">
        <v>2.8154499999999998</v>
      </c>
      <c r="R15" s="9">
        <v>2.6360000000000001E-2</v>
      </c>
      <c r="S15" s="9">
        <v>0.43973000000000001</v>
      </c>
      <c r="T15" s="9">
        <v>1.128E-2</v>
      </c>
      <c r="U15" s="9">
        <v>0.24057000000000001</v>
      </c>
      <c r="V15" s="9">
        <v>0.31489</v>
      </c>
      <c r="W15" s="9">
        <v>4.6780000000000002E-2</v>
      </c>
      <c r="X15" s="9">
        <v>3.1620000000000002E-2</v>
      </c>
      <c r="Y15" s="9">
        <v>8.7120000000000003E-2</v>
      </c>
      <c r="Z15" s="9">
        <v>8.2400000000000008E-3</v>
      </c>
      <c r="AA15" s="25">
        <v>1.1169899999999999</v>
      </c>
      <c r="AB15" s="25">
        <v>1.07813</v>
      </c>
      <c r="AC15" s="9">
        <v>8.8940000000000005E-2</v>
      </c>
      <c r="AD15" s="9">
        <v>2.017E-2</v>
      </c>
      <c r="AE15" s="9">
        <v>2.9149999999999999E-2</v>
      </c>
      <c r="AF15" s="25">
        <v>8.3042999999999996</v>
      </c>
      <c r="AG15" s="9">
        <v>2.4588899999999998</v>
      </c>
      <c r="AH15" s="9">
        <v>1.3007</v>
      </c>
      <c r="AI15" s="9">
        <v>0.57857999999999998</v>
      </c>
      <c r="AJ15" s="9">
        <v>0.36231000000000002</v>
      </c>
      <c r="AK15" s="9">
        <v>0.112</v>
      </c>
      <c r="AL15" s="9">
        <v>0.38241000000000003</v>
      </c>
      <c r="AM15" s="9">
        <v>0.28541</v>
      </c>
      <c r="AN15" s="9">
        <v>3.3799999999999997E-2</v>
      </c>
      <c r="AO15" s="9">
        <v>1.848E-2</v>
      </c>
      <c r="AP15" s="9">
        <v>0.54498000000000002</v>
      </c>
      <c r="AQ15" s="25">
        <v>0.19131000000000001</v>
      </c>
      <c r="AR15" s="9">
        <v>8.6819999999999994E-2</v>
      </c>
      <c r="AS15" s="9">
        <v>6.8449999999999997E-2</v>
      </c>
      <c r="AT15" s="25">
        <v>0.26623999999999998</v>
      </c>
      <c r="AU15" s="9">
        <v>0.13333999999999999</v>
      </c>
      <c r="AV15" s="25">
        <v>0.67469999999999997</v>
      </c>
      <c r="AW15" s="9">
        <v>2.9159999999999998E-2</v>
      </c>
      <c r="AX15" s="9">
        <v>5</v>
      </c>
      <c r="AY15" s="9">
        <v>0.15648999999999999</v>
      </c>
      <c r="AZ15" s="9">
        <v>0.25402000000000002</v>
      </c>
      <c r="BA15" s="9">
        <v>3.8400000000000001E-3</v>
      </c>
      <c r="BB15" s="9">
        <v>0.13730000000000001</v>
      </c>
      <c r="BC15" s="9">
        <v>2.3179999999999999E-2</v>
      </c>
      <c r="BD15" s="9">
        <v>0.11285000000000001</v>
      </c>
      <c r="BE15" s="9">
        <v>0.10292999999999999</v>
      </c>
      <c r="BF15" s="9">
        <v>0.82421</v>
      </c>
      <c r="BG15" s="9">
        <v>0.95528000000000002</v>
      </c>
      <c r="BH15" s="9">
        <v>2.571E-2</v>
      </c>
      <c r="BI15" s="9">
        <v>0.20230000000000001</v>
      </c>
      <c r="BJ15" s="25">
        <v>0.63056999999999996</v>
      </c>
      <c r="BK15" s="9">
        <v>5</v>
      </c>
      <c r="BL15" s="9">
        <v>3.0929999999999999E-2</v>
      </c>
      <c r="BM15" s="9">
        <v>0.13255</v>
      </c>
      <c r="BN15" s="9">
        <v>0.35381000000000001</v>
      </c>
      <c r="BO15" s="25">
        <v>0.41788999999999998</v>
      </c>
      <c r="BP15" s="9">
        <v>3.5699999999999998E-3</v>
      </c>
      <c r="BQ15" s="9">
        <v>1.353E-2</v>
      </c>
      <c r="BR15" s="9">
        <v>0.11022999999999999</v>
      </c>
      <c r="BS15" s="9">
        <v>9.3829999999999997E-2</v>
      </c>
      <c r="BT15" s="9">
        <v>5.4599999999999996E-3</v>
      </c>
      <c r="BU15" s="25">
        <v>6.8729999999999999E-2</v>
      </c>
      <c r="BV15" s="9">
        <v>1.56013</v>
      </c>
      <c r="BW15" s="9">
        <v>0.1613</v>
      </c>
      <c r="BX15" s="9">
        <v>5.2500000000000003E-3</v>
      </c>
      <c r="BY15" s="9">
        <v>7.3419999999999999E-2</v>
      </c>
      <c r="BZ15" s="9">
        <v>3.5790000000000002E-2</v>
      </c>
      <c r="CA15" s="25">
        <v>5.37974</v>
      </c>
      <c r="CB15" s="25">
        <v>12.111319999999999</v>
      </c>
      <c r="CC15" s="9">
        <v>1.0300000000000001E-3</v>
      </c>
      <c r="CD15" s="9">
        <v>1.16E-3</v>
      </c>
      <c r="CE15" s="9">
        <v>5</v>
      </c>
      <c r="CF15" s="9">
        <v>6.9709999999999994E-2</v>
      </c>
      <c r="CG15" s="9">
        <v>0.41138000000000002</v>
      </c>
      <c r="CH15" s="9">
        <v>9.1670000000000001E-2</v>
      </c>
      <c r="CI15" s="9">
        <v>0.43769000000000002</v>
      </c>
      <c r="CJ15" s="9">
        <v>0.35901</v>
      </c>
      <c r="CK15" s="9">
        <v>0.26774999999999999</v>
      </c>
      <c r="CL15" s="9">
        <v>3.79E-3</v>
      </c>
      <c r="CM15" s="9">
        <v>4.7919999999999997E-2</v>
      </c>
      <c r="CN15" s="9">
        <v>5</v>
      </c>
      <c r="CO15" s="9">
        <v>2.8999999999999998E-3</v>
      </c>
      <c r="CP15" s="9">
        <v>2.2800000000000001E-2</v>
      </c>
      <c r="CQ15" s="9">
        <v>5.6160000000000002E-2</v>
      </c>
      <c r="CR15" s="9">
        <v>2.2960000000000001E-2</v>
      </c>
      <c r="CS15" s="9">
        <v>8.924E-2</v>
      </c>
      <c r="CT15" s="9">
        <v>1.9230000000000001E-2</v>
      </c>
      <c r="CU15" s="9">
        <v>2.656E-2</v>
      </c>
      <c r="CV15" s="9">
        <v>0.14918000000000001</v>
      </c>
      <c r="CW15" s="9">
        <v>1.92E-3</v>
      </c>
      <c r="CX15" s="9">
        <v>6.8029999999999993E-2</v>
      </c>
      <c r="CY15" s="9">
        <v>2.4219999999999998E-2</v>
      </c>
      <c r="CZ15" s="9">
        <v>6.2399999999999999E-3</v>
      </c>
      <c r="DA15" s="9">
        <v>1.009E-2</v>
      </c>
      <c r="DB15" s="9">
        <v>2.232E-2</v>
      </c>
      <c r="DC15" s="9">
        <v>8.3790000000000003E-2</v>
      </c>
      <c r="DD15" s="9">
        <v>6.2500000000000003E-3</v>
      </c>
      <c r="DE15" s="9">
        <v>0.62095</v>
      </c>
      <c r="DF15" s="9">
        <v>2.2899999999999999E-3</v>
      </c>
      <c r="DG15" s="9">
        <v>3.8600000000000001E-3</v>
      </c>
      <c r="DH15" s="9">
        <v>0.31129000000000001</v>
      </c>
    </row>
    <row r="16" spans="1:112" s="8" customFormat="1" x14ac:dyDescent="0.15">
      <c r="A16" s="9" t="s">
        <v>125</v>
      </c>
      <c r="B16" s="9">
        <v>3.3282799999999999</v>
      </c>
      <c r="C16" s="9">
        <v>2.8528099999999998</v>
      </c>
      <c r="D16" s="9">
        <v>5.0244799999999996</v>
      </c>
      <c r="E16" s="9">
        <v>0.74065999999999999</v>
      </c>
      <c r="F16" s="9">
        <v>41.20252</v>
      </c>
      <c r="G16" s="9">
        <v>3.35514</v>
      </c>
      <c r="H16" s="9">
        <v>1.3377300000000001</v>
      </c>
      <c r="I16" s="9">
        <v>0.10786999999999999</v>
      </c>
      <c r="J16" s="9">
        <v>0.12472</v>
      </c>
      <c r="K16" s="9">
        <v>9.8809999999999995E-2</v>
      </c>
      <c r="L16" s="9">
        <v>0.10795</v>
      </c>
      <c r="M16" s="9">
        <v>6.3553300000000004</v>
      </c>
      <c r="N16" s="9">
        <v>3.8955899999999999</v>
      </c>
      <c r="O16" s="9">
        <v>3.209E-2</v>
      </c>
      <c r="P16" s="9">
        <v>0.41633999999999999</v>
      </c>
      <c r="Q16" s="9">
        <v>2.5344099999999998</v>
      </c>
      <c r="R16" s="9">
        <v>5.3899999999999998E-3</v>
      </c>
      <c r="S16" s="9">
        <v>0.43157000000000001</v>
      </c>
      <c r="T16" s="9">
        <v>1.3780000000000001E-2</v>
      </c>
      <c r="U16" s="9">
        <v>0.24822</v>
      </c>
      <c r="V16" s="9">
        <v>0.31503999999999999</v>
      </c>
      <c r="W16" s="9">
        <v>4.3220000000000001E-2</v>
      </c>
      <c r="X16" s="9">
        <v>5.2760000000000001E-2</v>
      </c>
      <c r="Y16" s="9">
        <v>7.4609999999999996E-2</v>
      </c>
      <c r="Z16" s="9">
        <v>1.465E-2</v>
      </c>
      <c r="AA16" s="25">
        <v>1.04996</v>
      </c>
      <c r="AB16" s="25">
        <v>0.88770000000000004</v>
      </c>
      <c r="AC16" s="9">
        <v>9.2380000000000004E-2</v>
      </c>
      <c r="AD16" s="9">
        <v>9.58E-3</v>
      </c>
      <c r="AE16" s="9">
        <v>1.0749999999999999E-2</v>
      </c>
      <c r="AF16" s="25">
        <v>8.8863599999999998</v>
      </c>
      <c r="AG16" s="9">
        <v>2.2527400000000002</v>
      </c>
      <c r="AH16" s="9">
        <v>1.2354700000000001</v>
      </c>
      <c r="AI16" s="9">
        <v>0.46904000000000001</v>
      </c>
      <c r="AJ16" s="9">
        <v>0.36129</v>
      </c>
      <c r="AK16" s="9">
        <v>0.13658999999999999</v>
      </c>
      <c r="AL16" s="9">
        <v>0.52519000000000005</v>
      </c>
      <c r="AM16" s="9">
        <v>0.31994</v>
      </c>
      <c r="AN16" s="9">
        <v>7.8600000000000007E-3</v>
      </c>
      <c r="AO16" s="9">
        <v>3.141E-2</v>
      </c>
      <c r="AP16" s="9">
        <v>0.56091000000000002</v>
      </c>
      <c r="AQ16" s="25">
        <v>0.19023999999999999</v>
      </c>
      <c r="AR16" s="9">
        <v>3.6429999999999997E-2</v>
      </c>
      <c r="AS16" s="9">
        <v>6.973E-2</v>
      </c>
      <c r="AT16" s="25">
        <v>0.26627000000000001</v>
      </c>
      <c r="AU16" s="9">
        <v>0.15182999999999999</v>
      </c>
      <c r="AV16" s="25">
        <v>0.68022000000000005</v>
      </c>
      <c r="AW16" s="9">
        <v>9.8399999999999998E-3</v>
      </c>
      <c r="AX16" s="9">
        <v>5</v>
      </c>
      <c r="AY16" s="9">
        <v>0.15504000000000001</v>
      </c>
      <c r="AZ16" s="9">
        <v>0.3095</v>
      </c>
      <c r="BA16" s="9">
        <v>6.1799999999999997E-3</v>
      </c>
      <c r="BB16" s="9">
        <v>0.14086000000000001</v>
      </c>
      <c r="BC16" s="9">
        <v>2.683E-2</v>
      </c>
      <c r="BD16" s="9">
        <v>0.11479</v>
      </c>
      <c r="BE16" s="9">
        <v>0.11162</v>
      </c>
      <c r="BF16" s="9">
        <v>0.79422999999999999</v>
      </c>
      <c r="BG16" s="9">
        <v>0.96753</v>
      </c>
      <c r="BH16" s="9">
        <v>4.2900000000000001E-2</v>
      </c>
      <c r="BI16" s="9">
        <v>0.20327000000000001</v>
      </c>
      <c r="BJ16" s="25">
        <v>0.80178000000000005</v>
      </c>
      <c r="BK16" s="9">
        <v>5</v>
      </c>
      <c r="BL16" s="9">
        <v>2.3109999999999999E-2</v>
      </c>
      <c r="BM16" s="9">
        <v>0.1191</v>
      </c>
      <c r="BN16" s="9">
        <v>0.33965000000000001</v>
      </c>
      <c r="BO16" s="25">
        <v>0.37642999999999999</v>
      </c>
      <c r="BP16" s="9">
        <v>2.2100000000000002E-3</v>
      </c>
      <c r="BQ16" s="9">
        <v>1.806E-2</v>
      </c>
      <c r="BR16" s="9">
        <v>9.4759999999999997E-2</v>
      </c>
      <c r="BS16" s="9">
        <v>7.8060000000000004E-2</v>
      </c>
      <c r="BT16" s="9">
        <v>1.4300000000000001E-3</v>
      </c>
      <c r="BU16" s="25">
        <v>7.6730000000000007E-2</v>
      </c>
      <c r="BV16" s="9">
        <v>1.5496700000000001</v>
      </c>
      <c r="BW16" s="9">
        <v>0.14743999999999999</v>
      </c>
      <c r="BX16" s="9">
        <v>1.1999999999999999E-3</v>
      </c>
      <c r="BY16" s="9">
        <v>7.2090000000000001E-2</v>
      </c>
      <c r="BZ16" s="9">
        <v>3.9269999999999999E-2</v>
      </c>
      <c r="CA16" s="25">
        <v>5.5253500000000004</v>
      </c>
      <c r="CB16" s="25">
        <v>11.853719999999999</v>
      </c>
      <c r="CC16" s="9">
        <v>1.15E-3</v>
      </c>
      <c r="CD16" s="9">
        <v>2.0000000000000001E-4</v>
      </c>
      <c r="CE16" s="9">
        <v>5</v>
      </c>
      <c r="CF16" s="9">
        <v>6.5960000000000005E-2</v>
      </c>
      <c r="CG16" s="9">
        <v>0.41178999999999999</v>
      </c>
      <c r="CH16" s="9">
        <v>9.8350000000000007E-2</v>
      </c>
      <c r="CI16" s="9">
        <v>0.45150000000000001</v>
      </c>
      <c r="CJ16" s="9">
        <v>0.37265999999999999</v>
      </c>
      <c r="CK16" s="9">
        <v>0.24637999999999999</v>
      </c>
      <c r="CL16" s="9">
        <v>1.7700000000000001E-3</v>
      </c>
      <c r="CM16" s="9">
        <v>4.5469999999999997E-2</v>
      </c>
      <c r="CN16" s="9">
        <v>5</v>
      </c>
      <c r="CO16" s="9">
        <v>3.0200000000000001E-3</v>
      </c>
      <c r="CP16" s="9">
        <v>2.571E-2</v>
      </c>
      <c r="CQ16" s="9">
        <v>7.1550000000000002E-2</v>
      </c>
      <c r="CR16" s="9">
        <v>3.3599999999999998E-2</v>
      </c>
      <c r="CS16" s="9">
        <v>8.6059999999999998E-2</v>
      </c>
      <c r="CT16" s="9">
        <v>2.7959999999999999E-2</v>
      </c>
      <c r="CU16" s="9">
        <v>3.2809999999999999E-2</v>
      </c>
      <c r="CV16" s="9">
        <v>0.22284999999999999</v>
      </c>
      <c r="CW16" s="9">
        <v>2.1700000000000001E-3</v>
      </c>
      <c r="CX16" s="9">
        <v>8.7349999999999997E-2</v>
      </c>
      <c r="CY16" s="9">
        <v>3.2140000000000002E-2</v>
      </c>
      <c r="CZ16" s="9">
        <v>6.2100000000000002E-3</v>
      </c>
      <c r="DA16" s="9">
        <v>1.2120000000000001E-2</v>
      </c>
      <c r="DB16" s="9">
        <v>2.9139999999999999E-2</v>
      </c>
      <c r="DC16" s="9">
        <v>5.3740000000000003E-2</v>
      </c>
      <c r="DD16" s="9">
        <v>4.9699999999999996E-3</v>
      </c>
      <c r="DE16" s="9">
        <v>0.50412000000000001</v>
      </c>
      <c r="DF16" s="9">
        <v>3.7799999999999999E-3</v>
      </c>
      <c r="DG16" s="9">
        <v>5.79E-3</v>
      </c>
      <c r="DH16" s="9">
        <v>0.27707999999999999</v>
      </c>
    </row>
    <row r="17" spans="1:112" s="8" customFormat="1" x14ac:dyDescent="0.15">
      <c r="A17" s="9" t="s">
        <v>126</v>
      </c>
      <c r="B17" s="9">
        <v>2.9162400000000002</v>
      </c>
      <c r="C17" s="9">
        <v>0.65986999999999996</v>
      </c>
      <c r="D17" s="9">
        <v>2.9042699999999999</v>
      </c>
      <c r="E17" s="9">
        <v>7.6530000000000001E-2</v>
      </c>
      <c r="F17" s="9">
        <v>29.377199999999998</v>
      </c>
      <c r="G17" s="9">
        <v>2.70974</v>
      </c>
      <c r="H17" s="9">
        <v>1.0504800000000001</v>
      </c>
      <c r="I17" s="9">
        <v>8.2600000000000007E-2</v>
      </c>
      <c r="J17" s="9">
        <v>0</v>
      </c>
      <c r="K17" s="9">
        <v>0</v>
      </c>
      <c r="L17" s="9">
        <v>7.0199999999999999E-2</v>
      </c>
      <c r="M17" s="9">
        <v>5.3776000000000002</v>
      </c>
      <c r="N17" s="9">
        <v>3.70695</v>
      </c>
      <c r="O17" s="9">
        <v>3.8219999999999997E-2</v>
      </c>
      <c r="P17" s="9">
        <v>0.40788000000000002</v>
      </c>
      <c r="Q17" s="9">
        <v>1.74383</v>
      </c>
      <c r="R17" s="9">
        <v>1.2800000000000001E-2</v>
      </c>
      <c r="S17" s="9">
        <v>1.0529999999999999E-2</v>
      </c>
      <c r="T17" s="9">
        <v>1.477E-2</v>
      </c>
      <c r="U17" s="9">
        <v>2.1999999999999999E-2</v>
      </c>
      <c r="V17" s="9">
        <v>0.31269000000000002</v>
      </c>
      <c r="W17" s="9">
        <v>1.1979999999999999E-2</v>
      </c>
      <c r="X17" s="9">
        <v>3.3329999999999999E-2</v>
      </c>
      <c r="Y17" s="9">
        <v>6.123E-2</v>
      </c>
      <c r="Z17" s="9">
        <v>4.1900000000000001E-3</v>
      </c>
      <c r="AA17" s="25">
        <v>0.17588000000000001</v>
      </c>
      <c r="AB17" s="25">
        <v>0.62007000000000001</v>
      </c>
      <c r="AC17" s="9">
        <v>9.5119999999999996E-2</v>
      </c>
      <c r="AD17" s="9">
        <v>8.7100000000000007E-3</v>
      </c>
      <c r="AE17" s="9">
        <v>2.3779999999999999E-2</v>
      </c>
      <c r="AF17" s="25">
        <v>4.9083699999999997</v>
      </c>
      <c r="AG17" s="9">
        <v>0.68171999999999999</v>
      </c>
      <c r="AH17" s="9">
        <v>1.32226</v>
      </c>
      <c r="AI17" s="9">
        <v>0.31931999999999999</v>
      </c>
      <c r="AJ17" s="9">
        <v>0.23366999999999999</v>
      </c>
      <c r="AK17" s="9">
        <v>7.2090000000000001E-2</v>
      </c>
      <c r="AL17" s="9">
        <v>0.34011999999999998</v>
      </c>
      <c r="AM17" s="9">
        <v>0.17935000000000001</v>
      </c>
      <c r="AN17" s="9">
        <v>1.1180000000000001E-2</v>
      </c>
      <c r="AO17" s="9">
        <v>2.0230000000000001E-2</v>
      </c>
      <c r="AP17" s="9">
        <v>0.24335999999999999</v>
      </c>
      <c r="AQ17" s="25">
        <v>5.6219999999999999E-2</v>
      </c>
      <c r="AR17" s="9">
        <v>4.5760000000000002E-2</v>
      </c>
      <c r="AS17" s="9">
        <v>6.1199999999999997E-2</v>
      </c>
      <c r="AT17" s="25">
        <v>0.28276000000000001</v>
      </c>
      <c r="AU17" s="9">
        <v>8.3129999999999996E-2</v>
      </c>
      <c r="AV17" s="25">
        <v>0.59697999999999996</v>
      </c>
      <c r="AW17" s="9">
        <v>1.1610000000000001E-2</v>
      </c>
      <c r="AX17" s="9">
        <v>5</v>
      </c>
      <c r="AY17" s="9">
        <v>0.11733</v>
      </c>
      <c r="AZ17" s="9">
        <v>0.17682999999999999</v>
      </c>
      <c r="BA17" s="9">
        <v>5.6899999999999997E-3</v>
      </c>
      <c r="BB17" s="9">
        <v>7.9750000000000001E-2</v>
      </c>
      <c r="BC17" s="9">
        <v>1.7389999999999999E-2</v>
      </c>
      <c r="BD17" s="9">
        <v>5.7919999999999999E-2</v>
      </c>
      <c r="BE17" s="9">
        <v>0.11378000000000001</v>
      </c>
      <c r="BF17" s="9">
        <v>0.43648999999999999</v>
      </c>
      <c r="BG17" s="9">
        <v>0.58323999999999998</v>
      </c>
      <c r="BH17" s="9">
        <v>2.4719999999999999E-2</v>
      </c>
      <c r="BI17" s="9">
        <v>0.18059</v>
      </c>
      <c r="BJ17" s="25">
        <v>0.47331000000000001</v>
      </c>
      <c r="BK17" s="9">
        <v>5</v>
      </c>
      <c r="BL17" s="9">
        <v>3.0349999999999999E-2</v>
      </c>
      <c r="BM17" s="9">
        <v>0.10574</v>
      </c>
      <c r="BN17" s="9">
        <v>0.34766000000000002</v>
      </c>
      <c r="BO17" s="25">
        <v>0.53998000000000002</v>
      </c>
      <c r="BP17" s="9">
        <v>3.9899999999999996E-3</v>
      </c>
      <c r="BQ17" s="9">
        <v>1.188E-2</v>
      </c>
      <c r="BR17" s="9">
        <v>0.10816000000000001</v>
      </c>
      <c r="BS17" s="9">
        <v>6.7659999999999998E-2</v>
      </c>
      <c r="BT17" s="9">
        <v>3.0100000000000001E-3</v>
      </c>
      <c r="BU17" s="25">
        <v>4.299E-2</v>
      </c>
      <c r="BV17" s="9">
        <v>1.30958</v>
      </c>
      <c r="BW17" s="9">
        <v>0.13244</v>
      </c>
      <c r="BX17" s="9">
        <v>7.9000000000000001E-4</v>
      </c>
      <c r="BY17" s="9">
        <v>6.021E-2</v>
      </c>
      <c r="BZ17" s="9">
        <v>3.2629999999999999E-2</v>
      </c>
      <c r="CA17" s="25">
        <v>5.7593199999999998</v>
      </c>
      <c r="CB17" s="25">
        <v>17.1206</v>
      </c>
      <c r="CC17" s="9">
        <v>1.5299999999999999E-3</v>
      </c>
      <c r="CD17" s="9">
        <v>1.15E-3</v>
      </c>
      <c r="CE17" s="9">
        <v>5</v>
      </c>
      <c r="CF17" s="9">
        <v>3.2120000000000003E-2</v>
      </c>
      <c r="CG17" s="9">
        <v>0.35542000000000001</v>
      </c>
      <c r="CH17" s="9">
        <v>6.0400000000000002E-2</v>
      </c>
      <c r="CI17" s="9">
        <v>0.40010000000000001</v>
      </c>
      <c r="CJ17" s="9">
        <v>0.34032000000000001</v>
      </c>
      <c r="CK17" s="9">
        <v>0.17782999999999999</v>
      </c>
      <c r="CL17" s="9">
        <v>3.5899999999999999E-3</v>
      </c>
      <c r="CM17" s="9">
        <v>2.529E-2</v>
      </c>
      <c r="CN17" s="9">
        <v>5</v>
      </c>
      <c r="CO17" s="9">
        <v>2.3E-3</v>
      </c>
      <c r="CP17" s="9">
        <v>1.7670000000000002E-2</v>
      </c>
      <c r="CQ17" s="9">
        <v>4.9880000000000001E-2</v>
      </c>
      <c r="CR17" s="9">
        <v>2.164E-2</v>
      </c>
      <c r="CS17" s="9">
        <v>7.6689999999999994E-2</v>
      </c>
      <c r="CT17" s="9">
        <v>1.9699999999999999E-2</v>
      </c>
      <c r="CU17" s="9">
        <v>2.5360000000000001E-2</v>
      </c>
      <c r="CV17" s="9">
        <v>0.15203</v>
      </c>
      <c r="CW17" s="9">
        <v>2.3E-3</v>
      </c>
      <c r="CX17" s="9">
        <v>4.8000000000000001E-2</v>
      </c>
      <c r="CY17" s="9">
        <v>2.4819999999999998E-2</v>
      </c>
      <c r="CZ17" s="9">
        <v>4.9800000000000001E-3</v>
      </c>
      <c r="DA17" s="9">
        <v>1.1900000000000001E-2</v>
      </c>
      <c r="DB17" s="9">
        <v>2.5579999999999999E-2</v>
      </c>
      <c r="DC17" s="9">
        <v>6.5540000000000001E-2</v>
      </c>
      <c r="DD17" s="9">
        <v>5.0499999999999998E-3</v>
      </c>
      <c r="DE17" s="9">
        <v>0.73550000000000004</v>
      </c>
      <c r="DF17" s="9">
        <v>5.1700000000000001E-3</v>
      </c>
      <c r="DG17" s="9">
        <v>5.7000000000000002E-3</v>
      </c>
      <c r="DH17" s="9">
        <v>0.30848999999999999</v>
      </c>
    </row>
    <row r="18" spans="1:112" s="8" customFormat="1" x14ac:dyDescent="0.15">
      <c r="A18" s="9" t="s">
        <v>127</v>
      </c>
      <c r="B18" s="9">
        <v>2.9853700000000001</v>
      </c>
      <c r="C18" s="9">
        <v>0.60838999999999999</v>
      </c>
      <c r="D18" s="9">
        <v>2.7392599999999998</v>
      </c>
      <c r="E18" s="9">
        <v>0.15715000000000001</v>
      </c>
      <c r="F18" s="9">
        <v>27.68674</v>
      </c>
      <c r="G18" s="9">
        <v>2.6210800000000001</v>
      </c>
      <c r="H18" s="9">
        <v>1.08403</v>
      </c>
      <c r="I18" s="9">
        <v>4.3180000000000003E-2</v>
      </c>
      <c r="J18" s="9">
        <v>0</v>
      </c>
      <c r="K18" s="9">
        <v>7.4900000000000001E-3</v>
      </c>
      <c r="L18" s="9">
        <v>6.5000000000000002E-2</v>
      </c>
      <c r="M18" s="9">
        <v>5.6222700000000003</v>
      </c>
      <c r="N18" s="9">
        <v>4.1676500000000001</v>
      </c>
      <c r="O18" s="9">
        <v>3.1980000000000001E-2</v>
      </c>
      <c r="P18" s="9">
        <v>0.30696000000000001</v>
      </c>
      <c r="Q18" s="9">
        <v>1.5709599999999999</v>
      </c>
      <c r="R18" s="9">
        <v>1.304E-2</v>
      </c>
      <c r="S18" s="9">
        <v>9.0699999999999999E-3</v>
      </c>
      <c r="T18" s="9">
        <v>1.119E-2</v>
      </c>
      <c r="U18" s="9">
        <v>5.9310000000000002E-2</v>
      </c>
      <c r="V18" s="9">
        <v>0.29196</v>
      </c>
      <c r="W18" s="9">
        <v>1.0699999999999999E-2</v>
      </c>
      <c r="X18" s="9">
        <v>5.9100000000000003E-3</v>
      </c>
      <c r="Y18" s="9">
        <v>3.7909999999999999E-2</v>
      </c>
      <c r="Z18" s="9">
        <v>1.3699999999999999E-3</v>
      </c>
      <c r="AA18" s="25">
        <v>0.21149999999999999</v>
      </c>
      <c r="AB18" s="25">
        <v>0.82838000000000001</v>
      </c>
      <c r="AC18" s="9">
        <v>8.7300000000000003E-2</v>
      </c>
      <c r="AD18" s="9">
        <v>1.17E-3</v>
      </c>
      <c r="AE18" s="9">
        <v>1.883E-2</v>
      </c>
      <c r="AF18" s="25">
        <v>5.0312099999999997</v>
      </c>
      <c r="AG18" s="9">
        <v>0.63624999999999998</v>
      </c>
      <c r="AH18" s="9">
        <v>0.99748000000000003</v>
      </c>
      <c r="AI18" s="9">
        <v>0.25536999999999999</v>
      </c>
      <c r="AJ18" s="9">
        <v>0.20957999999999999</v>
      </c>
      <c r="AK18" s="9">
        <v>6.3799999999999996E-2</v>
      </c>
      <c r="AL18" s="9">
        <v>0.28100000000000003</v>
      </c>
      <c r="AM18" s="9">
        <v>0.14373</v>
      </c>
      <c r="AN18" s="9">
        <v>6.1399999999999996E-3</v>
      </c>
      <c r="AO18" s="9">
        <v>2.6980000000000001E-2</v>
      </c>
      <c r="AP18" s="9">
        <v>0.20799999999999999</v>
      </c>
      <c r="AQ18" s="25">
        <v>7.603E-2</v>
      </c>
      <c r="AR18" s="9">
        <v>1.983E-2</v>
      </c>
      <c r="AS18" s="9">
        <v>7.0559999999999998E-2</v>
      </c>
      <c r="AT18" s="25">
        <v>0.32171</v>
      </c>
      <c r="AU18" s="9">
        <v>6.7860000000000004E-2</v>
      </c>
      <c r="AV18" s="25">
        <v>0.57565</v>
      </c>
      <c r="AW18" s="9">
        <v>2.82E-3</v>
      </c>
      <c r="AX18" s="9">
        <v>5</v>
      </c>
      <c r="AY18" s="9">
        <v>0.11144</v>
      </c>
      <c r="AZ18" s="9">
        <v>0.12684000000000001</v>
      </c>
      <c r="BA18" s="9">
        <v>1.6100000000000001E-3</v>
      </c>
      <c r="BB18" s="9">
        <v>7.6689999999999994E-2</v>
      </c>
      <c r="BC18" s="9">
        <v>1.7899999999999999E-2</v>
      </c>
      <c r="BD18" s="9">
        <v>5.5960000000000003E-2</v>
      </c>
      <c r="BE18" s="9">
        <v>0.10698000000000001</v>
      </c>
      <c r="BF18" s="9">
        <v>0.39393</v>
      </c>
      <c r="BG18" s="9">
        <v>0.52217999999999998</v>
      </c>
      <c r="BH18" s="9">
        <v>1.908E-2</v>
      </c>
      <c r="BI18" s="9">
        <v>0.15689</v>
      </c>
      <c r="BJ18" s="25">
        <v>0.34422999999999998</v>
      </c>
      <c r="BK18" s="9">
        <v>5</v>
      </c>
      <c r="BL18" s="9">
        <v>1.651E-2</v>
      </c>
      <c r="BM18" s="9">
        <v>0.12876000000000001</v>
      </c>
      <c r="BN18" s="9">
        <v>0.36215000000000003</v>
      </c>
      <c r="BO18" s="25">
        <v>0.38596000000000003</v>
      </c>
      <c r="BP18" s="9">
        <v>2.1199999999999999E-3</v>
      </c>
      <c r="BQ18" s="9">
        <v>9.6699999999999998E-3</v>
      </c>
      <c r="BR18" s="9">
        <v>0.15603</v>
      </c>
      <c r="BS18" s="9">
        <v>0.12418</v>
      </c>
      <c r="BT18" s="9">
        <v>2.5799999999999998E-3</v>
      </c>
      <c r="BU18" s="25">
        <v>4.446E-2</v>
      </c>
      <c r="BV18" s="9">
        <v>1.46688</v>
      </c>
      <c r="BW18" s="9">
        <v>0.20671</v>
      </c>
      <c r="BX18" s="9">
        <v>2.5699999999999998E-3</v>
      </c>
      <c r="BY18" s="9">
        <v>4.8460000000000003E-2</v>
      </c>
      <c r="BZ18" s="9">
        <v>3.007E-2</v>
      </c>
      <c r="CA18" s="25">
        <v>5.7969499999999998</v>
      </c>
      <c r="CB18" s="25">
        <v>16.301690000000001</v>
      </c>
      <c r="CC18" s="9">
        <v>1.2999999999999999E-4</v>
      </c>
      <c r="CD18" s="9">
        <v>1.14E-3</v>
      </c>
      <c r="CE18" s="9">
        <v>5</v>
      </c>
      <c r="CF18" s="9">
        <v>2.8230000000000002E-2</v>
      </c>
      <c r="CG18" s="9">
        <v>0.30993999999999999</v>
      </c>
      <c r="CH18" s="9">
        <v>5.8169999999999999E-2</v>
      </c>
      <c r="CI18" s="9">
        <v>0.35927999999999999</v>
      </c>
      <c r="CJ18" s="9">
        <v>0.30284</v>
      </c>
      <c r="CK18" s="9">
        <v>0.17885999999999999</v>
      </c>
      <c r="CL18" s="9">
        <v>1.6800000000000001E-3</v>
      </c>
      <c r="CM18" s="9">
        <v>1.9800000000000002E-2</v>
      </c>
      <c r="CN18" s="9">
        <v>5</v>
      </c>
      <c r="CO18" s="9">
        <v>1.9400000000000001E-3</v>
      </c>
      <c r="CP18" s="9">
        <v>1.525E-2</v>
      </c>
      <c r="CQ18" s="9">
        <v>3.3730000000000003E-2</v>
      </c>
      <c r="CR18" s="9">
        <v>1.4710000000000001E-2</v>
      </c>
      <c r="CS18" s="9">
        <v>0.14954999999999999</v>
      </c>
      <c r="CT18" s="9">
        <v>1.3350000000000001E-2</v>
      </c>
      <c r="CU18" s="9">
        <v>1.695E-2</v>
      </c>
      <c r="CV18" s="9">
        <v>0.10959000000000001</v>
      </c>
      <c r="CW18" s="9">
        <v>2.0999999999999999E-3</v>
      </c>
      <c r="CX18" s="9">
        <v>3.3939999999999998E-2</v>
      </c>
      <c r="CY18" s="9">
        <v>1.7399999999999999E-2</v>
      </c>
      <c r="CZ18" s="9">
        <v>3.7299999999999998E-3</v>
      </c>
      <c r="DA18" s="9">
        <v>7.3099999999999997E-3</v>
      </c>
      <c r="DB18" s="9">
        <v>1.434E-2</v>
      </c>
      <c r="DC18" s="9">
        <v>8.5680000000000006E-2</v>
      </c>
      <c r="DD18" s="9">
        <v>4.9100000000000003E-3</v>
      </c>
      <c r="DE18" s="9">
        <v>1.2028799999999999</v>
      </c>
      <c r="DF18" s="9">
        <v>5.3499999999999997E-3</v>
      </c>
      <c r="DG18" s="9">
        <v>5.0600000000000003E-3</v>
      </c>
      <c r="DH18" s="9">
        <v>0.2621</v>
      </c>
    </row>
    <row r="19" spans="1:112" s="8" customFormat="1" x14ac:dyDescent="0.15">
      <c r="A19" s="9" t="s">
        <v>128</v>
      </c>
      <c r="B19" s="9">
        <v>2.92571</v>
      </c>
      <c r="C19" s="9">
        <v>0.67184999999999995</v>
      </c>
      <c r="D19" s="9">
        <v>3.5189900000000001</v>
      </c>
      <c r="E19" s="9">
        <v>8.2659999999999997E-2</v>
      </c>
      <c r="F19" s="9">
        <v>48.905389999999997</v>
      </c>
      <c r="G19" s="9">
        <v>3.6678500000000001</v>
      </c>
      <c r="H19" s="9">
        <v>1.11494</v>
      </c>
      <c r="I19" s="9">
        <v>5.9369999999999999E-2</v>
      </c>
      <c r="J19" s="9">
        <v>1.5769999999999999E-2</v>
      </c>
      <c r="K19" s="9">
        <v>1.719E-2</v>
      </c>
      <c r="L19" s="9">
        <v>6.5699999999999995E-2</v>
      </c>
      <c r="M19" s="9">
        <v>6.9405900000000003</v>
      </c>
      <c r="N19" s="9">
        <v>4.4133399999999998</v>
      </c>
      <c r="O19" s="9">
        <v>1.082E-2</v>
      </c>
      <c r="P19" s="9">
        <v>0.51766000000000001</v>
      </c>
      <c r="Q19" s="9">
        <v>1.98655</v>
      </c>
      <c r="R19" s="9">
        <v>1.298E-2</v>
      </c>
      <c r="S19" s="9">
        <v>4.4269999999999997E-2</v>
      </c>
      <c r="T19" s="9">
        <v>1.457E-2</v>
      </c>
      <c r="U19" s="9">
        <v>5.738E-2</v>
      </c>
      <c r="V19" s="9">
        <v>0.30114000000000002</v>
      </c>
      <c r="W19" s="9">
        <v>1.6990000000000002E-2</v>
      </c>
      <c r="X19" s="9">
        <v>2.2509999999999999E-2</v>
      </c>
      <c r="Y19" s="9">
        <v>3.6040000000000003E-2</v>
      </c>
      <c r="Z19" s="9">
        <v>0</v>
      </c>
      <c r="AA19" s="25">
        <v>0.18876000000000001</v>
      </c>
      <c r="AB19" s="25">
        <v>0.62190000000000001</v>
      </c>
      <c r="AC19" s="9">
        <v>9.2539999999999997E-2</v>
      </c>
      <c r="AD19" s="9">
        <v>5.4599999999999996E-3</v>
      </c>
      <c r="AE19" s="9">
        <v>1.9470000000000001E-2</v>
      </c>
      <c r="AF19" s="25">
        <v>5.5475500000000002</v>
      </c>
      <c r="AG19" s="9">
        <v>0.61592000000000002</v>
      </c>
      <c r="AH19" s="9">
        <v>1.0674699999999999</v>
      </c>
      <c r="AI19" s="9">
        <v>0.25701000000000002</v>
      </c>
      <c r="AJ19" s="9">
        <v>0.26888000000000001</v>
      </c>
      <c r="AK19" s="9">
        <v>7.6630000000000004E-2</v>
      </c>
      <c r="AL19" s="9">
        <v>0.29219000000000001</v>
      </c>
      <c r="AM19" s="9">
        <v>0.15068000000000001</v>
      </c>
      <c r="AN19" s="9">
        <v>5.4999999999999997E-3</v>
      </c>
      <c r="AO19" s="9">
        <v>2.2509999999999999E-2</v>
      </c>
      <c r="AP19" s="9">
        <v>0.20049</v>
      </c>
      <c r="AQ19" s="25">
        <v>8.9050000000000004E-2</v>
      </c>
      <c r="AR19" s="9">
        <v>2.0590000000000001E-2</v>
      </c>
      <c r="AS19" s="9">
        <v>5.1119999999999999E-2</v>
      </c>
      <c r="AT19" s="25">
        <v>0.23091999999999999</v>
      </c>
      <c r="AU19" s="9">
        <v>5.9110000000000003E-2</v>
      </c>
      <c r="AV19" s="25">
        <v>0.57965999999999995</v>
      </c>
      <c r="AW19" s="9">
        <v>5.6100000000000004E-3</v>
      </c>
      <c r="AX19" s="9">
        <v>5</v>
      </c>
      <c r="AY19" s="9">
        <v>0.11451</v>
      </c>
      <c r="AZ19" s="9">
        <v>0.15235000000000001</v>
      </c>
      <c r="BA19" s="9">
        <v>3.2000000000000002E-3</v>
      </c>
      <c r="BB19" s="9">
        <v>8.0829999999999999E-2</v>
      </c>
      <c r="BC19" s="9">
        <v>5.5399999999999998E-3</v>
      </c>
      <c r="BD19" s="9">
        <v>5.1319999999999998E-2</v>
      </c>
      <c r="BE19" s="9">
        <v>0.10886999999999999</v>
      </c>
      <c r="BF19" s="9">
        <v>0.41696</v>
      </c>
      <c r="BG19" s="9">
        <v>0.52415</v>
      </c>
      <c r="BH19" s="9">
        <v>1.6830000000000001E-2</v>
      </c>
      <c r="BI19" s="9">
        <v>0.14227000000000001</v>
      </c>
      <c r="BJ19" s="25">
        <v>0.42612</v>
      </c>
      <c r="BK19" s="9">
        <v>5</v>
      </c>
      <c r="BL19" s="9">
        <v>1.661E-2</v>
      </c>
      <c r="BM19" s="9">
        <v>0.10115</v>
      </c>
      <c r="BN19" s="9">
        <v>0.28977999999999998</v>
      </c>
      <c r="BO19" s="25">
        <v>0.42862</v>
      </c>
      <c r="BP19" s="9">
        <v>1.5200000000000001E-3</v>
      </c>
      <c r="BQ19" s="9">
        <v>7.1700000000000002E-3</v>
      </c>
      <c r="BR19" s="9">
        <v>0.12477000000000001</v>
      </c>
      <c r="BS19" s="9">
        <v>9.085E-2</v>
      </c>
      <c r="BT19" s="9">
        <v>2.81E-3</v>
      </c>
      <c r="BU19" s="25">
        <v>4.0230000000000002E-2</v>
      </c>
      <c r="BV19" s="9">
        <v>1.1687099999999999</v>
      </c>
      <c r="BW19" s="9">
        <v>0.13153000000000001</v>
      </c>
      <c r="BX19" s="9">
        <v>3.46E-3</v>
      </c>
      <c r="BY19" s="9">
        <v>4.2259999999999999E-2</v>
      </c>
      <c r="BZ19" s="9">
        <v>2.3779999999999999E-2</v>
      </c>
      <c r="CA19" s="25">
        <v>5.0851100000000002</v>
      </c>
      <c r="CB19" s="25">
        <v>20.45834</v>
      </c>
      <c r="CC19" s="9">
        <v>8.8000000000000003E-4</v>
      </c>
      <c r="CD19" s="9">
        <v>2.2200000000000002E-3</v>
      </c>
      <c r="CE19" s="9">
        <v>5</v>
      </c>
      <c r="CF19" s="9">
        <v>2.913E-2</v>
      </c>
      <c r="CG19" s="9">
        <v>0.26561000000000001</v>
      </c>
      <c r="CH19" s="9">
        <v>5.9229999999999998E-2</v>
      </c>
      <c r="CI19" s="9">
        <v>0.29448000000000002</v>
      </c>
      <c r="CJ19" s="9">
        <v>0.25056</v>
      </c>
      <c r="CK19" s="9">
        <v>0.15784999999999999</v>
      </c>
      <c r="CL19" s="9">
        <v>3.13E-3</v>
      </c>
      <c r="CM19" s="9">
        <v>1.8669999999999999E-2</v>
      </c>
      <c r="CN19" s="9">
        <v>5</v>
      </c>
      <c r="CO19" s="9">
        <v>1.9300000000000001E-3</v>
      </c>
      <c r="CP19" s="9">
        <v>1.316E-2</v>
      </c>
      <c r="CQ19" s="9">
        <v>2.7650000000000001E-2</v>
      </c>
      <c r="CR19" s="9">
        <v>1.3639999999999999E-2</v>
      </c>
      <c r="CS19" s="9">
        <v>6.8320000000000006E-2</v>
      </c>
      <c r="CT19" s="9">
        <v>1.094E-2</v>
      </c>
      <c r="CU19" s="9">
        <v>1.512E-2</v>
      </c>
      <c r="CV19" s="9">
        <v>8.5150000000000003E-2</v>
      </c>
      <c r="CW19" s="9">
        <v>2.2399999999999998E-3</v>
      </c>
      <c r="CX19" s="9">
        <v>2.622E-2</v>
      </c>
      <c r="CY19" s="9">
        <v>1.555E-2</v>
      </c>
      <c r="CZ19" s="9">
        <v>2.5699999999999998E-3</v>
      </c>
      <c r="DA19" s="9">
        <v>4.0699999999999998E-3</v>
      </c>
      <c r="DB19" s="9">
        <v>1.5049999999999999E-2</v>
      </c>
      <c r="DC19" s="9">
        <v>5.101E-2</v>
      </c>
      <c r="DD19" s="9">
        <v>5.1500000000000001E-3</v>
      </c>
      <c r="DE19" s="9">
        <v>0.63139000000000001</v>
      </c>
      <c r="DF19" s="9">
        <v>5.5100000000000001E-3</v>
      </c>
      <c r="DG19" s="9">
        <v>5.8300000000000001E-3</v>
      </c>
      <c r="DH19" s="9">
        <v>0.23852999999999999</v>
      </c>
    </row>
    <row r="20" spans="1:112" s="8" customFormat="1" x14ac:dyDescent="0.15">
      <c r="A20" s="9" t="s">
        <v>129</v>
      </c>
      <c r="B20" s="9">
        <v>5.44686</v>
      </c>
      <c r="C20" s="9">
        <v>6.5804400000000003</v>
      </c>
      <c r="D20" s="9">
        <v>7.5632599999999996</v>
      </c>
      <c r="E20" s="9">
        <v>5.1419300000000003</v>
      </c>
      <c r="F20" s="9">
        <v>31.14019</v>
      </c>
      <c r="G20" s="9">
        <v>3.31494</v>
      </c>
      <c r="H20" s="9">
        <v>1.72062</v>
      </c>
      <c r="I20" s="9">
        <v>0.44130000000000003</v>
      </c>
      <c r="J20" s="9">
        <v>0.61997999999999998</v>
      </c>
      <c r="K20" s="9">
        <v>0.50226000000000004</v>
      </c>
      <c r="L20" s="9">
        <v>0.1326</v>
      </c>
      <c r="M20" s="9">
        <v>10.074310000000001</v>
      </c>
      <c r="N20" s="9">
        <v>5.5297700000000001</v>
      </c>
      <c r="O20" s="9">
        <v>7.4749999999999997E-2</v>
      </c>
      <c r="P20" s="9">
        <v>0.59484000000000004</v>
      </c>
      <c r="Q20" s="9">
        <v>1.34683</v>
      </c>
      <c r="R20" s="9">
        <v>0.01</v>
      </c>
      <c r="S20" s="9">
        <v>0.72384000000000004</v>
      </c>
      <c r="T20" s="9">
        <v>1.6809999999999999E-2</v>
      </c>
      <c r="U20" s="9">
        <v>4.0559999999999999E-2</v>
      </c>
      <c r="V20" s="9">
        <v>0.35809000000000002</v>
      </c>
      <c r="W20" s="9">
        <v>6.522E-2</v>
      </c>
      <c r="X20" s="9">
        <v>8.1930000000000003E-2</v>
      </c>
      <c r="Y20" s="9">
        <v>0.14956</v>
      </c>
      <c r="Z20" s="9">
        <v>2.7560000000000001E-2</v>
      </c>
      <c r="AA20" s="25">
        <v>0.24798000000000001</v>
      </c>
      <c r="AB20" s="25">
        <v>0.49481999999999998</v>
      </c>
      <c r="AC20" s="9">
        <v>8.5980000000000001E-2</v>
      </c>
      <c r="AD20" s="9">
        <v>6.6600000000000001E-3</v>
      </c>
      <c r="AE20" s="9">
        <v>5.3560000000000003E-2</v>
      </c>
      <c r="AF20" s="25">
        <v>5.6641599999999999</v>
      </c>
      <c r="AG20" s="9">
        <v>1.7118899999999999</v>
      </c>
      <c r="AH20" s="9">
        <v>1.49776</v>
      </c>
      <c r="AI20" s="9">
        <v>0.82399</v>
      </c>
      <c r="AJ20" s="9">
        <v>0.64512999999999998</v>
      </c>
      <c r="AK20" s="9">
        <v>0.17237</v>
      </c>
      <c r="AL20" s="9">
        <v>0.52376</v>
      </c>
      <c r="AM20" s="9">
        <v>0.67537999999999998</v>
      </c>
      <c r="AN20" s="9">
        <v>1.187E-2</v>
      </c>
      <c r="AO20" s="9">
        <v>3.2530000000000003E-2</v>
      </c>
      <c r="AP20" s="9">
        <v>1.7275400000000001</v>
      </c>
      <c r="AQ20" s="25">
        <v>0.20183999999999999</v>
      </c>
      <c r="AR20" s="9">
        <v>3.15E-2</v>
      </c>
      <c r="AS20" s="9">
        <v>6.1120000000000001E-2</v>
      </c>
      <c r="AT20" s="25">
        <v>0.14510000000000001</v>
      </c>
      <c r="AU20" s="9">
        <v>0.31429000000000001</v>
      </c>
      <c r="AV20" s="25">
        <v>0.62365000000000004</v>
      </c>
      <c r="AW20" s="9">
        <v>8.5900000000000004E-3</v>
      </c>
      <c r="AX20" s="9">
        <v>5</v>
      </c>
      <c r="AY20" s="9">
        <v>0.15487999999999999</v>
      </c>
      <c r="AZ20" s="9">
        <v>0.29892000000000002</v>
      </c>
      <c r="BA20" s="9">
        <v>3.8999999999999998E-3</v>
      </c>
      <c r="BB20" s="9">
        <v>0.17680000000000001</v>
      </c>
      <c r="BC20" s="9">
        <v>5.7540000000000001E-2</v>
      </c>
      <c r="BD20" s="9">
        <v>0.21429000000000001</v>
      </c>
      <c r="BE20" s="9">
        <v>0.10677</v>
      </c>
      <c r="BF20" s="9">
        <v>1.05958</v>
      </c>
      <c r="BG20" s="9">
        <v>0.95577999999999996</v>
      </c>
      <c r="BH20" s="9">
        <v>5.0500000000000003E-2</v>
      </c>
      <c r="BI20" s="9">
        <v>0.24137</v>
      </c>
      <c r="BJ20" s="25">
        <v>0.32571</v>
      </c>
      <c r="BK20" s="9">
        <v>5</v>
      </c>
      <c r="BL20" s="9">
        <v>2.4670000000000001E-2</v>
      </c>
      <c r="BM20" s="9">
        <v>0.18862000000000001</v>
      </c>
      <c r="BN20" s="9">
        <v>0.28900999999999999</v>
      </c>
      <c r="BO20" s="25">
        <v>0.22789000000000001</v>
      </c>
      <c r="BP20" s="9">
        <v>3.0699999999999998E-3</v>
      </c>
      <c r="BQ20" s="9">
        <v>2.742E-2</v>
      </c>
      <c r="BR20" s="9">
        <v>4.8509999999999998E-2</v>
      </c>
      <c r="BS20" s="9">
        <v>4.2810000000000001E-2</v>
      </c>
      <c r="BT20" s="9">
        <v>3.6800000000000001E-3</v>
      </c>
      <c r="BU20" s="25">
        <v>7.0349999999999996E-2</v>
      </c>
      <c r="BV20" s="9">
        <v>1.7788999999999999</v>
      </c>
      <c r="BW20" s="9">
        <v>0.10502</v>
      </c>
      <c r="BX20" s="9">
        <v>6.0999999999999997E-4</v>
      </c>
      <c r="BY20" s="9">
        <v>7.0819999999999994E-2</v>
      </c>
      <c r="BZ20" s="9">
        <v>2.6519999999999998E-2</v>
      </c>
      <c r="CA20" s="25">
        <v>4.8244999999999996</v>
      </c>
      <c r="CB20" s="25">
        <v>11.11852</v>
      </c>
      <c r="CC20" s="9">
        <v>1.1800000000000001E-3</v>
      </c>
      <c r="CD20" s="9">
        <v>6.3000000000000003E-4</v>
      </c>
      <c r="CE20" s="9">
        <v>5</v>
      </c>
      <c r="CF20" s="9">
        <v>2.2890000000000001E-2</v>
      </c>
      <c r="CG20" s="9">
        <v>0.49589</v>
      </c>
      <c r="CH20" s="9">
        <v>5.1959999999999999E-2</v>
      </c>
      <c r="CI20" s="9">
        <v>0.53174999999999994</v>
      </c>
      <c r="CJ20" s="9">
        <v>0.41560000000000002</v>
      </c>
      <c r="CK20" s="9">
        <v>0.25352000000000002</v>
      </c>
      <c r="CL20" s="9">
        <v>2.2300000000000002E-3</v>
      </c>
      <c r="CM20" s="9">
        <v>1.7670000000000002E-2</v>
      </c>
      <c r="CN20" s="9">
        <v>5</v>
      </c>
      <c r="CO20" s="9">
        <v>2.5600000000000002E-3</v>
      </c>
      <c r="CP20" s="9">
        <v>2.929E-2</v>
      </c>
      <c r="CQ20" s="9">
        <v>8.3339999999999997E-2</v>
      </c>
      <c r="CR20" s="9">
        <v>3.8129999999999997E-2</v>
      </c>
      <c r="CS20" s="9">
        <v>7.5579999999999994E-2</v>
      </c>
      <c r="CT20" s="9">
        <v>3.2489999999999998E-2</v>
      </c>
      <c r="CU20" s="9">
        <v>3.934E-2</v>
      </c>
      <c r="CV20" s="9">
        <v>0.26180999999999999</v>
      </c>
      <c r="CW20" s="9">
        <v>8.9999999999999998E-4</v>
      </c>
      <c r="CX20" s="9">
        <v>3.0759999999999999E-2</v>
      </c>
      <c r="CY20" s="9">
        <v>3.5999999999999997E-2</v>
      </c>
      <c r="CZ20" s="9">
        <v>6.5399999999999998E-3</v>
      </c>
      <c r="DA20" s="9">
        <v>9.3900000000000008E-3</v>
      </c>
      <c r="DB20" s="9">
        <v>2.1180000000000001E-2</v>
      </c>
      <c r="DC20" s="9">
        <v>5.0939999999999999E-2</v>
      </c>
      <c r="DD20" s="9">
        <v>2.0300000000000001E-3</v>
      </c>
      <c r="DE20" s="9">
        <v>0.62605999999999995</v>
      </c>
      <c r="DF20" s="9">
        <v>2.31E-3</v>
      </c>
      <c r="DG20" s="9">
        <v>6.0699999999999999E-3</v>
      </c>
      <c r="DH20" s="9">
        <v>0.27027000000000001</v>
      </c>
    </row>
    <row r="21" spans="1:112" s="8" customFormat="1" x14ac:dyDescent="0.15">
      <c r="A21" s="9" t="s">
        <v>130</v>
      </c>
      <c r="B21" s="9">
        <v>3.6032700000000002</v>
      </c>
      <c r="C21" s="9">
        <v>6.47614</v>
      </c>
      <c r="D21" s="9">
        <v>4.2640900000000004</v>
      </c>
      <c r="E21" s="9">
        <v>4.3618300000000003</v>
      </c>
      <c r="F21" s="9">
        <v>49.540860000000002</v>
      </c>
      <c r="G21" s="9">
        <v>3.5046400000000002</v>
      </c>
      <c r="H21" s="9">
        <v>1.09412</v>
      </c>
      <c r="I21" s="9">
        <v>6.9129999999999997E-2</v>
      </c>
      <c r="J21" s="9">
        <v>0.11612</v>
      </c>
      <c r="K21" s="9">
        <v>2.1520000000000001E-2</v>
      </c>
      <c r="L21" s="9">
        <v>9.4079999999999997E-2</v>
      </c>
      <c r="M21" s="9">
        <v>14.692869999999999</v>
      </c>
      <c r="N21" s="9">
        <v>7.7942799999999997</v>
      </c>
      <c r="O21" s="9">
        <v>5.9760000000000001E-2</v>
      </c>
      <c r="P21" s="9">
        <v>0.49051</v>
      </c>
      <c r="Q21" s="9">
        <v>1.5050699999999999</v>
      </c>
      <c r="R21" s="9">
        <v>1.0149999999999999E-2</v>
      </c>
      <c r="S21" s="9">
        <v>0.13958999999999999</v>
      </c>
      <c r="T21" s="9">
        <v>2.512E-2</v>
      </c>
      <c r="U21" s="9">
        <v>5.9029999999999999E-2</v>
      </c>
      <c r="V21" s="9">
        <v>0.30447999999999997</v>
      </c>
      <c r="W21" s="9">
        <v>1.6299999999999999E-2</v>
      </c>
      <c r="X21" s="9">
        <v>3.6330000000000001E-2</v>
      </c>
      <c r="Y21" s="9">
        <v>7.0599999999999996E-2</v>
      </c>
      <c r="Z21" s="9">
        <v>3.0200000000000001E-3</v>
      </c>
      <c r="AA21" s="25">
        <v>0.24990999999999999</v>
      </c>
      <c r="AB21" s="25">
        <v>0.36841000000000002</v>
      </c>
      <c r="AC21" s="9">
        <v>7.6100000000000001E-2</v>
      </c>
      <c r="AD21" s="9">
        <v>4.4900000000000001E-3</v>
      </c>
      <c r="AE21" s="9">
        <v>2.2780000000000002E-2</v>
      </c>
      <c r="AF21" s="25">
        <v>5.3347800000000003</v>
      </c>
      <c r="AG21" s="9">
        <v>1.29016</v>
      </c>
      <c r="AH21" s="9">
        <v>1.1532199999999999</v>
      </c>
      <c r="AI21" s="9">
        <v>0.27056999999999998</v>
      </c>
      <c r="AJ21" s="9">
        <v>0.26910000000000001</v>
      </c>
      <c r="AK21" s="9">
        <v>0.10002999999999999</v>
      </c>
      <c r="AL21" s="9">
        <v>0.33940999999999999</v>
      </c>
      <c r="AM21" s="9">
        <v>0.32242999999999999</v>
      </c>
      <c r="AN21" s="9">
        <v>6.1900000000000002E-3</v>
      </c>
      <c r="AO21" s="9">
        <v>2.461E-2</v>
      </c>
      <c r="AP21" s="9">
        <v>0.88922999999999996</v>
      </c>
      <c r="AQ21" s="25">
        <v>0.15162999999999999</v>
      </c>
      <c r="AR21" s="9">
        <v>3.0269999999999998E-2</v>
      </c>
      <c r="AS21" s="9">
        <v>5.04E-2</v>
      </c>
      <c r="AT21" s="25">
        <v>0.22083</v>
      </c>
      <c r="AU21" s="9">
        <v>0.14063000000000001</v>
      </c>
      <c r="AV21" s="25">
        <v>0.65156000000000003</v>
      </c>
      <c r="AW21" s="9">
        <v>6.4999999999999997E-3</v>
      </c>
      <c r="AX21" s="9">
        <v>5</v>
      </c>
      <c r="AY21" s="9">
        <v>0.14285</v>
      </c>
      <c r="AZ21" s="9">
        <v>0.14946000000000001</v>
      </c>
      <c r="BA21" s="9">
        <v>2.3500000000000001E-3</v>
      </c>
      <c r="BB21" s="9">
        <v>8.0729999999999996E-2</v>
      </c>
      <c r="BC21" s="9">
        <v>1.323E-2</v>
      </c>
      <c r="BD21" s="9">
        <v>6.7879999999999996E-2</v>
      </c>
      <c r="BE21" s="9">
        <v>0.10642</v>
      </c>
      <c r="BF21" s="9">
        <v>0.89951000000000003</v>
      </c>
      <c r="BG21" s="9">
        <v>0.75961999999999996</v>
      </c>
      <c r="BH21" s="9">
        <v>2.7439999999999999E-2</v>
      </c>
      <c r="BI21" s="9">
        <v>0.18165000000000001</v>
      </c>
      <c r="BJ21" s="25">
        <v>1.07243</v>
      </c>
      <c r="BK21" s="9">
        <v>5</v>
      </c>
      <c r="BL21" s="9">
        <v>2.137E-2</v>
      </c>
      <c r="BM21" s="9">
        <v>0.18146000000000001</v>
      </c>
      <c r="BN21" s="9">
        <v>0.20998</v>
      </c>
      <c r="BO21" s="25">
        <v>0.38136999999999999</v>
      </c>
      <c r="BP21" s="9">
        <v>3.0200000000000001E-3</v>
      </c>
      <c r="BQ21" s="9">
        <v>1.321E-2</v>
      </c>
      <c r="BR21" s="9">
        <v>3.5209999999999998E-2</v>
      </c>
      <c r="BS21" s="9">
        <v>2.87E-2</v>
      </c>
      <c r="BT21" s="9">
        <v>2.7799999999999999E-3</v>
      </c>
      <c r="BU21" s="25">
        <v>5.5809999999999998E-2</v>
      </c>
      <c r="BV21" s="9">
        <v>1.6847300000000001</v>
      </c>
      <c r="BW21" s="9">
        <v>9.3039999999999998E-2</v>
      </c>
      <c r="BX21" s="9">
        <v>6.2E-4</v>
      </c>
      <c r="BY21" s="9">
        <v>4.6350000000000002E-2</v>
      </c>
      <c r="BZ21" s="9">
        <v>2.223E-2</v>
      </c>
      <c r="CA21" s="25">
        <v>5.8382199999999997</v>
      </c>
      <c r="CB21" s="25">
        <v>19.16592</v>
      </c>
      <c r="CC21" s="9">
        <v>1.33E-3</v>
      </c>
      <c r="CD21" s="9">
        <v>1.3600000000000001E-3</v>
      </c>
      <c r="CE21" s="9">
        <v>5</v>
      </c>
      <c r="CF21" s="9">
        <v>3.014E-2</v>
      </c>
      <c r="CG21" s="9">
        <v>0.38079000000000002</v>
      </c>
      <c r="CH21" s="9">
        <v>3.9039999999999998E-2</v>
      </c>
      <c r="CI21" s="9">
        <v>0.44174000000000002</v>
      </c>
      <c r="CJ21" s="9">
        <v>0.35658000000000001</v>
      </c>
      <c r="CK21" s="9">
        <v>0.30092999999999998</v>
      </c>
      <c r="CL21" s="9">
        <v>1.1800000000000001E-3</v>
      </c>
      <c r="CM21" s="9">
        <v>1.438E-2</v>
      </c>
      <c r="CN21" s="9">
        <v>5</v>
      </c>
      <c r="CO21" s="9">
        <v>3.6099999999999999E-3</v>
      </c>
      <c r="CP21" s="9">
        <v>1.9970000000000002E-2</v>
      </c>
      <c r="CQ21" s="9">
        <v>5.8700000000000002E-2</v>
      </c>
      <c r="CR21" s="9">
        <v>2.9180000000000001E-2</v>
      </c>
      <c r="CS21" s="9">
        <v>7.9420000000000004E-2</v>
      </c>
      <c r="CT21" s="9">
        <v>2.5520000000000001E-2</v>
      </c>
      <c r="CU21" s="9">
        <v>2.792E-2</v>
      </c>
      <c r="CV21" s="9">
        <v>0.19949</v>
      </c>
      <c r="CW21" s="9">
        <v>1.5200000000000001E-3</v>
      </c>
      <c r="CX21" s="9">
        <v>2.8039999999999999E-2</v>
      </c>
      <c r="CY21" s="9">
        <v>3.0009999999999998E-2</v>
      </c>
      <c r="CZ21" s="9">
        <v>5.3200000000000001E-3</v>
      </c>
      <c r="DA21" s="9">
        <v>8.6300000000000005E-3</v>
      </c>
      <c r="DB21" s="9">
        <v>2.342E-2</v>
      </c>
      <c r="DC21" s="9">
        <v>5.3260000000000002E-2</v>
      </c>
      <c r="DD21" s="9">
        <v>2.5000000000000001E-3</v>
      </c>
      <c r="DE21" s="9">
        <v>0.70548</v>
      </c>
      <c r="DF21" s="9">
        <v>4.7699999999999999E-3</v>
      </c>
      <c r="DG21" s="9">
        <v>5.7600000000000004E-3</v>
      </c>
      <c r="DH21" s="9">
        <v>0.25591999999999998</v>
      </c>
    </row>
    <row r="22" spans="1:112" s="8" customFormat="1" x14ac:dyDescent="0.15">
      <c r="A22" s="9" t="s">
        <v>131</v>
      </c>
      <c r="B22" s="9">
        <v>4.0513000000000003</v>
      </c>
      <c r="C22" s="9">
        <v>31.109839999999998</v>
      </c>
      <c r="D22" s="9">
        <v>4.5970800000000001</v>
      </c>
      <c r="E22" s="9">
        <v>8.7904</v>
      </c>
      <c r="F22" s="9">
        <v>25.206140000000001</v>
      </c>
      <c r="G22" s="9">
        <v>2.5954799999999998</v>
      </c>
      <c r="H22" s="9">
        <v>1.18031</v>
      </c>
      <c r="I22" s="9">
        <v>0.10299999999999999</v>
      </c>
      <c r="J22" s="9">
        <v>0.1245</v>
      </c>
      <c r="K22" s="9">
        <v>9.1259999999999994E-2</v>
      </c>
      <c r="L22" s="9">
        <v>8.9169999999999999E-2</v>
      </c>
      <c r="M22" s="9">
        <v>6.9379900000000001</v>
      </c>
      <c r="N22" s="9">
        <v>3.5362</v>
      </c>
      <c r="O22" s="9">
        <v>4.6820000000000001E-2</v>
      </c>
      <c r="P22" s="9">
        <v>0.504</v>
      </c>
      <c r="Q22" s="9">
        <v>1.44137</v>
      </c>
      <c r="R22" s="9">
        <v>1.7180000000000001E-2</v>
      </c>
      <c r="S22" s="9">
        <v>0.14247000000000001</v>
      </c>
      <c r="T22" s="9">
        <v>2.7140000000000001E-2</v>
      </c>
      <c r="U22" s="9">
        <v>2.6009999999999998E-2</v>
      </c>
      <c r="V22" s="9">
        <v>0.32018000000000002</v>
      </c>
      <c r="W22" s="9">
        <v>2.785E-2</v>
      </c>
      <c r="X22" s="9">
        <v>5.3490000000000003E-2</v>
      </c>
      <c r="Y22" s="9">
        <v>5.6059999999999999E-2</v>
      </c>
      <c r="Z22" s="9">
        <v>1.265E-2</v>
      </c>
      <c r="AA22" s="25">
        <v>0.25808999999999999</v>
      </c>
      <c r="AB22" s="25">
        <v>0.62999000000000005</v>
      </c>
      <c r="AC22" s="9">
        <v>8.1490000000000007E-2</v>
      </c>
      <c r="AD22" s="9">
        <v>1.7600000000000001E-3</v>
      </c>
      <c r="AE22" s="9">
        <v>3.065E-2</v>
      </c>
      <c r="AF22" s="25">
        <v>8.4306999999999999</v>
      </c>
      <c r="AG22" s="9">
        <v>1.13564</v>
      </c>
      <c r="AH22" s="9">
        <v>1.07212</v>
      </c>
      <c r="AI22" s="9">
        <v>0.34660000000000002</v>
      </c>
      <c r="AJ22" s="9">
        <v>0.29303000000000001</v>
      </c>
      <c r="AK22" s="9">
        <v>6.8640000000000007E-2</v>
      </c>
      <c r="AL22" s="9">
        <v>0.64385000000000003</v>
      </c>
      <c r="AM22" s="9">
        <v>0.45623000000000002</v>
      </c>
      <c r="AN22" s="9">
        <v>6.6600000000000001E-3</v>
      </c>
      <c r="AO22" s="9">
        <v>1.8780000000000002E-2</v>
      </c>
      <c r="AP22" s="9">
        <v>1.2455099999999999</v>
      </c>
      <c r="AQ22" s="25">
        <v>0.25058999999999998</v>
      </c>
      <c r="AR22" s="9">
        <v>3.3099999999999997E-2</v>
      </c>
      <c r="AS22" s="9">
        <v>5.1569999999999998E-2</v>
      </c>
      <c r="AT22" s="25">
        <v>0.22538</v>
      </c>
      <c r="AU22" s="9">
        <v>0.20294999999999999</v>
      </c>
      <c r="AV22" s="25">
        <v>0.73141999999999996</v>
      </c>
      <c r="AW22" s="9">
        <v>7.92E-3</v>
      </c>
      <c r="AX22" s="9">
        <v>5</v>
      </c>
      <c r="AY22" s="9">
        <v>0.15293000000000001</v>
      </c>
      <c r="AZ22" s="9">
        <v>0.14635999999999999</v>
      </c>
      <c r="BA22" s="9">
        <v>5.3400000000000001E-3</v>
      </c>
      <c r="BB22" s="9">
        <v>7.4810000000000001E-2</v>
      </c>
      <c r="BC22" s="9">
        <v>1.444E-2</v>
      </c>
      <c r="BD22" s="9">
        <v>7.492E-2</v>
      </c>
      <c r="BE22" s="9">
        <v>0.10964</v>
      </c>
      <c r="BF22" s="9">
        <v>0.85024999999999995</v>
      </c>
      <c r="BG22" s="9">
        <v>0.73855000000000004</v>
      </c>
      <c r="BH22" s="9">
        <v>3.6339999999999997E-2</v>
      </c>
      <c r="BI22" s="9">
        <v>0.15121000000000001</v>
      </c>
      <c r="BJ22" s="25">
        <v>0.55550999999999995</v>
      </c>
      <c r="BK22" s="9">
        <v>5</v>
      </c>
      <c r="BL22" s="9">
        <v>2.6710000000000001E-2</v>
      </c>
      <c r="BM22" s="9">
        <v>0.11280999999999999</v>
      </c>
      <c r="BN22" s="9">
        <v>0.17074</v>
      </c>
      <c r="BO22" s="25">
        <v>0.33773999999999998</v>
      </c>
      <c r="BP22" s="9">
        <v>5.8100000000000001E-3</v>
      </c>
      <c r="BQ22" s="9">
        <v>2.0199999999999999E-2</v>
      </c>
      <c r="BR22" s="9">
        <v>2.997E-2</v>
      </c>
      <c r="BS22" s="9">
        <v>2.478E-2</v>
      </c>
      <c r="BT22" s="9">
        <v>2.1900000000000001E-3</v>
      </c>
      <c r="BU22" s="25">
        <v>5.3929999999999999E-2</v>
      </c>
      <c r="BV22" s="9">
        <v>1.2633399999999999</v>
      </c>
      <c r="BW22" s="9">
        <v>7.2789999999999994E-2</v>
      </c>
      <c r="BX22" s="9">
        <v>2.0300000000000001E-3</v>
      </c>
      <c r="BY22" s="9">
        <v>4.5010000000000001E-2</v>
      </c>
      <c r="BZ22" s="9">
        <v>2.3609999999999999E-2</v>
      </c>
      <c r="CA22" s="25">
        <v>4.1941100000000002</v>
      </c>
      <c r="CB22" s="25">
        <v>12.181509999999999</v>
      </c>
      <c r="CC22" s="9">
        <v>1.2600000000000001E-3</v>
      </c>
      <c r="CD22" s="9">
        <v>1.2800000000000001E-3</v>
      </c>
      <c r="CE22" s="9">
        <v>5</v>
      </c>
      <c r="CF22" s="9">
        <v>2.4920000000000001E-2</v>
      </c>
      <c r="CG22" s="9">
        <v>0.32451000000000002</v>
      </c>
      <c r="CH22" s="9">
        <v>4.0939999999999997E-2</v>
      </c>
      <c r="CI22" s="9">
        <v>0.39916000000000001</v>
      </c>
      <c r="CJ22" s="9">
        <v>0.32318999999999998</v>
      </c>
      <c r="CK22" s="9">
        <v>0.17860000000000001</v>
      </c>
      <c r="CL22" s="9">
        <v>2.4399999999999999E-3</v>
      </c>
      <c r="CM22" s="9">
        <v>1.558E-2</v>
      </c>
      <c r="CN22" s="9">
        <v>5</v>
      </c>
      <c r="CO22" s="9">
        <v>1.83E-3</v>
      </c>
      <c r="CP22" s="9">
        <v>3.0540000000000001E-2</v>
      </c>
      <c r="CQ22" s="9">
        <v>0.10061</v>
      </c>
      <c r="CR22" s="9">
        <v>4.6539999999999998E-2</v>
      </c>
      <c r="CS22" s="9">
        <v>5.9229999999999998E-2</v>
      </c>
      <c r="CT22" s="9">
        <v>4.1399999999999999E-2</v>
      </c>
      <c r="CU22" s="9">
        <v>4.2849999999999999E-2</v>
      </c>
      <c r="CV22" s="9">
        <v>0.35443999999999998</v>
      </c>
      <c r="CW22" s="9">
        <v>8.5999999999999998E-4</v>
      </c>
      <c r="CX22" s="9">
        <v>8.7830000000000005E-2</v>
      </c>
      <c r="CY22" s="9">
        <v>4.9500000000000002E-2</v>
      </c>
      <c r="CZ22" s="9">
        <v>2.65E-3</v>
      </c>
      <c r="DA22" s="9">
        <v>1.315E-2</v>
      </c>
      <c r="DB22" s="9">
        <v>3.6499999999999998E-2</v>
      </c>
      <c r="DC22" s="9">
        <v>4.5510000000000002E-2</v>
      </c>
      <c r="DD22" s="9">
        <v>2.0899999999999998E-3</v>
      </c>
      <c r="DE22" s="9">
        <v>0.33600000000000002</v>
      </c>
      <c r="DF22" s="9">
        <v>2.1700000000000001E-3</v>
      </c>
      <c r="DG22" s="9">
        <v>4.7099999999999998E-3</v>
      </c>
      <c r="DH22" s="9">
        <v>0.24673</v>
      </c>
    </row>
    <row r="23" spans="1:112" s="8" customFormat="1" x14ac:dyDescent="0.15">
      <c r="A23" s="9" t="s">
        <v>132</v>
      </c>
      <c r="B23" s="9">
        <v>7.0868000000000002</v>
      </c>
      <c r="C23" s="9">
        <v>4.3830499999999999</v>
      </c>
      <c r="D23" s="9">
        <v>9.1658399999999993</v>
      </c>
      <c r="E23" s="9">
        <v>4.2087399999999997</v>
      </c>
      <c r="F23" s="9">
        <v>19.052479999999999</v>
      </c>
      <c r="G23" s="9">
        <v>3.2502</v>
      </c>
      <c r="H23" s="9">
        <v>1.6440600000000001</v>
      </c>
      <c r="I23" s="9">
        <v>0.24198</v>
      </c>
      <c r="J23" s="9">
        <v>0.23204</v>
      </c>
      <c r="K23" s="9">
        <v>0.20133999999999999</v>
      </c>
      <c r="L23" s="9">
        <v>0.13327</v>
      </c>
      <c r="M23" s="9">
        <v>6.0674200000000003</v>
      </c>
      <c r="N23" s="9">
        <v>3.4795099999999999</v>
      </c>
      <c r="O23" s="9">
        <v>6.6489999999999994E-2</v>
      </c>
      <c r="P23" s="9">
        <v>0.49445</v>
      </c>
      <c r="Q23" s="9">
        <v>1.1781900000000001</v>
      </c>
      <c r="R23" s="9">
        <v>5.4989999999999997E-2</v>
      </c>
      <c r="S23" s="9">
        <v>7.6219999999999996E-2</v>
      </c>
      <c r="T23" s="9">
        <v>1.6299999999999999E-2</v>
      </c>
      <c r="U23" s="9">
        <v>6.0249999999999998E-2</v>
      </c>
      <c r="V23" s="9">
        <v>0.35333999999999999</v>
      </c>
      <c r="W23" s="9">
        <v>6.5129999999999993E-2</v>
      </c>
      <c r="X23" s="9">
        <v>4.1439999999999998E-2</v>
      </c>
      <c r="Y23" s="9">
        <v>0.10511</v>
      </c>
      <c r="Z23" s="9">
        <v>2.7400000000000001E-2</v>
      </c>
      <c r="AA23" s="25">
        <v>0.33823999999999999</v>
      </c>
      <c r="AB23" s="25">
        <v>0.60085999999999995</v>
      </c>
      <c r="AC23" s="9">
        <v>9.1700000000000004E-2</v>
      </c>
      <c r="AD23" s="9">
        <v>4.1700000000000001E-3</v>
      </c>
      <c r="AE23" s="9">
        <v>6.522E-2</v>
      </c>
      <c r="AF23" s="25">
        <v>7.7822100000000001</v>
      </c>
      <c r="AG23" s="9">
        <v>0.93852000000000002</v>
      </c>
      <c r="AH23" s="9">
        <v>2.9138099999999998</v>
      </c>
      <c r="AI23" s="9">
        <v>0.58911999999999998</v>
      </c>
      <c r="AJ23" s="9">
        <v>0.45068000000000003</v>
      </c>
      <c r="AK23" s="9">
        <v>0.18010000000000001</v>
      </c>
      <c r="AL23" s="9">
        <v>0.83731</v>
      </c>
      <c r="AM23" s="9">
        <v>0.48421999999999998</v>
      </c>
      <c r="AN23" s="9">
        <v>1.023E-2</v>
      </c>
      <c r="AO23" s="9">
        <v>5.3339999999999999E-2</v>
      </c>
      <c r="AP23" s="9">
        <v>1.1091599999999999</v>
      </c>
      <c r="AQ23" s="25">
        <v>0.28258</v>
      </c>
      <c r="AR23" s="9">
        <v>1.8579999999999999E-2</v>
      </c>
      <c r="AS23" s="9">
        <v>6.1559999999999997E-2</v>
      </c>
      <c r="AT23" s="25">
        <v>0.21224000000000001</v>
      </c>
      <c r="AU23" s="9">
        <v>0.2651</v>
      </c>
      <c r="AV23" s="25">
        <v>0.81915000000000004</v>
      </c>
      <c r="AW23" s="9">
        <v>8.8000000000000005E-3</v>
      </c>
      <c r="AX23" s="9">
        <v>5</v>
      </c>
      <c r="AY23" s="9">
        <v>0.32745000000000002</v>
      </c>
      <c r="AZ23" s="9">
        <v>0.44717000000000001</v>
      </c>
      <c r="BA23" s="9">
        <v>5.8999999999999999E-3</v>
      </c>
      <c r="BB23" s="9">
        <v>0.25289</v>
      </c>
      <c r="BC23" s="9">
        <v>4.9669999999999999E-2</v>
      </c>
      <c r="BD23" s="9">
        <v>0.15361</v>
      </c>
      <c r="BE23" s="9">
        <v>0.1234</v>
      </c>
      <c r="BF23" s="9">
        <v>0.97650999999999999</v>
      </c>
      <c r="BG23" s="9">
        <v>0.86567000000000005</v>
      </c>
      <c r="BH23" s="9">
        <v>3.9120000000000002E-2</v>
      </c>
      <c r="BI23" s="9">
        <v>0.35297000000000001</v>
      </c>
      <c r="BJ23" s="25">
        <v>0.16769999999999999</v>
      </c>
      <c r="BK23" s="9">
        <v>5</v>
      </c>
      <c r="BL23" s="9">
        <v>3.7260000000000001E-2</v>
      </c>
      <c r="BM23" s="9">
        <v>0.20996000000000001</v>
      </c>
      <c r="BN23" s="9">
        <v>0.29344999999999999</v>
      </c>
      <c r="BO23" s="25">
        <v>0.26682</v>
      </c>
      <c r="BP23" s="9">
        <v>3.29E-3</v>
      </c>
      <c r="BQ23" s="9">
        <v>1.908E-2</v>
      </c>
      <c r="BR23" s="9">
        <v>4.727E-2</v>
      </c>
      <c r="BS23" s="9">
        <v>2.5729999999999999E-2</v>
      </c>
      <c r="BT23" s="9">
        <v>3.1700000000000001E-3</v>
      </c>
      <c r="BU23" s="25">
        <v>7.8899999999999998E-2</v>
      </c>
      <c r="BV23" s="9">
        <v>1.92404</v>
      </c>
      <c r="BW23" s="9">
        <v>0.11136</v>
      </c>
      <c r="BX23" s="9">
        <v>9.8999999999999999E-4</v>
      </c>
      <c r="BY23" s="9">
        <v>5.4690000000000003E-2</v>
      </c>
      <c r="BZ23" s="9">
        <v>4.4510000000000001E-2</v>
      </c>
      <c r="CA23" s="25">
        <v>5.9676999999999998</v>
      </c>
      <c r="CB23" s="25">
        <v>11.02839</v>
      </c>
      <c r="CC23" s="9">
        <v>1.0200000000000001E-3</v>
      </c>
      <c r="CD23" s="9">
        <v>7.5000000000000002E-4</v>
      </c>
      <c r="CE23" s="9">
        <v>5</v>
      </c>
      <c r="CF23" s="9">
        <v>3.6639999999999999E-2</v>
      </c>
      <c r="CG23" s="9">
        <v>0.48895</v>
      </c>
      <c r="CH23" s="9">
        <v>6.2080000000000003E-2</v>
      </c>
      <c r="CI23" s="9">
        <v>0.50073000000000001</v>
      </c>
      <c r="CJ23" s="9">
        <v>0.40544000000000002</v>
      </c>
      <c r="CK23" s="9">
        <v>0.25124000000000002</v>
      </c>
      <c r="CL23" s="9">
        <v>2.0200000000000001E-3</v>
      </c>
      <c r="CM23" s="9">
        <v>1.959E-2</v>
      </c>
      <c r="CN23" s="9">
        <v>5</v>
      </c>
      <c r="CO23" s="9">
        <v>3.6800000000000001E-3</v>
      </c>
      <c r="CP23" s="9">
        <v>2.9090000000000001E-2</v>
      </c>
      <c r="CQ23" s="9">
        <v>7.5480000000000005E-2</v>
      </c>
      <c r="CR23" s="9">
        <v>3.3890000000000003E-2</v>
      </c>
      <c r="CS23" s="9">
        <v>7.6020000000000004E-2</v>
      </c>
      <c r="CT23" s="9">
        <v>2.8500000000000001E-2</v>
      </c>
      <c r="CU23" s="9">
        <v>3.6179999999999997E-2</v>
      </c>
      <c r="CV23" s="9">
        <v>0.22609000000000001</v>
      </c>
      <c r="CW23" s="9">
        <v>1.9599999999999999E-3</v>
      </c>
      <c r="CX23" s="9">
        <v>3.1690000000000003E-2</v>
      </c>
      <c r="CY23" s="9">
        <v>3.7269999999999998E-2</v>
      </c>
      <c r="CZ23" s="9">
        <v>6.1199999999999996E-3</v>
      </c>
      <c r="DA23" s="9">
        <v>1.0030000000000001E-2</v>
      </c>
      <c r="DB23" s="9">
        <v>2.9870000000000001E-2</v>
      </c>
      <c r="DC23" s="9">
        <v>6.5140000000000003E-2</v>
      </c>
      <c r="DD23" s="9">
        <v>4.0099999999999997E-3</v>
      </c>
      <c r="DE23" s="9">
        <v>0.48936000000000002</v>
      </c>
      <c r="DF23" s="9">
        <v>2.8300000000000001E-3</v>
      </c>
      <c r="DG23" s="9">
        <v>4.3099999999999996E-3</v>
      </c>
      <c r="DH23" s="9">
        <v>0.25489000000000001</v>
      </c>
    </row>
    <row r="24" spans="1:112" s="8" customFormat="1" x14ac:dyDescent="0.15">
      <c r="A24" s="9" t="s">
        <v>133</v>
      </c>
      <c r="B24" s="9">
        <v>19.592700000000001</v>
      </c>
      <c r="C24" s="9">
        <v>116.13332</v>
      </c>
      <c r="D24" s="9">
        <v>13.674200000000001</v>
      </c>
      <c r="E24" s="9">
        <v>79.769319999999993</v>
      </c>
      <c r="F24" s="9">
        <v>18.908169999999998</v>
      </c>
      <c r="G24" s="9">
        <v>4.5350299999999999</v>
      </c>
      <c r="H24" s="9">
        <v>1.7863899999999999</v>
      </c>
      <c r="I24" s="9">
        <v>0.36038999999999999</v>
      </c>
      <c r="J24" s="9">
        <v>1.70529</v>
      </c>
      <c r="K24" s="9">
        <v>0.38292999999999999</v>
      </c>
      <c r="L24" s="9">
        <v>0.44189000000000001</v>
      </c>
      <c r="M24" s="9">
        <v>6.7041199999999996</v>
      </c>
      <c r="N24" s="9">
        <v>3.9393600000000002</v>
      </c>
      <c r="O24" s="9">
        <v>8.4809999999999997E-2</v>
      </c>
      <c r="P24" s="9">
        <v>0.66281000000000001</v>
      </c>
      <c r="Q24" s="9">
        <v>0.35713</v>
      </c>
      <c r="R24" s="9">
        <v>4.5530000000000001E-2</v>
      </c>
      <c r="S24" s="9">
        <v>3.0129999999999999</v>
      </c>
      <c r="T24" s="9">
        <v>0.19272</v>
      </c>
      <c r="U24" s="9">
        <v>0.28666999999999998</v>
      </c>
      <c r="V24" s="9">
        <v>0.31831999999999999</v>
      </c>
      <c r="W24" s="9">
        <v>0.14818999999999999</v>
      </c>
      <c r="X24" s="9">
        <v>5.8749999999999997E-2</v>
      </c>
      <c r="Y24" s="9">
        <v>0.43602000000000002</v>
      </c>
      <c r="Z24" s="9">
        <v>2.0449999999999999E-2</v>
      </c>
      <c r="AA24" s="25">
        <v>2.3840499999999998</v>
      </c>
      <c r="AB24" s="25">
        <v>1.1062399999999999</v>
      </c>
      <c r="AC24" s="9">
        <v>8.1939999999999999E-2</v>
      </c>
      <c r="AD24" s="9">
        <v>4.0000000000000001E-3</v>
      </c>
      <c r="AE24" s="9">
        <v>2.5569999999999999E-2</v>
      </c>
      <c r="AF24" s="25">
        <v>10.83949</v>
      </c>
      <c r="AG24" s="9">
        <v>2.37005</v>
      </c>
      <c r="AH24" s="9">
        <v>2.0200100000000001</v>
      </c>
      <c r="AI24" s="9">
        <v>1.2842899999999999</v>
      </c>
      <c r="AJ24" s="9">
        <v>0.86597000000000002</v>
      </c>
      <c r="AK24" s="9">
        <v>0.60677000000000003</v>
      </c>
      <c r="AL24" s="9">
        <v>0.51071999999999995</v>
      </c>
      <c r="AM24" s="9">
        <v>1.94275</v>
      </c>
      <c r="AN24" s="9">
        <v>1.21E-2</v>
      </c>
      <c r="AO24" s="9">
        <v>3.6170000000000001E-2</v>
      </c>
      <c r="AP24" s="9">
        <v>7.6159400000000002</v>
      </c>
      <c r="AQ24" s="25">
        <v>0.22248999999999999</v>
      </c>
      <c r="AR24" s="9">
        <v>1.3860000000000001E-2</v>
      </c>
      <c r="AS24" s="9">
        <v>7.8460000000000002E-2</v>
      </c>
      <c r="AT24" s="25">
        <v>0.32601000000000002</v>
      </c>
      <c r="AU24" s="9">
        <v>1.00092</v>
      </c>
      <c r="AV24" s="25">
        <v>0.80049000000000003</v>
      </c>
      <c r="AW24" s="9">
        <v>6.8399999999999997E-3</v>
      </c>
      <c r="AX24" s="9">
        <v>5</v>
      </c>
      <c r="AY24" s="9">
        <v>0.14974000000000001</v>
      </c>
      <c r="AZ24" s="9">
        <v>0.33367999999999998</v>
      </c>
      <c r="BA24" s="9">
        <v>2.0400000000000001E-3</v>
      </c>
      <c r="BB24" s="9">
        <v>0.18695000000000001</v>
      </c>
      <c r="BC24" s="9">
        <v>4.1489999999999999E-2</v>
      </c>
      <c r="BD24" s="9">
        <v>0.21329999999999999</v>
      </c>
      <c r="BE24" s="9">
        <v>0.12523000000000001</v>
      </c>
      <c r="BF24" s="9">
        <v>2.2717299999999998</v>
      </c>
      <c r="BG24" s="9">
        <v>3.0035400000000001</v>
      </c>
      <c r="BH24" s="9">
        <v>2.6599999999999999E-2</v>
      </c>
      <c r="BI24" s="9">
        <v>0.27855999999999997</v>
      </c>
      <c r="BJ24" s="25">
        <v>0.67993999999999999</v>
      </c>
      <c r="BK24" s="9">
        <v>5</v>
      </c>
      <c r="BL24" s="9">
        <v>2.8199999999999999E-2</v>
      </c>
      <c r="BM24" s="9">
        <v>0.15881000000000001</v>
      </c>
      <c r="BN24" s="9">
        <v>0.27277000000000001</v>
      </c>
      <c r="BO24" s="25">
        <v>0.31602000000000002</v>
      </c>
      <c r="BP24" s="9">
        <v>2.3999999999999998E-3</v>
      </c>
      <c r="BQ24" s="9">
        <v>1.455E-2</v>
      </c>
      <c r="BR24" s="9">
        <v>4.3090000000000003E-2</v>
      </c>
      <c r="BS24" s="9">
        <v>3.7789999999999997E-2</v>
      </c>
      <c r="BT24" s="9">
        <v>3.48E-3</v>
      </c>
      <c r="BU24" s="25">
        <v>6.7720000000000002E-2</v>
      </c>
      <c r="BV24" s="9">
        <v>1.8818699999999999</v>
      </c>
      <c r="BW24" s="9">
        <v>0.18423</v>
      </c>
      <c r="BX24" s="9">
        <v>3.15E-3</v>
      </c>
      <c r="BY24" s="9">
        <v>4.2759999999999999E-2</v>
      </c>
      <c r="BZ24" s="9">
        <v>3.5680000000000003E-2</v>
      </c>
      <c r="CA24" s="25">
        <v>8.0818499999999993</v>
      </c>
      <c r="CB24" s="25">
        <v>14.139139999999999</v>
      </c>
      <c r="CC24" s="9">
        <v>2.2799999999999999E-3</v>
      </c>
      <c r="CD24" s="9">
        <v>0</v>
      </c>
      <c r="CE24" s="9">
        <v>5</v>
      </c>
      <c r="CF24" s="9">
        <v>3.5049999999999998E-2</v>
      </c>
      <c r="CG24" s="9">
        <v>0.45069999999999999</v>
      </c>
      <c r="CH24" s="9">
        <v>7.8240000000000004E-2</v>
      </c>
      <c r="CI24" s="9">
        <v>0.42392999999999997</v>
      </c>
      <c r="CJ24" s="9">
        <v>0.38255</v>
      </c>
      <c r="CK24" s="9">
        <v>0.35082000000000002</v>
      </c>
      <c r="CL24" s="9">
        <v>1.97E-3</v>
      </c>
      <c r="CM24" s="9">
        <v>2.342E-2</v>
      </c>
      <c r="CN24" s="9">
        <v>5</v>
      </c>
      <c r="CO24" s="9">
        <v>2.63E-3</v>
      </c>
      <c r="CP24" s="9">
        <v>2.3189999999999999E-2</v>
      </c>
      <c r="CQ24" s="9">
        <v>6.3070000000000001E-2</v>
      </c>
      <c r="CR24" s="9">
        <v>2.751E-2</v>
      </c>
      <c r="CS24" s="9">
        <v>9.2410000000000006E-2</v>
      </c>
      <c r="CT24" s="9">
        <v>2.4279999999999999E-2</v>
      </c>
      <c r="CU24" s="9">
        <v>3.0460000000000001E-2</v>
      </c>
      <c r="CV24" s="9">
        <v>0.20505000000000001</v>
      </c>
      <c r="CW24" s="9">
        <v>1.64E-3</v>
      </c>
      <c r="CX24" s="9">
        <v>3.2669999999999998E-2</v>
      </c>
      <c r="CY24" s="9">
        <v>3.44E-2</v>
      </c>
      <c r="CZ24" s="9">
        <v>4.5500000000000002E-3</v>
      </c>
      <c r="DA24" s="9">
        <v>8.5599999999999999E-3</v>
      </c>
      <c r="DB24" s="9">
        <v>2.8000000000000001E-2</v>
      </c>
      <c r="DC24" s="9">
        <v>7.2720000000000007E-2</v>
      </c>
      <c r="DD24" s="9">
        <v>2.8700000000000002E-3</v>
      </c>
      <c r="DE24" s="9">
        <v>0.89026000000000005</v>
      </c>
      <c r="DF24" s="9">
        <v>3.8800000000000002E-3</v>
      </c>
      <c r="DG24" s="9">
        <v>2.9299999999999999E-3</v>
      </c>
      <c r="DH24" s="9">
        <v>0.2853</v>
      </c>
    </row>
    <row r="25" spans="1:112" s="8" customFormat="1" x14ac:dyDescent="0.15">
      <c r="A25" s="9" t="s">
        <v>134</v>
      </c>
      <c r="B25" s="9">
        <v>11.15774</v>
      </c>
      <c r="C25" s="9">
        <v>23.79447</v>
      </c>
      <c r="D25" s="9">
        <v>9.1790800000000008</v>
      </c>
      <c r="E25" s="9">
        <v>32.337719999999997</v>
      </c>
      <c r="F25" s="9">
        <v>28.823969999999999</v>
      </c>
      <c r="G25" s="9">
        <v>4.3123100000000001</v>
      </c>
      <c r="H25" s="9">
        <v>1.16597</v>
      </c>
      <c r="I25" s="9">
        <v>0.25738</v>
      </c>
      <c r="J25" s="9">
        <v>1.4003399999999999</v>
      </c>
      <c r="K25" s="9">
        <v>0.38743</v>
      </c>
      <c r="L25" s="9">
        <v>0.61990000000000001</v>
      </c>
      <c r="M25" s="9">
        <v>8.2700800000000001</v>
      </c>
      <c r="N25" s="9">
        <v>4.6112799999999998</v>
      </c>
      <c r="O25" s="9">
        <v>5.9760000000000001E-2</v>
      </c>
      <c r="P25" s="9">
        <v>0.55439000000000005</v>
      </c>
      <c r="Q25" s="9">
        <v>0.92837000000000003</v>
      </c>
      <c r="R25" s="9">
        <v>2.2530000000000001E-2</v>
      </c>
      <c r="S25" s="9">
        <v>2.13693</v>
      </c>
      <c r="T25" s="9">
        <v>0.65983000000000003</v>
      </c>
      <c r="U25" s="9">
        <v>4.9509999999999998E-2</v>
      </c>
      <c r="V25" s="9">
        <v>0.29621999999999998</v>
      </c>
      <c r="W25" s="9">
        <v>7.6899999999999996E-2</v>
      </c>
      <c r="X25" s="9">
        <v>4.1140000000000003E-2</v>
      </c>
      <c r="Y25" s="9">
        <v>0.12745000000000001</v>
      </c>
      <c r="Z25" s="9">
        <v>1.2120000000000001E-2</v>
      </c>
      <c r="AA25" s="25">
        <v>1.62906</v>
      </c>
      <c r="AB25" s="25">
        <v>1.11174</v>
      </c>
      <c r="AC25" s="9">
        <v>8.652E-2</v>
      </c>
      <c r="AD25" s="9">
        <v>3.5999999999999999E-3</v>
      </c>
      <c r="AE25" s="9">
        <v>0.12317</v>
      </c>
      <c r="AF25" s="25">
        <v>13.77073</v>
      </c>
      <c r="AG25" s="9">
        <v>1.081</v>
      </c>
      <c r="AH25" s="9">
        <v>1.38002</v>
      </c>
      <c r="AI25" s="9">
        <v>1.8430299999999999</v>
      </c>
      <c r="AJ25" s="9">
        <v>1.1791100000000001</v>
      </c>
      <c r="AK25" s="9">
        <v>0.85872999999999999</v>
      </c>
      <c r="AL25" s="9">
        <v>0.433</v>
      </c>
      <c r="AM25" s="9">
        <v>1.40663</v>
      </c>
      <c r="AN25" s="9">
        <v>9.9399999999999992E-3</v>
      </c>
      <c r="AO25" s="9">
        <v>2.5870000000000001E-2</v>
      </c>
      <c r="AP25" s="9">
        <v>4.5573800000000002</v>
      </c>
      <c r="AQ25" s="25">
        <v>0.65402000000000005</v>
      </c>
      <c r="AR25" s="9">
        <v>1.6750000000000001E-2</v>
      </c>
      <c r="AS25" s="9">
        <v>7.7670000000000003E-2</v>
      </c>
      <c r="AT25" s="25">
        <v>0.23105000000000001</v>
      </c>
      <c r="AU25" s="9">
        <v>0.90583000000000002</v>
      </c>
      <c r="AV25" s="25">
        <v>0.67405000000000004</v>
      </c>
      <c r="AW25" s="9">
        <v>4.8700000000000002E-3</v>
      </c>
      <c r="AX25" s="9">
        <v>5</v>
      </c>
      <c r="AY25" s="9">
        <v>0.11305</v>
      </c>
      <c r="AZ25" s="9">
        <v>0.28693999999999997</v>
      </c>
      <c r="BA25" s="9">
        <v>4.5100000000000001E-3</v>
      </c>
      <c r="BB25" s="9">
        <v>0.21257000000000001</v>
      </c>
      <c r="BC25" s="9">
        <v>6.3799999999999996E-2</v>
      </c>
      <c r="BD25" s="9">
        <v>0.26755000000000001</v>
      </c>
      <c r="BE25" s="9">
        <v>0.10675999999999999</v>
      </c>
      <c r="BF25" s="9">
        <v>1.40577</v>
      </c>
      <c r="BG25" s="9">
        <v>2.1472000000000002</v>
      </c>
      <c r="BH25" s="9">
        <v>3.7960000000000001E-2</v>
      </c>
      <c r="BI25" s="9">
        <v>0.42226000000000002</v>
      </c>
      <c r="BJ25" s="25">
        <v>0.50861999999999996</v>
      </c>
      <c r="BK25" s="9">
        <v>5</v>
      </c>
      <c r="BL25" s="9">
        <v>1.9099999999999999E-2</v>
      </c>
      <c r="BM25" s="9">
        <v>0.23024</v>
      </c>
      <c r="BN25" s="9">
        <v>0.24673999999999999</v>
      </c>
      <c r="BO25" s="25">
        <v>0.3261</v>
      </c>
      <c r="BP25" s="9">
        <v>2.9299999999999999E-3</v>
      </c>
      <c r="BQ25" s="9">
        <v>1.883E-2</v>
      </c>
      <c r="BR25" s="9">
        <v>7.3169999999999999E-2</v>
      </c>
      <c r="BS25" s="9">
        <v>3.4040000000000001E-2</v>
      </c>
      <c r="BT25" s="9">
        <v>2.66E-3</v>
      </c>
      <c r="BU25" s="25">
        <v>5.4649999999999997E-2</v>
      </c>
      <c r="BV25" s="9">
        <v>1.95581</v>
      </c>
      <c r="BW25" s="9">
        <v>0.19800000000000001</v>
      </c>
      <c r="BX25" s="9">
        <v>4.3800000000000002E-3</v>
      </c>
      <c r="BY25" s="9">
        <v>4.7800000000000002E-2</v>
      </c>
      <c r="BZ25" s="9">
        <v>2.4680000000000001E-2</v>
      </c>
      <c r="CA25" s="25">
        <v>6.9885200000000003</v>
      </c>
      <c r="CB25" s="25">
        <v>11.54041</v>
      </c>
      <c r="CC25" s="9">
        <v>1.49E-3</v>
      </c>
      <c r="CD25" s="9">
        <v>7.5000000000000002E-4</v>
      </c>
      <c r="CE25" s="9">
        <v>5</v>
      </c>
      <c r="CF25" s="9">
        <v>3.5830000000000001E-2</v>
      </c>
      <c r="CG25" s="9">
        <v>0.45322000000000001</v>
      </c>
      <c r="CH25" s="9">
        <v>0.10324999999999999</v>
      </c>
      <c r="CI25" s="9">
        <v>0.55696000000000001</v>
      </c>
      <c r="CJ25" s="9">
        <v>0.43331999999999998</v>
      </c>
      <c r="CK25" s="9">
        <v>0.33554</v>
      </c>
      <c r="CL25" s="9">
        <v>2.99E-3</v>
      </c>
      <c r="CM25" s="9">
        <v>1.806E-2</v>
      </c>
      <c r="CN25" s="9">
        <v>5</v>
      </c>
      <c r="CO25" s="9">
        <v>1.7700000000000001E-3</v>
      </c>
      <c r="CP25" s="9">
        <v>2.4199999999999999E-2</v>
      </c>
      <c r="CQ25" s="9">
        <v>6.2969999999999998E-2</v>
      </c>
      <c r="CR25" s="9">
        <v>2.862E-2</v>
      </c>
      <c r="CS25" s="9">
        <v>0.10231999999999999</v>
      </c>
      <c r="CT25" s="9">
        <v>2.494E-2</v>
      </c>
      <c r="CU25" s="9">
        <v>3.1390000000000001E-2</v>
      </c>
      <c r="CV25" s="9">
        <v>0.19583999999999999</v>
      </c>
      <c r="CW25" s="9">
        <v>2.2000000000000001E-3</v>
      </c>
      <c r="CX25" s="9">
        <v>2.3599999999999999E-2</v>
      </c>
      <c r="CY25" s="9">
        <v>3.3270000000000001E-2</v>
      </c>
      <c r="CZ25" s="9">
        <v>5.5300000000000002E-3</v>
      </c>
      <c r="DA25" s="9">
        <v>8.77E-3</v>
      </c>
      <c r="DB25" s="9">
        <v>4.8599999999999997E-2</v>
      </c>
      <c r="DC25" s="9">
        <v>7.6170000000000002E-2</v>
      </c>
      <c r="DD25" s="9">
        <v>4.4600000000000004E-3</v>
      </c>
      <c r="DE25" s="9">
        <v>0.96145999999999998</v>
      </c>
      <c r="DF25" s="9">
        <v>4.5900000000000003E-3</v>
      </c>
      <c r="DG25" s="9">
        <v>4.4799999999999996E-3</v>
      </c>
      <c r="DH25" s="9">
        <v>0.28869</v>
      </c>
    </row>
    <row r="26" spans="1:112" s="8" customFormat="1" x14ac:dyDescent="0.15">
      <c r="A26" s="9" t="s">
        <v>135</v>
      </c>
      <c r="B26" s="9">
        <v>4.2321999999999997</v>
      </c>
      <c r="C26" s="9">
        <v>3.0051399999999999</v>
      </c>
      <c r="D26" s="9">
        <v>3.6198999999999999</v>
      </c>
      <c r="E26" s="9">
        <v>1.0047699999999999</v>
      </c>
      <c r="F26" s="9">
        <v>33.285960000000003</v>
      </c>
      <c r="G26" s="9">
        <v>2.9250799999999999</v>
      </c>
      <c r="H26" s="9">
        <v>0.94362999999999997</v>
      </c>
      <c r="I26" s="9">
        <v>0.14946000000000001</v>
      </c>
      <c r="J26" s="9">
        <v>0.25391000000000002</v>
      </c>
      <c r="K26" s="9">
        <v>8.5849999999999996E-2</v>
      </c>
      <c r="L26" s="9">
        <v>0.19342999999999999</v>
      </c>
      <c r="M26" s="9">
        <v>9.6453600000000002</v>
      </c>
      <c r="N26" s="9">
        <v>4.72384</v>
      </c>
      <c r="O26" s="9">
        <v>6.6129999999999994E-2</v>
      </c>
      <c r="P26" s="9">
        <v>0.45012000000000002</v>
      </c>
      <c r="Q26" s="9">
        <v>0.93167</v>
      </c>
      <c r="R26" s="9">
        <v>1.5789999999999998E-2</v>
      </c>
      <c r="S26" s="9">
        <v>0.22001999999999999</v>
      </c>
      <c r="T26" s="9">
        <v>2.0650000000000002E-2</v>
      </c>
      <c r="U26" s="9">
        <v>5.2699999999999997E-2</v>
      </c>
      <c r="V26" s="9">
        <v>0.31209999999999999</v>
      </c>
      <c r="W26" s="9">
        <v>3.841E-2</v>
      </c>
      <c r="X26" s="9">
        <v>7.6020000000000004E-2</v>
      </c>
      <c r="Y26" s="9">
        <v>6.6680000000000003E-2</v>
      </c>
      <c r="Z26" s="9">
        <v>1.9630000000000002E-2</v>
      </c>
      <c r="AA26" s="25">
        <v>0.38489000000000001</v>
      </c>
      <c r="AB26" s="25">
        <v>0.77939000000000003</v>
      </c>
      <c r="AC26" s="9">
        <v>8.2199999999999995E-2</v>
      </c>
      <c r="AD26" s="9">
        <v>1.34E-3</v>
      </c>
      <c r="AE26" s="9">
        <v>2.6419999999999999E-2</v>
      </c>
      <c r="AF26" s="25">
        <v>9.7776800000000001</v>
      </c>
      <c r="AG26" s="9">
        <v>0.99316000000000004</v>
      </c>
      <c r="AH26" s="9">
        <v>1.24715</v>
      </c>
      <c r="AI26" s="9">
        <v>0.43091000000000002</v>
      </c>
      <c r="AJ26" s="9">
        <v>0.34893000000000002</v>
      </c>
      <c r="AK26" s="9">
        <v>0.22747999999999999</v>
      </c>
      <c r="AL26" s="9">
        <v>0.64988000000000001</v>
      </c>
      <c r="AM26" s="9">
        <v>0.41410000000000002</v>
      </c>
      <c r="AN26" s="9">
        <v>5.0699999999999999E-3</v>
      </c>
      <c r="AO26" s="9">
        <v>3.3360000000000001E-2</v>
      </c>
      <c r="AP26" s="9">
        <v>0.83697999999999995</v>
      </c>
      <c r="AQ26" s="25">
        <v>0.16888</v>
      </c>
      <c r="AR26" s="9">
        <v>2.1430000000000001E-2</v>
      </c>
      <c r="AS26" s="9">
        <v>5.2019999999999997E-2</v>
      </c>
      <c r="AT26" s="25">
        <v>0.21468000000000001</v>
      </c>
      <c r="AU26" s="9">
        <v>0.20963999999999999</v>
      </c>
      <c r="AV26" s="25">
        <v>0.55101</v>
      </c>
      <c r="AW26" s="9">
        <v>4.0499999999999998E-3</v>
      </c>
      <c r="AX26" s="9">
        <v>5</v>
      </c>
      <c r="AY26" s="9">
        <v>0.12783</v>
      </c>
      <c r="AZ26" s="9">
        <v>0.19453000000000001</v>
      </c>
      <c r="BA26" s="9">
        <v>5.9300000000000004E-3</v>
      </c>
      <c r="BB26" s="9">
        <v>7.85E-2</v>
      </c>
      <c r="BC26" s="9">
        <v>2.392E-2</v>
      </c>
      <c r="BD26" s="9">
        <v>8.0460000000000004E-2</v>
      </c>
      <c r="BE26" s="9">
        <v>0.10568</v>
      </c>
      <c r="BF26" s="9">
        <v>0.64581999999999995</v>
      </c>
      <c r="BG26" s="9">
        <v>0.69747999999999999</v>
      </c>
      <c r="BH26" s="9">
        <v>4.206E-2</v>
      </c>
      <c r="BI26" s="9">
        <v>0.19139999999999999</v>
      </c>
      <c r="BJ26" s="25">
        <v>1.09945</v>
      </c>
      <c r="BK26" s="9">
        <v>5</v>
      </c>
      <c r="BL26" s="9">
        <v>2.4379999999999999E-2</v>
      </c>
      <c r="BM26" s="9">
        <v>0.13394</v>
      </c>
      <c r="BN26" s="9">
        <v>0.20533000000000001</v>
      </c>
      <c r="BO26" s="25">
        <v>0.34414</v>
      </c>
      <c r="BP26" s="9">
        <v>3.4399999999999999E-3</v>
      </c>
      <c r="BQ26" s="9">
        <v>2.2419999999999999E-2</v>
      </c>
      <c r="BR26" s="9">
        <v>3.9980000000000002E-2</v>
      </c>
      <c r="BS26" s="9">
        <v>3.0620000000000001E-2</v>
      </c>
      <c r="BT26" s="9">
        <v>1.9400000000000001E-3</v>
      </c>
      <c r="BU26" s="25">
        <v>5.0130000000000001E-2</v>
      </c>
      <c r="BV26" s="9">
        <v>1.5650999999999999</v>
      </c>
      <c r="BW26" s="9">
        <v>0.12723999999999999</v>
      </c>
      <c r="BX26" s="9">
        <v>3.6800000000000001E-3</v>
      </c>
      <c r="BY26" s="9">
        <v>4.9299999999999997E-2</v>
      </c>
      <c r="BZ26" s="9">
        <v>2.7570000000000001E-2</v>
      </c>
      <c r="CA26" s="25">
        <v>5.8999199999999998</v>
      </c>
      <c r="CB26" s="25">
        <v>13.29974</v>
      </c>
      <c r="CC26" s="9">
        <v>1E-3</v>
      </c>
      <c r="CD26" s="9">
        <v>1.56E-3</v>
      </c>
      <c r="CE26" s="9">
        <v>5</v>
      </c>
      <c r="CF26" s="9">
        <v>2.503E-2</v>
      </c>
      <c r="CG26" s="9">
        <v>0.40333999999999998</v>
      </c>
      <c r="CH26" s="9">
        <v>8.6279999999999996E-2</v>
      </c>
      <c r="CI26" s="9">
        <v>0.48912</v>
      </c>
      <c r="CJ26" s="9">
        <v>0.39145000000000002</v>
      </c>
      <c r="CK26" s="9">
        <v>0.27593000000000001</v>
      </c>
      <c r="CL26" s="9">
        <v>4.8300000000000001E-3</v>
      </c>
      <c r="CM26" s="9">
        <v>1.934E-2</v>
      </c>
      <c r="CN26" s="9">
        <v>5</v>
      </c>
      <c r="CO26" s="9">
        <v>2.0500000000000002E-3</v>
      </c>
      <c r="CP26" s="9">
        <v>3.0890000000000001E-2</v>
      </c>
      <c r="CQ26" s="9">
        <v>0.10034</v>
      </c>
      <c r="CR26" s="9">
        <v>4.4999999999999998E-2</v>
      </c>
      <c r="CS26" s="9">
        <v>7.3899999999999993E-2</v>
      </c>
      <c r="CT26" s="9">
        <v>4.156E-2</v>
      </c>
      <c r="CU26" s="9">
        <v>4.3970000000000002E-2</v>
      </c>
      <c r="CV26" s="9">
        <v>0.33816000000000002</v>
      </c>
      <c r="CW26" s="9">
        <v>9.6000000000000002E-4</v>
      </c>
      <c r="CX26" s="9">
        <v>7.3940000000000006E-2</v>
      </c>
      <c r="CY26" s="9">
        <v>4.8849999999999998E-2</v>
      </c>
      <c r="CZ26" s="9">
        <v>4.1200000000000004E-3</v>
      </c>
      <c r="DA26" s="9">
        <v>1.1780000000000001E-2</v>
      </c>
      <c r="DB26" s="9">
        <v>3.9780000000000003E-2</v>
      </c>
      <c r="DC26" s="9">
        <v>5.636E-2</v>
      </c>
      <c r="DD26" s="9">
        <v>3.0300000000000001E-3</v>
      </c>
      <c r="DE26" s="9">
        <v>0.45230999999999999</v>
      </c>
      <c r="DF26" s="9">
        <v>6.45E-3</v>
      </c>
      <c r="DG26" s="9">
        <v>4.0600000000000002E-3</v>
      </c>
      <c r="DH26" s="9">
        <v>0.25051000000000001</v>
      </c>
    </row>
    <row r="27" spans="1:112" s="8" customFormat="1" x14ac:dyDescent="0.15">
      <c r="A27" s="9" t="s">
        <v>136</v>
      </c>
      <c r="B27" s="9">
        <v>5.0263799999999996</v>
      </c>
      <c r="C27" s="9">
        <v>44.557389999999998</v>
      </c>
      <c r="D27" s="9">
        <v>5.4930000000000003</v>
      </c>
      <c r="E27" s="9">
        <v>5.30382</v>
      </c>
      <c r="F27" s="9">
        <v>21.172720000000002</v>
      </c>
      <c r="G27" s="9">
        <v>3.3557800000000002</v>
      </c>
      <c r="H27" s="9">
        <v>1.0506800000000001</v>
      </c>
      <c r="I27" s="9">
        <v>4.2459999999999998E-2</v>
      </c>
      <c r="J27" s="9">
        <v>0.13677</v>
      </c>
      <c r="K27" s="9">
        <v>1.489E-2</v>
      </c>
      <c r="L27" s="9">
        <v>0.16752</v>
      </c>
      <c r="M27" s="9">
        <v>8.6888799999999993</v>
      </c>
      <c r="N27" s="9">
        <v>4.3826000000000001</v>
      </c>
      <c r="O27" s="9">
        <v>5.5419999999999997E-2</v>
      </c>
      <c r="P27" s="9">
        <v>0.46919</v>
      </c>
      <c r="Q27" s="9">
        <v>1.18144</v>
      </c>
      <c r="R27" s="9">
        <v>2.299E-2</v>
      </c>
      <c r="S27" s="9">
        <v>0.14823</v>
      </c>
      <c r="T27" s="9">
        <v>4.3729999999999998E-2</v>
      </c>
      <c r="U27" s="9">
        <v>0.13277</v>
      </c>
      <c r="V27" s="9">
        <v>0.34582000000000002</v>
      </c>
      <c r="W27" s="9">
        <v>3.9039999999999998E-2</v>
      </c>
      <c r="X27" s="9">
        <v>2.1610000000000001E-2</v>
      </c>
      <c r="Y27" s="9">
        <v>7.5009999999999993E-2</v>
      </c>
      <c r="Z27" s="9">
        <v>0.13700000000000001</v>
      </c>
      <c r="AA27" s="25">
        <v>0.88400000000000001</v>
      </c>
      <c r="AB27" s="25">
        <v>0.62519999999999998</v>
      </c>
      <c r="AC27" s="9">
        <v>9.2660000000000006E-2</v>
      </c>
      <c r="AD27" s="9">
        <v>8.3800000000000003E-3</v>
      </c>
      <c r="AE27" s="9">
        <v>8.5269999999999999E-2</v>
      </c>
      <c r="AF27" s="25">
        <v>7.1706500000000002</v>
      </c>
      <c r="AG27" s="9">
        <v>1.28843</v>
      </c>
      <c r="AH27" s="9">
        <v>2.0134799999999999</v>
      </c>
      <c r="AI27" s="9">
        <v>0.71118999999999999</v>
      </c>
      <c r="AJ27" s="9">
        <v>0.55484999999999995</v>
      </c>
      <c r="AK27" s="9">
        <v>0.24675</v>
      </c>
      <c r="AL27" s="9">
        <v>1.03864</v>
      </c>
      <c r="AM27" s="9">
        <v>0.69743999999999995</v>
      </c>
      <c r="AN27" s="9">
        <v>8.9700000000000005E-3</v>
      </c>
      <c r="AO27" s="9">
        <v>1.703E-2</v>
      </c>
      <c r="AP27" s="9">
        <v>1.65015</v>
      </c>
      <c r="AQ27" s="25">
        <v>0.29557</v>
      </c>
      <c r="AR27" s="9">
        <v>4.5060000000000003E-2</v>
      </c>
      <c r="AS27" s="9">
        <v>0.12298000000000001</v>
      </c>
      <c r="AT27" s="25">
        <v>0.51922999999999997</v>
      </c>
      <c r="AU27" s="9">
        <v>0.31169000000000002</v>
      </c>
      <c r="AV27" s="25">
        <v>1.5147699999999999</v>
      </c>
      <c r="AW27" s="9">
        <v>3.569E-2</v>
      </c>
      <c r="AX27" s="9">
        <v>5</v>
      </c>
      <c r="AY27" s="9">
        <v>1.3341499999999999</v>
      </c>
      <c r="AZ27" s="9">
        <v>0.14165</v>
      </c>
      <c r="BA27" s="9">
        <v>4.2300000000000003E-3</v>
      </c>
      <c r="BB27" s="9">
        <v>0.13186999999999999</v>
      </c>
      <c r="BC27" s="9">
        <v>4.0759999999999998E-2</v>
      </c>
      <c r="BD27" s="9">
        <v>0.1288</v>
      </c>
      <c r="BE27" s="9">
        <v>0.72940000000000005</v>
      </c>
      <c r="BF27" s="9">
        <v>1.9726699999999999</v>
      </c>
      <c r="BG27" s="9">
        <v>1.2265699999999999</v>
      </c>
      <c r="BH27" s="9">
        <v>4.598E-2</v>
      </c>
      <c r="BI27" s="9">
        <v>0.22931000000000001</v>
      </c>
      <c r="BJ27" s="25">
        <v>0.60365999999999997</v>
      </c>
      <c r="BK27" s="9">
        <v>5</v>
      </c>
      <c r="BL27" s="9">
        <v>3.4840000000000003E-2</v>
      </c>
      <c r="BM27" s="9">
        <v>0.14717</v>
      </c>
      <c r="BN27" s="9">
        <v>0.25336999999999998</v>
      </c>
      <c r="BO27" s="25">
        <v>0.55600000000000005</v>
      </c>
      <c r="BP27" s="9">
        <v>3.82E-3</v>
      </c>
      <c r="BQ27" s="9">
        <v>1.3270000000000001E-2</v>
      </c>
      <c r="BR27" s="9">
        <v>3.9309999999999998E-2</v>
      </c>
      <c r="BS27" s="9">
        <v>2.077E-2</v>
      </c>
      <c r="BT27" s="9">
        <v>5.64E-3</v>
      </c>
      <c r="BU27" s="25">
        <v>5.1909999999999998E-2</v>
      </c>
      <c r="BV27" s="9">
        <v>1.87324</v>
      </c>
      <c r="BW27" s="9">
        <v>0.13141</v>
      </c>
      <c r="BX27" s="9">
        <v>2.1099999999999999E-3</v>
      </c>
      <c r="BY27" s="9">
        <v>1.78853</v>
      </c>
      <c r="BZ27" s="9">
        <v>2.52E-2</v>
      </c>
      <c r="CA27" s="25">
        <v>9.5968499999999999</v>
      </c>
      <c r="CB27" s="25">
        <v>23.322510000000001</v>
      </c>
      <c r="CC27" s="9">
        <v>2.5400000000000002E-3</v>
      </c>
      <c r="CD27" s="9">
        <v>1E-4</v>
      </c>
      <c r="CE27" s="9">
        <v>5</v>
      </c>
      <c r="CF27" s="9">
        <v>6.7610000000000003E-2</v>
      </c>
      <c r="CG27" s="9">
        <v>0.67184999999999995</v>
      </c>
      <c r="CH27" s="9">
        <v>0.11212999999999999</v>
      </c>
      <c r="CI27" s="9">
        <v>0.47310999999999998</v>
      </c>
      <c r="CJ27" s="9">
        <v>0.41248000000000001</v>
      </c>
      <c r="CK27" s="9">
        <v>0.20505000000000001</v>
      </c>
      <c r="CL27" s="9">
        <v>2.7200000000000002E-3</v>
      </c>
      <c r="CM27" s="9">
        <v>6.3769999999999993E-2</v>
      </c>
      <c r="CN27" s="9">
        <v>5</v>
      </c>
      <c r="CO27" s="9">
        <v>3.304E-2</v>
      </c>
      <c r="CP27" s="9">
        <v>9.2780000000000001E-2</v>
      </c>
      <c r="CQ27" s="9">
        <v>0.14515</v>
      </c>
      <c r="CR27" s="9">
        <v>6.4680000000000001E-2</v>
      </c>
      <c r="CS27" s="9">
        <v>6.8250000000000005E-2</v>
      </c>
      <c r="CT27" s="9">
        <v>2.9909999999999999E-2</v>
      </c>
      <c r="CU27" s="9">
        <v>6.4579999999999999E-2</v>
      </c>
      <c r="CV27" s="9">
        <v>0.21773000000000001</v>
      </c>
      <c r="CW27" s="9">
        <v>4.2500000000000003E-3</v>
      </c>
      <c r="CX27" s="9">
        <v>5.6959999999999997E-2</v>
      </c>
      <c r="CY27" s="9">
        <v>3.2530000000000003E-2</v>
      </c>
      <c r="CZ27" s="9">
        <v>5.1599999999999997E-3</v>
      </c>
      <c r="DA27" s="9">
        <v>1.085E-2</v>
      </c>
      <c r="DB27" s="9">
        <v>3.5189999999999999E-2</v>
      </c>
      <c r="DC27" s="9">
        <v>5.4780000000000002E-2</v>
      </c>
      <c r="DD27" s="9">
        <v>8.1600000000000006E-3</v>
      </c>
      <c r="DE27" s="9">
        <v>0.56859999999999999</v>
      </c>
      <c r="DF27" s="9">
        <v>3.3500000000000001E-3</v>
      </c>
      <c r="DG27" s="9">
        <v>4.9500000000000004E-3</v>
      </c>
      <c r="DH27" s="9">
        <v>0.29671999999999998</v>
      </c>
    </row>
    <row r="28" spans="1:112" s="8" customFormat="1" x14ac:dyDescent="0.15">
      <c r="A28" s="9" t="s">
        <v>137</v>
      </c>
      <c r="B28" s="9">
        <v>4.6393300000000002</v>
      </c>
      <c r="C28" s="9">
        <v>19.186330000000002</v>
      </c>
      <c r="D28" s="9">
        <v>4.8313300000000003</v>
      </c>
      <c r="E28" s="9">
        <v>2.9691900000000002</v>
      </c>
      <c r="F28" s="9">
        <v>21.60398</v>
      </c>
      <c r="G28" s="9">
        <v>2.6379800000000002</v>
      </c>
      <c r="H28" s="9">
        <v>0.96323000000000003</v>
      </c>
      <c r="I28" s="9">
        <v>4.2840000000000003E-2</v>
      </c>
      <c r="J28" s="9">
        <v>0.12948999999999999</v>
      </c>
      <c r="K28" s="9">
        <v>7.0870000000000002E-2</v>
      </c>
      <c r="L28" s="9">
        <v>0.14268</v>
      </c>
      <c r="M28" s="9">
        <v>6.9468399999999999</v>
      </c>
      <c r="N28" s="9">
        <v>3.38327</v>
      </c>
      <c r="O28" s="9">
        <v>5.518E-2</v>
      </c>
      <c r="P28" s="9">
        <v>0.38976</v>
      </c>
      <c r="Q28" s="9">
        <v>1.19539</v>
      </c>
      <c r="R28" s="9">
        <v>9.7699999999999992E-3</v>
      </c>
      <c r="S28" s="9">
        <v>9.5769999999999994E-2</v>
      </c>
      <c r="T28" s="9">
        <v>1.9820000000000001E-2</v>
      </c>
      <c r="U28" s="9">
        <v>5.5750000000000001E-2</v>
      </c>
      <c r="V28" s="9">
        <v>0.30052000000000001</v>
      </c>
      <c r="W28" s="9">
        <v>3.363E-2</v>
      </c>
      <c r="X28" s="9">
        <v>2.189E-2</v>
      </c>
      <c r="Y28" s="9">
        <v>2.801E-2</v>
      </c>
      <c r="Z28" s="9">
        <v>2.7299999999999998E-3</v>
      </c>
      <c r="AA28" s="25">
        <v>0.84558</v>
      </c>
      <c r="AB28" s="25">
        <v>1.145</v>
      </c>
      <c r="AC28" s="9">
        <v>8.1759999999999999E-2</v>
      </c>
      <c r="AD28" s="9">
        <v>2.0200000000000001E-3</v>
      </c>
      <c r="AE28" s="9">
        <v>4.9689999999999998E-2</v>
      </c>
      <c r="AF28" s="25">
        <v>12.94148</v>
      </c>
      <c r="AG28" s="9">
        <v>0.96536999999999995</v>
      </c>
      <c r="AH28" s="9">
        <v>1.4288700000000001</v>
      </c>
      <c r="AI28" s="9">
        <v>0.37530999999999998</v>
      </c>
      <c r="AJ28" s="9">
        <v>0.36924000000000001</v>
      </c>
      <c r="AK28" s="9">
        <v>0.17019000000000001</v>
      </c>
      <c r="AL28" s="9">
        <v>0.60673999999999995</v>
      </c>
      <c r="AM28" s="9">
        <v>0.42512</v>
      </c>
      <c r="AN28" s="9">
        <v>6.7200000000000003E-3</v>
      </c>
      <c r="AO28" s="9">
        <v>2.4910000000000002E-2</v>
      </c>
      <c r="AP28" s="9">
        <v>0.99716000000000005</v>
      </c>
      <c r="AQ28" s="25">
        <v>0.38553999999999999</v>
      </c>
      <c r="AR28" s="9">
        <v>1.6400000000000001E-2</v>
      </c>
      <c r="AS28" s="9">
        <v>0.10408000000000001</v>
      </c>
      <c r="AT28" s="25">
        <v>0.42216999999999999</v>
      </c>
      <c r="AU28" s="9">
        <v>0.18601999999999999</v>
      </c>
      <c r="AV28" s="25">
        <v>1.0959099999999999</v>
      </c>
      <c r="AW28" s="9">
        <v>4.9899999999999996E-3</v>
      </c>
      <c r="AX28" s="9">
        <v>5</v>
      </c>
      <c r="AY28" s="9">
        <v>0.15347</v>
      </c>
      <c r="AZ28" s="9">
        <v>0.28058</v>
      </c>
      <c r="BA28" s="9">
        <v>2.2799999999999999E-3</v>
      </c>
      <c r="BB28" s="9">
        <v>0.10953</v>
      </c>
      <c r="BC28" s="9">
        <v>3.0259999999999999E-2</v>
      </c>
      <c r="BD28" s="9">
        <v>0.11206000000000001</v>
      </c>
      <c r="BE28" s="9">
        <v>0.10462</v>
      </c>
      <c r="BF28" s="9">
        <v>0.89480999999999999</v>
      </c>
      <c r="BG28" s="9">
        <v>0.92588999999999999</v>
      </c>
      <c r="BH28" s="9">
        <v>3.0020000000000002E-2</v>
      </c>
      <c r="BI28" s="9">
        <v>0.20285</v>
      </c>
      <c r="BJ28" s="25">
        <v>0.63414000000000004</v>
      </c>
      <c r="BK28" s="9">
        <v>5</v>
      </c>
      <c r="BL28" s="9">
        <v>2.6360000000000001E-2</v>
      </c>
      <c r="BM28" s="9">
        <v>0.11088000000000001</v>
      </c>
      <c r="BN28" s="9">
        <v>0.21459</v>
      </c>
      <c r="BO28" s="25">
        <v>0.60887999999999998</v>
      </c>
      <c r="BP28" s="9">
        <v>4.0899999999999999E-3</v>
      </c>
      <c r="BQ28" s="9">
        <v>1.391E-2</v>
      </c>
      <c r="BR28" s="9">
        <v>3.3020000000000001E-2</v>
      </c>
      <c r="BS28" s="9">
        <v>1.576E-2</v>
      </c>
      <c r="BT28" s="9">
        <v>2.9199999999999999E-3</v>
      </c>
      <c r="BU28" s="25">
        <v>6.1010000000000002E-2</v>
      </c>
      <c r="BV28" s="9">
        <v>1.13818</v>
      </c>
      <c r="BW28" s="9">
        <v>0.11636000000000001</v>
      </c>
      <c r="BX28" s="9">
        <v>2E-3</v>
      </c>
      <c r="BY28" s="9">
        <v>4.403E-2</v>
      </c>
      <c r="BZ28" s="9">
        <v>2.2179999999999998E-2</v>
      </c>
      <c r="CA28" s="25">
        <v>7.0970899999999997</v>
      </c>
      <c r="CB28" s="25">
        <v>17.89301</v>
      </c>
      <c r="CC28" s="9">
        <v>2.9499999999999999E-3</v>
      </c>
      <c r="CD28" s="9">
        <v>3.6000000000000002E-4</v>
      </c>
      <c r="CE28" s="9">
        <v>5</v>
      </c>
      <c r="CF28" s="9">
        <v>5.8840000000000003E-2</v>
      </c>
      <c r="CG28" s="9">
        <v>0.35244999999999999</v>
      </c>
      <c r="CH28" s="9">
        <v>0.10964</v>
      </c>
      <c r="CI28" s="9">
        <v>0.36488999999999999</v>
      </c>
      <c r="CJ28" s="9">
        <v>0.31230000000000002</v>
      </c>
      <c r="CK28" s="9">
        <v>0.18417</v>
      </c>
      <c r="CL28" s="9">
        <v>2.5100000000000001E-3</v>
      </c>
      <c r="CM28" s="9">
        <v>3.0609999999999998E-2</v>
      </c>
      <c r="CN28" s="9">
        <v>5</v>
      </c>
      <c r="CO28" s="9">
        <v>2.14E-3</v>
      </c>
      <c r="CP28" s="9">
        <v>2.2579999999999999E-2</v>
      </c>
      <c r="CQ28" s="9">
        <v>6.3079999999999997E-2</v>
      </c>
      <c r="CR28" s="9">
        <v>2.9989999999999999E-2</v>
      </c>
      <c r="CS28" s="9">
        <v>6.1499999999999999E-2</v>
      </c>
      <c r="CT28" s="9">
        <v>2.5770000000000001E-2</v>
      </c>
      <c r="CU28" s="9">
        <v>3.134E-2</v>
      </c>
      <c r="CV28" s="9">
        <v>0.22206999999999999</v>
      </c>
      <c r="CW28" s="9">
        <v>3.2699999999999999E-3</v>
      </c>
      <c r="CX28" s="9">
        <v>5.2990000000000002E-2</v>
      </c>
      <c r="CY28" s="9">
        <v>3.2640000000000002E-2</v>
      </c>
      <c r="CZ28" s="9">
        <v>4.1999999999999997E-3</v>
      </c>
      <c r="DA28" s="9">
        <v>1.022E-2</v>
      </c>
      <c r="DB28" s="9">
        <v>3.4369999999999998E-2</v>
      </c>
      <c r="DC28" s="9">
        <v>7.671E-2</v>
      </c>
      <c r="DD28" s="9">
        <v>6.8599999999999998E-3</v>
      </c>
      <c r="DE28" s="9">
        <v>1.0270999999999999</v>
      </c>
      <c r="DF28" s="9">
        <v>4.5700000000000003E-3</v>
      </c>
      <c r="DG28" s="9">
        <v>5.5700000000000003E-3</v>
      </c>
      <c r="DH28" s="9">
        <v>0.30101</v>
      </c>
    </row>
    <row r="29" spans="1:112" s="8" customFormat="1" x14ac:dyDescent="0.15">
      <c r="A29" s="9" t="s">
        <v>138</v>
      </c>
      <c r="B29" s="9">
        <v>4.5910900000000003</v>
      </c>
      <c r="C29" s="9">
        <v>17.978909999999999</v>
      </c>
      <c r="D29" s="9">
        <v>4.81623</v>
      </c>
      <c r="E29" s="9">
        <v>2.6953299999999998</v>
      </c>
      <c r="F29" s="9">
        <v>21.523630000000001</v>
      </c>
      <c r="G29" s="9">
        <v>2.7552699999999999</v>
      </c>
      <c r="H29" s="9">
        <v>0.97416000000000003</v>
      </c>
      <c r="I29" s="9">
        <v>0.10589999999999999</v>
      </c>
      <c r="J29" s="9">
        <v>0.13650000000000001</v>
      </c>
      <c r="K29" s="9">
        <v>5.3699999999999998E-2</v>
      </c>
      <c r="L29" s="9">
        <v>0.14666999999999999</v>
      </c>
      <c r="M29" s="9">
        <v>6.9127700000000001</v>
      </c>
      <c r="N29" s="9">
        <v>3.21984</v>
      </c>
      <c r="O29" s="9">
        <v>5.3800000000000001E-2</v>
      </c>
      <c r="P29" s="9">
        <v>0.41770000000000002</v>
      </c>
      <c r="Q29" s="9">
        <v>0.68469999999999998</v>
      </c>
      <c r="R29" s="9">
        <v>1.26E-2</v>
      </c>
      <c r="S29" s="9">
        <v>0.13200999999999999</v>
      </c>
      <c r="T29" s="9">
        <v>1.8489999999999999E-2</v>
      </c>
      <c r="U29" s="9">
        <v>8.1549999999999997E-2</v>
      </c>
      <c r="V29" s="9">
        <v>0.30831999999999998</v>
      </c>
      <c r="W29" s="9">
        <v>3.8030000000000001E-2</v>
      </c>
      <c r="X29" s="9">
        <v>4.0989999999999999E-2</v>
      </c>
      <c r="Y29" s="9">
        <v>6.0339999999999998E-2</v>
      </c>
      <c r="Z29" s="9">
        <v>0.19633999999999999</v>
      </c>
      <c r="AA29" s="25">
        <v>0.86155000000000004</v>
      </c>
      <c r="AB29" s="25">
        <v>1.19137</v>
      </c>
      <c r="AC29" s="9">
        <v>4.7410000000000001E-2</v>
      </c>
      <c r="AD29" s="9">
        <v>4.2900000000000004E-3</v>
      </c>
      <c r="AE29" s="9">
        <v>4.7199999999999999E-2</v>
      </c>
      <c r="AF29" s="25">
        <v>11.678559999999999</v>
      </c>
      <c r="AG29" s="9">
        <v>0.95109999999999995</v>
      </c>
      <c r="AH29" s="9">
        <v>1.4604299999999999</v>
      </c>
      <c r="AI29" s="9">
        <v>0.45967000000000002</v>
      </c>
      <c r="AJ29" s="9">
        <v>0.39893000000000001</v>
      </c>
      <c r="AK29" s="9">
        <v>0.17413000000000001</v>
      </c>
      <c r="AL29" s="9">
        <v>0.80637999999999999</v>
      </c>
      <c r="AM29" s="9">
        <v>0.48318</v>
      </c>
      <c r="AN29" s="9">
        <v>3.9899999999999996E-3</v>
      </c>
      <c r="AO29" s="9">
        <v>2.0799999999999999E-2</v>
      </c>
      <c r="AP29" s="9">
        <v>1.0302100000000001</v>
      </c>
      <c r="AQ29" s="25">
        <v>0.28264</v>
      </c>
      <c r="AR29" s="9">
        <v>1.746E-2</v>
      </c>
      <c r="AS29" s="9">
        <v>8.9080000000000006E-2</v>
      </c>
      <c r="AT29" s="25">
        <v>0.31716</v>
      </c>
      <c r="AU29" s="9">
        <v>0.21228</v>
      </c>
      <c r="AV29" s="25">
        <v>1.0974900000000001</v>
      </c>
      <c r="AW29" s="9">
        <v>7.4200000000000004E-3</v>
      </c>
      <c r="AX29" s="9">
        <v>5</v>
      </c>
      <c r="AY29" s="9">
        <v>0.17252999999999999</v>
      </c>
      <c r="AZ29" s="9">
        <v>0.1012</v>
      </c>
      <c r="BA29" s="9">
        <v>1.91E-3</v>
      </c>
      <c r="BB29" s="9">
        <v>0.10865</v>
      </c>
      <c r="BC29" s="9">
        <v>3.0300000000000001E-2</v>
      </c>
      <c r="BD29" s="9">
        <v>0.11938</v>
      </c>
      <c r="BE29" s="9">
        <v>0.10201</v>
      </c>
      <c r="BF29" s="9">
        <v>0.88931000000000004</v>
      </c>
      <c r="BG29" s="9">
        <v>0.93864000000000003</v>
      </c>
      <c r="BH29" s="9">
        <v>4.65E-2</v>
      </c>
      <c r="BI29" s="9">
        <v>0.22653000000000001</v>
      </c>
      <c r="BJ29" s="25">
        <v>0.47616000000000003</v>
      </c>
      <c r="BK29" s="9">
        <v>5</v>
      </c>
      <c r="BL29" s="9">
        <v>2.691E-2</v>
      </c>
      <c r="BM29" s="9">
        <v>0.11688999999999999</v>
      </c>
      <c r="BN29" s="9">
        <v>0.21676000000000001</v>
      </c>
      <c r="BO29" s="25">
        <v>0.43601000000000001</v>
      </c>
      <c r="BP29" s="9">
        <v>4.3699999999999998E-3</v>
      </c>
      <c r="BQ29" s="9">
        <v>1.7579999999999998E-2</v>
      </c>
      <c r="BR29" s="9">
        <v>3.209E-2</v>
      </c>
      <c r="BS29" s="9">
        <v>2.298E-2</v>
      </c>
      <c r="BT29" s="9">
        <v>4.4200000000000003E-3</v>
      </c>
      <c r="BU29" s="25">
        <v>7.5029999999999999E-2</v>
      </c>
      <c r="BV29" s="9">
        <v>1.1860599999999999</v>
      </c>
      <c r="BW29" s="9">
        <v>0.12381</v>
      </c>
      <c r="BX29" s="9">
        <v>4.4900000000000001E-3</v>
      </c>
      <c r="BY29" s="9">
        <v>6.3409999999999994E-2</v>
      </c>
      <c r="BZ29" s="9">
        <v>2.4199999999999999E-2</v>
      </c>
      <c r="CA29" s="25">
        <v>7.1905900000000003</v>
      </c>
      <c r="CB29" s="25">
        <v>14.56481</v>
      </c>
      <c r="CC29" s="9">
        <v>1.8699999999999999E-3</v>
      </c>
      <c r="CD29" s="9">
        <v>1.4499999999999999E-3</v>
      </c>
      <c r="CE29" s="9">
        <v>5</v>
      </c>
      <c r="CF29" s="9">
        <v>5.9409999999999998E-2</v>
      </c>
      <c r="CG29" s="9">
        <v>0.34659000000000001</v>
      </c>
      <c r="CH29" s="9">
        <v>0.11386</v>
      </c>
      <c r="CI29" s="9">
        <v>0.34399999999999997</v>
      </c>
      <c r="CJ29" s="9">
        <v>0.29532000000000003</v>
      </c>
      <c r="CK29" s="9">
        <v>0.18634000000000001</v>
      </c>
      <c r="CL29" s="9">
        <v>2.32E-3</v>
      </c>
      <c r="CM29" s="9">
        <v>3.1919999999999997E-2</v>
      </c>
      <c r="CN29" s="9">
        <v>5</v>
      </c>
      <c r="CO29" s="9">
        <v>2.4299999999999999E-3</v>
      </c>
      <c r="CP29" s="9">
        <v>2.6249999999999999E-2</v>
      </c>
      <c r="CQ29" s="9">
        <v>7.109E-2</v>
      </c>
      <c r="CR29" s="9">
        <v>3.211E-2</v>
      </c>
      <c r="CS29" s="9">
        <v>5.8279999999999998E-2</v>
      </c>
      <c r="CT29" s="9">
        <v>2.8889999999999999E-2</v>
      </c>
      <c r="CU29" s="9">
        <v>3.1480000000000001E-2</v>
      </c>
      <c r="CV29" s="9">
        <v>0.23250999999999999</v>
      </c>
      <c r="CW29" s="9">
        <v>3.4099999999999998E-3</v>
      </c>
      <c r="CX29" s="9">
        <v>6.2260000000000003E-2</v>
      </c>
      <c r="CY29" s="9">
        <v>3.397E-2</v>
      </c>
      <c r="CZ29" s="9">
        <v>3.4099999999999998E-3</v>
      </c>
      <c r="DA29" s="9">
        <v>9.8200000000000006E-3</v>
      </c>
      <c r="DB29" s="9">
        <v>3.3869999999999997E-2</v>
      </c>
      <c r="DC29" s="9">
        <v>5.0110000000000002E-2</v>
      </c>
      <c r="DD29" s="9">
        <v>7.0400000000000003E-3</v>
      </c>
      <c r="DE29" s="9">
        <v>0.57413000000000003</v>
      </c>
      <c r="DF29" s="9">
        <v>1.052E-2</v>
      </c>
      <c r="DG29" s="9">
        <v>6.1000000000000004E-3</v>
      </c>
      <c r="DH29" s="9">
        <v>0.25846999999999998</v>
      </c>
    </row>
    <row r="30" spans="1:112" s="8" customFormat="1" x14ac:dyDescent="0.15">
      <c r="A30" s="9" t="s">
        <v>139</v>
      </c>
      <c r="B30" s="9">
        <v>4.7208800000000002</v>
      </c>
      <c r="C30" s="9">
        <v>23.38625</v>
      </c>
      <c r="D30" s="9">
        <v>4.9522500000000003</v>
      </c>
      <c r="E30" s="9">
        <v>3.1104699999999998</v>
      </c>
      <c r="F30" s="9">
        <v>20.825310000000002</v>
      </c>
      <c r="G30" s="9">
        <v>2.96021</v>
      </c>
      <c r="H30" s="9">
        <v>0.99533000000000005</v>
      </c>
      <c r="I30" s="9">
        <v>0.11523</v>
      </c>
      <c r="J30" s="9">
        <v>0.15454999999999999</v>
      </c>
      <c r="K30" s="9">
        <v>7.3520000000000002E-2</v>
      </c>
      <c r="L30" s="9">
        <v>0.14401</v>
      </c>
      <c r="M30" s="9">
        <v>6.9547999999999996</v>
      </c>
      <c r="N30" s="9">
        <v>3.21225</v>
      </c>
      <c r="O30" s="9">
        <v>2.196E-2</v>
      </c>
      <c r="P30" s="9">
        <v>0.42546</v>
      </c>
      <c r="Q30" s="9">
        <v>0.73077000000000003</v>
      </c>
      <c r="R30" s="9">
        <v>1.375E-2</v>
      </c>
      <c r="S30" s="9">
        <v>0.13976</v>
      </c>
      <c r="T30" s="9">
        <v>3.3230000000000003E-2</v>
      </c>
      <c r="U30" s="9">
        <v>9.8659999999999998E-2</v>
      </c>
      <c r="V30" s="9">
        <v>0.33173999999999998</v>
      </c>
      <c r="W30" s="9">
        <v>5.5079999999999997E-2</v>
      </c>
      <c r="X30" s="9">
        <v>2.9069999999999999E-2</v>
      </c>
      <c r="Y30" s="9">
        <v>6.7449999999999996E-2</v>
      </c>
      <c r="Z30" s="9">
        <v>1.481E-2</v>
      </c>
      <c r="AA30" s="25">
        <v>0.90617000000000003</v>
      </c>
      <c r="AB30" s="25">
        <v>1.31717</v>
      </c>
      <c r="AC30" s="9">
        <v>9.4229999999999994E-2</v>
      </c>
      <c r="AD30" s="9">
        <v>2.8700000000000002E-3</v>
      </c>
      <c r="AE30" s="9">
        <v>7.2969999999999993E-2</v>
      </c>
      <c r="AF30" s="25">
        <v>8.8166600000000006</v>
      </c>
      <c r="AG30" s="9">
        <v>1.2774700000000001</v>
      </c>
      <c r="AH30" s="9">
        <v>1.6225799999999999</v>
      </c>
      <c r="AI30" s="9">
        <v>0.58357000000000003</v>
      </c>
      <c r="AJ30" s="9">
        <v>0.44252000000000002</v>
      </c>
      <c r="AK30" s="9">
        <v>0.23244000000000001</v>
      </c>
      <c r="AL30" s="9">
        <v>1.3308</v>
      </c>
      <c r="AM30" s="9">
        <v>0.64659999999999995</v>
      </c>
      <c r="AN30" s="9">
        <v>5.13E-3</v>
      </c>
      <c r="AO30" s="9">
        <v>4.394E-2</v>
      </c>
      <c r="AP30" s="9">
        <v>1.2186900000000001</v>
      </c>
      <c r="AQ30" s="25">
        <v>0.36925999999999998</v>
      </c>
      <c r="AR30" s="9">
        <v>1.916E-2</v>
      </c>
      <c r="AS30" s="9">
        <v>0.11094999999999999</v>
      </c>
      <c r="AT30" s="25">
        <v>0.44136999999999998</v>
      </c>
      <c r="AU30" s="9">
        <v>0.25729000000000002</v>
      </c>
      <c r="AV30" s="25">
        <v>1.2387999999999999</v>
      </c>
      <c r="AW30" s="9">
        <v>4.9300000000000004E-3</v>
      </c>
      <c r="AX30" s="9">
        <v>5</v>
      </c>
      <c r="AY30" s="9">
        <v>0.19819000000000001</v>
      </c>
      <c r="AZ30" s="9">
        <v>0.26708999999999999</v>
      </c>
      <c r="BA30" s="9">
        <v>1.8400000000000001E-3</v>
      </c>
      <c r="BB30" s="9">
        <v>0.12803</v>
      </c>
      <c r="BC30" s="9">
        <v>4.1709999999999997E-2</v>
      </c>
      <c r="BD30" s="9">
        <v>0.1384</v>
      </c>
      <c r="BE30" s="9">
        <v>0.12206</v>
      </c>
      <c r="BF30" s="9">
        <v>0.99343000000000004</v>
      </c>
      <c r="BG30" s="9">
        <v>1.0152099999999999</v>
      </c>
      <c r="BH30" s="9">
        <v>5.7919999999999999E-2</v>
      </c>
      <c r="BI30" s="9">
        <v>0.23566999999999999</v>
      </c>
      <c r="BJ30" s="25">
        <v>0.40733999999999998</v>
      </c>
      <c r="BK30" s="9">
        <v>5</v>
      </c>
      <c r="BL30" s="9">
        <v>3.6999999999999998E-2</v>
      </c>
      <c r="BM30" s="9">
        <v>0.12540999999999999</v>
      </c>
      <c r="BN30" s="9">
        <v>0.21936</v>
      </c>
      <c r="BO30" s="25">
        <v>0.94316</v>
      </c>
      <c r="BP30" s="9">
        <v>4.0400000000000002E-3</v>
      </c>
      <c r="BQ30" s="9">
        <v>2.793E-2</v>
      </c>
      <c r="BR30" s="9">
        <v>4.5449999999999997E-2</v>
      </c>
      <c r="BS30" s="9">
        <v>2.104E-2</v>
      </c>
      <c r="BT30" s="9">
        <v>4.7000000000000002E-3</v>
      </c>
      <c r="BU30" s="25">
        <v>6.9470000000000004E-2</v>
      </c>
      <c r="BV30" s="9">
        <v>1.3652299999999999</v>
      </c>
      <c r="BW30" s="9">
        <v>0.14568999999999999</v>
      </c>
      <c r="BX30" s="9">
        <v>2.2399999999999998E-3</v>
      </c>
      <c r="BY30" s="9">
        <v>6.6110000000000002E-2</v>
      </c>
      <c r="BZ30" s="9">
        <v>3.3160000000000002E-2</v>
      </c>
      <c r="CA30" s="25">
        <v>6.1288299999999998</v>
      </c>
      <c r="CB30" s="25">
        <v>22.580300000000001</v>
      </c>
      <c r="CC30" s="9">
        <v>2.0300000000000001E-3</v>
      </c>
      <c r="CD30" s="9">
        <v>2.1099999999999999E-3</v>
      </c>
      <c r="CE30" s="9">
        <v>5</v>
      </c>
      <c r="CF30" s="9">
        <v>5.0180000000000002E-2</v>
      </c>
      <c r="CG30" s="9">
        <v>0.38008999999999998</v>
      </c>
      <c r="CH30" s="9">
        <v>0.12658</v>
      </c>
      <c r="CI30" s="9">
        <v>0.44923000000000002</v>
      </c>
      <c r="CJ30" s="9">
        <v>0.37148999999999999</v>
      </c>
      <c r="CK30" s="9">
        <v>0.17460999999999999</v>
      </c>
      <c r="CL30" s="9">
        <v>3.1700000000000001E-3</v>
      </c>
      <c r="CM30" s="9">
        <v>3.0429999999999999E-2</v>
      </c>
      <c r="CN30" s="9">
        <v>5</v>
      </c>
      <c r="CO30" s="9">
        <v>2.6199999999999999E-3</v>
      </c>
      <c r="CP30" s="9">
        <v>3.669E-2</v>
      </c>
      <c r="CQ30" s="9">
        <v>0.1237</v>
      </c>
      <c r="CR30" s="9">
        <v>5.4179999999999999E-2</v>
      </c>
      <c r="CS30" s="9">
        <v>6.0630000000000003E-2</v>
      </c>
      <c r="CT30" s="9">
        <v>5.0270000000000002E-2</v>
      </c>
      <c r="CU30" s="9">
        <v>5.3589999999999999E-2</v>
      </c>
      <c r="CV30" s="9">
        <v>0.42984</v>
      </c>
      <c r="CW30" s="9">
        <v>2.2100000000000002E-3</v>
      </c>
      <c r="CX30" s="9">
        <v>0.12966</v>
      </c>
      <c r="CY30" s="9">
        <v>5.6230000000000002E-2</v>
      </c>
      <c r="CZ30" s="9">
        <v>3.6900000000000001E-3</v>
      </c>
      <c r="DA30" s="9">
        <v>1.5440000000000001E-2</v>
      </c>
      <c r="DB30" s="9">
        <v>5.1159999999999997E-2</v>
      </c>
      <c r="DC30" s="9">
        <v>4.9700000000000001E-2</v>
      </c>
      <c r="DD30" s="9">
        <v>3.3E-3</v>
      </c>
      <c r="DE30" s="9">
        <v>0.18679000000000001</v>
      </c>
      <c r="DF30" s="9">
        <v>4.3699999999999998E-3</v>
      </c>
      <c r="DG30" s="9">
        <v>4.4900000000000001E-3</v>
      </c>
      <c r="DH30" s="9">
        <v>0.20835000000000001</v>
      </c>
    </row>
    <row r="31" spans="1:112" s="8" customFormat="1" x14ac:dyDescent="0.15">
      <c r="A31" s="9" t="s">
        <v>140</v>
      </c>
      <c r="B31" s="9">
        <v>4.5032399999999999</v>
      </c>
      <c r="C31" s="9">
        <v>17.521799999999999</v>
      </c>
      <c r="D31" s="9">
        <v>4.7459899999999999</v>
      </c>
      <c r="E31" s="9">
        <v>2.7015500000000001</v>
      </c>
      <c r="F31" s="9">
        <v>20.650369999999999</v>
      </c>
      <c r="G31" s="9">
        <v>2.6383700000000001</v>
      </c>
      <c r="H31" s="9">
        <v>0.95645000000000002</v>
      </c>
      <c r="I31" s="9">
        <v>7.3039999999999994E-2</v>
      </c>
      <c r="J31" s="9">
        <v>0.13535</v>
      </c>
      <c r="K31" s="9">
        <v>6.8919999999999995E-2</v>
      </c>
      <c r="L31" s="9">
        <v>0.13005</v>
      </c>
      <c r="M31" s="9">
        <v>6.6550700000000003</v>
      </c>
      <c r="N31" s="9">
        <v>3.0574400000000002</v>
      </c>
      <c r="O31" s="9">
        <v>2.4230000000000002E-2</v>
      </c>
      <c r="P31" s="9">
        <v>0.37430999999999998</v>
      </c>
      <c r="Q31" s="9">
        <v>1.12442</v>
      </c>
      <c r="R31" s="9">
        <v>1.0120000000000001E-2</v>
      </c>
      <c r="S31" s="9">
        <v>0.13908999999999999</v>
      </c>
      <c r="T31" s="9">
        <v>3.2809999999999999E-2</v>
      </c>
      <c r="U31" s="9">
        <v>7.4679999999999996E-2</v>
      </c>
      <c r="V31" s="9">
        <v>0.29670999999999997</v>
      </c>
      <c r="W31" s="9">
        <v>3.2230000000000002E-2</v>
      </c>
      <c r="X31" s="9">
        <v>3.3279999999999997E-2</v>
      </c>
      <c r="Y31" s="9">
        <v>6.3469999999999999E-2</v>
      </c>
      <c r="Z31" s="9">
        <v>7.0000000000000001E-3</v>
      </c>
      <c r="AA31" s="25">
        <v>0.36457000000000001</v>
      </c>
      <c r="AB31" s="25">
        <v>0.71240999999999999</v>
      </c>
      <c r="AC31" s="9">
        <v>8.319E-2</v>
      </c>
      <c r="AD31" s="9">
        <v>4.0000000000000002E-4</v>
      </c>
      <c r="AE31" s="9">
        <v>5.9249999999999997E-2</v>
      </c>
      <c r="AF31" s="25">
        <v>9.7430699999999995</v>
      </c>
      <c r="AG31" s="9">
        <v>1.2646299999999999</v>
      </c>
      <c r="AH31" s="9">
        <v>1.3613200000000001</v>
      </c>
      <c r="AI31" s="9">
        <v>0.49047000000000002</v>
      </c>
      <c r="AJ31" s="9">
        <v>0.44340000000000002</v>
      </c>
      <c r="AK31" s="9">
        <v>0.17685999999999999</v>
      </c>
      <c r="AL31" s="9">
        <v>0.80044000000000004</v>
      </c>
      <c r="AM31" s="9">
        <v>0.47914000000000001</v>
      </c>
      <c r="AN31" s="9">
        <v>4.3699999999999998E-3</v>
      </c>
      <c r="AO31" s="9">
        <v>3.2070000000000001E-2</v>
      </c>
      <c r="AP31" s="9">
        <v>1.0300499999999999</v>
      </c>
      <c r="AQ31" s="25">
        <v>0.33356999999999998</v>
      </c>
      <c r="AR31" s="9">
        <v>6.8100000000000001E-3</v>
      </c>
      <c r="AS31" s="9">
        <v>0.10842</v>
      </c>
      <c r="AT31" s="25">
        <v>0.43260999999999999</v>
      </c>
      <c r="AU31" s="9">
        <v>0.21037</v>
      </c>
      <c r="AV31" s="25">
        <v>1.0319499999999999</v>
      </c>
      <c r="AW31" s="9">
        <v>4.1399999999999996E-3</v>
      </c>
      <c r="AX31" s="9">
        <v>5</v>
      </c>
      <c r="AY31" s="9">
        <v>0.15694</v>
      </c>
      <c r="AZ31" s="9">
        <v>0.28488999999999998</v>
      </c>
      <c r="BA31" s="9">
        <v>1.66E-3</v>
      </c>
      <c r="BB31" s="9">
        <v>0.10643</v>
      </c>
      <c r="BC31" s="9">
        <v>3.1969999999999998E-2</v>
      </c>
      <c r="BD31" s="9">
        <v>0.1527</v>
      </c>
      <c r="BE31" s="9">
        <v>0.10826</v>
      </c>
      <c r="BF31" s="9">
        <v>0.85646999999999995</v>
      </c>
      <c r="BG31" s="9">
        <v>0.85582000000000003</v>
      </c>
      <c r="BH31" s="9">
        <v>4.403E-2</v>
      </c>
      <c r="BI31" s="9">
        <v>0.20782999999999999</v>
      </c>
      <c r="BJ31" s="25">
        <v>0.4325</v>
      </c>
      <c r="BK31" s="9">
        <v>5</v>
      </c>
      <c r="BL31" s="9">
        <v>3.1699999999999999E-2</v>
      </c>
      <c r="BM31" s="9">
        <v>0.11072</v>
      </c>
      <c r="BN31" s="9">
        <v>0.21661</v>
      </c>
      <c r="BO31" s="25">
        <v>0.39396999999999999</v>
      </c>
      <c r="BP31" s="9">
        <v>4.1200000000000004E-3</v>
      </c>
      <c r="BQ31" s="9">
        <v>1.9089999999999999E-2</v>
      </c>
      <c r="BR31" s="9">
        <v>3.1730000000000001E-2</v>
      </c>
      <c r="BS31" s="9">
        <v>2.3869999999999999E-2</v>
      </c>
      <c r="BT31" s="9">
        <v>2.7200000000000002E-3</v>
      </c>
      <c r="BU31" s="25">
        <v>6.8379999999999996E-2</v>
      </c>
      <c r="BV31" s="9">
        <v>1.1822299999999999</v>
      </c>
      <c r="BW31" s="9">
        <v>0.10613</v>
      </c>
      <c r="BX31" s="9">
        <v>2.0600000000000002E-3</v>
      </c>
      <c r="BY31" s="9">
        <v>4.163E-2</v>
      </c>
      <c r="BZ31" s="9">
        <v>2.3619999999999999E-2</v>
      </c>
      <c r="CA31" s="25">
        <v>6.2251399999999997</v>
      </c>
      <c r="CB31" s="25">
        <v>14.50511</v>
      </c>
      <c r="CC31" s="9">
        <v>1.8799999999999999E-3</v>
      </c>
      <c r="CD31" s="9">
        <v>1.2099999999999999E-3</v>
      </c>
      <c r="CE31" s="9">
        <v>5</v>
      </c>
      <c r="CF31" s="9">
        <v>5.4050000000000001E-2</v>
      </c>
      <c r="CG31" s="9">
        <v>0.30941999999999997</v>
      </c>
      <c r="CH31" s="9">
        <v>9.9159999999999998E-2</v>
      </c>
      <c r="CI31" s="9">
        <v>0.31894</v>
      </c>
      <c r="CJ31" s="9">
        <v>0.28051999999999999</v>
      </c>
      <c r="CK31" s="9">
        <v>0.18572</v>
      </c>
      <c r="CL31" s="9">
        <v>4.5100000000000001E-3</v>
      </c>
      <c r="CM31" s="9">
        <v>2.8670000000000001E-2</v>
      </c>
      <c r="CN31" s="9">
        <v>5</v>
      </c>
      <c r="CO31" s="9">
        <v>2.3600000000000001E-3</v>
      </c>
      <c r="CP31" s="9">
        <v>2.384E-2</v>
      </c>
      <c r="CQ31" s="9">
        <v>7.0169999999999996E-2</v>
      </c>
      <c r="CR31" s="9">
        <v>3.0720000000000001E-2</v>
      </c>
      <c r="CS31" s="9">
        <v>5.6180000000000001E-2</v>
      </c>
      <c r="CT31" s="9">
        <v>2.7560000000000001E-2</v>
      </c>
      <c r="CU31" s="9">
        <v>3.1629999999999998E-2</v>
      </c>
      <c r="CV31" s="9">
        <v>0.22561999999999999</v>
      </c>
      <c r="CW31" s="9">
        <v>3.5400000000000002E-3</v>
      </c>
      <c r="CX31" s="9">
        <v>7.9380000000000006E-2</v>
      </c>
      <c r="CY31" s="9">
        <v>3.261E-2</v>
      </c>
      <c r="CZ31" s="9">
        <v>5.3200000000000001E-3</v>
      </c>
      <c r="DA31" s="9">
        <v>1.0019999999999999E-2</v>
      </c>
      <c r="DB31" s="9">
        <v>3.108E-2</v>
      </c>
      <c r="DC31" s="9">
        <v>5.0169999999999999E-2</v>
      </c>
      <c r="DD31" s="9">
        <v>6.11E-3</v>
      </c>
      <c r="DE31" s="9">
        <v>0.38867000000000002</v>
      </c>
      <c r="DF31" s="9">
        <v>5.1200000000000004E-3</v>
      </c>
      <c r="DG31" s="9">
        <v>3.9699999999999996E-3</v>
      </c>
      <c r="DH31" s="9">
        <v>0.20699999999999999</v>
      </c>
    </row>
    <row r="32" spans="1:112" s="8" customFormat="1" x14ac:dyDescent="0.15">
      <c r="A32" s="9" t="s">
        <v>141</v>
      </c>
      <c r="B32" s="9">
        <v>4.5032399999999999</v>
      </c>
      <c r="C32" s="9">
        <v>17.521799999999999</v>
      </c>
      <c r="D32" s="9">
        <v>4.7459899999999999</v>
      </c>
      <c r="E32" s="9">
        <v>2.7015500000000001</v>
      </c>
      <c r="F32" s="9">
        <v>20.650369999999999</v>
      </c>
      <c r="G32" s="9">
        <v>2.6383700000000001</v>
      </c>
      <c r="H32" s="9">
        <v>0.95645000000000002</v>
      </c>
      <c r="I32" s="9">
        <v>7.3039999999999994E-2</v>
      </c>
      <c r="J32" s="9">
        <v>0.13535</v>
      </c>
      <c r="K32" s="9">
        <v>6.8919999999999995E-2</v>
      </c>
      <c r="L32" s="9">
        <v>0.13005</v>
      </c>
      <c r="M32" s="9">
        <v>6.6550700000000003</v>
      </c>
      <c r="N32" s="9">
        <v>3.0574400000000002</v>
      </c>
      <c r="O32" s="9">
        <v>3.1320000000000001E-2</v>
      </c>
      <c r="P32" s="9">
        <v>0.35966999999999999</v>
      </c>
      <c r="Q32" s="9">
        <v>0.90966000000000002</v>
      </c>
      <c r="R32" s="9">
        <v>3.46E-3</v>
      </c>
      <c r="S32" s="9">
        <v>6.0049999999999999E-2</v>
      </c>
      <c r="T32" s="9">
        <v>2.5899999999999999E-3</v>
      </c>
      <c r="U32" s="9">
        <v>3.6639999999999999E-2</v>
      </c>
      <c r="V32" s="9">
        <v>0.33362000000000003</v>
      </c>
      <c r="W32" s="9">
        <v>1.5990000000000001E-2</v>
      </c>
      <c r="X32" s="9">
        <v>1.6820000000000002E-2</v>
      </c>
      <c r="Y32" s="9">
        <v>4.96E-3</v>
      </c>
      <c r="Z32" s="9">
        <v>3.8300000000000001E-3</v>
      </c>
      <c r="AA32" s="25">
        <v>0.19808000000000001</v>
      </c>
      <c r="AB32" s="25">
        <v>0.54945999999999995</v>
      </c>
      <c r="AC32" s="9">
        <v>9.1120000000000007E-2</v>
      </c>
      <c r="AD32" s="9">
        <v>2.3500000000000001E-3</v>
      </c>
      <c r="AE32" s="9">
        <v>8.7600000000000004E-3</v>
      </c>
      <c r="AF32" s="25">
        <v>8.21983</v>
      </c>
      <c r="AG32" s="9">
        <v>0.82318999999999998</v>
      </c>
      <c r="AH32" s="9">
        <v>1.0480499999999999</v>
      </c>
      <c r="AI32" s="9">
        <v>0.12967999999999999</v>
      </c>
      <c r="AJ32" s="9">
        <v>9.5320000000000002E-2</v>
      </c>
      <c r="AK32" s="9">
        <v>6.6559999999999994E-2</v>
      </c>
      <c r="AL32" s="9">
        <v>0.29021999999999998</v>
      </c>
      <c r="AM32" s="9">
        <v>0.14341000000000001</v>
      </c>
      <c r="AN32" s="9">
        <v>3.65E-3</v>
      </c>
      <c r="AO32" s="9">
        <v>1.0059999999999999E-2</v>
      </c>
      <c r="AP32" s="9">
        <v>0.19764999999999999</v>
      </c>
      <c r="AQ32" s="25">
        <v>0.12343</v>
      </c>
      <c r="AR32" s="9">
        <v>9.2099999999999994E-3</v>
      </c>
      <c r="AS32" s="9">
        <v>4.4690000000000001E-2</v>
      </c>
      <c r="AT32" s="25">
        <v>0.19353000000000001</v>
      </c>
      <c r="AU32" s="9">
        <v>5.7549999999999997E-2</v>
      </c>
      <c r="AV32" s="25">
        <v>0.55283000000000004</v>
      </c>
      <c r="AW32" s="9">
        <v>1.98E-3</v>
      </c>
      <c r="AX32" s="9">
        <v>5</v>
      </c>
      <c r="AY32" s="9">
        <v>0.13222999999999999</v>
      </c>
      <c r="AZ32" s="9">
        <v>0.15118999999999999</v>
      </c>
      <c r="BA32" s="9">
        <v>4.2900000000000004E-3</v>
      </c>
      <c r="BB32" s="9">
        <v>5.2949999999999997E-2</v>
      </c>
      <c r="BC32" s="9">
        <v>8.7100000000000007E-3</v>
      </c>
      <c r="BD32" s="9">
        <v>4.3619999999999999E-2</v>
      </c>
      <c r="BE32" s="9">
        <v>0.11242000000000001</v>
      </c>
      <c r="BF32" s="9">
        <v>0.63973999999999998</v>
      </c>
      <c r="BG32" s="9">
        <v>0.39158999999999999</v>
      </c>
      <c r="BH32" s="9">
        <v>2.418E-2</v>
      </c>
      <c r="BI32" s="9">
        <v>0.13374</v>
      </c>
      <c r="BJ32" s="25">
        <v>0.50058999999999998</v>
      </c>
      <c r="BK32" s="9">
        <v>5</v>
      </c>
      <c r="BL32" s="9">
        <v>2.4E-2</v>
      </c>
      <c r="BM32" s="9">
        <v>6.2039999999999998E-2</v>
      </c>
      <c r="BN32" s="9">
        <v>0.15387000000000001</v>
      </c>
      <c r="BO32" s="25">
        <v>0.29246</v>
      </c>
      <c r="BP32" s="9">
        <v>2.99E-3</v>
      </c>
      <c r="BQ32" s="9">
        <v>1.304E-2</v>
      </c>
      <c r="BR32" s="9">
        <v>2.1479999999999999E-2</v>
      </c>
      <c r="BS32" s="9">
        <v>1.532E-2</v>
      </c>
      <c r="BT32" s="9">
        <v>1.4E-3</v>
      </c>
      <c r="BU32" s="25">
        <v>6.225E-2</v>
      </c>
      <c r="BV32" s="9">
        <v>0.89456000000000002</v>
      </c>
      <c r="BW32" s="9">
        <v>5.5079999999999997E-2</v>
      </c>
      <c r="BX32" s="9">
        <v>0</v>
      </c>
      <c r="BY32" s="9">
        <v>3.4209999999999997E-2</v>
      </c>
      <c r="BZ32" s="9">
        <v>2.2040000000000001E-2</v>
      </c>
      <c r="CA32" s="25">
        <v>4.6047399999999996</v>
      </c>
      <c r="CB32" s="25">
        <v>10.957190000000001</v>
      </c>
      <c r="CC32" s="9">
        <v>6.4000000000000005E-4</v>
      </c>
      <c r="CD32" s="9">
        <v>1.5E-3</v>
      </c>
      <c r="CE32" s="9">
        <v>5</v>
      </c>
      <c r="CF32" s="9">
        <v>1.7149999999999999E-2</v>
      </c>
      <c r="CG32" s="9">
        <v>0.29408000000000001</v>
      </c>
      <c r="CH32" s="9">
        <v>4.8349999999999997E-2</v>
      </c>
      <c r="CI32" s="9">
        <v>0.30909999999999999</v>
      </c>
      <c r="CJ32" s="9">
        <v>0.24709</v>
      </c>
      <c r="CK32" s="9">
        <v>0.13664999999999999</v>
      </c>
      <c r="CL32" s="9">
        <v>3.5400000000000002E-3</v>
      </c>
      <c r="CM32" s="9">
        <v>1.289E-2</v>
      </c>
      <c r="CN32" s="9">
        <v>5</v>
      </c>
      <c r="CO32" s="9">
        <v>1.98E-3</v>
      </c>
      <c r="CP32" s="9">
        <v>2.0719999999999999E-2</v>
      </c>
      <c r="CQ32" s="9">
        <v>5.5899999999999998E-2</v>
      </c>
      <c r="CR32" s="9">
        <v>2.4510000000000001E-2</v>
      </c>
      <c r="CS32" s="9">
        <v>5.2290000000000003E-2</v>
      </c>
      <c r="CT32" s="9">
        <v>2.052E-2</v>
      </c>
      <c r="CU32" s="9">
        <v>2.4680000000000001E-2</v>
      </c>
      <c r="CV32" s="9">
        <v>0.17058999999999999</v>
      </c>
      <c r="CW32" s="9">
        <v>1.5100000000000001E-3</v>
      </c>
      <c r="CX32" s="9">
        <v>3.2460000000000003E-2</v>
      </c>
      <c r="CY32" s="9">
        <v>2.5219999999999999E-2</v>
      </c>
      <c r="CZ32" s="9">
        <v>5.6299999999999996E-3</v>
      </c>
      <c r="DA32" s="9">
        <v>6.1900000000000002E-3</v>
      </c>
      <c r="DB32" s="9">
        <v>2.1600000000000001E-2</v>
      </c>
      <c r="DC32" s="9">
        <v>4.965E-2</v>
      </c>
      <c r="DD32" s="9">
        <v>4.0000000000000001E-3</v>
      </c>
      <c r="DE32" s="9">
        <v>0.49038999999999999</v>
      </c>
      <c r="DF32" s="9">
        <v>9.7800000000000005E-3</v>
      </c>
      <c r="DG32" s="9">
        <v>6.4900000000000001E-3</v>
      </c>
      <c r="DH32" s="9">
        <v>0.25403999999999999</v>
      </c>
    </row>
    <row r="33" spans="1:112" s="8" customFormat="1" x14ac:dyDescent="0.15">
      <c r="A33" s="9" t="s">
        <v>142</v>
      </c>
      <c r="B33" s="9">
        <v>1.78413</v>
      </c>
      <c r="C33" s="9">
        <v>0.47866999999999998</v>
      </c>
      <c r="D33" s="9">
        <v>3.2953800000000002</v>
      </c>
      <c r="E33" s="9">
        <v>0.13403000000000001</v>
      </c>
      <c r="F33" s="9">
        <v>1.6100399999999999</v>
      </c>
      <c r="G33" s="9">
        <v>8.1469500000000004</v>
      </c>
      <c r="H33" s="9">
        <v>0.59609999999999996</v>
      </c>
      <c r="I33" s="9">
        <v>5.0410000000000003E-2</v>
      </c>
      <c r="J33" s="9">
        <v>4.6000000000000001E-4</v>
      </c>
      <c r="K33" s="9">
        <v>1.9980000000000001E-2</v>
      </c>
      <c r="L33" s="9">
        <v>7.2459999999999997E-2</v>
      </c>
      <c r="M33" s="9">
        <v>3.1498900000000001</v>
      </c>
      <c r="N33" s="9">
        <v>1.5522899999999999</v>
      </c>
      <c r="O33" s="9">
        <v>3.8030000000000001E-2</v>
      </c>
      <c r="P33" s="9">
        <v>0.36305999999999999</v>
      </c>
      <c r="Q33" s="9">
        <v>0.81215000000000004</v>
      </c>
      <c r="R33" s="9">
        <v>4.2300000000000003E-3</v>
      </c>
      <c r="S33" s="9">
        <v>5.7680000000000002E-2</v>
      </c>
      <c r="T33" s="9">
        <v>1.678E-2</v>
      </c>
      <c r="U33" s="9">
        <v>2.2960000000000001E-2</v>
      </c>
      <c r="V33" s="9">
        <v>0.32012000000000002</v>
      </c>
      <c r="W33" s="9">
        <v>1.0109999999999999E-2</v>
      </c>
      <c r="X33" s="9">
        <v>1.192E-2</v>
      </c>
      <c r="Y33" s="9">
        <v>7.3800000000000003E-3</v>
      </c>
      <c r="Z33" s="9">
        <v>1.41E-3</v>
      </c>
      <c r="AA33" s="25">
        <v>0.14199999999999999</v>
      </c>
      <c r="AB33" s="25">
        <v>0.55891000000000002</v>
      </c>
      <c r="AC33" s="9">
        <v>8.3779999999999993E-2</v>
      </c>
      <c r="AD33" s="9">
        <v>5.79E-3</v>
      </c>
      <c r="AE33" s="9">
        <v>3.96E-3</v>
      </c>
      <c r="AF33" s="25">
        <v>9.0228199999999994</v>
      </c>
      <c r="AG33" s="9">
        <v>0.60409999999999997</v>
      </c>
      <c r="AH33" s="9">
        <v>0.69688000000000005</v>
      </c>
      <c r="AI33" s="9">
        <v>5.518E-2</v>
      </c>
      <c r="AJ33" s="9">
        <v>6.1409999999999999E-2</v>
      </c>
      <c r="AK33" s="9">
        <v>4.2680000000000003E-2</v>
      </c>
      <c r="AL33" s="9">
        <v>0.17158000000000001</v>
      </c>
      <c r="AM33" s="9">
        <v>7.0889999999999995E-2</v>
      </c>
      <c r="AN33" s="9">
        <v>4.3499999999999997E-3</v>
      </c>
      <c r="AO33" s="9">
        <v>1.5570000000000001E-2</v>
      </c>
      <c r="AP33" s="9">
        <v>0.1048</v>
      </c>
      <c r="AQ33" s="25">
        <v>6.1460000000000001E-2</v>
      </c>
      <c r="AR33" s="9">
        <v>1.9019999999999999E-2</v>
      </c>
      <c r="AS33" s="9">
        <v>5.3999999999999999E-2</v>
      </c>
      <c r="AT33" s="25">
        <v>0.29808000000000001</v>
      </c>
      <c r="AU33" s="9">
        <v>3.193E-2</v>
      </c>
      <c r="AV33" s="25">
        <v>0.4607</v>
      </c>
      <c r="AW33" s="9">
        <v>3.1700000000000001E-3</v>
      </c>
      <c r="AX33" s="9">
        <v>5</v>
      </c>
      <c r="AY33" s="9">
        <v>8.8590000000000002E-2</v>
      </c>
      <c r="AZ33" s="9">
        <v>9.7390000000000004E-2</v>
      </c>
      <c r="BA33" s="9">
        <v>2.2300000000000002E-3</v>
      </c>
      <c r="BB33" s="9">
        <v>3.1850000000000003E-2</v>
      </c>
      <c r="BC33" s="9">
        <v>1.0500000000000001E-2</v>
      </c>
      <c r="BD33" s="9">
        <v>3.117E-2</v>
      </c>
      <c r="BE33" s="9">
        <v>0.11086</v>
      </c>
      <c r="BF33" s="9">
        <v>0.47705999999999998</v>
      </c>
      <c r="BG33" s="9">
        <v>0.34371000000000002</v>
      </c>
      <c r="BH33" s="9">
        <v>1.2409999999999999E-2</v>
      </c>
      <c r="BI33" s="9">
        <v>8.2140000000000005E-2</v>
      </c>
      <c r="BJ33" s="25">
        <v>0.58072000000000001</v>
      </c>
      <c r="BK33" s="9">
        <v>5</v>
      </c>
      <c r="BL33" s="9">
        <v>3.2289999999999999E-2</v>
      </c>
      <c r="BM33" s="9">
        <v>7.5020000000000003E-2</v>
      </c>
      <c r="BN33" s="9">
        <v>0.11633</v>
      </c>
      <c r="BO33" s="25">
        <v>0.25329000000000002</v>
      </c>
      <c r="BP33" s="9">
        <v>1.5E-3</v>
      </c>
      <c r="BQ33" s="9">
        <v>5.5799999999999999E-3</v>
      </c>
      <c r="BR33" s="9">
        <v>1.536E-2</v>
      </c>
      <c r="BS33" s="9">
        <v>1.384E-2</v>
      </c>
      <c r="BT33" s="9">
        <v>2.9199999999999999E-3</v>
      </c>
      <c r="BU33" s="25">
        <v>3.5409999999999997E-2</v>
      </c>
      <c r="BV33" s="9">
        <v>0.94881000000000004</v>
      </c>
      <c r="BW33" s="9">
        <v>4.6940000000000003E-2</v>
      </c>
      <c r="BX33" s="9">
        <v>0</v>
      </c>
      <c r="BY33" s="9">
        <v>2.5850000000000001E-2</v>
      </c>
      <c r="BZ33" s="9">
        <v>1.2699999999999999E-2</v>
      </c>
      <c r="CA33" s="25">
        <v>4.7416499999999999</v>
      </c>
      <c r="CB33" s="25">
        <v>11.769349999999999</v>
      </c>
      <c r="CC33" s="9">
        <v>1.9300000000000001E-3</v>
      </c>
      <c r="CD33" s="9">
        <v>9.1E-4</v>
      </c>
      <c r="CE33" s="9">
        <v>5</v>
      </c>
      <c r="CF33" s="9">
        <v>2.001E-2</v>
      </c>
      <c r="CG33" s="9">
        <v>0.21601000000000001</v>
      </c>
      <c r="CH33" s="9">
        <v>3.49E-2</v>
      </c>
      <c r="CI33" s="9">
        <v>0.22677</v>
      </c>
      <c r="CJ33" s="9">
        <v>0.18737999999999999</v>
      </c>
      <c r="CK33" s="9">
        <v>0.15853</v>
      </c>
      <c r="CL33" s="9">
        <v>1.92E-3</v>
      </c>
      <c r="CM33" s="9">
        <v>1.112E-2</v>
      </c>
      <c r="CN33" s="9">
        <v>5</v>
      </c>
      <c r="CO33" s="9">
        <v>1.06E-3</v>
      </c>
      <c r="CP33" s="9">
        <v>1.652E-2</v>
      </c>
      <c r="CQ33" s="9">
        <v>4.0779999999999997E-2</v>
      </c>
      <c r="CR33" s="9">
        <v>1.8380000000000001E-2</v>
      </c>
      <c r="CS33" s="9">
        <v>5.7669999999999999E-2</v>
      </c>
      <c r="CT33" s="9">
        <v>1.5800000000000002E-2</v>
      </c>
      <c r="CU33" s="9">
        <v>1.9050000000000001E-2</v>
      </c>
      <c r="CV33" s="9">
        <v>0.12012</v>
      </c>
      <c r="CW33" s="9">
        <v>1.7700000000000001E-3</v>
      </c>
      <c r="CX33" s="9">
        <v>1.9939999999999999E-2</v>
      </c>
      <c r="CY33" s="9">
        <v>0.02</v>
      </c>
      <c r="CZ33" s="9">
        <v>3.3700000000000002E-3</v>
      </c>
      <c r="DA33" s="9">
        <v>5.5199999999999997E-3</v>
      </c>
      <c r="DB33" s="9">
        <v>1.6760000000000001E-2</v>
      </c>
      <c r="DC33" s="9">
        <v>5.4829999999999997E-2</v>
      </c>
      <c r="DD33" s="9">
        <v>5.5900000000000004E-3</v>
      </c>
      <c r="DE33" s="9">
        <v>0.66047</v>
      </c>
      <c r="DF33" s="9">
        <v>6.8100000000000001E-3</v>
      </c>
      <c r="DG33" s="9">
        <v>5.8199999999999997E-3</v>
      </c>
      <c r="DH33" s="9">
        <v>0.18751000000000001</v>
      </c>
    </row>
    <row r="34" spans="1:112" s="8" customFormat="1" x14ac:dyDescent="0.15">
      <c r="A34" s="9" t="s">
        <v>143</v>
      </c>
      <c r="B34" s="9">
        <v>2.0497800000000002</v>
      </c>
      <c r="C34" s="9">
        <v>0.53812000000000004</v>
      </c>
      <c r="D34" s="9">
        <v>3.70581</v>
      </c>
      <c r="E34" s="9">
        <v>0.13158</v>
      </c>
      <c r="F34" s="9">
        <v>1.92266</v>
      </c>
      <c r="G34" s="9">
        <v>10.476509999999999</v>
      </c>
      <c r="H34" s="9">
        <v>0.60302</v>
      </c>
      <c r="I34" s="9">
        <v>9.2020000000000005E-2</v>
      </c>
      <c r="J34" s="9">
        <v>0</v>
      </c>
      <c r="K34" s="9">
        <v>5.62E-3</v>
      </c>
      <c r="L34" s="9">
        <v>8.9940000000000006E-2</v>
      </c>
      <c r="M34" s="9">
        <v>4.2692199999999998</v>
      </c>
      <c r="N34" s="9">
        <v>2.19902</v>
      </c>
      <c r="O34" s="9">
        <v>3.9469999999999998E-2</v>
      </c>
      <c r="P34" s="9">
        <v>0.37780999999999998</v>
      </c>
      <c r="Q34" s="9">
        <v>0.80715000000000003</v>
      </c>
      <c r="R34" s="9">
        <v>9.0200000000000002E-3</v>
      </c>
      <c r="S34" s="9">
        <v>7.4260000000000007E-2</v>
      </c>
      <c r="T34" s="9">
        <v>1.4250000000000001E-2</v>
      </c>
      <c r="U34" s="9">
        <v>4.8079999999999998E-2</v>
      </c>
      <c r="V34" s="9">
        <v>0.30876999999999999</v>
      </c>
      <c r="W34" s="9">
        <v>7.0600000000000003E-3</v>
      </c>
      <c r="X34" s="9">
        <v>1.7809999999999999E-2</v>
      </c>
      <c r="Y34" s="9">
        <v>2.0670000000000001E-2</v>
      </c>
      <c r="Z34" s="9">
        <v>2.5699999999999998E-3</v>
      </c>
      <c r="AA34" s="25">
        <v>0.17927000000000001</v>
      </c>
      <c r="AB34" s="25">
        <v>0.63185999999999998</v>
      </c>
      <c r="AC34" s="9">
        <v>4.9329999999999999E-2</v>
      </c>
      <c r="AD34" s="9">
        <v>1.6900000000000001E-3</v>
      </c>
      <c r="AE34" s="9">
        <v>1.6150000000000001E-2</v>
      </c>
      <c r="AF34" s="25">
        <v>8.5328400000000002</v>
      </c>
      <c r="AG34" s="9">
        <v>0.80647000000000002</v>
      </c>
      <c r="AH34" s="9">
        <v>0.79932999999999998</v>
      </c>
      <c r="AI34" s="9">
        <v>7.8810000000000005E-2</v>
      </c>
      <c r="AJ34" s="9">
        <v>7.7899999999999997E-2</v>
      </c>
      <c r="AK34" s="9">
        <v>7.4130000000000001E-2</v>
      </c>
      <c r="AL34" s="9">
        <v>0.15606</v>
      </c>
      <c r="AM34" s="9">
        <v>8.2580000000000001E-2</v>
      </c>
      <c r="AN34" s="9">
        <v>3.3700000000000002E-3</v>
      </c>
      <c r="AO34" s="9">
        <v>1.477E-2</v>
      </c>
      <c r="AP34" s="9">
        <v>0.14112</v>
      </c>
      <c r="AQ34" s="25">
        <v>5.212E-2</v>
      </c>
      <c r="AR34" s="9">
        <v>1.8089999999999998E-2</v>
      </c>
      <c r="AS34" s="9">
        <v>4.5159999999999999E-2</v>
      </c>
      <c r="AT34" s="25">
        <v>0.19771</v>
      </c>
      <c r="AU34" s="9">
        <v>3.653E-2</v>
      </c>
      <c r="AV34" s="25">
        <v>0.53620000000000001</v>
      </c>
      <c r="AW34" s="9">
        <v>3.0200000000000001E-3</v>
      </c>
      <c r="AX34" s="9">
        <v>5</v>
      </c>
      <c r="AY34" s="9">
        <v>9.8199999999999996E-2</v>
      </c>
      <c r="AZ34" s="9">
        <v>8.0149999999999999E-2</v>
      </c>
      <c r="BA34" s="9">
        <v>2.1700000000000001E-3</v>
      </c>
      <c r="BB34" s="9">
        <v>4.1410000000000002E-2</v>
      </c>
      <c r="BC34" s="9">
        <v>1.183E-2</v>
      </c>
      <c r="BD34" s="9">
        <v>4.0750000000000001E-2</v>
      </c>
      <c r="BE34" s="9">
        <v>9.8150000000000001E-2</v>
      </c>
      <c r="BF34" s="9">
        <v>0.66244999999999998</v>
      </c>
      <c r="BG34" s="9">
        <v>0.36624000000000001</v>
      </c>
      <c r="BH34" s="9">
        <v>1.0160000000000001E-2</v>
      </c>
      <c r="BI34" s="9">
        <v>0.18103</v>
      </c>
      <c r="BJ34" s="25">
        <v>0.66668000000000005</v>
      </c>
      <c r="BK34" s="9">
        <v>5</v>
      </c>
      <c r="BL34" s="9">
        <v>3.9820000000000001E-2</v>
      </c>
      <c r="BM34" s="9">
        <v>0.11143</v>
      </c>
      <c r="BN34" s="9">
        <v>0.13625000000000001</v>
      </c>
      <c r="BO34" s="25">
        <v>0.35336000000000001</v>
      </c>
      <c r="BP34" s="9">
        <v>1.5299999999999999E-3</v>
      </c>
      <c r="BQ34" s="9">
        <v>6.5799999999999999E-3</v>
      </c>
      <c r="BR34" s="9">
        <v>2.546E-2</v>
      </c>
      <c r="BS34" s="9">
        <v>1.401E-2</v>
      </c>
      <c r="BT34" s="9">
        <v>3.8899999999999998E-3</v>
      </c>
      <c r="BU34" s="25">
        <v>3.2030000000000003E-2</v>
      </c>
      <c r="BV34" s="9">
        <v>1.3220099999999999</v>
      </c>
      <c r="BW34" s="9">
        <v>5.6579999999999998E-2</v>
      </c>
      <c r="BX34" s="9">
        <v>1.15E-3</v>
      </c>
      <c r="BY34" s="9">
        <v>3.0720000000000001E-2</v>
      </c>
      <c r="BZ34" s="9">
        <v>1.3310000000000001E-2</v>
      </c>
      <c r="CA34" s="25">
        <v>5.3458399999999999</v>
      </c>
      <c r="CB34" s="25">
        <v>12.8889</v>
      </c>
      <c r="CC34" s="9">
        <v>1.23E-3</v>
      </c>
      <c r="CD34" s="9">
        <v>2.0799999999999998E-3</v>
      </c>
      <c r="CE34" s="9">
        <v>5</v>
      </c>
      <c r="CF34" s="9">
        <v>2.385E-2</v>
      </c>
      <c r="CG34" s="9">
        <v>0.23932999999999999</v>
      </c>
      <c r="CH34" s="9">
        <v>3.7769999999999998E-2</v>
      </c>
      <c r="CI34" s="9">
        <v>0.25174999999999997</v>
      </c>
      <c r="CJ34" s="9">
        <v>0.20702000000000001</v>
      </c>
      <c r="CK34" s="9">
        <v>0.18770999999999999</v>
      </c>
      <c r="CL34" s="9">
        <v>2.7899999999999999E-3</v>
      </c>
      <c r="CM34" s="9">
        <v>1.119E-2</v>
      </c>
      <c r="CN34" s="9">
        <v>5</v>
      </c>
      <c r="CO34" s="9">
        <v>2.0999999999999999E-3</v>
      </c>
      <c r="CP34" s="9">
        <v>1.5520000000000001E-2</v>
      </c>
      <c r="CQ34" s="9">
        <v>3.6639999999999999E-2</v>
      </c>
      <c r="CR34" s="9">
        <v>1.5900000000000001E-2</v>
      </c>
      <c r="CS34" s="9">
        <v>5.6439999999999997E-2</v>
      </c>
      <c r="CT34" s="9">
        <v>1.4239999999999999E-2</v>
      </c>
      <c r="CU34" s="9">
        <v>1.8870000000000001E-2</v>
      </c>
      <c r="CV34" s="9">
        <v>0.10095</v>
      </c>
      <c r="CW34" s="9">
        <v>9.7999999999999997E-4</v>
      </c>
      <c r="CX34" s="9">
        <v>1.6729999999999998E-2</v>
      </c>
      <c r="CY34" s="9">
        <v>1.677E-2</v>
      </c>
      <c r="CZ34" s="9">
        <v>2.6199999999999999E-3</v>
      </c>
      <c r="DA34" s="9">
        <v>5.6699999999999997E-3</v>
      </c>
      <c r="DB34" s="9">
        <v>1.4149999999999999E-2</v>
      </c>
      <c r="DC34" s="9">
        <v>3.8960000000000002E-2</v>
      </c>
      <c r="DD34" s="9">
        <v>6.4400000000000004E-3</v>
      </c>
      <c r="DE34" s="9">
        <v>0.63175000000000003</v>
      </c>
      <c r="DF34" s="9">
        <v>2.33E-3</v>
      </c>
      <c r="DG34" s="9">
        <v>5.3800000000000002E-3</v>
      </c>
      <c r="DH34" s="9">
        <v>0.19613</v>
      </c>
    </row>
    <row r="35" spans="1:112" s="8" customFormat="1" x14ac:dyDescent="0.15">
      <c r="A35" s="9" t="s">
        <v>144</v>
      </c>
      <c r="B35" s="9">
        <v>2.6469100000000001</v>
      </c>
      <c r="C35" s="9">
        <v>0.54420000000000002</v>
      </c>
      <c r="D35" s="9">
        <v>3.24979</v>
      </c>
      <c r="E35" s="9">
        <v>8.9099999999999999E-2</v>
      </c>
      <c r="F35" s="9">
        <v>1.32338</v>
      </c>
      <c r="G35" s="9">
        <v>6.5563200000000004</v>
      </c>
      <c r="H35" s="9">
        <v>0.63109999999999999</v>
      </c>
      <c r="I35" s="9">
        <v>7.399E-2</v>
      </c>
      <c r="J35" s="9">
        <v>0</v>
      </c>
      <c r="K35" s="9">
        <v>1.7999999999999999E-2</v>
      </c>
      <c r="L35" s="9">
        <v>6.515E-2</v>
      </c>
      <c r="M35" s="9">
        <v>3.1950599999999998</v>
      </c>
      <c r="N35" s="9">
        <v>1.40977</v>
      </c>
      <c r="O35" s="9">
        <v>1.8239999999999999E-2</v>
      </c>
      <c r="P35" s="9">
        <v>0.33875</v>
      </c>
      <c r="Q35" s="9">
        <v>0.65446000000000004</v>
      </c>
      <c r="R35" s="9">
        <v>3.6889999999999999E-2</v>
      </c>
      <c r="S35" s="9">
        <v>5.4440000000000002E-2</v>
      </c>
      <c r="T35" s="9">
        <v>1.951E-2</v>
      </c>
      <c r="U35" s="9">
        <v>7.4779999999999999E-2</v>
      </c>
      <c r="V35" s="9">
        <v>0.32117000000000001</v>
      </c>
      <c r="W35" s="9">
        <v>1.354E-2</v>
      </c>
      <c r="X35" s="9">
        <v>2.7779999999999999E-2</v>
      </c>
      <c r="Y35" s="9">
        <v>2.9270000000000001E-2</v>
      </c>
      <c r="Z35" s="9">
        <v>8.3999999999999995E-3</v>
      </c>
      <c r="AA35" s="25">
        <v>0.13075000000000001</v>
      </c>
      <c r="AB35" s="25">
        <v>0.77215999999999996</v>
      </c>
      <c r="AC35" s="9">
        <v>9.1340000000000005E-2</v>
      </c>
      <c r="AD35" s="9">
        <v>1.16E-3</v>
      </c>
      <c r="AE35" s="9">
        <v>9.9000000000000008E-3</v>
      </c>
      <c r="AF35" s="25">
        <v>6.74186</v>
      </c>
      <c r="AG35" s="9">
        <v>0.90378000000000003</v>
      </c>
      <c r="AH35" s="9">
        <v>0.78081</v>
      </c>
      <c r="AI35" s="9">
        <v>0.19089</v>
      </c>
      <c r="AJ35" s="9">
        <v>0.14876</v>
      </c>
      <c r="AK35" s="9">
        <v>6.2120000000000002E-2</v>
      </c>
      <c r="AL35" s="9">
        <v>0.34083000000000002</v>
      </c>
      <c r="AM35" s="9">
        <v>0.15767999999999999</v>
      </c>
      <c r="AN35" s="9">
        <v>3.7399999999999998E-3</v>
      </c>
      <c r="AO35" s="9">
        <v>5.8100000000000001E-3</v>
      </c>
      <c r="AP35" s="9">
        <v>0.22914999999999999</v>
      </c>
      <c r="AQ35" s="25">
        <v>4.2070000000000003E-2</v>
      </c>
      <c r="AR35" s="9">
        <v>7.9600000000000001E-3</v>
      </c>
      <c r="AS35" s="9">
        <v>6.0690000000000001E-2</v>
      </c>
      <c r="AT35" s="25">
        <v>0.30245</v>
      </c>
      <c r="AU35" s="9">
        <v>6.0449999999999997E-2</v>
      </c>
      <c r="AV35" s="25">
        <v>0.59850000000000003</v>
      </c>
      <c r="AW35" s="9">
        <v>5.9999999999999995E-4</v>
      </c>
      <c r="AX35" s="9">
        <v>5</v>
      </c>
      <c r="AY35" s="9">
        <v>0.10596</v>
      </c>
      <c r="AZ35" s="9">
        <v>0.10159</v>
      </c>
      <c r="BA35" s="9">
        <v>2.1700000000000001E-3</v>
      </c>
      <c r="BB35" s="9">
        <v>4.8099999999999997E-2</v>
      </c>
      <c r="BC35" s="9">
        <v>1.2529999999999999E-2</v>
      </c>
      <c r="BD35" s="9">
        <v>4.2930000000000003E-2</v>
      </c>
      <c r="BE35" s="9">
        <v>0.11292000000000001</v>
      </c>
      <c r="BF35" s="9">
        <v>0.58875999999999995</v>
      </c>
      <c r="BG35" s="9">
        <v>0.37540000000000001</v>
      </c>
      <c r="BH35" s="9">
        <v>1.89E-2</v>
      </c>
      <c r="BI35" s="9">
        <v>0.11178</v>
      </c>
      <c r="BJ35" s="25">
        <v>0.76644000000000001</v>
      </c>
      <c r="BK35" s="9">
        <v>5</v>
      </c>
      <c r="BL35" s="9">
        <v>2.5319999999999999E-2</v>
      </c>
      <c r="BM35" s="9">
        <v>7.1650000000000005E-2</v>
      </c>
      <c r="BN35" s="9">
        <v>0.13564999999999999</v>
      </c>
      <c r="BO35" s="25">
        <v>0.38935999999999998</v>
      </c>
      <c r="BP35" s="9">
        <v>4.2900000000000004E-3</v>
      </c>
      <c r="BQ35" s="9">
        <v>7.9500000000000005E-3</v>
      </c>
      <c r="BR35" s="9">
        <v>1.9060000000000001E-2</v>
      </c>
      <c r="BS35" s="9">
        <v>1.123E-2</v>
      </c>
      <c r="BT35" s="9">
        <v>3.7499999999999999E-3</v>
      </c>
      <c r="BU35" s="25">
        <v>1.9480000000000001E-2</v>
      </c>
      <c r="BV35" s="9">
        <v>0.98584000000000005</v>
      </c>
      <c r="BW35" s="9">
        <v>4.9489999999999999E-2</v>
      </c>
      <c r="BX35" s="9">
        <v>1.7600000000000001E-3</v>
      </c>
      <c r="BY35" s="9">
        <v>2.4109999999999999E-2</v>
      </c>
      <c r="BZ35" s="9">
        <v>2.1319999999999999E-2</v>
      </c>
      <c r="CA35" s="25">
        <v>5.8636999999999997</v>
      </c>
      <c r="CB35" s="25">
        <v>11.56174</v>
      </c>
      <c r="CC35" s="9">
        <v>5.1000000000000004E-4</v>
      </c>
      <c r="CD35" s="9">
        <v>3.1900000000000001E-3</v>
      </c>
      <c r="CE35" s="9">
        <v>5</v>
      </c>
      <c r="CF35" s="9">
        <v>2.4989999999999998E-2</v>
      </c>
      <c r="CG35" s="9">
        <v>0.22856000000000001</v>
      </c>
      <c r="CH35" s="9">
        <v>3.7740000000000003E-2</v>
      </c>
      <c r="CI35" s="9">
        <v>0.24686</v>
      </c>
      <c r="CJ35" s="9">
        <v>0.20535999999999999</v>
      </c>
      <c r="CK35" s="9">
        <v>0.16567999999999999</v>
      </c>
      <c r="CL35" s="9">
        <v>3.49E-3</v>
      </c>
      <c r="CM35" s="9">
        <v>1.184E-2</v>
      </c>
      <c r="CN35" s="9">
        <v>5</v>
      </c>
      <c r="CO35" s="9">
        <v>2.2200000000000002E-3</v>
      </c>
      <c r="CP35" s="9">
        <v>1.788E-2</v>
      </c>
      <c r="CQ35" s="9">
        <v>4.7809999999999998E-2</v>
      </c>
      <c r="CR35" s="9">
        <v>2.2440000000000002E-2</v>
      </c>
      <c r="CS35" s="9">
        <v>5.1610000000000003E-2</v>
      </c>
      <c r="CT35" s="9">
        <v>2.0109999999999999E-2</v>
      </c>
      <c r="CU35" s="9">
        <v>2.2280000000000001E-2</v>
      </c>
      <c r="CV35" s="9">
        <v>0.15645999999999999</v>
      </c>
      <c r="CW35" s="9">
        <v>1.4400000000000001E-3</v>
      </c>
      <c r="CX35" s="9">
        <v>4.1750000000000002E-2</v>
      </c>
      <c r="CY35" s="9">
        <v>2.3560000000000001E-2</v>
      </c>
      <c r="CZ35" s="9">
        <v>6.6600000000000001E-3</v>
      </c>
      <c r="DA35" s="9">
        <v>7.3699999999999998E-3</v>
      </c>
      <c r="DB35" s="9">
        <v>1.993E-2</v>
      </c>
      <c r="DC35" s="9">
        <v>4.1820000000000003E-2</v>
      </c>
      <c r="DD35" s="9">
        <v>4.8700000000000002E-3</v>
      </c>
      <c r="DE35" s="9">
        <v>0.31091999999999997</v>
      </c>
      <c r="DF35" s="9">
        <v>6.5199999999999998E-3</v>
      </c>
      <c r="DG35" s="9">
        <v>2.4199999999999998E-3</v>
      </c>
      <c r="DH35" s="9">
        <v>0.17335</v>
      </c>
    </row>
    <row r="36" spans="1:112" s="8" customFormat="1" x14ac:dyDescent="0.15">
      <c r="A36" s="9" t="s">
        <v>145</v>
      </c>
      <c r="B36" s="9">
        <v>3.16</v>
      </c>
      <c r="C36" s="9">
        <v>0.73902000000000001</v>
      </c>
      <c r="D36" s="9">
        <v>8.1061899999999998</v>
      </c>
      <c r="E36" s="9">
        <v>0.34116000000000002</v>
      </c>
      <c r="F36" s="9">
        <v>4.3044799999999999</v>
      </c>
      <c r="G36" s="9">
        <v>23.423719999999999</v>
      </c>
      <c r="H36" s="9">
        <v>0.76449999999999996</v>
      </c>
      <c r="I36" s="9">
        <v>0.12180000000000001</v>
      </c>
      <c r="J36" s="9">
        <v>1.5859999999999999E-2</v>
      </c>
      <c r="K36" s="9">
        <v>6.9159999999999999E-2</v>
      </c>
      <c r="L36" s="9">
        <v>0.14096</v>
      </c>
      <c r="M36" s="9">
        <v>11.90246</v>
      </c>
      <c r="N36" s="9">
        <v>4.9716300000000002</v>
      </c>
      <c r="O36" s="9">
        <v>5.0610000000000002E-2</v>
      </c>
      <c r="P36" s="9">
        <v>0.45507999999999998</v>
      </c>
      <c r="Q36" s="9">
        <v>0.36926999999999999</v>
      </c>
      <c r="R36" s="9">
        <v>5.77E-3</v>
      </c>
      <c r="S36" s="9">
        <v>0.16292000000000001</v>
      </c>
      <c r="T36" s="9">
        <v>2.128E-2</v>
      </c>
      <c r="U36" s="9">
        <v>3.49E-2</v>
      </c>
      <c r="V36" s="9">
        <v>0.32594000000000001</v>
      </c>
      <c r="W36" s="9">
        <v>1.949E-2</v>
      </c>
      <c r="X36" s="9">
        <v>7.4969999999999995E-2</v>
      </c>
      <c r="Y36" s="9">
        <v>5.8700000000000002E-2</v>
      </c>
      <c r="Z36" s="9">
        <v>1.4330000000000001E-2</v>
      </c>
      <c r="AA36" s="25">
        <v>0.21920999999999999</v>
      </c>
      <c r="AB36" s="25">
        <v>0.59328000000000003</v>
      </c>
      <c r="AC36" s="9">
        <v>7.8640000000000002E-2</v>
      </c>
      <c r="AD36" s="9">
        <v>6.1500000000000001E-3</v>
      </c>
      <c r="AE36" s="9">
        <v>1.6840000000000001E-2</v>
      </c>
      <c r="AF36" s="25">
        <v>7.7122799999999998</v>
      </c>
      <c r="AG36" s="9">
        <v>1.3408100000000001</v>
      </c>
      <c r="AH36" s="9">
        <v>1.21065</v>
      </c>
      <c r="AI36" s="9">
        <v>0.33978000000000003</v>
      </c>
      <c r="AJ36" s="9">
        <v>0.11362</v>
      </c>
      <c r="AK36" s="9">
        <v>0.19025</v>
      </c>
      <c r="AL36" s="9">
        <v>0.51968999999999999</v>
      </c>
      <c r="AM36" s="9">
        <v>0.24779999999999999</v>
      </c>
      <c r="AN36" s="9">
        <v>6.1000000000000004E-3</v>
      </c>
      <c r="AO36" s="9">
        <v>3.0870000000000002E-2</v>
      </c>
      <c r="AP36" s="9">
        <v>0.39924999999999999</v>
      </c>
      <c r="AQ36" s="25">
        <v>6.8629999999999997E-2</v>
      </c>
      <c r="AR36" s="9">
        <v>2.4559999999999998E-2</v>
      </c>
      <c r="AS36" s="9">
        <v>6.4119999999999996E-2</v>
      </c>
      <c r="AT36" s="25">
        <v>0.22494</v>
      </c>
      <c r="AU36" s="9">
        <v>0.13641</v>
      </c>
      <c r="AV36" s="25">
        <v>0.60711000000000004</v>
      </c>
      <c r="AW36" s="9">
        <v>6.0899999999999999E-3</v>
      </c>
      <c r="AX36" s="9">
        <v>5</v>
      </c>
      <c r="AY36" s="9">
        <v>0.15037</v>
      </c>
      <c r="AZ36" s="9">
        <v>0.17599999999999999</v>
      </c>
      <c r="BA36" s="9">
        <v>3.6800000000000001E-3</v>
      </c>
      <c r="BB36" s="9">
        <v>9.9900000000000003E-2</v>
      </c>
      <c r="BC36" s="9">
        <v>3.218E-2</v>
      </c>
      <c r="BD36" s="9">
        <v>9.6449999999999994E-2</v>
      </c>
      <c r="BE36" s="9">
        <v>0.11082</v>
      </c>
      <c r="BF36" s="9">
        <v>0.88585000000000003</v>
      </c>
      <c r="BG36" s="9">
        <v>0.57272000000000001</v>
      </c>
      <c r="BH36" s="9">
        <v>3.5830000000000001E-2</v>
      </c>
      <c r="BI36" s="9">
        <v>0.23358999999999999</v>
      </c>
      <c r="BJ36" s="25">
        <v>0.70013999999999998</v>
      </c>
      <c r="BK36" s="9">
        <v>5</v>
      </c>
      <c r="BL36" s="9">
        <v>8.0339999999999995E-2</v>
      </c>
      <c r="BM36" s="9">
        <v>0.21679999999999999</v>
      </c>
      <c r="BN36" s="9">
        <v>0.13197999999999999</v>
      </c>
      <c r="BO36" s="25">
        <v>0.30647999999999997</v>
      </c>
      <c r="BP36" s="9">
        <v>3.5100000000000001E-3</v>
      </c>
      <c r="BQ36" s="9">
        <v>1.7139999999999999E-2</v>
      </c>
      <c r="BR36" s="9">
        <v>4.7699999999999999E-2</v>
      </c>
      <c r="BS36" s="9">
        <v>2.7119999999999998E-2</v>
      </c>
      <c r="BT36" s="9">
        <v>1.3799999999999999E-3</v>
      </c>
      <c r="BU36" s="25">
        <v>5.6430000000000001E-2</v>
      </c>
      <c r="BV36" s="9">
        <v>2.6190199999999999</v>
      </c>
      <c r="BW36" s="9">
        <v>8.7639999999999996E-2</v>
      </c>
      <c r="BX36" s="9">
        <v>2.1700000000000001E-3</v>
      </c>
      <c r="BY36" s="9">
        <v>4.8219999999999999E-2</v>
      </c>
      <c r="BZ36" s="9">
        <v>2.4879999999999999E-2</v>
      </c>
      <c r="CA36" s="25">
        <v>4.82179</v>
      </c>
      <c r="CB36" s="25">
        <v>15.03828</v>
      </c>
      <c r="CC36" s="9">
        <v>2.4199999999999998E-3</v>
      </c>
      <c r="CD36" s="9">
        <v>1.07E-3</v>
      </c>
      <c r="CE36" s="9">
        <v>5</v>
      </c>
      <c r="CF36" s="9">
        <v>2.6720000000000001E-2</v>
      </c>
      <c r="CG36" s="9">
        <v>0.36043999999999998</v>
      </c>
      <c r="CH36" s="9">
        <v>4.648E-2</v>
      </c>
      <c r="CI36" s="9">
        <v>0.43635000000000002</v>
      </c>
      <c r="CJ36" s="9">
        <v>0.34889999999999999</v>
      </c>
      <c r="CK36" s="9">
        <v>0.31079000000000001</v>
      </c>
      <c r="CL36" s="9">
        <v>2.2799999999999999E-3</v>
      </c>
      <c r="CM36" s="9">
        <v>1.6760000000000001E-2</v>
      </c>
      <c r="CN36" s="9">
        <v>5</v>
      </c>
      <c r="CO36" s="9">
        <v>2.1099999999999999E-3</v>
      </c>
      <c r="CP36" s="9">
        <v>2.2749999999999999E-2</v>
      </c>
      <c r="CQ36" s="9">
        <v>6.4399999999999999E-2</v>
      </c>
      <c r="CR36" s="9">
        <v>2.7959999999999999E-2</v>
      </c>
      <c r="CS36" s="9">
        <v>6.2820000000000001E-2</v>
      </c>
      <c r="CT36" s="9">
        <v>2.6110000000000001E-2</v>
      </c>
      <c r="CU36" s="9">
        <v>2.7019999999999999E-2</v>
      </c>
      <c r="CV36" s="9">
        <v>0.2059</v>
      </c>
      <c r="CW36" s="9">
        <v>1.32E-3</v>
      </c>
      <c r="CX36" s="9">
        <v>6.5379999999999994E-2</v>
      </c>
      <c r="CY36" s="9">
        <v>2.9899999999999999E-2</v>
      </c>
      <c r="CZ36" s="9">
        <v>4.4900000000000001E-3</v>
      </c>
      <c r="DA36" s="9">
        <v>8.6099999999999996E-3</v>
      </c>
      <c r="DB36" s="9">
        <v>2.3400000000000001E-2</v>
      </c>
      <c r="DC36" s="9">
        <v>4.1750000000000002E-2</v>
      </c>
      <c r="DD36" s="9">
        <v>4.8300000000000001E-3</v>
      </c>
      <c r="DE36" s="9">
        <v>0.54754000000000003</v>
      </c>
      <c r="DF36" s="9">
        <v>5.2300000000000003E-3</v>
      </c>
      <c r="DG36" s="9">
        <v>5.7600000000000004E-3</v>
      </c>
      <c r="DH36" s="9">
        <v>0.19026000000000001</v>
      </c>
    </row>
    <row r="37" spans="1:112" s="8" customFormat="1" x14ac:dyDescent="0.15">
      <c r="A37" s="9" t="s">
        <v>146</v>
      </c>
      <c r="B37" s="9">
        <v>13.126910000000001</v>
      </c>
      <c r="C37" s="9">
        <v>42.246339999999996</v>
      </c>
      <c r="D37" s="9">
        <v>17.918759999999999</v>
      </c>
      <c r="E37" s="9">
        <v>67.09939</v>
      </c>
      <c r="F37" s="9">
        <v>4.2253100000000003</v>
      </c>
      <c r="G37" s="9">
        <v>17.63523</v>
      </c>
      <c r="H37" s="9">
        <v>1.6055900000000001</v>
      </c>
      <c r="I37" s="9">
        <v>0.21434</v>
      </c>
      <c r="J37" s="9">
        <v>1.14083</v>
      </c>
      <c r="K37" s="9">
        <v>0.35432000000000002</v>
      </c>
      <c r="L37" s="9">
        <v>0.43892999999999999</v>
      </c>
      <c r="M37" s="9">
        <v>14.138400000000001</v>
      </c>
      <c r="N37" s="9">
        <v>4.7147300000000003</v>
      </c>
      <c r="O37" s="9">
        <v>6.4479999999999996E-2</v>
      </c>
      <c r="P37" s="9">
        <v>0.66259000000000001</v>
      </c>
      <c r="Q37" s="9">
        <v>2.83969</v>
      </c>
      <c r="R37" s="9">
        <v>0.10642</v>
      </c>
      <c r="S37" s="9">
        <v>1.798</v>
      </c>
      <c r="T37" s="9">
        <v>0.44159999999999999</v>
      </c>
      <c r="U37" s="9">
        <v>0.15862000000000001</v>
      </c>
      <c r="V37" s="9">
        <v>0.32863999999999999</v>
      </c>
      <c r="W37" s="9">
        <v>0.111</v>
      </c>
      <c r="X37" s="9">
        <v>6.1839999999999999E-2</v>
      </c>
      <c r="Y37" s="9">
        <v>0.22689000000000001</v>
      </c>
      <c r="Z37" s="9">
        <v>1.6709999999999999E-2</v>
      </c>
      <c r="AA37" s="25">
        <v>2.5974599999999999</v>
      </c>
      <c r="AB37" s="25">
        <v>1.71892</v>
      </c>
      <c r="AC37" s="9">
        <v>8.4470000000000003E-2</v>
      </c>
      <c r="AD37" s="9">
        <v>4.4000000000000003E-3</v>
      </c>
      <c r="AE37" s="9">
        <v>0.10495</v>
      </c>
      <c r="AF37" s="25">
        <v>6.6388499999999997</v>
      </c>
      <c r="AG37" s="9">
        <v>2.6637499999999998</v>
      </c>
      <c r="AH37" s="9">
        <v>1.85398</v>
      </c>
      <c r="AI37" s="9">
        <v>2.3172000000000001</v>
      </c>
      <c r="AJ37" s="9">
        <v>1.45923</v>
      </c>
      <c r="AK37" s="9">
        <v>0.65046000000000004</v>
      </c>
      <c r="AL37" s="9">
        <v>0.73690999999999995</v>
      </c>
      <c r="AM37" s="9">
        <v>2.2776800000000001</v>
      </c>
      <c r="AN37" s="9">
        <v>8.1499999999999993E-3</v>
      </c>
      <c r="AO37" s="9">
        <v>5.1830000000000001E-2</v>
      </c>
      <c r="AP37" s="9">
        <v>8.0234299999999994</v>
      </c>
      <c r="AQ37" s="25">
        <v>0.28355999999999998</v>
      </c>
      <c r="AR37" s="9">
        <v>2.5749999999999999E-2</v>
      </c>
      <c r="AS37" s="9">
        <v>0.16424</v>
      </c>
      <c r="AT37" s="25">
        <v>0.61092000000000002</v>
      </c>
      <c r="AU37" s="9">
        <v>1.1464700000000001</v>
      </c>
      <c r="AV37" s="25">
        <v>1.0332399999999999</v>
      </c>
      <c r="AW37" s="9">
        <v>3.6600000000000001E-3</v>
      </c>
      <c r="AX37" s="9">
        <v>5</v>
      </c>
      <c r="AY37" s="9">
        <v>0.21706</v>
      </c>
      <c r="AZ37" s="9">
        <v>0.35210999999999998</v>
      </c>
      <c r="BA37" s="9">
        <v>2.4499999999999999E-3</v>
      </c>
      <c r="BB37" s="9">
        <v>0.31697999999999998</v>
      </c>
      <c r="BC37" s="9">
        <v>8.8160000000000002E-2</v>
      </c>
      <c r="BD37" s="9">
        <v>0.30714999999999998</v>
      </c>
      <c r="BE37" s="9">
        <v>0.14546000000000001</v>
      </c>
      <c r="BF37" s="9">
        <v>1.97712</v>
      </c>
      <c r="BG37" s="9">
        <v>2.9836</v>
      </c>
      <c r="BH37" s="9">
        <v>5.1839999999999997E-2</v>
      </c>
      <c r="BI37" s="9">
        <v>0.54440999999999995</v>
      </c>
      <c r="BJ37" s="25">
        <v>0.48174</v>
      </c>
      <c r="BK37" s="9">
        <v>5</v>
      </c>
      <c r="BL37" s="9">
        <v>0.12348000000000001</v>
      </c>
      <c r="BM37" s="9">
        <v>0.33951999999999999</v>
      </c>
      <c r="BN37" s="9">
        <v>0.22695000000000001</v>
      </c>
      <c r="BO37" s="25">
        <v>0.66940999999999995</v>
      </c>
      <c r="BP37" s="9">
        <v>5.7600000000000004E-3</v>
      </c>
      <c r="BQ37" s="9">
        <v>2.589E-2</v>
      </c>
      <c r="BR37" s="9">
        <v>0.10685</v>
      </c>
      <c r="BS37" s="9">
        <v>5.6279999999999997E-2</v>
      </c>
      <c r="BT37" s="9">
        <v>1.73E-3</v>
      </c>
      <c r="BU37" s="25">
        <v>0.14426</v>
      </c>
      <c r="BV37" s="9">
        <v>3.9566300000000001</v>
      </c>
      <c r="BW37" s="9">
        <v>0.29228999999999999</v>
      </c>
      <c r="BX37" s="9">
        <v>1.15E-3</v>
      </c>
      <c r="BY37" s="9">
        <v>8.1850000000000006E-2</v>
      </c>
      <c r="BZ37" s="9">
        <v>4.342E-2</v>
      </c>
      <c r="CA37" s="25">
        <v>11.49422</v>
      </c>
      <c r="CB37" s="25">
        <v>22.860279999999999</v>
      </c>
      <c r="CC37" s="9">
        <v>1.9E-3</v>
      </c>
      <c r="CD37" s="9">
        <v>6.8999999999999997E-4</v>
      </c>
      <c r="CE37" s="9">
        <v>5</v>
      </c>
      <c r="CF37" s="9">
        <v>0.1062</v>
      </c>
      <c r="CG37" s="9">
        <v>0.72116999999999998</v>
      </c>
      <c r="CH37" s="9">
        <v>0.13965</v>
      </c>
      <c r="CI37" s="9">
        <v>0.78327000000000002</v>
      </c>
      <c r="CJ37" s="9">
        <v>0.63387000000000004</v>
      </c>
      <c r="CK37" s="9">
        <v>0.48097000000000001</v>
      </c>
      <c r="CL37" s="9">
        <v>2.96E-3</v>
      </c>
      <c r="CM37" s="9">
        <v>0.10766000000000001</v>
      </c>
      <c r="CN37" s="9">
        <v>5</v>
      </c>
      <c r="CO37" s="9">
        <v>2.5799999999999998E-3</v>
      </c>
      <c r="CP37" s="9">
        <v>4.3279999999999999E-2</v>
      </c>
      <c r="CQ37" s="9">
        <v>0.12554999999999999</v>
      </c>
      <c r="CR37" s="9">
        <v>5.672E-2</v>
      </c>
      <c r="CS37" s="9">
        <v>0.11598</v>
      </c>
      <c r="CT37" s="9">
        <v>4.8090000000000001E-2</v>
      </c>
      <c r="CU37" s="9">
        <v>5.6300000000000003E-2</v>
      </c>
      <c r="CV37" s="9">
        <v>0.37644</v>
      </c>
      <c r="CW37" s="9">
        <v>2.5699999999999998E-3</v>
      </c>
      <c r="CX37" s="9">
        <v>5.8569999999999997E-2</v>
      </c>
      <c r="CY37" s="9">
        <v>5.3800000000000001E-2</v>
      </c>
      <c r="CZ37" s="9">
        <v>5.0699999999999999E-3</v>
      </c>
      <c r="DA37" s="9">
        <v>1.2189999999999999E-2</v>
      </c>
      <c r="DB37" s="9">
        <v>4.2630000000000001E-2</v>
      </c>
      <c r="DC37" s="9">
        <v>8.4010000000000001E-2</v>
      </c>
      <c r="DD37" s="9">
        <v>5.4299999999999999E-3</v>
      </c>
      <c r="DE37" s="9">
        <v>1.64141</v>
      </c>
      <c r="DF37" s="9">
        <v>1.043E-2</v>
      </c>
      <c r="DG37" s="9">
        <v>5.2900000000000004E-3</v>
      </c>
      <c r="DH37" s="9">
        <v>0.38646000000000003</v>
      </c>
    </row>
    <row r="38" spans="1:112" s="8" customFormat="1" x14ac:dyDescent="0.15">
      <c r="A38" s="9" t="s">
        <v>147</v>
      </c>
      <c r="B38" s="9">
        <v>2.7025800000000002</v>
      </c>
      <c r="C38" s="9">
        <v>3.31969</v>
      </c>
      <c r="D38" s="9">
        <v>5.0914599999999997</v>
      </c>
      <c r="E38" s="9">
        <v>1.22946</v>
      </c>
      <c r="F38" s="9">
        <v>2.07612</v>
      </c>
      <c r="G38" s="9">
        <v>10.974170000000001</v>
      </c>
      <c r="H38" s="9">
        <v>0.87792999999999999</v>
      </c>
      <c r="I38" s="9">
        <v>9.8129999999999995E-2</v>
      </c>
      <c r="J38" s="9">
        <v>0.12659000000000001</v>
      </c>
      <c r="K38" s="9">
        <v>4.165E-2</v>
      </c>
      <c r="L38" s="9">
        <v>0.16583999999999999</v>
      </c>
      <c r="M38" s="9">
        <v>13.857699999999999</v>
      </c>
      <c r="N38" s="9">
        <v>3.36829</v>
      </c>
      <c r="O38" s="9">
        <v>3.9559999999999998E-2</v>
      </c>
      <c r="P38" s="9">
        <v>0.40082000000000001</v>
      </c>
      <c r="Q38" s="9">
        <v>3.68553</v>
      </c>
      <c r="R38" s="9">
        <v>1.0319999999999999E-2</v>
      </c>
      <c r="S38" s="9">
        <v>0.30107</v>
      </c>
      <c r="T38" s="9">
        <v>2.7660000000000001E-2</v>
      </c>
      <c r="U38" s="9">
        <v>3.2129999999999999E-2</v>
      </c>
      <c r="V38" s="9">
        <v>0.34305000000000002</v>
      </c>
      <c r="W38" s="9">
        <v>3.7850000000000002E-2</v>
      </c>
      <c r="X38" s="9">
        <v>3.8440000000000002E-2</v>
      </c>
      <c r="Y38" s="9">
        <v>0.12159</v>
      </c>
      <c r="Z38" s="9">
        <v>7.2399999999999999E-3</v>
      </c>
      <c r="AA38" s="25">
        <v>0.50697000000000003</v>
      </c>
      <c r="AB38" s="25">
        <v>0.88587000000000005</v>
      </c>
      <c r="AC38" s="9">
        <v>9.3160000000000007E-2</v>
      </c>
      <c r="AD38" s="9">
        <v>2.96E-3</v>
      </c>
      <c r="AE38" s="9">
        <v>5.3100000000000001E-2</v>
      </c>
      <c r="AF38" s="25">
        <v>5.9039299999999999</v>
      </c>
      <c r="AG38" s="9">
        <v>1.09396</v>
      </c>
      <c r="AH38" s="9">
        <v>1.31715</v>
      </c>
      <c r="AI38" s="9">
        <v>0.31367</v>
      </c>
      <c r="AJ38" s="9">
        <v>0.29293000000000002</v>
      </c>
      <c r="AK38" s="9">
        <v>0.22184999999999999</v>
      </c>
      <c r="AL38" s="9">
        <v>0.78778000000000004</v>
      </c>
      <c r="AM38" s="9">
        <v>0.39355000000000001</v>
      </c>
      <c r="AN38" s="9">
        <v>5.3499999999999997E-3</v>
      </c>
      <c r="AO38" s="9">
        <v>2.2200000000000001E-2</v>
      </c>
      <c r="AP38" s="9">
        <v>0.67225000000000001</v>
      </c>
      <c r="AQ38" s="25">
        <v>0.19386999999999999</v>
      </c>
      <c r="AR38" s="9">
        <v>3.0200000000000001E-2</v>
      </c>
      <c r="AS38" s="9">
        <v>0.12254</v>
      </c>
      <c r="AT38" s="25">
        <v>0.58179000000000003</v>
      </c>
      <c r="AU38" s="9">
        <v>0.1603</v>
      </c>
      <c r="AV38" s="25">
        <v>0.74614000000000003</v>
      </c>
      <c r="AW38" s="9">
        <v>3.8500000000000001E-3</v>
      </c>
      <c r="AX38" s="9">
        <v>5</v>
      </c>
      <c r="AY38" s="9">
        <v>0.26674999999999999</v>
      </c>
      <c r="AZ38" s="9">
        <v>0.22383</v>
      </c>
      <c r="BA38" s="9">
        <v>1.4300000000000001E-3</v>
      </c>
      <c r="BB38" s="9">
        <v>0.11821</v>
      </c>
      <c r="BC38" s="9">
        <v>3.2199999999999999E-2</v>
      </c>
      <c r="BD38" s="9">
        <v>0.10647</v>
      </c>
      <c r="BE38" s="9">
        <v>0.15662999999999999</v>
      </c>
      <c r="BF38" s="9">
        <v>1.0992299999999999</v>
      </c>
      <c r="BG38" s="9">
        <v>0.76100999999999996</v>
      </c>
      <c r="BH38" s="9">
        <v>3.637E-2</v>
      </c>
      <c r="BI38" s="9">
        <v>0.26369999999999999</v>
      </c>
      <c r="BJ38" s="25">
        <v>0.54666999999999999</v>
      </c>
      <c r="BK38" s="9">
        <v>5</v>
      </c>
      <c r="BL38" s="9">
        <v>0.12323000000000001</v>
      </c>
      <c r="BM38" s="9">
        <v>0.20960999999999999</v>
      </c>
      <c r="BN38" s="9">
        <v>0.16450000000000001</v>
      </c>
      <c r="BO38" s="25">
        <v>0.38917000000000002</v>
      </c>
      <c r="BP38" s="9">
        <v>2.66E-3</v>
      </c>
      <c r="BQ38" s="9">
        <v>1.7250000000000001E-2</v>
      </c>
      <c r="BR38" s="9">
        <v>4.7109999999999999E-2</v>
      </c>
      <c r="BS38" s="9">
        <v>2.9520000000000001E-2</v>
      </c>
      <c r="BT38" s="9">
        <v>3.96E-3</v>
      </c>
      <c r="BU38" s="25">
        <v>9.4960000000000003E-2</v>
      </c>
      <c r="BV38" s="9">
        <v>2.81508</v>
      </c>
      <c r="BW38" s="9">
        <v>0.13658999999999999</v>
      </c>
      <c r="BX38" s="9">
        <v>3.0300000000000001E-3</v>
      </c>
      <c r="BY38" s="9">
        <v>6.096E-2</v>
      </c>
      <c r="BZ38" s="9">
        <v>3.2559999999999999E-2</v>
      </c>
      <c r="CA38" s="25">
        <v>7.6232800000000003</v>
      </c>
      <c r="CB38" s="25">
        <v>20.399840000000001</v>
      </c>
      <c r="CC38" s="9">
        <v>4.6000000000000001E-4</v>
      </c>
      <c r="CD38" s="9">
        <v>1.25E-3</v>
      </c>
      <c r="CE38" s="9">
        <v>5</v>
      </c>
      <c r="CF38" s="9">
        <v>5.586E-2</v>
      </c>
      <c r="CG38" s="9">
        <v>0.51770000000000005</v>
      </c>
      <c r="CH38" s="9">
        <v>8.6449999999999999E-2</v>
      </c>
      <c r="CI38" s="9">
        <v>0.58930000000000005</v>
      </c>
      <c r="CJ38" s="9">
        <v>0.45984000000000003</v>
      </c>
      <c r="CK38" s="9">
        <v>0.77659</v>
      </c>
      <c r="CL38" s="9">
        <v>3.2599999999999999E-3</v>
      </c>
      <c r="CM38" s="9">
        <v>2.7810000000000001E-2</v>
      </c>
      <c r="CN38" s="9">
        <v>5</v>
      </c>
      <c r="CO38" s="9">
        <v>1.8400000000000001E-3</v>
      </c>
      <c r="CP38" s="9">
        <v>2.555E-2</v>
      </c>
      <c r="CQ38" s="9">
        <v>7.3639999999999997E-2</v>
      </c>
      <c r="CR38" s="9">
        <v>3.2280000000000003E-2</v>
      </c>
      <c r="CS38" s="9">
        <v>8.8039999999999993E-2</v>
      </c>
      <c r="CT38" s="9">
        <v>2.8289999999999999E-2</v>
      </c>
      <c r="CU38" s="9">
        <v>3.3849999999999998E-2</v>
      </c>
      <c r="CV38" s="9">
        <v>0.23105000000000001</v>
      </c>
      <c r="CW38" s="9">
        <v>3.3600000000000001E-3</v>
      </c>
      <c r="CX38" s="9">
        <v>4.9369999999999997E-2</v>
      </c>
      <c r="CY38" s="9">
        <v>3.4590000000000003E-2</v>
      </c>
      <c r="CZ38" s="9">
        <v>4.62E-3</v>
      </c>
      <c r="DA38" s="9">
        <v>9.1000000000000004E-3</v>
      </c>
      <c r="DB38" s="9">
        <v>2.9149999999999999E-2</v>
      </c>
      <c r="DC38" s="9">
        <v>7.2020000000000001E-2</v>
      </c>
      <c r="DD38" s="9">
        <v>5.0699999999999999E-3</v>
      </c>
      <c r="DE38" s="9">
        <v>2.7644799999999998</v>
      </c>
      <c r="DF38" s="9">
        <v>4.4099999999999999E-3</v>
      </c>
      <c r="DG38" s="9">
        <v>6.7200000000000003E-3</v>
      </c>
      <c r="DH38" s="9">
        <v>0.37646000000000002</v>
      </c>
    </row>
    <row r="39" spans="1:112" s="8" customFormat="1" x14ac:dyDescent="0.15">
      <c r="A39" s="9" t="s">
        <v>148</v>
      </c>
      <c r="B39" s="9">
        <v>4.3674900000000001</v>
      </c>
      <c r="C39" s="9">
        <v>10.982329999999999</v>
      </c>
      <c r="D39" s="9">
        <v>8.3254800000000007</v>
      </c>
      <c r="E39" s="9">
        <v>21.942150000000002</v>
      </c>
      <c r="F39" s="9">
        <v>3.1933199999999999</v>
      </c>
      <c r="G39" s="9">
        <v>17.488499999999998</v>
      </c>
      <c r="H39" s="9">
        <v>1.01474</v>
      </c>
      <c r="I39" s="9">
        <v>8.2820000000000005E-2</v>
      </c>
      <c r="J39" s="9">
        <v>0.20199</v>
      </c>
      <c r="K39" s="9">
        <v>5.7750000000000003E-2</v>
      </c>
      <c r="L39" s="9">
        <v>0.19173000000000001</v>
      </c>
      <c r="M39" s="9">
        <v>8.8021899999999995</v>
      </c>
      <c r="N39" s="9">
        <v>4.5459199999999997</v>
      </c>
      <c r="O39" s="9">
        <v>0.14798</v>
      </c>
      <c r="P39" s="9">
        <v>0.41876999999999998</v>
      </c>
      <c r="Q39" s="9">
        <v>3.9212500000000001</v>
      </c>
      <c r="R39" s="9">
        <v>2.6689999999999998E-2</v>
      </c>
      <c r="S39" s="9">
        <v>0.57626999999999995</v>
      </c>
      <c r="T39" s="9">
        <v>3.8859999999999999E-2</v>
      </c>
      <c r="U39" s="9">
        <v>2.5180000000000001E-2</v>
      </c>
      <c r="V39" s="9">
        <v>0.31641999999999998</v>
      </c>
      <c r="W39" s="9">
        <v>4.308E-2</v>
      </c>
      <c r="X39" s="9">
        <v>5.1150000000000001E-2</v>
      </c>
      <c r="Y39" s="9">
        <v>0.13847000000000001</v>
      </c>
      <c r="Z39" s="9">
        <v>1.102E-2</v>
      </c>
      <c r="AA39" s="25">
        <v>0.50497999999999998</v>
      </c>
      <c r="AB39" s="25">
        <v>1.19347</v>
      </c>
      <c r="AC39" s="9">
        <v>8.5459999999999994E-2</v>
      </c>
      <c r="AD39" s="9">
        <v>3.9100000000000003E-3</v>
      </c>
      <c r="AE39" s="9">
        <v>5.4539999999999998E-2</v>
      </c>
      <c r="AF39" s="25">
        <v>6.0593599999999999</v>
      </c>
      <c r="AG39" s="9">
        <v>1.3331200000000001</v>
      </c>
      <c r="AH39" s="9">
        <v>1.2819100000000001</v>
      </c>
      <c r="AI39" s="9">
        <v>0.62802000000000002</v>
      </c>
      <c r="AJ39" s="9">
        <v>0.41256999999999999</v>
      </c>
      <c r="AK39" s="9">
        <v>0.23613999999999999</v>
      </c>
      <c r="AL39" s="9">
        <v>0.76478999999999997</v>
      </c>
      <c r="AM39" s="9">
        <v>0.61960000000000004</v>
      </c>
      <c r="AN39" s="9">
        <v>7.0000000000000001E-3</v>
      </c>
      <c r="AO39" s="9">
        <v>2.445E-2</v>
      </c>
      <c r="AP39" s="9">
        <v>1.93438</v>
      </c>
      <c r="AQ39" s="25">
        <v>0.30643999999999999</v>
      </c>
      <c r="AR39" s="9">
        <v>3.0679999999999999E-2</v>
      </c>
      <c r="AS39" s="9">
        <v>0.10707</v>
      </c>
      <c r="AT39" s="25">
        <v>0.44858999999999999</v>
      </c>
      <c r="AU39" s="9">
        <v>0.32993</v>
      </c>
      <c r="AV39" s="25">
        <v>0.76337999999999995</v>
      </c>
      <c r="AW39" s="9">
        <v>3.8300000000000001E-3</v>
      </c>
      <c r="AX39" s="9">
        <v>5</v>
      </c>
      <c r="AY39" s="9">
        <v>0.22466</v>
      </c>
      <c r="AZ39" s="9">
        <v>0.2172</v>
      </c>
      <c r="BA39" s="9">
        <v>4.3E-3</v>
      </c>
      <c r="BB39" s="9">
        <v>0.13439000000000001</v>
      </c>
      <c r="BC39" s="9">
        <v>3.6900000000000002E-2</v>
      </c>
      <c r="BD39" s="9">
        <v>0.11755</v>
      </c>
      <c r="BE39" s="9">
        <v>0.12404999999999999</v>
      </c>
      <c r="BF39" s="9">
        <v>1.58683</v>
      </c>
      <c r="BG39" s="9">
        <v>1.2120299999999999</v>
      </c>
      <c r="BH39" s="9">
        <v>4.6949999999999999E-2</v>
      </c>
      <c r="BI39" s="9">
        <v>0.32924999999999999</v>
      </c>
      <c r="BJ39" s="25">
        <v>0.78330999999999995</v>
      </c>
      <c r="BK39" s="9">
        <v>5</v>
      </c>
      <c r="BL39" s="9">
        <v>0.12636</v>
      </c>
      <c r="BM39" s="9">
        <v>0.28581000000000001</v>
      </c>
      <c r="BN39" s="9">
        <v>0.16625999999999999</v>
      </c>
      <c r="BO39" s="25">
        <v>0.45561000000000001</v>
      </c>
      <c r="BP39" s="9">
        <v>4.1399999999999996E-3</v>
      </c>
      <c r="BQ39" s="9">
        <v>1.9550000000000001E-2</v>
      </c>
      <c r="BR39" s="9">
        <v>6.4600000000000005E-2</v>
      </c>
      <c r="BS39" s="9">
        <v>5.1619999999999999E-2</v>
      </c>
      <c r="BT39" s="9">
        <v>1.65E-3</v>
      </c>
      <c r="BU39" s="25">
        <v>0.1095</v>
      </c>
      <c r="BV39" s="9">
        <v>2.9807600000000001</v>
      </c>
      <c r="BW39" s="9">
        <v>0.16187000000000001</v>
      </c>
      <c r="BX39" s="9">
        <v>1.1199999999999999E-3</v>
      </c>
      <c r="BY39" s="9">
        <v>7.3630000000000001E-2</v>
      </c>
      <c r="BZ39" s="9">
        <v>5.1279999999999999E-2</v>
      </c>
      <c r="CA39" s="25">
        <v>6.9948699999999997</v>
      </c>
      <c r="CB39" s="25">
        <v>20.818490000000001</v>
      </c>
      <c r="CC39" s="9">
        <v>1.16E-3</v>
      </c>
      <c r="CD39" s="9">
        <v>1.23E-3</v>
      </c>
      <c r="CE39" s="9">
        <v>5</v>
      </c>
      <c r="CF39" s="9">
        <v>5.1560000000000002E-2</v>
      </c>
      <c r="CG39" s="9">
        <v>0.49457000000000001</v>
      </c>
      <c r="CH39" s="9">
        <v>8.6779999999999996E-2</v>
      </c>
      <c r="CI39" s="9">
        <v>0.57467000000000001</v>
      </c>
      <c r="CJ39" s="9">
        <v>0.46228000000000002</v>
      </c>
      <c r="CK39" s="9">
        <v>0.33665</v>
      </c>
      <c r="CL39" s="9">
        <v>3.8500000000000001E-3</v>
      </c>
      <c r="CM39" s="9">
        <v>3.2070000000000001E-2</v>
      </c>
      <c r="CN39" s="9">
        <v>5</v>
      </c>
      <c r="CO39" s="9">
        <v>2.6099999999999999E-3</v>
      </c>
      <c r="CP39" s="9">
        <v>3.1510000000000003E-2</v>
      </c>
      <c r="CQ39" s="9">
        <v>8.9359999999999995E-2</v>
      </c>
      <c r="CR39" s="9">
        <v>4.1270000000000001E-2</v>
      </c>
      <c r="CS39" s="9">
        <v>0.10281</v>
      </c>
      <c r="CT39" s="9">
        <v>3.603E-2</v>
      </c>
      <c r="CU39" s="9">
        <v>4.0090000000000001E-2</v>
      </c>
      <c r="CV39" s="9">
        <v>0.26640999999999998</v>
      </c>
      <c r="CW39" s="9">
        <v>2.5500000000000002E-3</v>
      </c>
      <c r="CX39" s="9">
        <v>6.3939999999999997E-2</v>
      </c>
      <c r="CY39" s="9">
        <v>3.8960000000000002E-2</v>
      </c>
      <c r="CZ39" s="9">
        <v>4.3499999999999997E-3</v>
      </c>
      <c r="DA39" s="9">
        <v>1.155E-2</v>
      </c>
      <c r="DB39" s="9">
        <v>3.4099999999999998E-2</v>
      </c>
      <c r="DC39" s="9">
        <v>7.7189999999999995E-2</v>
      </c>
      <c r="DD39" s="9">
        <v>4.4000000000000003E-3</v>
      </c>
      <c r="DE39" s="9">
        <v>1.1503099999999999</v>
      </c>
      <c r="DF39" s="9">
        <v>1.077E-2</v>
      </c>
      <c r="DG39" s="9">
        <v>4.5900000000000003E-3</v>
      </c>
      <c r="DH39" s="9">
        <v>0.29815000000000003</v>
      </c>
    </row>
    <row r="40" spans="1:112" s="8" customFormat="1" x14ac:dyDescent="0.15">
      <c r="A40" s="9" t="s">
        <v>149</v>
      </c>
      <c r="B40" s="9">
        <v>4.85799</v>
      </c>
      <c r="C40" s="9">
        <v>14.37219</v>
      </c>
      <c r="D40" s="9">
        <v>7.6376499999999998</v>
      </c>
      <c r="E40" s="9">
        <v>26.427489999999999</v>
      </c>
      <c r="F40" s="9">
        <v>2.46373</v>
      </c>
      <c r="G40" s="9">
        <v>10.31903</v>
      </c>
      <c r="H40" s="9">
        <v>0.98819999999999997</v>
      </c>
      <c r="I40" s="9">
        <v>0.12911</v>
      </c>
      <c r="J40" s="9">
        <v>0.44363000000000002</v>
      </c>
      <c r="K40" s="9">
        <v>8.4790000000000004E-2</v>
      </c>
      <c r="L40" s="9">
        <v>0.14735000000000001</v>
      </c>
      <c r="M40" s="9">
        <v>4.5678999999999998</v>
      </c>
      <c r="N40" s="9">
        <v>2.4006500000000002</v>
      </c>
      <c r="O40" s="9">
        <v>3.8390000000000001E-2</v>
      </c>
      <c r="P40" s="9">
        <v>0.48554000000000003</v>
      </c>
      <c r="Q40" s="9">
        <v>2.2205499999999998</v>
      </c>
      <c r="R40" s="9">
        <v>2.3740000000000001E-2</v>
      </c>
      <c r="S40" s="9">
        <v>0.66288999999999998</v>
      </c>
      <c r="T40" s="9">
        <v>5.6579999999999998E-2</v>
      </c>
      <c r="U40" s="9">
        <v>3.4430000000000002E-2</v>
      </c>
      <c r="V40" s="9">
        <v>0.30908000000000002</v>
      </c>
      <c r="W40" s="9">
        <v>3.458E-2</v>
      </c>
      <c r="X40" s="9">
        <v>3.0710000000000001E-2</v>
      </c>
      <c r="Y40" s="9">
        <v>0.16811999999999999</v>
      </c>
      <c r="Z40" s="9">
        <v>9.3600000000000003E-3</v>
      </c>
      <c r="AA40" s="25">
        <v>0.55688000000000004</v>
      </c>
      <c r="AB40" s="25">
        <v>0.88956000000000002</v>
      </c>
      <c r="AC40" s="9">
        <v>8.2879999999999995E-2</v>
      </c>
      <c r="AD40" s="9">
        <v>3.3800000000000002E-3</v>
      </c>
      <c r="AE40" s="9">
        <v>4.9849999999999998E-2</v>
      </c>
      <c r="AF40" s="25">
        <v>5.4083699999999997</v>
      </c>
      <c r="AG40" s="9">
        <v>0.55718999999999996</v>
      </c>
      <c r="AH40" s="9">
        <v>1.00597</v>
      </c>
      <c r="AI40" s="9">
        <v>0.63661000000000001</v>
      </c>
      <c r="AJ40" s="9">
        <v>0.42019000000000001</v>
      </c>
      <c r="AK40" s="9">
        <v>0.21049999999999999</v>
      </c>
      <c r="AL40" s="9">
        <v>0.68174000000000001</v>
      </c>
      <c r="AM40" s="9">
        <v>0.89659</v>
      </c>
      <c r="AN40" s="9">
        <v>9.0200000000000002E-3</v>
      </c>
      <c r="AO40" s="9">
        <v>1.404E-2</v>
      </c>
      <c r="AP40" s="9">
        <v>2.9683700000000002</v>
      </c>
      <c r="AQ40" s="25">
        <v>0.44964999999999999</v>
      </c>
      <c r="AR40" s="9">
        <v>1.985E-2</v>
      </c>
      <c r="AS40" s="9">
        <v>8.4570000000000006E-2</v>
      </c>
      <c r="AT40" s="25">
        <v>0.38285000000000002</v>
      </c>
      <c r="AU40" s="9">
        <v>0.39295000000000002</v>
      </c>
      <c r="AV40" s="25">
        <v>0.74080999999999997</v>
      </c>
      <c r="AW40" s="9">
        <v>2.7200000000000002E-3</v>
      </c>
      <c r="AX40" s="9">
        <v>5</v>
      </c>
      <c r="AY40" s="9">
        <v>0.18362999999999999</v>
      </c>
      <c r="AZ40" s="9">
        <v>0.18048</v>
      </c>
      <c r="BA40" s="9">
        <v>2.32E-3</v>
      </c>
      <c r="BB40" s="9">
        <v>8.7040000000000006E-2</v>
      </c>
      <c r="BC40" s="9">
        <v>2.4080000000000001E-2</v>
      </c>
      <c r="BD40" s="9">
        <v>8.813E-2</v>
      </c>
      <c r="BE40" s="9">
        <v>0.12884000000000001</v>
      </c>
      <c r="BF40" s="9">
        <v>1.02807</v>
      </c>
      <c r="BG40" s="9">
        <v>1.1734899999999999</v>
      </c>
      <c r="BH40" s="9">
        <v>3.322E-2</v>
      </c>
      <c r="BI40" s="9">
        <v>0.22528000000000001</v>
      </c>
      <c r="BJ40" s="25">
        <v>0.92505999999999999</v>
      </c>
      <c r="BK40" s="9">
        <v>5</v>
      </c>
      <c r="BL40" s="9">
        <v>8.9829999999999993E-2</v>
      </c>
      <c r="BM40" s="9">
        <v>0.14912</v>
      </c>
      <c r="BN40" s="9">
        <v>0.13386999999999999</v>
      </c>
      <c r="BO40" s="25">
        <v>0.41038000000000002</v>
      </c>
      <c r="BP40" s="9">
        <v>2.8900000000000002E-3</v>
      </c>
      <c r="BQ40" s="9">
        <v>1.273E-2</v>
      </c>
      <c r="BR40" s="9">
        <v>3.6139999999999999E-2</v>
      </c>
      <c r="BS40" s="9">
        <v>3.3119999999999997E-2</v>
      </c>
      <c r="BT40" s="9">
        <v>3.4199999999999999E-3</v>
      </c>
      <c r="BU40" s="25">
        <v>6.6610000000000003E-2</v>
      </c>
      <c r="BV40" s="9">
        <v>1.4554499999999999</v>
      </c>
      <c r="BW40" s="9">
        <v>0.12242</v>
      </c>
      <c r="BX40" s="9">
        <v>7.2999999999999996E-4</v>
      </c>
      <c r="BY40" s="9">
        <v>3.7080000000000002E-2</v>
      </c>
      <c r="BZ40" s="9">
        <v>3.3610000000000001E-2</v>
      </c>
      <c r="CA40" s="25">
        <v>7.0572800000000004</v>
      </c>
      <c r="CB40" s="25">
        <v>19.114059999999998</v>
      </c>
      <c r="CC40" s="9">
        <v>9.7999999999999997E-4</v>
      </c>
      <c r="CD40" s="9">
        <v>1.5399999999999999E-3</v>
      </c>
      <c r="CE40" s="9">
        <v>5</v>
      </c>
      <c r="CF40" s="9">
        <v>5.1830000000000001E-2</v>
      </c>
      <c r="CG40" s="9">
        <v>0.30891999999999997</v>
      </c>
      <c r="CH40" s="9">
        <v>8.3349999999999994E-2</v>
      </c>
      <c r="CI40" s="9">
        <v>0.28791</v>
      </c>
      <c r="CJ40" s="9">
        <v>0.25047999999999998</v>
      </c>
      <c r="CK40" s="9">
        <v>0.17524999999999999</v>
      </c>
      <c r="CL40" s="9">
        <v>2.82E-3</v>
      </c>
      <c r="CM40" s="9">
        <v>2.7199999999999998E-2</v>
      </c>
      <c r="CN40" s="9">
        <v>5</v>
      </c>
      <c r="CO40" s="9">
        <v>2.32E-3</v>
      </c>
      <c r="CP40" s="9">
        <v>1.7250000000000001E-2</v>
      </c>
      <c r="CQ40" s="9">
        <v>4.5870000000000001E-2</v>
      </c>
      <c r="CR40" s="9">
        <v>2.1850000000000001E-2</v>
      </c>
      <c r="CS40" s="9">
        <v>6.7040000000000002E-2</v>
      </c>
      <c r="CT40" s="9">
        <v>1.934E-2</v>
      </c>
      <c r="CU40" s="9">
        <v>2.1590000000000002E-2</v>
      </c>
      <c r="CV40" s="9">
        <v>0.14679</v>
      </c>
      <c r="CW40" s="9">
        <v>3.14E-3</v>
      </c>
      <c r="CX40" s="9">
        <v>4.2209999999999998E-2</v>
      </c>
      <c r="CY40" s="9">
        <v>2.341E-2</v>
      </c>
      <c r="CZ40" s="9">
        <v>4.5500000000000002E-3</v>
      </c>
      <c r="DA40" s="9">
        <v>7.1900000000000002E-3</v>
      </c>
      <c r="DB40" s="9">
        <v>1.8669999999999999E-2</v>
      </c>
      <c r="DC40" s="9">
        <v>5.5259999999999997E-2</v>
      </c>
      <c r="DD40" s="9">
        <v>5.5100000000000001E-3</v>
      </c>
      <c r="DE40" s="9">
        <v>1.4931099999999999</v>
      </c>
      <c r="DF40" s="9">
        <v>5.47E-3</v>
      </c>
      <c r="DG40" s="9">
        <v>5.1700000000000001E-3</v>
      </c>
      <c r="DH40" s="9">
        <v>0.25796000000000002</v>
      </c>
    </row>
    <row r="41" spans="1:112" s="8" customFormat="1" x14ac:dyDescent="0.15">
      <c r="A41" s="9" t="s">
        <v>150</v>
      </c>
      <c r="B41" s="9">
        <v>2.6743600000000001</v>
      </c>
      <c r="C41" s="9">
        <v>1.3232200000000001</v>
      </c>
      <c r="D41" s="9">
        <v>2.9494899999999999</v>
      </c>
      <c r="E41" s="9">
        <v>0.36758000000000002</v>
      </c>
      <c r="F41" s="9">
        <v>2.9586000000000001</v>
      </c>
      <c r="G41" s="9">
        <v>3.54643</v>
      </c>
      <c r="H41" s="9">
        <v>1.0121500000000001</v>
      </c>
      <c r="I41" s="9">
        <v>6.4680000000000001E-2</v>
      </c>
      <c r="J41" s="9">
        <v>1.1979999999999999E-2</v>
      </c>
      <c r="K41" s="9">
        <v>8.0499999999999999E-3</v>
      </c>
      <c r="L41" s="9">
        <v>0.11747</v>
      </c>
      <c r="M41" s="9">
        <v>10.798170000000001</v>
      </c>
      <c r="N41" s="9">
        <v>7.13401</v>
      </c>
      <c r="O41" s="9">
        <v>3.7330000000000002E-2</v>
      </c>
      <c r="P41" s="9">
        <v>0.30911</v>
      </c>
      <c r="Q41" s="9">
        <v>1.57866</v>
      </c>
      <c r="R41" s="9">
        <v>7.0099999999999997E-3</v>
      </c>
      <c r="S41" s="9">
        <v>5.1490000000000001E-2</v>
      </c>
      <c r="T41" s="9">
        <v>1.7299999999999999E-2</v>
      </c>
      <c r="U41" s="9">
        <v>3.6700000000000001E-3</v>
      </c>
      <c r="V41" s="9">
        <v>0.32993</v>
      </c>
      <c r="W41" s="9">
        <v>1.4970000000000001E-2</v>
      </c>
      <c r="X41" s="9">
        <v>4.0599999999999997E-2</v>
      </c>
      <c r="Y41" s="9">
        <v>3.4889999999999997E-2</v>
      </c>
      <c r="Z41" s="9">
        <v>4.6100000000000004E-3</v>
      </c>
      <c r="AA41" s="25">
        <v>0.2155</v>
      </c>
      <c r="AB41" s="25">
        <v>0.65061000000000002</v>
      </c>
      <c r="AC41" s="9">
        <v>9.2289999999999997E-2</v>
      </c>
      <c r="AD41" s="9">
        <v>5.45E-3</v>
      </c>
      <c r="AE41" s="9">
        <v>3.2890000000000003E-2</v>
      </c>
      <c r="AF41" s="25">
        <v>7.5750400000000004</v>
      </c>
      <c r="AG41" s="9">
        <v>0.88109999999999999</v>
      </c>
      <c r="AH41" s="9">
        <v>2.59091</v>
      </c>
      <c r="AI41" s="9">
        <v>0.27515000000000001</v>
      </c>
      <c r="AJ41" s="9">
        <v>0.25208000000000003</v>
      </c>
      <c r="AK41" s="9">
        <v>0.15867999999999999</v>
      </c>
      <c r="AL41" s="9">
        <v>0.38567000000000001</v>
      </c>
      <c r="AM41" s="9">
        <v>0.21906999999999999</v>
      </c>
      <c r="AN41" s="9">
        <v>1.013E-2</v>
      </c>
      <c r="AO41" s="9">
        <v>2.8289999999999999E-2</v>
      </c>
      <c r="AP41" s="9">
        <v>0.34799000000000002</v>
      </c>
      <c r="AQ41" s="25">
        <v>6.9169999999999995E-2</v>
      </c>
      <c r="AR41" s="9">
        <v>3.2030000000000003E-2</v>
      </c>
      <c r="AS41" s="9">
        <v>6.472E-2</v>
      </c>
      <c r="AT41" s="25">
        <v>0.27621000000000001</v>
      </c>
      <c r="AU41" s="9">
        <v>0.11273</v>
      </c>
      <c r="AV41" s="25">
        <v>0.85355999999999999</v>
      </c>
      <c r="AW41" s="9">
        <v>9.92E-3</v>
      </c>
      <c r="AX41" s="9">
        <v>5</v>
      </c>
      <c r="AY41" s="9">
        <v>0.21151</v>
      </c>
      <c r="AZ41" s="9">
        <v>0.18554000000000001</v>
      </c>
      <c r="BA41" s="9">
        <v>5.4000000000000001E-4</v>
      </c>
      <c r="BB41" s="9">
        <v>9.6600000000000005E-2</v>
      </c>
      <c r="BC41" s="9">
        <v>1.6160000000000001E-2</v>
      </c>
      <c r="BD41" s="9">
        <v>0.10017</v>
      </c>
      <c r="BE41" s="9">
        <v>0.13686000000000001</v>
      </c>
      <c r="BF41" s="9">
        <v>0.96428000000000003</v>
      </c>
      <c r="BG41" s="9">
        <v>0.60507</v>
      </c>
      <c r="BH41" s="9">
        <v>3.0939999999999999E-2</v>
      </c>
      <c r="BI41" s="9">
        <v>0.18948999999999999</v>
      </c>
      <c r="BJ41" s="25">
        <v>0.47303000000000001</v>
      </c>
      <c r="BK41" s="9">
        <v>5</v>
      </c>
      <c r="BL41" s="9">
        <v>7.9519999999999993E-2</v>
      </c>
      <c r="BM41" s="9">
        <v>0.15168999999999999</v>
      </c>
      <c r="BN41" s="9">
        <v>0.26693</v>
      </c>
      <c r="BO41" s="25">
        <v>0.56652000000000002</v>
      </c>
      <c r="BP41" s="9">
        <v>1.8799999999999999E-3</v>
      </c>
      <c r="BQ41" s="9">
        <v>1.562E-2</v>
      </c>
      <c r="BR41" s="9">
        <v>4.0680000000000001E-2</v>
      </c>
      <c r="BS41" s="9">
        <v>2.325E-2</v>
      </c>
      <c r="BT41" s="9">
        <v>2.65E-3</v>
      </c>
      <c r="BU41" s="25">
        <v>8.9959999999999998E-2</v>
      </c>
      <c r="BV41" s="9">
        <v>1.67628</v>
      </c>
      <c r="BW41" s="9">
        <v>9.2369999999999994E-2</v>
      </c>
      <c r="BX41" s="9">
        <v>7.3999999999999999E-4</v>
      </c>
      <c r="BY41" s="9">
        <v>5.9139999999999998E-2</v>
      </c>
      <c r="BZ41" s="9">
        <v>6.1490000000000003E-2</v>
      </c>
      <c r="CA41" s="25">
        <v>5.3559799999999997</v>
      </c>
      <c r="CB41" s="25">
        <v>20.3719</v>
      </c>
      <c r="CC41" s="9">
        <v>1.4599999999999999E-3</v>
      </c>
      <c r="CD41" s="9">
        <v>1.0000000000000001E-5</v>
      </c>
      <c r="CE41" s="9">
        <v>5</v>
      </c>
      <c r="CF41" s="9">
        <v>4.018E-2</v>
      </c>
      <c r="CG41" s="9">
        <v>0.60636000000000001</v>
      </c>
      <c r="CH41" s="9">
        <v>5.2729999999999999E-2</v>
      </c>
      <c r="CI41" s="9">
        <v>0.73860999999999999</v>
      </c>
      <c r="CJ41" s="9">
        <v>0.57901999999999998</v>
      </c>
      <c r="CK41" s="9">
        <v>0.26297999999999999</v>
      </c>
      <c r="CL41" s="9">
        <v>2.0999999999999999E-3</v>
      </c>
      <c r="CM41" s="9">
        <v>2.5610000000000001E-2</v>
      </c>
      <c r="CN41" s="9">
        <v>5</v>
      </c>
      <c r="CO41" s="9">
        <v>4.47E-3</v>
      </c>
      <c r="CP41" s="9">
        <v>3.44E-2</v>
      </c>
      <c r="CQ41" s="9">
        <v>0.10024</v>
      </c>
      <c r="CR41" s="9">
        <v>4.4979999999999999E-2</v>
      </c>
      <c r="CS41" s="9">
        <v>8.9230000000000004E-2</v>
      </c>
      <c r="CT41" s="9">
        <v>4.0590000000000001E-2</v>
      </c>
      <c r="CU41" s="9">
        <v>4.5679999999999998E-2</v>
      </c>
      <c r="CV41" s="9">
        <v>0.27350000000000002</v>
      </c>
      <c r="CW41" s="9">
        <v>2.0300000000000001E-3</v>
      </c>
      <c r="CX41" s="9">
        <v>4.8680000000000001E-2</v>
      </c>
      <c r="CY41" s="9">
        <v>4.0910000000000002E-2</v>
      </c>
      <c r="CZ41" s="9">
        <v>2.6800000000000001E-3</v>
      </c>
      <c r="DA41" s="9">
        <v>1.1169999999999999E-2</v>
      </c>
      <c r="DB41" s="9">
        <v>3.2629999999999999E-2</v>
      </c>
      <c r="DC41" s="9">
        <v>7.177E-2</v>
      </c>
      <c r="DD41" s="9">
        <v>5.0299999999999997E-3</v>
      </c>
      <c r="DE41" s="9">
        <v>0.92957000000000001</v>
      </c>
      <c r="DF41" s="9">
        <v>6.7000000000000002E-4</v>
      </c>
      <c r="DG41" s="9">
        <v>3.5300000000000002E-3</v>
      </c>
      <c r="DH41" s="9">
        <v>0.29992000000000002</v>
      </c>
    </row>
    <row r="42" spans="1:112" s="8" customFormat="1" x14ac:dyDescent="0.15">
      <c r="A42" s="9" t="s">
        <v>151</v>
      </c>
      <c r="B42" s="9">
        <v>10.13012</v>
      </c>
      <c r="C42" s="9">
        <v>45.269799999999996</v>
      </c>
      <c r="D42" s="9">
        <v>8.8559900000000003</v>
      </c>
      <c r="E42" s="9">
        <v>57.440640000000002</v>
      </c>
      <c r="F42" s="9">
        <v>3.63747</v>
      </c>
      <c r="G42" s="9">
        <v>4.7725200000000001</v>
      </c>
      <c r="H42" s="9">
        <v>1.4148400000000001</v>
      </c>
      <c r="I42" s="9">
        <v>0.38646999999999998</v>
      </c>
      <c r="J42" s="9">
        <v>0.81652999999999998</v>
      </c>
      <c r="K42" s="9">
        <v>0.48597000000000001</v>
      </c>
      <c r="L42" s="9">
        <v>0.18365999999999999</v>
      </c>
      <c r="M42" s="9">
        <v>7.6318700000000002</v>
      </c>
      <c r="N42" s="9">
        <v>4.8197799999999997</v>
      </c>
      <c r="O42" s="9">
        <v>5.9610000000000003E-2</v>
      </c>
      <c r="P42" s="9">
        <v>0.46365000000000001</v>
      </c>
      <c r="Q42" s="9">
        <v>1.3154300000000001</v>
      </c>
      <c r="R42" s="9">
        <v>2.495E-2</v>
      </c>
      <c r="S42" s="9">
        <v>2.1832199999999999</v>
      </c>
      <c r="T42" s="9">
        <v>0.33465</v>
      </c>
      <c r="U42" s="9">
        <v>5.033E-2</v>
      </c>
      <c r="V42" s="9">
        <v>0.30937999999999999</v>
      </c>
      <c r="W42" s="9">
        <v>5.1630000000000002E-2</v>
      </c>
      <c r="X42" s="9">
        <v>4.4659999999999998E-2</v>
      </c>
      <c r="Y42" s="9">
        <v>0.20535999999999999</v>
      </c>
      <c r="Z42" s="9">
        <v>9.4500000000000001E-3</v>
      </c>
      <c r="AA42" s="25">
        <v>0.48823</v>
      </c>
      <c r="AB42" s="25">
        <v>0.68637999999999999</v>
      </c>
      <c r="AC42" s="9">
        <v>8.8469999999999993E-2</v>
      </c>
      <c r="AD42" s="9">
        <v>4.4000000000000003E-3</v>
      </c>
      <c r="AE42" s="9">
        <v>4.4080000000000001E-2</v>
      </c>
      <c r="AF42" s="25">
        <v>8.8280700000000003</v>
      </c>
      <c r="AG42" s="9">
        <v>0.76627000000000001</v>
      </c>
      <c r="AH42" s="9">
        <v>2.0367099999999998</v>
      </c>
      <c r="AI42" s="9">
        <v>0.8871</v>
      </c>
      <c r="AJ42" s="9">
        <v>0.54761000000000004</v>
      </c>
      <c r="AK42" s="9">
        <v>0.26105</v>
      </c>
      <c r="AL42" s="9">
        <v>0.41786000000000001</v>
      </c>
      <c r="AM42" s="9">
        <v>0.74524999999999997</v>
      </c>
      <c r="AN42" s="9">
        <v>1.814E-2</v>
      </c>
      <c r="AO42" s="9">
        <v>1.4250000000000001E-2</v>
      </c>
      <c r="AP42" s="9">
        <v>2.8254199999999998</v>
      </c>
      <c r="AQ42" s="25">
        <v>0.48331000000000002</v>
      </c>
      <c r="AR42" s="9">
        <v>2.6579999999999999E-2</v>
      </c>
      <c r="AS42" s="9">
        <v>3.7359999999999997E-2</v>
      </c>
      <c r="AT42" s="25">
        <v>0.23113</v>
      </c>
      <c r="AU42" s="9">
        <v>0.51666000000000001</v>
      </c>
      <c r="AV42" s="25">
        <v>0.75085000000000002</v>
      </c>
      <c r="AW42" s="9">
        <v>7.7099999999999998E-3</v>
      </c>
      <c r="AX42" s="9">
        <v>5</v>
      </c>
      <c r="AY42" s="9">
        <v>0.20916999999999999</v>
      </c>
      <c r="AZ42" s="9">
        <v>0.24786</v>
      </c>
      <c r="BA42" s="9">
        <v>3.31E-3</v>
      </c>
      <c r="BB42" s="9">
        <v>0.1351</v>
      </c>
      <c r="BC42" s="9">
        <v>3.7159999999999999E-2</v>
      </c>
      <c r="BD42" s="9">
        <v>0.1419</v>
      </c>
      <c r="BE42" s="9">
        <v>0.12848999999999999</v>
      </c>
      <c r="BF42" s="9">
        <v>0.96965999999999997</v>
      </c>
      <c r="BG42" s="9">
        <v>2.1232899999999999</v>
      </c>
      <c r="BH42" s="9">
        <v>3.3640000000000003E-2</v>
      </c>
      <c r="BI42" s="9">
        <v>0.17285</v>
      </c>
      <c r="BJ42" s="25">
        <v>0.98397000000000001</v>
      </c>
      <c r="BK42" s="9">
        <v>5</v>
      </c>
      <c r="BL42" s="9">
        <v>5.8360000000000002E-2</v>
      </c>
      <c r="BM42" s="9">
        <v>0.11165</v>
      </c>
      <c r="BN42" s="9">
        <v>0.20369000000000001</v>
      </c>
      <c r="BO42" s="25">
        <v>0.31681999999999999</v>
      </c>
      <c r="BP42" s="9">
        <v>2.0799999999999998E-3</v>
      </c>
      <c r="BQ42" s="9">
        <v>1.661E-2</v>
      </c>
      <c r="BR42" s="9">
        <v>3.3189999999999997E-2</v>
      </c>
      <c r="BS42" s="9">
        <v>3.6519999999999997E-2</v>
      </c>
      <c r="BT42" s="9">
        <v>2.3700000000000001E-3</v>
      </c>
      <c r="BU42" s="25">
        <v>8.3659999999999998E-2</v>
      </c>
      <c r="BV42" s="9">
        <v>1.48851</v>
      </c>
      <c r="BW42" s="9">
        <v>0.11584999999999999</v>
      </c>
      <c r="BX42" s="9">
        <v>4.0999999999999999E-4</v>
      </c>
      <c r="BY42" s="9">
        <v>5.6329999999999998E-2</v>
      </c>
      <c r="BZ42" s="9">
        <v>7.1330000000000005E-2</v>
      </c>
      <c r="CA42" s="25">
        <v>5.9790400000000004</v>
      </c>
      <c r="CB42" s="25">
        <v>12.931509999999999</v>
      </c>
      <c r="CC42" s="9">
        <v>2.5200000000000001E-3</v>
      </c>
      <c r="CD42" s="9">
        <v>3.4000000000000002E-4</v>
      </c>
      <c r="CE42" s="9">
        <v>5</v>
      </c>
      <c r="CF42" s="9">
        <v>5.2979999999999999E-2</v>
      </c>
      <c r="CG42" s="9">
        <v>0.56728000000000001</v>
      </c>
      <c r="CH42" s="9">
        <v>4.9799999999999997E-2</v>
      </c>
      <c r="CI42" s="9">
        <v>0.69106999999999996</v>
      </c>
      <c r="CJ42" s="9">
        <v>0.52493999999999996</v>
      </c>
      <c r="CK42" s="9">
        <v>0.24199000000000001</v>
      </c>
      <c r="CL42" s="9">
        <v>1.5200000000000001E-3</v>
      </c>
      <c r="CM42" s="9">
        <v>3.338E-2</v>
      </c>
      <c r="CN42" s="9">
        <v>5</v>
      </c>
      <c r="CO42" s="9">
        <v>5.3899999999999998E-3</v>
      </c>
      <c r="CP42" s="9">
        <v>2.92E-2</v>
      </c>
      <c r="CQ42" s="9">
        <v>8.3640000000000006E-2</v>
      </c>
      <c r="CR42" s="9">
        <v>3.7080000000000002E-2</v>
      </c>
      <c r="CS42" s="9">
        <v>7.1220000000000006E-2</v>
      </c>
      <c r="CT42" s="9">
        <v>3.4610000000000002E-2</v>
      </c>
      <c r="CU42" s="9">
        <v>3.6970000000000003E-2</v>
      </c>
      <c r="CV42" s="9">
        <v>0.24206</v>
      </c>
      <c r="CW42" s="9">
        <v>2.0999999999999999E-3</v>
      </c>
      <c r="CX42" s="9">
        <v>5.568E-2</v>
      </c>
      <c r="CY42" s="9">
        <v>3.6020000000000003E-2</v>
      </c>
      <c r="CZ42" s="9">
        <v>4.8199999999999996E-3</v>
      </c>
      <c r="DA42" s="9">
        <v>9.1699999999999993E-3</v>
      </c>
      <c r="DB42" s="9">
        <v>2.9260000000000001E-2</v>
      </c>
      <c r="DC42" s="9">
        <v>4.8030000000000003E-2</v>
      </c>
      <c r="DD42" s="9">
        <v>3.64E-3</v>
      </c>
      <c r="DE42" s="9">
        <v>0.67184999999999995</v>
      </c>
      <c r="DF42" s="9">
        <v>3.9899999999999996E-3</v>
      </c>
      <c r="DG42" s="9">
        <v>5.7400000000000003E-3</v>
      </c>
      <c r="DH42" s="9">
        <v>0.26995000000000002</v>
      </c>
    </row>
    <row r="43" spans="1:112" s="8" customFormat="1" x14ac:dyDescent="0.15">
      <c r="A43" s="9" t="s">
        <v>152</v>
      </c>
      <c r="B43" s="9">
        <v>2.8059799999999999</v>
      </c>
      <c r="C43" s="9">
        <v>3.6708099999999999</v>
      </c>
      <c r="D43" s="9">
        <v>3.2088700000000001</v>
      </c>
      <c r="E43" s="9">
        <v>2.7620300000000002</v>
      </c>
      <c r="F43" s="9">
        <v>4.0253800000000002</v>
      </c>
      <c r="G43" s="9">
        <v>5.7679999999999998</v>
      </c>
      <c r="H43" s="9">
        <v>0.96765000000000001</v>
      </c>
      <c r="I43" s="9">
        <v>7.3510000000000006E-2</v>
      </c>
      <c r="J43" s="9">
        <v>3.4070000000000003E-2</v>
      </c>
      <c r="K43" s="9">
        <v>6.0339999999999998E-2</v>
      </c>
      <c r="L43" s="9">
        <v>0.15132999999999999</v>
      </c>
      <c r="M43" s="9">
        <v>19.740770000000001</v>
      </c>
      <c r="N43" s="9">
        <v>15.242520000000001</v>
      </c>
      <c r="O43" s="9">
        <v>3.9780000000000003E-2</v>
      </c>
      <c r="P43" s="9">
        <v>0.43453999999999998</v>
      </c>
      <c r="Q43" s="9">
        <v>1.57019</v>
      </c>
      <c r="R43" s="9">
        <v>0.17987</v>
      </c>
      <c r="S43" s="9">
        <v>0.17763999999999999</v>
      </c>
      <c r="T43" s="9">
        <v>3.9800000000000002E-2</v>
      </c>
      <c r="U43" s="9">
        <v>7.2429999999999994E-2</v>
      </c>
      <c r="V43" s="9">
        <v>0.33779999999999999</v>
      </c>
      <c r="W43" s="9">
        <v>1.2670000000000001E-2</v>
      </c>
      <c r="X43" s="9">
        <v>6.166E-2</v>
      </c>
      <c r="Y43" s="9">
        <v>7.5639999999999999E-2</v>
      </c>
      <c r="Z43" s="9">
        <v>2.4499999999999999E-3</v>
      </c>
      <c r="AA43" s="25">
        <v>0.30947000000000002</v>
      </c>
      <c r="AB43" s="25">
        <v>0.62170999999999998</v>
      </c>
      <c r="AC43" s="9">
        <v>9.3969999999999998E-2</v>
      </c>
      <c r="AD43" s="9">
        <v>4.1399999999999996E-3</v>
      </c>
      <c r="AE43" s="9">
        <v>4.0410000000000001E-2</v>
      </c>
      <c r="AF43" s="25">
        <v>10.5297</v>
      </c>
      <c r="AG43" s="9">
        <v>1.3649800000000001</v>
      </c>
      <c r="AH43" s="9">
        <v>3.7357200000000002</v>
      </c>
      <c r="AI43" s="9">
        <v>0.31056</v>
      </c>
      <c r="AJ43" s="9">
        <v>0.25235000000000002</v>
      </c>
      <c r="AK43" s="9">
        <v>0.19783999999999999</v>
      </c>
      <c r="AL43" s="9">
        <v>0.33454</v>
      </c>
      <c r="AM43" s="9">
        <v>0.27073000000000003</v>
      </c>
      <c r="AN43" s="9">
        <v>1.1310000000000001E-2</v>
      </c>
      <c r="AO43" s="9">
        <v>2.3279999999999999E-2</v>
      </c>
      <c r="AP43" s="9">
        <v>0.62277000000000005</v>
      </c>
      <c r="AQ43" s="25">
        <v>0.32318999999999998</v>
      </c>
      <c r="AR43" s="9">
        <v>3.8690000000000002E-2</v>
      </c>
      <c r="AS43" s="9">
        <v>8.3650000000000002E-2</v>
      </c>
      <c r="AT43" s="25">
        <v>0.33439000000000002</v>
      </c>
      <c r="AU43" s="9">
        <v>0.18315000000000001</v>
      </c>
      <c r="AV43" s="25">
        <v>0.80986000000000002</v>
      </c>
      <c r="AW43" s="9">
        <v>4.0699999999999998E-3</v>
      </c>
      <c r="AX43" s="9">
        <v>5</v>
      </c>
      <c r="AY43" s="9">
        <v>0.21828</v>
      </c>
      <c r="AZ43" s="9">
        <v>0.32613999999999999</v>
      </c>
      <c r="BA43" s="9">
        <v>1.99E-3</v>
      </c>
      <c r="BB43" s="9">
        <v>0.13994000000000001</v>
      </c>
      <c r="BC43" s="9">
        <v>4.301E-2</v>
      </c>
      <c r="BD43" s="9">
        <v>0.15242</v>
      </c>
      <c r="BE43" s="9">
        <v>0.12697</v>
      </c>
      <c r="BF43" s="9">
        <v>1.0447200000000001</v>
      </c>
      <c r="BG43" s="9">
        <v>0.82286000000000004</v>
      </c>
      <c r="BH43" s="9">
        <v>4.394E-2</v>
      </c>
      <c r="BI43" s="9">
        <v>0.35793999999999998</v>
      </c>
      <c r="BJ43" s="25">
        <v>0.62880000000000003</v>
      </c>
      <c r="BK43" s="9">
        <v>5</v>
      </c>
      <c r="BL43" s="9">
        <v>4.8739999999999999E-2</v>
      </c>
      <c r="BM43" s="9">
        <v>0.36009999999999998</v>
      </c>
      <c r="BN43" s="9">
        <v>0.25890000000000002</v>
      </c>
      <c r="BO43" s="25">
        <v>0.43120999999999998</v>
      </c>
      <c r="BP43" s="9">
        <v>4.8700000000000002E-3</v>
      </c>
      <c r="BQ43" s="9">
        <v>1.9279999999999999E-2</v>
      </c>
      <c r="BR43" s="9">
        <v>7.9269999999999993E-2</v>
      </c>
      <c r="BS43" s="9">
        <v>4.7980000000000002E-2</v>
      </c>
      <c r="BT43" s="9">
        <v>2.9299999999999999E-3</v>
      </c>
      <c r="BU43" s="25">
        <v>0.13485</v>
      </c>
      <c r="BV43" s="9">
        <v>3.2583199999999999</v>
      </c>
      <c r="BW43" s="9">
        <v>0.16525999999999999</v>
      </c>
      <c r="BX43" s="9">
        <v>3.0400000000000002E-3</v>
      </c>
      <c r="BY43" s="9">
        <v>8.3030000000000007E-2</v>
      </c>
      <c r="BZ43" s="9">
        <v>8.6080000000000004E-2</v>
      </c>
      <c r="CA43" s="25">
        <v>7.9892500000000002</v>
      </c>
      <c r="CB43" s="25">
        <v>26.131810000000002</v>
      </c>
      <c r="CC43" s="9">
        <v>1.56E-3</v>
      </c>
      <c r="CD43" s="9">
        <v>1.64E-3</v>
      </c>
      <c r="CE43" s="9">
        <v>5</v>
      </c>
      <c r="CF43" s="9">
        <v>3.789E-2</v>
      </c>
      <c r="CG43" s="9">
        <v>0.71506000000000003</v>
      </c>
      <c r="CH43" s="9">
        <v>5.7430000000000002E-2</v>
      </c>
      <c r="CI43" s="9">
        <v>0.86653999999999998</v>
      </c>
      <c r="CJ43" s="9">
        <v>0.69091999999999998</v>
      </c>
      <c r="CK43" s="9">
        <v>0.45407999999999998</v>
      </c>
      <c r="CL43" s="9">
        <v>1.92E-3</v>
      </c>
      <c r="CM43" s="9">
        <v>8.8550000000000004E-2</v>
      </c>
      <c r="CN43" s="9">
        <v>5</v>
      </c>
      <c r="CO43" s="9">
        <v>4.4999999999999997E-3</v>
      </c>
      <c r="CP43" s="9">
        <v>2.581E-2</v>
      </c>
      <c r="CQ43" s="9">
        <v>6.9400000000000003E-2</v>
      </c>
      <c r="CR43" s="9">
        <v>3.057E-2</v>
      </c>
      <c r="CS43" s="9">
        <v>0.15164</v>
      </c>
      <c r="CT43" s="9">
        <v>2.9080000000000002E-2</v>
      </c>
      <c r="CU43" s="9">
        <v>3.1489999999999997E-2</v>
      </c>
      <c r="CV43" s="9">
        <v>0.19728000000000001</v>
      </c>
      <c r="CW43" s="9">
        <v>2.65E-3</v>
      </c>
      <c r="CX43" s="9">
        <v>3.2849999999999997E-2</v>
      </c>
      <c r="CY43" s="9">
        <v>2.998E-2</v>
      </c>
      <c r="CZ43" s="9">
        <v>2.6700000000000001E-3</v>
      </c>
      <c r="DA43" s="9">
        <v>8.1200000000000005E-3</v>
      </c>
      <c r="DB43" s="9">
        <v>2.239E-2</v>
      </c>
      <c r="DC43" s="9">
        <v>7.9100000000000004E-2</v>
      </c>
      <c r="DD43" s="9">
        <v>5.7200000000000003E-3</v>
      </c>
      <c r="DE43" s="9">
        <v>2.0962800000000001</v>
      </c>
      <c r="DF43" s="9">
        <v>5.6600000000000001E-3</v>
      </c>
      <c r="DG43" s="9">
        <v>7.8700000000000003E-3</v>
      </c>
      <c r="DH43" s="9">
        <v>0.27655999999999997</v>
      </c>
    </row>
    <row r="44" spans="1:112" s="8" customFormat="1" x14ac:dyDescent="0.15">
      <c r="A44" s="9" t="s">
        <v>153</v>
      </c>
      <c r="B44" s="9">
        <v>4.4777699999999996</v>
      </c>
      <c r="C44" s="9">
        <v>2.51824</v>
      </c>
      <c r="D44" s="9">
        <v>3.9888300000000001</v>
      </c>
      <c r="E44" s="9">
        <v>0.41224</v>
      </c>
      <c r="F44" s="9">
        <v>2.55436</v>
      </c>
      <c r="G44" s="9">
        <v>3.16764</v>
      </c>
      <c r="H44" s="9">
        <v>2.3961600000000001</v>
      </c>
      <c r="I44" s="9">
        <v>6.9070000000000006E-2</v>
      </c>
      <c r="J44" s="9">
        <v>1.018E-2</v>
      </c>
      <c r="K44" s="9">
        <v>1.7100000000000001E-2</v>
      </c>
      <c r="L44" s="9">
        <v>0.10173</v>
      </c>
      <c r="M44" s="9">
        <v>6.8376599999999996</v>
      </c>
      <c r="N44" s="9">
        <v>4.3048000000000002</v>
      </c>
      <c r="O44" s="9">
        <v>2.852E-2</v>
      </c>
      <c r="P44" s="9">
        <v>0.37012</v>
      </c>
      <c r="Q44" s="9">
        <v>1.06978</v>
      </c>
      <c r="R44" s="9">
        <v>0.10929</v>
      </c>
      <c r="S44" s="9">
        <v>6.5250000000000002E-2</v>
      </c>
      <c r="T44" s="9">
        <v>1.847E-2</v>
      </c>
      <c r="U44" s="9">
        <v>0.17999000000000001</v>
      </c>
      <c r="V44" s="9">
        <v>0.35471000000000003</v>
      </c>
      <c r="W44" s="9">
        <v>2.452E-2</v>
      </c>
      <c r="X44" s="9">
        <v>2.5950000000000001E-2</v>
      </c>
      <c r="Y44" s="9">
        <v>6.3700000000000007E-2</v>
      </c>
      <c r="Z44" s="9">
        <v>3.9199999999999999E-3</v>
      </c>
      <c r="AA44" s="25">
        <v>0.25418000000000002</v>
      </c>
      <c r="AB44" s="25">
        <v>0.32025999999999999</v>
      </c>
      <c r="AC44" s="9">
        <v>9.3539999999999998E-2</v>
      </c>
      <c r="AD44" s="9">
        <v>9.6900000000000007E-3</v>
      </c>
      <c r="AE44" s="9">
        <v>2.9610000000000001E-2</v>
      </c>
      <c r="AF44" s="25">
        <v>4.87188</v>
      </c>
      <c r="AG44" s="9">
        <v>1.45974</v>
      </c>
      <c r="AH44" s="9">
        <v>2.4960800000000001</v>
      </c>
      <c r="AI44" s="9">
        <v>0.40934999999999999</v>
      </c>
      <c r="AJ44" s="9">
        <v>0.30758000000000002</v>
      </c>
      <c r="AK44" s="9">
        <v>0.13194</v>
      </c>
      <c r="AL44" s="9">
        <v>0.61712999999999996</v>
      </c>
      <c r="AM44" s="9">
        <v>0.29759000000000002</v>
      </c>
      <c r="AN44" s="9">
        <v>3.2530000000000003E-2</v>
      </c>
      <c r="AO44" s="9">
        <v>1.9359999999999999E-2</v>
      </c>
      <c r="AP44" s="9">
        <v>0.51751999999999998</v>
      </c>
      <c r="AQ44" s="25">
        <v>0.12836</v>
      </c>
      <c r="AR44" s="9">
        <v>7.1499999999999994E-2</v>
      </c>
      <c r="AS44" s="9">
        <v>4.8439999999999997E-2</v>
      </c>
      <c r="AT44" s="25">
        <v>0.15361</v>
      </c>
      <c r="AU44" s="9">
        <v>0.16397</v>
      </c>
      <c r="AV44" s="25">
        <v>0.71282000000000001</v>
      </c>
      <c r="AW44" s="9">
        <v>1.9279999999999999E-2</v>
      </c>
      <c r="AX44" s="9">
        <v>5</v>
      </c>
      <c r="AY44" s="9">
        <v>0.24077999999999999</v>
      </c>
      <c r="AZ44" s="9">
        <v>0.24681</v>
      </c>
      <c r="BA44" s="9">
        <v>3.2499999999999999E-3</v>
      </c>
      <c r="BB44" s="9">
        <v>0.12656999999999999</v>
      </c>
      <c r="BC44" s="9">
        <v>2.0729999999999998E-2</v>
      </c>
      <c r="BD44" s="9">
        <v>9.5219999999999999E-2</v>
      </c>
      <c r="BE44" s="9">
        <v>0.12987000000000001</v>
      </c>
      <c r="BF44" s="9">
        <v>1.0278700000000001</v>
      </c>
      <c r="BG44" s="9">
        <v>1.0980700000000001</v>
      </c>
      <c r="BH44" s="9">
        <v>4.4170000000000001E-2</v>
      </c>
      <c r="BI44" s="9">
        <v>0.22352</v>
      </c>
      <c r="BJ44" s="25">
        <v>0.32708999999999999</v>
      </c>
      <c r="BK44" s="9">
        <v>5</v>
      </c>
      <c r="BL44" s="9">
        <v>3.5459999999999998E-2</v>
      </c>
      <c r="BM44" s="9">
        <v>0.15021999999999999</v>
      </c>
      <c r="BN44" s="9">
        <v>0.41809000000000002</v>
      </c>
      <c r="BO44" s="25">
        <v>0.24188999999999999</v>
      </c>
      <c r="BP44" s="9">
        <v>3.31E-3</v>
      </c>
      <c r="BQ44" s="9">
        <v>1.8870000000000001E-2</v>
      </c>
      <c r="BR44" s="9">
        <v>4.8599999999999997E-2</v>
      </c>
      <c r="BS44" s="9">
        <v>2.29E-2</v>
      </c>
      <c r="BT44" s="9">
        <v>5.8199999999999997E-3</v>
      </c>
      <c r="BU44" s="25">
        <v>0.11576</v>
      </c>
      <c r="BV44" s="9">
        <v>1.8458300000000001</v>
      </c>
      <c r="BW44" s="9">
        <v>0.10302</v>
      </c>
      <c r="BX44" s="9">
        <v>1.3500000000000001E-3</v>
      </c>
      <c r="BY44" s="9">
        <v>7.0300000000000001E-2</v>
      </c>
      <c r="BZ44" s="9">
        <v>4.2900000000000001E-2</v>
      </c>
      <c r="CA44" s="25">
        <v>7.0564</v>
      </c>
      <c r="CB44" s="25">
        <v>12.865320000000001</v>
      </c>
      <c r="CC44" s="9">
        <v>1.4E-3</v>
      </c>
      <c r="CD44" s="9">
        <v>2.64E-3</v>
      </c>
      <c r="CE44" s="9">
        <v>5</v>
      </c>
      <c r="CF44" s="9">
        <v>4.8149999999999998E-2</v>
      </c>
      <c r="CG44" s="9">
        <v>0.50304000000000004</v>
      </c>
      <c r="CH44" s="9">
        <v>6.2609999999999999E-2</v>
      </c>
      <c r="CI44" s="9">
        <v>0.63370000000000004</v>
      </c>
      <c r="CJ44" s="9">
        <v>0.52876000000000001</v>
      </c>
      <c r="CK44" s="9">
        <v>0.25768000000000002</v>
      </c>
      <c r="CL44" s="9">
        <v>3.5599999999999998E-3</v>
      </c>
      <c r="CM44" s="9">
        <v>1.9220000000000001E-2</v>
      </c>
      <c r="CN44" s="9">
        <v>5</v>
      </c>
      <c r="CO44" s="9">
        <v>2.1099999999999999E-3</v>
      </c>
      <c r="CP44" s="9">
        <v>2.2700000000000001E-2</v>
      </c>
      <c r="CQ44" s="9">
        <v>6.3320000000000001E-2</v>
      </c>
      <c r="CR44" s="9">
        <v>2.9319999999999999E-2</v>
      </c>
      <c r="CS44" s="9">
        <v>7.6600000000000001E-2</v>
      </c>
      <c r="CT44" s="9">
        <v>2.392E-2</v>
      </c>
      <c r="CU44" s="9">
        <v>3.2219999999999999E-2</v>
      </c>
      <c r="CV44" s="9">
        <v>0.19711000000000001</v>
      </c>
      <c r="CW44" s="9">
        <v>1.8699999999999999E-3</v>
      </c>
      <c r="CX44" s="9">
        <v>2.7300000000000001E-2</v>
      </c>
      <c r="CY44" s="9">
        <v>3.3419999999999998E-2</v>
      </c>
      <c r="CZ44" s="9">
        <v>3.9899999999999996E-3</v>
      </c>
      <c r="DA44" s="9">
        <v>8.3400000000000002E-3</v>
      </c>
      <c r="DB44" s="9">
        <v>2.12E-2</v>
      </c>
      <c r="DC44" s="9">
        <v>7.6799999999999993E-2</v>
      </c>
      <c r="DD44" s="9">
        <v>5.3200000000000001E-3</v>
      </c>
      <c r="DE44" s="9">
        <v>0.99953000000000003</v>
      </c>
      <c r="DF44" s="9">
        <v>9.8600000000000007E-3</v>
      </c>
      <c r="DG44" s="9">
        <v>4.1099999999999999E-3</v>
      </c>
      <c r="DH44" s="9">
        <v>0.25925999999999999</v>
      </c>
    </row>
    <row r="45" spans="1:112" s="8" customFormat="1" x14ac:dyDescent="0.15">
      <c r="A45" s="9" t="s">
        <v>154</v>
      </c>
      <c r="B45" s="9">
        <v>3.57206</v>
      </c>
      <c r="C45" s="9">
        <v>1.4449399999999999</v>
      </c>
      <c r="D45" s="9">
        <v>2.83731</v>
      </c>
      <c r="E45" s="9">
        <v>0.33677000000000001</v>
      </c>
      <c r="F45" s="9">
        <v>1.7238599999999999</v>
      </c>
      <c r="G45" s="9">
        <v>2.5158100000000001</v>
      </c>
      <c r="H45" s="9">
        <v>1.3516699999999999</v>
      </c>
      <c r="I45" s="9">
        <v>4.224E-2</v>
      </c>
      <c r="J45" s="9">
        <v>7.3600000000000002E-3</v>
      </c>
      <c r="K45" s="9">
        <v>2.06E-2</v>
      </c>
      <c r="L45" s="9">
        <v>8.1350000000000006E-2</v>
      </c>
      <c r="M45" s="9">
        <v>4.9940699999999998</v>
      </c>
      <c r="N45" s="9">
        <v>3.2443599999999999</v>
      </c>
      <c r="O45" s="9">
        <v>2.2069999999999999E-2</v>
      </c>
      <c r="P45" s="9">
        <v>7.4700000000000001E-3</v>
      </c>
      <c r="Q45" s="9">
        <v>1.3163</v>
      </c>
      <c r="R45" s="9">
        <v>8.6629999999999999E-2</v>
      </c>
      <c r="S45" s="9">
        <v>4.8999999999999998E-4</v>
      </c>
      <c r="T45" s="9">
        <v>5.28E-3</v>
      </c>
      <c r="U45" s="9">
        <v>0.06</v>
      </c>
      <c r="V45" s="9">
        <v>0.31442999999999999</v>
      </c>
      <c r="W45" s="9">
        <v>5.3600000000000002E-3</v>
      </c>
      <c r="X45" s="9">
        <v>9.1E-4</v>
      </c>
      <c r="Y45" s="9">
        <v>1.1900000000000001E-2</v>
      </c>
      <c r="Z45" s="9">
        <v>1.8500000000000001E-3</v>
      </c>
      <c r="AA45" s="25">
        <v>0.20388000000000001</v>
      </c>
      <c r="AB45" s="25">
        <v>0.31191999999999998</v>
      </c>
      <c r="AC45" s="9">
        <v>8.5589999999999999E-2</v>
      </c>
      <c r="AD45" s="9">
        <v>9.6000000000000002E-4</v>
      </c>
      <c r="AE45" s="9">
        <v>1.3390000000000001E-2</v>
      </c>
      <c r="AF45" s="25">
        <v>5.2036800000000003</v>
      </c>
      <c r="AG45" s="9">
        <v>0.92678000000000005</v>
      </c>
      <c r="AH45" s="9">
        <v>1.5200899999999999</v>
      </c>
      <c r="AI45" s="9">
        <v>0.27104</v>
      </c>
      <c r="AJ45" s="9">
        <v>0.23588000000000001</v>
      </c>
      <c r="AK45" s="9">
        <v>0.10663</v>
      </c>
      <c r="AL45" s="9">
        <v>0.49356</v>
      </c>
      <c r="AM45" s="9">
        <v>0.21933</v>
      </c>
      <c r="AN45" s="9">
        <v>4.3899999999999998E-3</v>
      </c>
      <c r="AO45" s="9">
        <v>7.7999999999999999E-4</v>
      </c>
      <c r="AP45" s="9">
        <v>0.39097999999999999</v>
      </c>
      <c r="AQ45" s="25">
        <v>0.13134000000000001</v>
      </c>
      <c r="AR45" s="9">
        <v>2.351E-2</v>
      </c>
      <c r="AS45" s="9">
        <v>4.5130000000000003E-2</v>
      </c>
      <c r="AT45" s="25">
        <v>0.19034000000000001</v>
      </c>
      <c r="AU45" s="9">
        <v>0.12371</v>
      </c>
      <c r="AV45" s="25">
        <v>0.49829000000000001</v>
      </c>
      <c r="AW45" s="9">
        <v>4.2999999999999999E-4</v>
      </c>
      <c r="AX45" s="9">
        <v>5</v>
      </c>
      <c r="AY45" s="9">
        <v>0.18346000000000001</v>
      </c>
      <c r="AZ45" s="9">
        <v>4.496E-2</v>
      </c>
      <c r="BA45" s="9">
        <v>2.33E-3</v>
      </c>
      <c r="BB45" s="9">
        <v>9.2960000000000001E-2</v>
      </c>
      <c r="BC45" s="9">
        <v>2.5000000000000001E-2</v>
      </c>
      <c r="BD45" s="9">
        <v>7.1879999999999999E-2</v>
      </c>
      <c r="BE45" s="9">
        <v>0.1173</v>
      </c>
      <c r="BF45" s="9">
        <v>0.62580999999999998</v>
      </c>
      <c r="BG45" s="9">
        <v>0.71809000000000001</v>
      </c>
      <c r="BH45" s="9">
        <v>2.9839999999999998E-2</v>
      </c>
      <c r="BI45" s="9">
        <v>0.18415000000000001</v>
      </c>
      <c r="BJ45" s="25">
        <v>0.38518999999999998</v>
      </c>
      <c r="BK45" s="9">
        <v>5</v>
      </c>
      <c r="BL45" s="9">
        <v>3.8769999999999999E-2</v>
      </c>
      <c r="BM45" s="9">
        <v>0.11666</v>
      </c>
      <c r="BN45" s="9">
        <v>0.28588999999999998</v>
      </c>
      <c r="BO45" s="25">
        <v>0.30990000000000001</v>
      </c>
      <c r="BP45" s="9">
        <v>2.5999999999999999E-3</v>
      </c>
      <c r="BQ45" s="9">
        <v>1.465E-2</v>
      </c>
      <c r="BR45" s="9">
        <v>3.5959999999999999E-2</v>
      </c>
      <c r="BS45" s="9">
        <v>2.4750000000000001E-2</v>
      </c>
      <c r="BT45" s="9">
        <v>6.8599999999999998E-3</v>
      </c>
      <c r="BU45" s="25">
        <v>0.14091999999999999</v>
      </c>
      <c r="BV45" s="9">
        <v>1.37113</v>
      </c>
      <c r="BW45" s="9">
        <v>9.9169999999999994E-2</v>
      </c>
      <c r="BX45" s="9">
        <v>3.3500000000000001E-3</v>
      </c>
      <c r="BY45" s="9">
        <v>6.4680000000000001E-2</v>
      </c>
      <c r="BZ45" s="9">
        <v>3.8370000000000001E-2</v>
      </c>
      <c r="CA45" s="25">
        <v>5.3029000000000002</v>
      </c>
      <c r="CB45" s="25">
        <v>12.9513</v>
      </c>
      <c r="CC45" s="9">
        <v>2.5000000000000001E-4</v>
      </c>
      <c r="CD45" s="9">
        <v>7.6000000000000004E-4</v>
      </c>
      <c r="CE45" s="9">
        <v>5</v>
      </c>
      <c r="CF45" s="9">
        <v>3.4889999999999997E-2</v>
      </c>
      <c r="CG45" s="9">
        <v>0.43542999999999998</v>
      </c>
      <c r="CH45" s="9">
        <v>8.1079999999999999E-2</v>
      </c>
      <c r="CI45" s="9">
        <v>0.57367999999999997</v>
      </c>
      <c r="CJ45" s="9">
        <v>0.47891</v>
      </c>
      <c r="CK45" s="9">
        <v>0.21995999999999999</v>
      </c>
      <c r="CL45" s="9">
        <v>2.5000000000000001E-4</v>
      </c>
      <c r="CM45" s="9">
        <v>2.01E-2</v>
      </c>
      <c r="CN45" s="9">
        <v>5</v>
      </c>
      <c r="CO45" s="9">
        <v>1.74E-3</v>
      </c>
      <c r="CP45" s="9">
        <v>2.725E-2</v>
      </c>
      <c r="CQ45" s="9">
        <v>8.2530000000000006E-2</v>
      </c>
      <c r="CR45" s="9">
        <v>4.1390000000000003E-2</v>
      </c>
      <c r="CS45" s="9">
        <v>8.0019999999999994E-2</v>
      </c>
      <c r="CT45" s="9">
        <v>3.4799999999999998E-2</v>
      </c>
      <c r="CU45" s="9">
        <v>3.9759999999999997E-2</v>
      </c>
      <c r="CV45" s="9">
        <v>0.25618999999999997</v>
      </c>
      <c r="CW45" s="9">
        <v>1.0499999999999999E-3</v>
      </c>
      <c r="CX45" s="9">
        <v>4.6899999999999997E-2</v>
      </c>
      <c r="CY45" s="9">
        <v>4.0219999999999999E-2</v>
      </c>
      <c r="CZ45" s="9">
        <v>2.6210000000000001E-2</v>
      </c>
      <c r="DA45" s="9">
        <v>1.0059999999999999E-2</v>
      </c>
      <c r="DB45" s="9">
        <v>2.9340000000000001E-2</v>
      </c>
      <c r="DC45" s="9">
        <v>8.3629999999999996E-2</v>
      </c>
      <c r="DD45" s="9">
        <v>4.2199999999999998E-3</v>
      </c>
      <c r="DE45" s="9">
        <v>1.1104000000000001</v>
      </c>
      <c r="DF45" s="9">
        <v>1.17E-3</v>
      </c>
      <c r="DG45" s="9">
        <v>3.2799999999999999E-3</v>
      </c>
      <c r="DH45" s="9">
        <v>0.30070999999999998</v>
      </c>
    </row>
    <row r="46" spans="1:112" s="8" customFormat="1" x14ac:dyDescent="0.15">
      <c r="A46" s="9" t="s">
        <v>155</v>
      </c>
      <c r="B46" s="9">
        <v>2.7326700000000002</v>
      </c>
      <c r="C46" s="9">
        <v>1.11575</v>
      </c>
      <c r="D46" s="9">
        <v>2.2829999999999999</v>
      </c>
      <c r="E46" s="9">
        <v>0.13561000000000001</v>
      </c>
      <c r="F46" s="9">
        <v>2.9279199999999999</v>
      </c>
      <c r="G46" s="9">
        <v>3.63096</v>
      </c>
      <c r="H46" s="9">
        <v>0.95896000000000003</v>
      </c>
      <c r="I46" s="9">
        <v>5.1959999999999999E-2</v>
      </c>
      <c r="J46" s="9">
        <v>2.0299999999999999E-2</v>
      </c>
      <c r="K46" s="9">
        <v>0</v>
      </c>
      <c r="L46" s="9">
        <v>9.7100000000000006E-2</v>
      </c>
      <c r="M46" s="9">
        <v>12.217639999999999</v>
      </c>
      <c r="N46" s="9">
        <v>8.1674900000000008</v>
      </c>
      <c r="O46" s="9">
        <v>4.9919999999999999E-2</v>
      </c>
      <c r="P46" s="9">
        <v>0.31097000000000002</v>
      </c>
      <c r="Q46" s="9">
        <v>1.2371799999999999</v>
      </c>
      <c r="R46" s="9">
        <v>2.7459999999999998E-2</v>
      </c>
      <c r="S46" s="9">
        <v>3.6089999999999997E-2</v>
      </c>
      <c r="T46" s="9">
        <v>1.934E-2</v>
      </c>
      <c r="U46" s="9">
        <v>5.1119999999999999E-2</v>
      </c>
      <c r="V46" s="9">
        <v>0.32423999999999997</v>
      </c>
      <c r="W46" s="9">
        <v>1.6199999999999999E-2</v>
      </c>
      <c r="X46" s="9">
        <v>3.6260000000000001E-2</v>
      </c>
      <c r="Y46" s="9">
        <v>3.9289999999999999E-2</v>
      </c>
      <c r="Z46" s="9">
        <v>2.0899999999999998E-3</v>
      </c>
      <c r="AA46" s="25">
        <v>0.2727</v>
      </c>
      <c r="AB46" s="25">
        <v>0.96899000000000002</v>
      </c>
      <c r="AC46" s="9">
        <v>8.8870000000000005E-2</v>
      </c>
      <c r="AD46" s="9">
        <v>2.4299999999999999E-3</v>
      </c>
      <c r="AE46" s="9">
        <v>3.0280000000000001E-2</v>
      </c>
      <c r="AF46" s="25">
        <v>6.4219799999999996</v>
      </c>
      <c r="AG46" s="9">
        <v>0.64731000000000005</v>
      </c>
      <c r="AH46" s="9">
        <v>1.92</v>
      </c>
      <c r="AI46" s="9">
        <v>0.14663000000000001</v>
      </c>
      <c r="AJ46" s="9">
        <v>0.16491</v>
      </c>
      <c r="AK46" s="9">
        <v>0.10545</v>
      </c>
      <c r="AL46" s="9">
        <v>0.37852000000000002</v>
      </c>
      <c r="AM46" s="9">
        <v>0.16195000000000001</v>
      </c>
      <c r="AN46" s="9">
        <v>6.2899999999999996E-3</v>
      </c>
      <c r="AO46" s="9">
        <v>2.7529999999999999E-2</v>
      </c>
      <c r="AP46" s="9">
        <v>0.26855000000000001</v>
      </c>
      <c r="AQ46" s="25">
        <v>0.18271999999999999</v>
      </c>
      <c r="AR46" s="9">
        <v>2.5080000000000002E-2</v>
      </c>
      <c r="AS46" s="9">
        <v>5.3539999999999997E-2</v>
      </c>
      <c r="AT46" s="25">
        <v>0.22667999999999999</v>
      </c>
      <c r="AU46" s="9">
        <v>8.4099999999999994E-2</v>
      </c>
      <c r="AV46" s="25">
        <v>0.65966999999999998</v>
      </c>
      <c r="AW46" s="9">
        <v>6.0400000000000002E-3</v>
      </c>
      <c r="AX46" s="9">
        <v>5</v>
      </c>
      <c r="AY46" s="9">
        <v>0.16094</v>
      </c>
      <c r="AZ46" s="9">
        <v>0.15387999999999999</v>
      </c>
      <c r="BA46" s="9">
        <v>1.81E-3</v>
      </c>
      <c r="BB46" s="9">
        <v>6.5339999999999995E-2</v>
      </c>
      <c r="BC46" s="9">
        <v>2.0410000000000001E-2</v>
      </c>
      <c r="BD46" s="9">
        <v>6.225E-2</v>
      </c>
      <c r="BE46" s="9">
        <v>0.11765</v>
      </c>
      <c r="BF46" s="9">
        <v>0.47066999999999998</v>
      </c>
      <c r="BG46" s="9">
        <v>0.5786</v>
      </c>
      <c r="BH46" s="9">
        <v>2.5829999999999999E-2</v>
      </c>
      <c r="BI46" s="9">
        <v>0.18851000000000001</v>
      </c>
      <c r="BJ46" s="25">
        <v>0.45168000000000003</v>
      </c>
      <c r="BK46" s="9">
        <v>5</v>
      </c>
      <c r="BL46" s="9">
        <v>2.213E-2</v>
      </c>
      <c r="BM46" s="9">
        <v>0.14251</v>
      </c>
      <c r="BN46" s="9">
        <v>0.20219999999999999</v>
      </c>
      <c r="BO46" s="25">
        <v>0.41739999999999999</v>
      </c>
      <c r="BP46" s="9">
        <v>4.5999999999999999E-3</v>
      </c>
      <c r="BQ46" s="9">
        <v>1.2370000000000001E-2</v>
      </c>
      <c r="BR46" s="9">
        <v>3.4250000000000003E-2</v>
      </c>
      <c r="BS46" s="9">
        <v>1.95E-2</v>
      </c>
      <c r="BT46" s="9">
        <v>3.2000000000000002E-3</v>
      </c>
      <c r="BU46" s="25">
        <v>6.3619999999999996E-2</v>
      </c>
      <c r="BV46" s="9">
        <v>1.3315300000000001</v>
      </c>
      <c r="BW46" s="9">
        <v>0.12225999999999999</v>
      </c>
      <c r="BX46" s="9">
        <v>2.1900000000000001E-3</v>
      </c>
      <c r="BY46" s="9">
        <v>4.8619999999999997E-2</v>
      </c>
      <c r="BZ46" s="9">
        <v>3.5220000000000001E-2</v>
      </c>
      <c r="CA46" s="25">
        <v>7.5973899999999999</v>
      </c>
      <c r="CB46" s="25">
        <v>18.08764</v>
      </c>
      <c r="CC46" s="9">
        <v>1.6000000000000001E-3</v>
      </c>
      <c r="CD46" s="9">
        <v>7.7999999999999999E-4</v>
      </c>
      <c r="CE46" s="9">
        <v>5</v>
      </c>
      <c r="CF46" s="9">
        <v>2.9149999999999999E-2</v>
      </c>
      <c r="CG46" s="9">
        <v>0.37534000000000001</v>
      </c>
      <c r="CH46" s="9">
        <v>0.10226</v>
      </c>
      <c r="CI46" s="9">
        <v>0.52593999999999996</v>
      </c>
      <c r="CJ46" s="9">
        <v>0.42981999999999998</v>
      </c>
      <c r="CK46" s="9">
        <v>0.33825</v>
      </c>
      <c r="CL46" s="9">
        <v>2.82E-3</v>
      </c>
      <c r="CM46" s="9">
        <v>1.5259999999999999E-2</v>
      </c>
      <c r="CN46" s="9">
        <v>5</v>
      </c>
      <c r="CO46" s="9">
        <v>1.3600000000000001E-3</v>
      </c>
      <c r="CP46" s="9">
        <v>1.8530000000000001E-2</v>
      </c>
      <c r="CQ46" s="9">
        <v>4.8809999999999999E-2</v>
      </c>
      <c r="CR46" s="9">
        <v>2.2710000000000001E-2</v>
      </c>
      <c r="CS46" s="9">
        <v>7.0050000000000001E-2</v>
      </c>
      <c r="CT46" s="9">
        <v>1.9689999999999999E-2</v>
      </c>
      <c r="CU46" s="9">
        <v>2.349E-2</v>
      </c>
      <c r="CV46" s="9">
        <v>0.15511</v>
      </c>
      <c r="CW46" s="9">
        <v>5.9999999999999995E-4</v>
      </c>
      <c r="CX46" s="9">
        <v>3.2770000000000001E-2</v>
      </c>
      <c r="CY46" s="9">
        <v>2.5190000000000001E-2</v>
      </c>
      <c r="CZ46" s="9">
        <v>3.4399999999999999E-3</v>
      </c>
      <c r="DA46" s="9">
        <v>7.2399999999999999E-3</v>
      </c>
      <c r="DB46" s="9">
        <v>2.1059999999999999E-2</v>
      </c>
      <c r="DC46" s="9">
        <v>6.275E-2</v>
      </c>
      <c r="DD46" s="9">
        <v>4.15E-3</v>
      </c>
      <c r="DE46" s="9">
        <v>1.21295</v>
      </c>
      <c r="DF46" s="9">
        <v>1.112E-2</v>
      </c>
      <c r="DG46" s="9">
        <v>7.2300000000000003E-3</v>
      </c>
      <c r="DH46" s="9">
        <v>0.26551999999999998</v>
      </c>
    </row>
    <row r="47" spans="1:112" s="8" customFormat="1" x14ac:dyDescent="0.15">
      <c r="A47" s="9" t="s">
        <v>156</v>
      </c>
      <c r="B47" s="9">
        <v>2.58121</v>
      </c>
      <c r="C47" s="9">
        <v>0.90222999999999998</v>
      </c>
      <c r="D47" s="9">
        <v>2.03722</v>
      </c>
      <c r="E47" s="9">
        <v>9.0450000000000003E-2</v>
      </c>
      <c r="F47" s="9">
        <v>2.3111999999999999</v>
      </c>
      <c r="G47" s="9">
        <v>2.9970300000000001</v>
      </c>
      <c r="H47" s="9">
        <v>0.94177</v>
      </c>
      <c r="I47" s="9">
        <v>5.9639999999999999E-2</v>
      </c>
      <c r="J47" s="9">
        <v>1.1599999999999999E-2</v>
      </c>
      <c r="K47" s="9">
        <v>7.7499999999999999E-3</v>
      </c>
      <c r="L47" s="9">
        <v>7.0980000000000001E-2</v>
      </c>
      <c r="M47" s="9">
        <v>9.3783700000000003</v>
      </c>
      <c r="N47" s="9">
        <v>6.2494699999999996</v>
      </c>
      <c r="O47" s="9">
        <v>6.2820000000000001E-2</v>
      </c>
      <c r="P47" s="9">
        <v>0.45871000000000001</v>
      </c>
      <c r="Q47" s="9">
        <v>1.0881799999999999</v>
      </c>
      <c r="R47" s="9">
        <v>2.3279999999999999E-2</v>
      </c>
      <c r="S47" s="9">
        <v>3.2300000000000002E-2</v>
      </c>
      <c r="T47" s="9">
        <v>1.281E-2</v>
      </c>
      <c r="U47" s="9">
        <v>5.568E-2</v>
      </c>
      <c r="V47" s="9">
        <v>0.29337000000000002</v>
      </c>
      <c r="W47" s="9">
        <v>1.6219999999999998E-2</v>
      </c>
      <c r="X47" s="9">
        <v>2.248E-2</v>
      </c>
      <c r="Y47" s="9">
        <v>1.477E-2</v>
      </c>
      <c r="Z47" s="9">
        <v>2.5300000000000001E-3</v>
      </c>
      <c r="AA47" s="25">
        <v>0.22252</v>
      </c>
      <c r="AB47" s="25">
        <v>0.2944</v>
      </c>
      <c r="AC47" s="9">
        <v>4.4690000000000001E-2</v>
      </c>
      <c r="AD47" s="9">
        <v>2.5799999999999998E-3</v>
      </c>
      <c r="AE47" s="9">
        <v>2.1510000000000001E-2</v>
      </c>
      <c r="AF47" s="25">
        <v>4.8551700000000002</v>
      </c>
      <c r="AG47" s="9">
        <v>0.67122000000000004</v>
      </c>
      <c r="AH47" s="9">
        <v>1.5468900000000001</v>
      </c>
      <c r="AI47" s="9">
        <v>0.11521000000000001</v>
      </c>
      <c r="AJ47" s="9">
        <v>0.14848</v>
      </c>
      <c r="AK47" s="9">
        <v>7.9159999999999994E-2</v>
      </c>
      <c r="AL47" s="9">
        <v>0.23071</v>
      </c>
      <c r="AM47" s="9">
        <v>0.10888</v>
      </c>
      <c r="AN47" s="9">
        <v>4.9699999999999996E-3</v>
      </c>
      <c r="AO47" s="9">
        <v>2.3109999999999999E-2</v>
      </c>
      <c r="AP47" s="9">
        <v>0.21365000000000001</v>
      </c>
      <c r="AQ47" s="25">
        <v>0.13547999999999999</v>
      </c>
      <c r="AR47" s="9">
        <v>2.0029999999999999E-2</v>
      </c>
      <c r="AS47" s="9">
        <v>6.1899999999999997E-2</v>
      </c>
      <c r="AT47" s="25">
        <v>0.31775999999999999</v>
      </c>
      <c r="AU47" s="9">
        <v>6.4269999999999994E-2</v>
      </c>
      <c r="AV47" s="25">
        <v>0.58111000000000002</v>
      </c>
      <c r="AW47" s="9">
        <v>0</v>
      </c>
      <c r="AX47" s="9">
        <v>5</v>
      </c>
      <c r="AY47" s="9">
        <v>0.13369</v>
      </c>
      <c r="AZ47" s="9">
        <v>7.671E-2</v>
      </c>
      <c r="BA47" s="9">
        <v>1.73E-3</v>
      </c>
      <c r="BB47" s="9">
        <v>4.9369999999999997E-2</v>
      </c>
      <c r="BC47" s="9">
        <v>7.3699999999999998E-3</v>
      </c>
      <c r="BD47" s="9">
        <v>4.5679999999999998E-2</v>
      </c>
      <c r="BE47" s="9">
        <v>0.10079</v>
      </c>
      <c r="BF47" s="9">
        <v>0.39283000000000001</v>
      </c>
      <c r="BG47" s="9">
        <v>0.49284</v>
      </c>
      <c r="BH47" s="9">
        <v>1.789E-2</v>
      </c>
      <c r="BI47" s="9">
        <v>0.14812</v>
      </c>
      <c r="BJ47" s="25">
        <v>0.23666999999999999</v>
      </c>
      <c r="BK47" s="9">
        <v>5</v>
      </c>
      <c r="BL47" s="9">
        <v>1.6480000000000002E-2</v>
      </c>
      <c r="BM47" s="9">
        <v>0.10352</v>
      </c>
      <c r="BN47" s="9">
        <v>0.17888000000000001</v>
      </c>
      <c r="BO47" s="25">
        <v>0.38625999999999999</v>
      </c>
      <c r="BP47" s="9">
        <v>2.1099999999999999E-3</v>
      </c>
      <c r="BQ47" s="9">
        <v>6.7799999999999996E-3</v>
      </c>
      <c r="BR47" s="9">
        <v>2.5499999999999998E-2</v>
      </c>
      <c r="BS47" s="9">
        <v>1.35E-2</v>
      </c>
      <c r="BT47" s="9">
        <v>1.5499999999999999E-3</v>
      </c>
      <c r="BU47" s="25">
        <v>5.774E-2</v>
      </c>
      <c r="BV47" s="9">
        <v>1.0014799999999999</v>
      </c>
      <c r="BW47" s="9">
        <v>9.3410000000000007E-2</v>
      </c>
      <c r="BX47" s="9">
        <v>1.25E-3</v>
      </c>
      <c r="BY47" s="9">
        <v>3.1210000000000002E-2</v>
      </c>
      <c r="BZ47" s="9">
        <v>2.6689999999999998E-2</v>
      </c>
      <c r="CA47" s="25">
        <v>7.3643999999999998</v>
      </c>
      <c r="CB47" s="25">
        <v>20.408629999999999</v>
      </c>
      <c r="CC47" s="9">
        <v>8.7000000000000001E-4</v>
      </c>
      <c r="CD47" s="9">
        <v>1.2700000000000001E-3</v>
      </c>
      <c r="CE47" s="9">
        <v>5</v>
      </c>
      <c r="CF47" s="9">
        <v>2.7619999999999999E-2</v>
      </c>
      <c r="CG47" s="9">
        <v>0.28304000000000001</v>
      </c>
      <c r="CH47" s="9">
        <v>8.1089999999999995E-2</v>
      </c>
      <c r="CI47" s="9">
        <v>0.38496000000000002</v>
      </c>
      <c r="CJ47" s="9">
        <v>0.32972000000000001</v>
      </c>
      <c r="CK47" s="9">
        <v>0.28946</v>
      </c>
      <c r="CL47" s="9">
        <v>4.3299999999999996E-3</v>
      </c>
      <c r="CM47" s="9">
        <v>1.174E-2</v>
      </c>
      <c r="CN47" s="9">
        <v>5</v>
      </c>
      <c r="CO47" s="9">
        <v>1.25E-3</v>
      </c>
      <c r="CP47" s="9">
        <v>1.205E-2</v>
      </c>
      <c r="CQ47" s="9">
        <v>2.862E-2</v>
      </c>
      <c r="CR47" s="9">
        <v>1.374E-2</v>
      </c>
      <c r="CS47" s="9">
        <v>6.1240000000000003E-2</v>
      </c>
      <c r="CT47" s="9">
        <v>1.2200000000000001E-2</v>
      </c>
      <c r="CU47" s="9">
        <v>1.357E-2</v>
      </c>
      <c r="CV47" s="9">
        <v>8.4690000000000001E-2</v>
      </c>
      <c r="CW47" s="9">
        <v>2.14E-3</v>
      </c>
      <c r="CX47" s="9">
        <v>1.4579999999999999E-2</v>
      </c>
      <c r="CY47" s="9">
        <v>1.5559999999999999E-2</v>
      </c>
      <c r="CZ47" s="9">
        <v>5.0899999999999999E-3</v>
      </c>
      <c r="DA47" s="9">
        <v>4.1200000000000004E-3</v>
      </c>
      <c r="DB47" s="9">
        <v>1.6240000000000001E-2</v>
      </c>
      <c r="DC47" s="9">
        <v>5.4339999999999999E-2</v>
      </c>
      <c r="DD47" s="9">
        <v>4.7499999999999999E-3</v>
      </c>
      <c r="DE47" s="9">
        <v>1.2481800000000001</v>
      </c>
      <c r="DF47" s="9">
        <v>3.3800000000000002E-3</v>
      </c>
      <c r="DG47" s="9">
        <v>3.79E-3</v>
      </c>
      <c r="DH47" s="9">
        <v>0.21299999999999999</v>
      </c>
    </row>
    <row r="48" spans="1:112" s="8" customFormat="1" x14ac:dyDescent="0.15">
      <c r="A48" s="9" t="s">
        <v>157</v>
      </c>
      <c r="B48" s="9">
        <v>2.80477</v>
      </c>
      <c r="C48" s="9">
        <v>1.0001199999999999</v>
      </c>
      <c r="D48" s="9">
        <v>2.1349499999999999</v>
      </c>
      <c r="E48" s="9">
        <v>0.14718000000000001</v>
      </c>
      <c r="F48" s="9">
        <v>1.8733500000000001</v>
      </c>
      <c r="G48" s="9">
        <v>2.6871</v>
      </c>
      <c r="H48" s="9">
        <v>1.04487</v>
      </c>
      <c r="I48" s="9">
        <v>6.5229999999999996E-2</v>
      </c>
      <c r="J48" s="9">
        <v>3.082E-2</v>
      </c>
      <c r="K48" s="9">
        <v>2.4299999999999999E-2</v>
      </c>
      <c r="L48" s="9">
        <v>7.6020000000000004E-2</v>
      </c>
      <c r="M48" s="9">
        <v>8.1634799999999998</v>
      </c>
      <c r="N48" s="9">
        <v>5.4989299999999997</v>
      </c>
      <c r="O48" s="9">
        <v>4.1430000000000002E-2</v>
      </c>
      <c r="P48" s="9">
        <v>0.30953999999999998</v>
      </c>
      <c r="Q48" s="9">
        <v>1.21339</v>
      </c>
      <c r="R48" s="9">
        <v>3.2050000000000002E-2</v>
      </c>
      <c r="S48" s="9">
        <v>4.4659999999999998E-2</v>
      </c>
      <c r="T48" s="9">
        <v>9.9699999999999997E-3</v>
      </c>
      <c r="U48" s="9">
        <v>5.9450000000000003E-2</v>
      </c>
      <c r="V48" s="9">
        <v>0.32396999999999998</v>
      </c>
      <c r="W48" s="9">
        <v>2.2499999999999999E-2</v>
      </c>
      <c r="X48" s="9">
        <v>3.8469999999999997E-2</v>
      </c>
      <c r="Y48" s="9">
        <v>8.8359999999999994E-2</v>
      </c>
      <c r="Z48" s="9">
        <v>7.9600000000000001E-3</v>
      </c>
      <c r="AA48" s="25">
        <v>0.30341000000000001</v>
      </c>
      <c r="AB48" s="25">
        <v>0.59699999999999998</v>
      </c>
      <c r="AC48" s="9">
        <v>9.0010000000000007E-2</v>
      </c>
      <c r="AD48" s="9">
        <v>4.5799999999999999E-3</v>
      </c>
      <c r="AE48" s="9">
        <v>3.3680000000000002E-2</v>
      </c>
      <c r="AF48" s="25">
        <v>8.1020400000000006</v>
      </c>
      <c r="AG48" s="9">
        <v>1.10602</v>
      </c>
      <c r="AH48" s="9">
        <v>1.5869200000000001</v>
      </c>
      <c r="AI48" s="9">
        <v>0.19797999999999999</v>
      </c>
      <c r="AJ48" s="9">
        <v>0.15995000000000001</v>
      </c>
      <c r="AK48" s="9">
        <v>8.5349999999999995E-2</v>
      </c>
      <c r="AL48" s="9">
        <v>0.37379000000000001</v>
      </c>
      <c r="AM48" s="9">
        <v>0.16753999999999999</v>
      </c>
      <c r="AN48" s="9">
        <v>8.4899999999999993E-3</v>
      </c>
      <c r="AO48" s="9">
        <v>2.23E-2</v>
      </c>
      <c r="AP48" s="9">
        <v>0.27606000000000003</v>
      </c>
      <c r="AQ48" s="25">
        <v>0.31835000000000002</v>
      </c>
      <c r="AR48" s="9">
        <v>3.091E-2</v>
      </c>
      <c r="AS48" s="9">
        <v>5.9479999999999998E-2</v>
      </c>
      <c r="AT48" s="25">
        <v>0.25097000000000003</v>
      </c>
      <c r="AU48" s="9">
        <v>9.2929999999999999E-2</v>
      </c>
      <c r="AV48" s="25">
        <v>0.61387999999999998</v>
      </c>
      <c r="AW48" s="9">
        <v>5.0600000000000003E-3</v>
      </c>
      <c r="AX48" s="9">
        <v>5</v>
      </c>
      <c r="AY48" s="9">
        <v>0.16649</v>
      </c>
      <c r="AZ48" s="9">
        <v>0.14671000000000001</v>
      </c>
      <c r="BA48" s="9">
        <v>2.7100000000000002E-3</v>
      </c>
      <c r="BB48" s="9">
        <v>6.3560000000000005E-2</v>
      </c>
      <c r="BC48" s="9">
        <v>1.472E-2</v>
      </c>
      <c r="BD48" s="9">
        <v>5.654E-2</v>
      </c>
      <c r="BE48" s="9">
        <v>0.11864</v>
      </c>
      <c r="BF48" s="9">
        <v>0.46489999999999998</v>
      </c>
      <c r="BG48" s="9">
        <v>0.63324000000000003</v>
      </c>
      <c r="BH48" s="9">
        <v>3.1440000000000003E-2</v>
      </c>
      <c r="BI48" s="9">
        <v>0.17510999999999999</v>
      </c>
      <c r="BJ48" s="25">
        <v>0.61250000000000004</v>
      </c>
      <c r="BK48" s="9">
        <v>5</v>
      </c>
      <c r="BL48" s="9">
        <v>2.5309999999999999E-2</v>
      </c>
      <c r="BM48" s="9">
        <v>0.11616</v>
      </c>
      <c r="BN48" s="9">
        <v>0.20241999999999999</v>
      </c>
      <c r="BO48" s="25">
        <v>0.56203000000000003</v>
      </c>
      <c r="BP48" s="9">
        <v>4.9100000000000003E-3</v>
      </c>
      <c r="BQ48" s="9">
        <v>1.6160000000000001E-2</v>
      </c>
      <c r="BR48" s="9">
        <v>3.5889999999999998E-2</v>
      </c>
      <c r="BS48" s="9">
        <v>2.7990000000000001E-2</v>
      </c>
      <c r="BT48" s="9">
        <v>3.4499999999999999E-3</v>
      </c>
      <c r="BU48" s="25">
        <v>0.10826</v>
      </c>
      <c r="BV48" s="9">
        <v>1.17177</v>
      </c>
      <c r="BW48" s="9">
        <v>0.1196</v>
      </c>
      <c r="BX48" s="9">
        <v>1.24E-3</v>
      </c>
      <c r="BY48" s="9">
        <v>4.9730000000000003E-2</v>
      </c>
      <c r="BZ48" s="9">
        <v>3.117E-2</v>
      </c>
      <c r="CA48" s="25">
        <v>7.7867300000000004</v>
      </c>
      <c r="CB48" s="25">
        <v>19.069500000000001</v>
      </c>
      <c r="CC48" s="9">
        <v>9.7999999999999997E-4</v>
      </c>
      <c r="CD48" s="9">
        <v>5.0000000000000001E-4</v>
      </c>
      <c r="CE48" s="9">
        <v>5</v>
      </c>
      <c r="CF48" s="9">
        <v>3.065E-2</v>
      </c>
      <c r="CG48" s="9">
        <v>0.81510000000000005</v>
      </c>
      <c r="CH48" s="9">
        <v>9.4130000000000005E-2</v>
      </c>
      <c r="CI48" s="9">
        <v>1.3013399999999999</v>
      </c>
      <c r="CJ48" s="9">
        <v>0.99704999999999999</v>
      </c>
      <c r="CK48" s="9">
        <v>0.34458</v>
      </c>
      <c r="CL48" s="9">
        <v>4.4999999999999997E-3</v>
      </c>
      <c r="CM48" s="9">
        <v>1.9800000000000002E-2</v>
      </c>
      <c r="CN48" s="9">
        <v>5</v>
      </c>
      <c r="CO48" s="9">
        <v>1.49E-3</v>
      </c>
      <c r="CP48" s="9">
        <v>2.7400000000000001E-2</v>
      </c>
      <c r="CQ48" s="9">
        <v>8.1739999999999993E-2</v>
      </c>
      <c r="CR48" s="9">
        <v>3.8190000000000002E-2</v>
      </c>
      <c r="CS48" s="9">
        <v>7.5370000000000006E-2</v>
      </c>
      <c r="CT48" s="9">
        <v>3.363E-2</v>
      </c>
      <c r="CU48" s="9">
        <v>3.7080000000000002E-2</v>
      </c>
      <c r="CV48" s="9">
        <v>0.25563999999999998</v>
      </c>
      <c r="CW48" s="9">
        <v>2.15E-3</v>
      </c>
      <c r="CX48" s="9">
        <v>4.0919999999999998E-2</v>
      </c>
      <c r="CY48" s="9">
        <v>3.8370000000000001E-2</v>
      </c>
      <c r="CZ48" s="9">
        <v>3.4199999999999999E-3</v>
      </c>
      <c r="DA48" s="9">
        <v>1.025E-2</v>
      </c>
      <c r="DB48" s="9">
        <v>3.372E-2</v>
      </c>
      <c r="DC48" s="9">
        <v>6.0679999999999998E-2</v>
      </c>
      <c r="DD48" s="9">
        <v>4.3099999999999996E-3</v>
      </c>
      <c r="DE48" s="9">
        <v>1.23891</v>
      </c>
      <c r="DF48" s="9">
        <v>3.5999999999999999E-3</v>
      </c>
      <c r="DG48" s="9">
        <v>4.0400000000000002E-3</v>
      </c>
      <c r="DH48" s="9">
        <v>0.34560999999999997</v>
      </c>
    </row>
    <row r="49" spans="1:112" s="8" customFormat="1" x14ac:dyDescent="0.15">
      <c r="A49" s="9" t="s">
        <v>158</v>
      </c>
      <c r="B49" s="9">
        <v>2.7007599999999998</v>
      </c>
      <c r="C49" s="9">
        <v>0.92413999999999996</v>
      </c>
      <c r="D49" s="9">
        <v>1.9855499999999999</v>
      </c>
      <c r="E49" s="9">
        <v>8.4150000000000003E-2</v>
      </c>
      <c r="F49" s="9">
        <v>1.8996200000000001</v>
      </c>
      <c r="G49" s="9">
        <v>2.4289399999999999</v>
      </c>
      <c r="H49" s="9">
        <v>0.96906000000000003</v>
      </c>
      <c r="I49" s="9">
        <v>7.0550000000000002E-2</v>
      </c>
      <c r="J49" s="9">
        <v>6.8700000000000002E-3</v>
      </c>
      <c r="K49" s="9">
        <v>2.3009999999999999E-2</v>
      </c>
      <c r="L49" s="9">
        <v>8.1290000000000001E-2</v>
      </c>
      <c r="M49" s="9">
        <v>7.0352399999999999</v>
      </c>
      <c r="N49" s="9">
        <v>4.4640199999999997</v>
      </c>
      <c r="O49" s="9">
        <v>3.8710000000000001E-2</v>
      </c>
      <c r="P49" s="9">
        <v>0.30076999999999998</v>
      </c>
      <c r="Q49" s="9">
        <v>1.1770499999999999</v>
      </c>
      <c r="R49" s="9">
        <v>2.5819999999999999E-2</v>
      </c>
      <c r="S49" s="9">
        <v>3.6700000000000003E-2</v>
      </c>
      <c r="T49" s="9">
        <v>1.504E-2</v>
      </c>
      <c r="U49" s="9">
        <v>8.8609999999999994E-2</v>
      </c>
      <c r="V49" s="9">
        <v>0.31519999999999998</v>
      </c>
      <c r="W49" s="9">
        <v>1.6400000000000001E-2</v>
      </c>
      <c r="X49" s="9">
        <v>2.6179999999999998E-2</v>
      </c>
      <c r="Y49" s="9">
        <v>4.3900000000000002E-2</v>
      </c>
      <c r="Z49" s="9">
        <v>4.28E-3</v>
      </c>
      <c r="AA49" s="25">
        <v>0.18537999999999999</v>
      </c>
      <c r="AB49" s="25">
        <v>0.69545000000000001</v>
      </c>
      <c r="AC49" s="9">
        <v>8.0990000000000006E-2</v>
      </c>
      <c r="AD49" s="9">
        <v>1.67E-3</v>
      </c>
      <c r="AE49" s="9">
        <v>2.742E-2</v>
      </c>
      <c r="AF49" s="25">
        <v>7.75929</v>
      </c>
      <c r="AG49" s="9">
        <v>0.65703999999999996</v>
      </c>
      <c r="AH49" s="9">
        <v>1.3503799999999999</v>
      </c>
      <c r="AI49" s="9">
        <v>0.14563999999999999</v>
      </c>
      <c r="AJ49" s="9">
        <v>0.15604000000000001</v>
      </c>
      <c r="AK49" s="9">
        <v>7.0930000000000007E-2</v>
      </c>
      <c r="AL49" s="9">
        <v>0.43890000000000001</v>
      </c>
      <c r="AM49" s="9">
        <v>0.16003000000000001</v>
      </c>
      <c r="AN49" s="9">
        <v>6.6299999999999996E-3</v>
      </c>
      <c r="AO49" s="9">
        <v>1.7809999999999999E-2</v>
      </c>
      <c r="AP49" s="9">
        <v>0.24263999999999999</v>
      </c>
      <c r="AQ49" s="25">
        <v>0.16813</v>
      </c>
      <c r="AR49" s="9">
        <v>2.1919999999999999E-2</v>
      </c>
      <c r="AS49" s="9">
        <v>6.676E-2</v>
      </c>
      <c r="AT49" s="25">
        <v>0.32634999999999997</v>
      </c>
      <c r="AU49" s="9">
        <v>7.3499999999999996E-2</v>
      </c>
      <c r="AV49" s="25">
        <v>0.57164999999999999</v>
      </c>
      <c r="AW49" s="9">
        <v>3.2599999999999999E-3</v>
      </c>
      <c r="AX49" s="9">
        <v>5</v>
      </c>
      <c r="AY49" s="9">
        <v>0.15748999999999999</v>
      </c>
      <c r="AZ49" s="9">
        <v>0.13289999999999999</v>
      </c>
      <c r="BA49" s="9">
        <v>2.14E-3</v>
      </c>
      <c r="BB49" s="9">
        <v>5.0470000000000001E-2</v>
      </c>
      <c r="BC49" s="9">
        <v>1.17E-2</v>
      </c>
      <c r="BD49" s="9">
        <v>4.99E-2</v>
      </c>
      <c r="BE49" s="9">
        <v>0.11633</v>
      </c>
      <c r="BF49" s="9">
        <v>0.42159999999999997</v>
      </c>
      <c r="BG49" s="9">
        <v>0.52681</v>
      </c>
      <c r="BH49" s="9">
        <v>2.8219999999999999E-2</v>
      </c>
      <c r="BI49" s="9">
        <v>0.14963000000000001</v>
      </c>
      <c r="BJ49" s="25">
        <v>0.18734000000000001</v>
      </c>
      <c r="BK49" s="9">
        <v>5</v>
      </c>
      <c r="BL49" s="9">
        <v>1.942E-2</v>
      </c>
      <c r="BM49" s="9">
        <v>8.7359999999999993E-2</v>
      </c>
      <c r="BN49" s="9">
        <v>0.19212000000000001</v>
      </c>
      <c r="BO49" s="25">
        <v>0.36224000000000001</v>
      </c>
      <c r="BP49" s="9">
        <v>4.9699999999999996E-3</v>
      </c>
      <c r="BQ49" s="9">
        <v>1.201E-2</v>
      </c>
      <c r="BR49" s="9">
        <v>2.8250000000000001E-2</v>
      </c>
      <c r="BS49" s="9">
        <v>1.9910000000000001E-2</v>
      </c>
      <c r="BT49" s="9">
        <v>1.99E-3</v>
      </c>
      <c r="BU49" s="25">
        <v>0.10730000000000001</v>
      </c>
      <c r="BV49" s="9">
        <v>0.94911000000000001</v>
      </c>
      <c r="BW49" s="9">
        <v>9.1759999999999994E-2</v>
      </c>
      <c r="BX49" s="9">
        <v>3.31E-3</v>
      </c>
      <c r="BY49" s="9">
        <v>4.5650000000000003E-2</v>
      </c>
      <c r="BZ49" s="9">
        <v>3.0859999999999999E-2</v>
      </c>
      <c r="CA49" s="25">
        <v>5.8082000000000003</v>
      </c>
      <c r="CB49" s="25">
        <v>12.97208</v>
      </c>
      <c r="CC49" s="9">
        <v>1.01E-3</v>
      </c>
      <c r="CD49" s="9">
        <v>1.17E-3</v>
      </c>
      <c r="CE49" s="9">
        <v>5</v>
      </c>
      <c r="CF49" s="9">
        <v>2.3570000000000001E-2</v>
      </c>
      <c r="CG49" s="9">
        <v>0.33459</v>
      </c>
      <c r="CH49" s="9">
        <v>8.4010000000000001E-2</v>
      </c>
      <c r="CI49" s="9">
        <v>0.48426999999999998</v>
      </c>
      <c r="CJ49" s="9">
        <v>0.39174999999999999</v>
      </c>
      <c r="CK49" s="9">
        <v>0.24016000000000001</v>
      </c>
      <c r="CL49" s="9">
        <v>4.1000000000000003E-3</v>
      </c>
      <c r="CM49" s="9">
        <v>1.5910000000000001E-2</v>
      </c>
      <c r="CN49" s="9">
        <v>5</v>
      </c>
      <c r="CO49" s="9">
        <v>1.7799999999999999E-3</v>
      </c>
      <c r="CP49" s="9">
        <v>2.6950000000000002E-2</v>
      </c>
      <c r="CQ49" s="9">
        <v>8.4379999999999997E-2</v>
      </c>
      <c r="CR49" s="9">
        <v>3.7280000000000001E-2</v>
      </c>
      <c r="CS49" s="9">
        <v>6.6720000000000002E-2</v>
      </c>
      <c r="CT49" s="9">
        <v>3.4180000000000002E-2</v>
      </c>
      <c r="CU49" s="9">
        <v>3.8580000000000003E-2</v>
      </c>
      <c r="CV49" s="9">
        <v>0.26329999999999998</v>
      </c>
      <c r="CW49" s="9">
        <v>1.8500000000000001E-3</v>
      </c>
      <c r="CX49" s="9">
        <v>4.9500000000000002E-2</v>
      </c>
      <c r="CY49" s="9">
        <v>4.1140000000000003E-2</v>
      </c>
      <c r="CZ49" s="9">
        <v>1.41E-3</v>
      </c>
      <c r="DA49" s="9">
        <v>1.0959999999999999E-2</v>
      </c>
      <c r="DB49" s="9">
        <v>3.2820000000000002E-2</v>
      </c>
      <c r="DC49" s="9">
        <v>7.288E-2</v>
      </c>
      <c r="DD49" s="9">
        <v>2.2200000000000002E-3</v>
      </c>
      <c r="DE49" s="9">
        <v>0.99658999999999998</v>
      </c>
      <c r="DF49" s="9">
        <v>4.0000000000000001E-3</v>
      </c>
      <c r="DG49" s="9">
        <v>8.2400000000000008E-3</v>
      </c>
      <c r="DH49" s="9">
        <v>0.32956000000000002</v>
      </c>
    </row>
    <row r="50" spans="1:112" s="8" customFormat="1" x14ac:dyDescent="0.15">
      <c r="A50" s="9" t="s">
        <v>159</v>
      </c>
      <c r="B50" s="9">
        <v>2.8284699999999998</v>
      </c>
      <c r="C50" s="9">
        <v>1.6165099999999999</v>
      </c>
      <c r="D50" s="9">
        <v>3.6173299999999999</v>
      </c>
      <c r="E50" s="9">
        <v>0.33495000000000003</v>
      </c>
      <c r="F50" s="9">
        <v>2.23231</v>
      </c>
      <c r="G50" s="9">
        <v>2.9741</v>
      </c>
      <c r="H50" s="9">
        <v>1.3023800000000001</v>
      </c>
      <c r="I50" s="9">
        <v>6.0339999999999998E-2</v>
      </c>
      <c r="J50" s="9">
        <v>4.6640000000000001E-2</v>
      </c>
      <c r="K50" s="9">
        <v>0</v>
      </c>
      <c r="L50" s="9">
        <v>0.10619000000000001</v>
      </c>
      <c r="M50" s="9">
        <v>8.4657099999999996</v>
      </c>
      <c r="N50" s="9">
        <v>5.9353499999999997</v>
      </c>
      <c r="O50" s="9">
        <v>4.4920000000000002E-2</v>
      </c>
      <c r="P50" s="9">
        <v>0.45045000000000002</v>
      </c>
      <c r="Q50" s="9">
        <v>1.8688</v>
      </c>
      <c r="R50" s="9">
        <v>7.6699999999999997E-3</v>
      </c>
      <c r="S50" s="9">
        <v>7.2279999999999997E-2</v>
      </c>
      <c r="T50" s="9">
        <v>1.678E-2</v>
      </c>
      <c r="U50" s="9">
        <v>4.9299999999999997E-2</v>
      </c>
      <c r="V50" s="9">
        <v>0.35968</v>
      </c>
      <c r="W50" s="9">
        <v>2.6689999999999998E-2</v>
      </c>
      <c r="X50" s="9">
        <v>3.3910000000000003E-2</v>
      </c>
      <c r="Y50" s="9">
        <v>7.2900000000000006E-2</v>
      </c>
      <c r="Z50" s="9">
        <v>5.5999999999999999E-3</v>
      </c>
      <c r="AA50" s="25">
        <v>0.17943000000000001</v>
      </c>
      <c r="AB50" s="25">
        <v>0.54979</v>
      </c>
      <c r="AC50" s="9">
        <v>8.9910000000000004E-2</v>
      </c>
      <c r="AD50" s="9">
        <v>3.6900000000000001E-3</v>
      </c>
      <c r="AE50" s="9">
        <v>5.7829999999999999E-2</v>
      </c>
      <c r="AF50" s="25">
        <v>6.8706500000000004</v>
      </c>
      <c r="AG50" s="9">
        <v>0.87336000000000003</v>
      </c>
      <c r="AH50" s="9">
        <v>2.6579299999999999</v>
      </c>
      <c r="AI50" s="9">
        <v>0.40458</v>
      </c>
      <c r="AJ50" s="9">
        <v>0.36581999999999998</v>
      </c>
      <c r="AK50" s="9">
        <v>0.1396</v>
      </c>
      <c r="AL50" s="9">
        <v>0.39043</v>
      </c>
      <c r="AM50" s="9">
        <v>0.29128999999999999</v>
      </c>
      <c r="AN50" s="9">
        <v>1.2959999999999999E-2</v>
      </c>
      <c r="AO50" s="9">
        <v>3.6179999999999997E-2</v>
      </c>
      <c r="AP50" s="9">
        <v>0.50321000000000005</v>
      </c>
      <c r="AQ50" s="25">
        <v>0.11891</v>
      </c>
      <c r="AR50" s="9">
        <v>5.8310000000000001E-2</v>
      </c>
      <c r="AS50" s="9">
        <v>6.8839999999999998E-2</v>
      </c>
      <c r="AT50" s="25">
        <v>0.23538999999999999</v>
      </c>
      <c r="AU50" s="9">
        <v>0.18578</v>
      </c>
      <c r="AV50" s="25">
        <v>0.67386999999999997</v>
      </c>
      <c r="AW50" s="9">
        <v>1.01E-2</v>
      </c>
      <c r="AX50" s="9">
        <v>5</v>
      </c>
      <c r="AY50" s="9">
        <v>0.23838999999999999</v>
      </c>
      <c r="AZ50" s="9">
        <v>0.27411999999999997</v>
      </c>
      <c r="BA50" s="9">
        <v>2.0999999999999999E-3</v>
      </c>
      <c r="BB50" s="9">
        <v>9.3990000000000004E-2</v>
      </c>
      <c r="BC50" s="9">
        <v>4.759E-2</v>
      </c>
      <c r="BD50" s="9">
        <v>0.14796999999999999</v>
      </c>
      <c r="BE50" s="9">
        <v>0.16397999999999999</v>
      </c>
      <c r="BF50" s="9">
        <v>1.1786000000000001</v>
      </c>
      <c r="BG50" s="9">
        <v>0.67154999999999998</v>
      </c>
      <c r="BH50" s="9">
        <v>0.14433000000000001</v>
      </c>
      <c r="BI50" s="9">
        <v>0.24392</v>
      </c>
      <c r="BJ50" s="25">
        <v>0.35920999999999997</v>
      </c>
      <c r="BK50" s="9">
        <v>5</v>
      </c>
      <c r="BL50" s="9">
        <v>3.4200000000000001E-2</v>
      </c>
      <c r="BM50" s="9">
        <v>0.17136999999999999</v>
      </c>
      <c r="BN50" s="9">
        <v>0.26438</v>
      </c>
      <c r="BO50" s="25">
        <v>0.35800999999999999</v>
      </c>
      <c r="BP50" s="9">
        <v>2.0600000000000002E-3</v>
      </c>
      <c r="BQ50" s="9">
        <v>4.9889999999999997E-2</v>
      </c>
      <c r="BR50" s="9">
        <v>4.7940000000000003E-2</v>
      </c>
      <c r="BS50" s="9">
        <v>5.1929999999999997E-2</v>
      </c>
      <c r="BT50" s="9">
        <v>3.5100000000000001E-3</v>
      </c>
      <c r="BU50" s="25">
        <v>6.7070000000000005E-2</v>
      </c>
      <c r="BV50" s="9">
        <v>1.55233</v>
      </c>
      <c r="BW50" s="9">
        <v>0.14399999999999999</v>
      </c>
      <c r="BX50" s="9">
        <v>3.2499999999999999E-3</v>
      </c>
      <c r="BY50" s="9">
        <v>6.6739999999999994E-2</v>
      </c>
      <c r="BZ50" s="9">
        <v>5.9760000000000001E-2</v>
      </c>
      <c r="CA50" s="25">
        <v>6.0709099999999996</v>
      </c>
      <c r="CB50" s="25">
        <v>14.183619999999999</v>
      </c>
      <c r="CC50" s="9">
        <v>2.5600000000000002E-3</v>
      </c>
      <c r="CD50" s="9">
        <v>1.25E-3</v>
      </c>
      <c r="CE50" s="9">
        <v>5</v>
      </c>
      <c r="CF50" s="9">
        <v>3.1759999999999997E-2</v>
      </c>
      <c r="CG50" s="9">
        <v>0.99811000000000005</v>
      </c>
      <c r="CH50" s="9">
        <v>5.9119999999999999E-2</v>
      </c>
      <c r="CI50" s="9">
        <v>1.3962699999999999</v>
      </c>
      <c r="CJ50" s="9">
        <v>1.0587899999999999</v>
      </c>
      <c r="CK50" s="9">
        <v>0.37775999999999998</v>
      </c>
      <c r="CL50" s="9">
        <v>2.0999999999999999E-3</v>
      </c>
      <c r="CM50" s="9">
        <v>2.724E-2</v>
      </c>
      <c r="CN50" s="9">
        <v>5</v>
      </c>
      <c r="CO50" s="9">
        <v>4.5300000000000002E-3</v>
      </c>
      <c r="CP50" s="9">
        <v>3.134E-2</v>
      </c>
      <c r="CQ50" s="9">
        <v>8.4589999999999999E-2</v>
      </c>
      <c r="CR50" s="9">
        <v>3.8359999999999998E-2</v>
      </c>
      <c r="CS50" s="9">
        <v>9.1310000000000002E-2</v>
      </c>
      <c r="CT50" s="9">
        <v>3.2410000000000001E-2</v>
      </c>
      <c r="CU50" s="9">
        <v>3.7310000000000003E-2</v>
      </c>
      <c r="CV50" s="9">
        <v>0.22574</v>
      </c>
      <c r="CW50" s="9">
        <v>2.3700000000000001E-3</v>
      </c>
      <c r="CX50" s="9">
        <v>3.8460000000000001E-2</v>
      </c>
      <c r="CY50" s="9">
        <v>3.5020000000000003E-2</v>
      </c>
      <c r="CZ50" s="9">
        <v>4.3200000000000001E-3</v>
      </c>
      <c r="DA50" s="9">
        <v>8.6400000000000001E-3</v>
      </c>
      <c r="DB50" s="9">
        <v>2.545E-2</v>
      </c>
      <c r="DC50" s="9">
        <v>5.4190000000000002E-2</v>
      </c>
      <c r="DD50" s="9">
        <v>3.79E-3</v>
      </c>
      <c r="DE50" s="9">
        <v>0.74995999999999996</v>
      </c>
      <c r="DF50" s="9">
        <v>7.3200000000000001E-3</v>
      </c>
      <c r="DG50" s="9">
        <v>4.4799999999999996E-3</v>
      </c>
      <c r="DH50" s="9">
        <v>0.26584000000000002</v>
      </c>
    </row>
    <row r="51" spans="1:112" s="8" customFormat="1" x14ac:dyDescent="0.15">
      <c r="A51" s="9" t="s">
        <v>160</v>
      </c>
      <c r="B51" s="9">
        <v>2.0838199999999998</v>
      </c>
      <c r="C51" s="9">
        <v>0.76602000000000003</v>
      </c>
      <c r="D51" s="9">
        <v>2.1748799999999999</v>
      </c>
      <c r="E51" s="9">
        <v>9.6689999999999998E-2</v>
      </c>
      <c r="F51" s="9">
        <v>1.9706600000000001</v>
      </c>
      <c r="G51" s="9">
        <v>3.5609199999999999</v>
      </c>
      <c r="H51" s="9">
        <v>0.66098000000000001</v>
      </c>
      <c r="I51" s="9">
        <v>6.1089999999999998E-2</v>
      </c>
      <c r="J51" s="9">
        <v>0</v>
      </c>
      <c r="K51" s="9">
        <v>2.1340000000000001E-2</v>
      </c>
      <c r="L51" s="9">
        <v>7.7869999999999995E-2</v>
      </c>
      <c r="M51" s="9">
        <v>5.2725</v>
      </c>
      <c r="N51" s="9">
        <v>8.7288499999999996</v>
      </c>
      <c r="O51" s="9">
        <v>2.3009999999999999E-2</v>
      </c>
      <c r="P51" s="9">
        <v>0.33139999999999997</v>
      </c>
      <c r="Q51" s="9">
        <v>0.85760999999999998</v>
      </c>
      <c r="R51" s="9">
        <v>1.6060000000000001E-2</v>
      </c>
      <c r="S51" s="9">
        <v>3.2160000000000001E-2</v>
      </c>
      <c r="T51" s="9">
        <v>1.593E-2</v>
      </c>
      <c r="U51" s="9">
        <v>7.7499999999999999E-2</v>
      </c>
      <c r="V51" s="9">
        <v>0.31175000000000003</v>
      </c>
      <c r="W51" s="9">
        <v>8.3000000000000001E-3</v>
      </c>
      <c r="X51" s="9">
        <v>3.116E-2</v>
      </c>
      <c r="Y51" s="9">
        <v>5.9130000000000002E-2</v>
      </c>
      <c r="Z51" s="9">
        <v>2.3800000000000002E-3</v>
      </c>
      <c r="AA51" s="25">
        <v>3.7659999999999999E-2</v>
      </c>
      <c r="AB51" s="25">
        <v>0.65195000000000003</v>
      </c>
      <c r="AC51" s="9">
        <v>8.906E-2</v>
      </c>
      <c r="AD51" s="9">
        <v>3.96E-3</v>
      </c>
      <c r="AE51" s="9">
        <v>2.7099999999999999E-2</v>
      </c>
      <c r="AF51" s="25">
        <v>4.4022300000000003</v>
      </c>
      <c r="AG51" s="9">
        <v>0.81740000000000002</v>
      </c>
      <c r="AH51" s="9">
        <v>0.85697000000000001</v>
      </c>
      <c r="AI51" s="9">
        <v>0.1115</v>
      </c>
      <c r="AJ51" s="9">
        <v>0.12534999999999999</v>
      </c>
      <c r="AK51" s="9">
        <v>5.3519999999999998E-2</v>
      </c>
      <c r="AL51" s="9">
        <v>0.25251000000000001</v>
      </c>
      <c r="AM51" s="9">
        <v>0.12016</v>
      </c>
      <c r="AN51" s="9">
        <v>9.2599999999999991E-3</v>
      </c>
      <c r="AO51" s="9">
        <v>1.882E-2</v>
      </c>
      <c r="AP51" s="9">
        <v>0.20230000000000001</v>
      </c>
      <c r="AQ51" s="25">
        <v>8.9550000000000005E-2</v>
      </c>
      <c r="AR51" s="9">
        <v>1.865E-2</v>
      </c>
      <c r="AS51" s="9">
        <v>4.4420000000000001E-2</v>
      </c>
      <c r="AT51" s="25">
        <v>0.19707</v>
      </c>
      <c r="AU51" s="9">
        <v>6.1490000000000003E-2</v>
      </c>
      <c r="AV51" s="25">
        <v>0.40057999999999999</v>
      </c>
      <c r="AW51" s="9">
        <v>9.1000000000000004E-3</v>
      </c>
      <c r="AX51" s="9">
        <v>5</v>
      </c>
      <c r="AY51" s="9">
        <v>0.12181</v>
      </c>
      <c r="AZ51" s="9">
        <v>0.10682</v>
      </c>
      <c r="BA51" s="9">
        <v>3.98E-3</v>
      </c>
      <c r="BB51" s="9">
        <v>5.4239999999999997E-2</v>
      </c>
      <c r="BC51" s="9">
        <v>1.129E-2</v>
      </c>
      <c r="BD51" s="9">
        <v>4.3920000000000001E-2</v>
      </c>
      <c r="BE51" s="9">
        <v>0.11237999999999999</v>
      </c>
      <c r="BF51" s="9">
        <v>0.38173000000000001</v>
      </c>
      <c r="BG51" s="9">
        <v>0.60490999999999995</v>
      </c>
      <c r="BH51" s="9">
        <v>1.703E-2</v>
      </c>
      <c r="BI51" s="9">
        <v>0.11516</v>
      </c>
      <c r="BJ51" s="25">
        <v>0.26944000000000001</v>
      </c>
      <c r="BK51" s="9">
        <v>5</v>
      </c>
      <c r="BL51" s="9">
        <v>3.2539999999999999E-2</v>
      </c>
      <c r="BM51" s="9">
        <v>8.1490000000000007E-2</v>
      </c>
      <c r="BN51" s="9">
        <v>0.18304999999999999</v>
      </c>
      <c r="BO51" s="25">
        <v>0.29386000000000001</v>
      </c>
      <c r="BP51" s="9">
        <v>2.3E-3</v>
      </c>
      <c r="BQ51" s="9">
        <v>8.0999999999999996E-3</v>
      </c>
      <c r="BR51" s="9">
        <v>2.7300000000000001E-2</v>
      </c>
      <c r="BS51" s="9">
        <v>2.3040000000000001E-2</v>
      </c>
      <c r="BT51" s="9">
        <v>2.3500000000000001E-3</v>
      </c>
      <c r="BU51" s="25">
        <v>4.8590000000000001E-2</v>
      </c>
      <c r="BV51" s="9">
        <v>1.26827</v>
      </c>
      <c r="BW51" s="9">
        <v>8.949E-2</v>
      </c>
      <c r="BX51" s="9">
        <v>5.2199999999999998E-3</v>
      </c>
      <c r="BY51" s="9">
        <v>3.1510000000000003E-2</v>
      </c>
      <c r="BZ51" s="9">
        <v>4.7140000000000001E-2</v>
      </c>
      <c r="CA51" s="25">
        <v>5.3950899999999997</v>
      </c>
      <c r="CB51" s="25">
        <v>13.176880000000001</v>
      </c>
      <c r="CC51" s="9">
        <v>1.7899999999999999E-3</v>
      </c>
      <c r="CD51" s="9">
        <v>9.2000000000000003E-4</v>
      </c>
      <c r="CE51" s="9">
        <v>5</v>
      </c>
      <c r="CF51" s="9">
        <v>2.3959999999999999E-2</v>
      </c>
      <c r="CG51" s="9">
        <v>1.0121899999999999</v>
      </c>
      <c r="CH51" s="9">
        <v>5.645E-2</v>
      </c>
      <c r="CI51" s="9">
        <v>1.6777200000000001</v>
      </c>
      <c r="CJ51" s="9">
        <v>1.3579399999999999</v>
      </c>
      <c r="CK51" s="9">
        <v>0.54305999999999999</v>
      </c>
      <c r="CL51" s="9">
        <v>1.7899999999999999E-3</v>
      </c>
      <c r="CM51" s="9">
        <v>1.6910000000000001E-2</v>
      </c>
      <c r="CN51" s="9">
        <v>5</v>
      </c>
      <c r="CO51" s="9">
        <v>1.8699999999999999E-3</v>
      </c>
      <c r="CP51" s="9">
        <v>2.7619999999999999E-2</v>
      </c>
      <c r="CQ51" s="9">
        <v>7.5329999999999994E-2</v>
      </c>
      <c r="CR51" s="9">
        <v>3.9309999999999998E-2</v>
      </c>
      <c r="CS51" s="9">
        <v>0.10734</v>
      </c>
      <c r="CT51" s="9">
        <v>3.0280000000000001E-2</v>
      </c>
      <c r="CU51" s="9">
        <v>3.4810000000000001E-2</v>
      </c>
      <c r="CV51" s="9">
        <v>0.26227</v>
      </c>
      <c r="CW51" s="9">
        <v>1.2899999999999999E-3</v>
      </c>
      <c r="CX51" s="9">
        <v>2.4709999999999999E-2</v>
      </c>
      <c r="CY51" s="9">
        <v>4.0090000000000001E-2</v>
      </c>
      <c r="CZ51" s="9">
        <v>4.0600000000000002E-3</v>
      </c>
      <c r="DA51" s="9">
        <v>8.8400000000000006E-3</v>
      </c>
      <c r="DB51" s="9">
        <v>2.3990000000000001E-2</v>
      </c>
      <c r="DC51" s="9">
        <v>6.9059999999999996E-2</v>
      </c>
      <c r="DD51" s="9">
        <v>2.5000000000000001E-3</v>
      </c>
      <c r="DE51" s="9">
        <v>6.9709399999999997</v>
      </c>
      <c r="DF51" s="9">
        <v>6.6299999999999996E-3</v>
      </c>
      <c r="DG51" s="9">
        <v>9.7400000000000004E-3</v>
      </c>
      <c r="DH51" s="9">
        <v>0.55271000000000003</v>
      </c>
    </row>
    <row r="52" spans="1:112" s="8" customFormat="1" x14ac:dyDescent="0.15">
      <c r="A52" s="9" t="s">
        <v>161</v>
      </c>
      <c r="B52" s="9">
        <v>3.59517</v>
      </c>
      <c r="C52" s="9">
        <v>1.3144499999999999</v>
      </c>
      <c r="D52" s="9">
        <v>4.28078</v>
      </c>
      <c r="E52" s="9">
        <v>0.18923999999999999</v>
      </c>
      <c r="F52" s="9">
        <v>4.1623799999999997</v>
      </c>
      <c r="G52" s="9">
        <v>7.38429</v>
      </c>
      <c r="H52" s="9">
        <v>1.11191</v>
      </c>
      <c r="I52" s="9">
        <v>0.10026</v>
      </c>
      <c r="J52" s="9">
        <v>1.711E-2</v>
      </c>
      <c r="K52" s="9">
        <v>2.23E-2</v>
      </c>
      <c r="L52" s="9">
        <v>9.1749999999999998E-2</v>
      </c>
      <c r="M52" s="9">
        <v>10.20173</v>
      </c>
      <c r="N52" s="9">
        <v>12.25253</v>
      </c>
      <c r="O52" s="9">
        <v>6.4140000000000003E-2</v>
      </c>
      <c r="P52" s="9">
        <v>0.50087999999999999</v>
      </c>
      <c r="Q52" s="9">
        <v>0.84462999999999999</v>
      </c>
      <c r="R52" s="9">
        <v>4.0400000000000002E-3</v>
      </c>
      <c r="S52" s="9">
        <v>4.6359999999999998E-2</v>
      </c>
      <c r="T52" s="9">
        <v>1.9539999999999998E-2</v>
      </c>
      <c r="U52" s="9">
        <v>3.6900000000000002E-2</v>
      </c>
      <c r="V52" s="9">
        <v>0.30331000000000002</v>
      </c>
      <c r="W52" s="9">
        <v>8.5599999999999999E-3</v>
      </c>
      <c r="X52" s="9">
        <v>3.022E-2</v>
      </c>
      <c r="Y52" s="9">
        <v>7.3209999999999997E-2</v>
      </c>
      <c r="Z52" s="9">
        <v>1.9599999999999999E-3</v>
      </c>
      <c r="AA52" s="25">
        <v>0.18336</v>
      </c>
      <c r="AB52" s="25">
        <v>0.38149</v>
      </c>
      <c r="AC52" s="9">
        <v>8.8950000000000001E-2</v>
      </c>
      <c r="AD52" s="9">
        <v>4.9699999999999996E-3</v>
      </c>
      <c r="AE52" s="9">
        <v>2.8500000000000001E-2</v>
      </c>
      <c r="AF52" s="25">
        <v>5.9016200000000003</v>
      </c>
      <c r="AG52" s="9">
        <v>1.0421899999999999</v>
      </c>
      <c r="AH52" s="9">
        <v>0.94410000000000005</v>
      </c>
      <c r="AI52" s="9">
        <v>0.28406999999999999</v>
      </c>
      <c r="AJ52" s="9">
        <v>0.17763999999999999</v>
      </c>
      <c r="AK52" s="9">
        <v>6.6850000000000007E-2</v>
      </c>
      <c r="AL52" s="9">
        <v>0.24389</v>
      </c>
      <c r="AM52" s="9">
        <v>0.13020000000000001</v>
      </c>
      <c r="AN52" s="9">
        <v>9.58E-3</v>
      </c>
      <c r="AO52" s="9">
        <v>2.596E-2</v>
      </c>
      <c r="AP52" s="9">
        <v>0.25541000000000003</v>
      </c>
      <c r="AQ52" s="25">
        <v>0.1298</v>
      </c>
      <c r="AR52" s="9">
        <v>1.8849999999999999E-2</v>
      </c>
      <c r="AS52" s="9">
        <v>3.6360000000000003E-2</v>
      </c>
      <c r="AT52" s="25">
        <v>0.16741</v>
      </c>
      <c r="AU52" s="9">
        <v>7.9250000000000001E-2</v>
      </c>
      <c r="AV52" s="25">
        <v>0.42769000000000001</v>
      </c>
      <c r="AW52" s="9">
        <v>8.4600000000000005E-3</v>
      </c>
      <c r="AX52" s="9">
        <v>5</v>
      </c>
      <c r="AY52" s="9">
        <v>0.12506999999999999</v>
      </c>
      <c r="AZ52" s="9">
        <v>0.10539</v>
      </c>
      <c r="BA52" s="9">
        <v>3.47E-3</v>
      </c>
      <c r="BB52" s="9">
        <v>5.9400000000000001E-2</v>
      </c>
      <c r="BC52" s="9">
        <v>1.2500000000000001E-2</v>
      </c>
      <c r="BD52" s="9">
        <v>4.6829999999999997E-2</v>
      </c>
      <c r="BE52" s="9">
        <v>0.11115</v>
      </c>
      <c r="BF52" s="9">
        <v>0.44616</v>
      </c>
      <c r="BG52" s="9">
        <v>0.68169000000000002</v>
      </c>
      <c r="BH52" s="9">
        <v>1.6750000000000001E-2</v>
      </c>
      <c r="BI52" s="9">
        <v>0.13109000000000001</v>
      </c>
      <c r="BJ52" s="25">
        <v>0.61860000000000004</v>
      </c>
      <c r="BK52" s="9">
        <v>5</v>
      </c>
      <c r="BL52" s="9">
        <v>4.156E-2</v>
      </c>
      <c r="BM52" s="9">
        <v>0.1033</v>
      </c>
      <c r="BN52" s="9">
        <v>0.19805</v>
      </c>
      <c r="BO52" s="25">
        <v>0.35350999999999999</v>
      </c>
      <c r="BP52" s="9">
        <v>2.3700000000000001E-3</v>
      </c>
      <c r="BQ52" s="9">
        <v>8.77E-3</v>
      </c>
      <c r="BR52" s="9">
        <v>3.1050000000000001E-2</v>
      </c>
      <c r="BS52" s="9">
        <v>2.581E-2</v>
      </c>
      <c r="BT52" s="9">
        <v>1.5399999999999999E-3</v>
      </c>
      <c r="BU52" s="25">
        <v>3.7589999999999998E-2</v>
      </c>
      <c r="BV52" s="9">
        <v>1.5747</v>
      </c>
      <c r="BW52" s="9">
        <v>0.10377</v>
      </c>
      <c r="BX52" s="9">
        <v>1E-3</v>
      </c>
      <c r="BY52" s="9">
        <v>3.2840000000000001E-2</v>
      </c>
      <c r="BZ52" s="9">
        <v>5.611E-2</v>
      </c>
      <c r="CA52" s="25">
        <v>6.2167000000000003</v>
      </c>
      <c r="CB52" s="25">
        <v>14.840490000000001</v>
      </c>
      <c r="CC52" s="9">
        <v>3.1800000000000001E-3</v>
      </c>
      <c r="CD52" s="9">
        <v>8.4000000000000003E-4</v>
      </c>
      <c r="CE52" s="9">
        <v>5</v>
      </c>
      <c r="CF52" s="9">
        <v>3.1469999999999998E-2</v>
      </c>
      <c r="CG52" s="9">
        <v>1.1348400000000001</v>
      </c>
      <c r="CH52" s="9">
        <v>5.9859999999999997E-2</v>
      </c>
      <c r="CI52" s="9">
        <v>1.8395300000000001</v>
      </c>
      <c r="CJ52" s="9">
        <v>1.4776499999999999</v>
      </c>
      <c r="CK52" s="9">
        <v>0.58172999999999997</v>
      </c>
      <c r="CL52" s="9">
        <v>4.3800000000000002E-3</v>
      </c>
      <c r="CM52" s="9">
        <v>1.7680000000000001E-2</v>
      </c>
      <c r="CN52" s="9">
        <v>5</v>
      </c>
      <c r="CO52" s="9">
        <v>1.3699999999999999E-3</v>
      </c>
      <c r="CP52" s="9">
        <v>2.6239999999999999E-2</v>
      </c>
      <c r="CQ52" s="9">
        <v>6.9430000000000006E-2</v>
      </c>
      <c r="CR52" s="9">
        <v>3.7440000000000001E-2</v>
      </c>
      <c r="CS52" s="9">
        <v>0.10879999999999999</v>
      </c>
      <c r="CT52" s="9">
        <v>2.7820000000000001E-2</v>
      </c>
      <c r="CU52" s="9">
        <v>3.0290000000000001E-2</v>
      </c>
      <c r="CV52" s="9">
        <v>0.2296</v>
      </c>
      <c r="CW52" s="9">
        <v>2.16E-3</v>
      </c>
      <c r="CX52" s="9">
        <v>1.5089999999999999E-2</v>
      </c>
      <c r="CY52" s="9">
        <v>3.4909999999999997E-2</v>
      </c>
      <c r="CZ52" s="9">
        <v>4.9899999999999996E-3</v>
      </c>
      <c r="DA52" s="9">
        <v>6.9699999999999996E-3</v>
      </c>
      <c r="DB52" s="9">
        <v>1.84E-2</v>
      </c>
      <c r="DC52" s="9">
        <v>4.8390000000000002E-2</v>
      </c>
      <c r="DD52" s="9">
        <v>2.2300000000000002E-3</v>
      </c>
      <c r="DE52" s="9">
        <v>5.8836199999999996</v>
      </c>
      <c r="DF52" s="9">
        <v>8.7500000000000008E-3</v>
      </c>
      <c r="DG52" s="9">
        <v>1.6900000000000001E-3</v>
      </c>
      <c r="DH52" s="9">
        <v>0.41733999999999999</v>
      </c>
    </row>
    <row r="53" spans="1:112" s="8" customFormat="1" x14ac:dyDescent="0.15">
      <c r="A53" s="9" t="s">
        <v>162</v>
      </c>
      <c r="B53" s="9">
        <v>1.5400700000000001</v>
      </c>
      <c r="C53" s="9">
        <v>0.47377000000000002</v>
      </c>
      <c r="D53" s="9">
        <v>2.33806</v>
      </c>
      <c r="E53" s="9">
        <v>0.10374</v>
      </c>
      <c r="F53" s="9">
        <v>2.6989100000000001</v>
      </c>
      <c r="G53" s="9">
        <v>4.9850399999999997</v>
      </c>
      <c r="H53" s="9">
        <v>0.46539000000000003</v>
      </c>
      <c r="I53" s="9">
        <v>7.6689999999999994E-2</v>
      </c>
      <c r="J53" s="9">
        <v>2.777E-2</v>
      </c>
      <c r="K53" s="9">
        <v>1.6000000000000001E-3</v>
      </c>
      <c r="L53" s="9">
        <v>6.9339999999999999E-2</v>
      </c>
      <c r="M53" s="9">
        <v>7.8341599999999998</v>
      </c>
      <c r="N53" s="9">
        <v>6.2223100000000002</v>
      </c>
      <c r="O53" s="9">
        <v>4.2100000000000002E-3</v>
      </c>
      <c r="P53" s="9">
        <v>0.27378000000000002</v>
      </c>
      <c r="Q53" s="9">
        <v>0.57511000000000001</v>
      </c>
      <c r="R53" s="9">
        <v>7.3899999999999999E-3</v>
      </c>
      <c r="S53" s="9">
        <v>4.4900000000000002E-2</v>
      </c>
      <c r="T53" s="9">
        <v>1.409E-2</v>
      </c>
      <c r="U53" s="9">
        <v>1.644E-2</v>
      </c>
      <c r="V53" s="9">
        <v>0.21657999999999999</v>
      </c>
      <c r="W53" s="9">
        <v>8.9099999999999995E-3</v>
      </c>
      <c r="X53" s="9">
        <v>3.0040000000000001E-2</v>
      </c>
      <c r="Y53" s="9">
        <v>6.0420000000000001E-2</v>
      </c>
      <c r="Z53" s="9">
        <v>4.64E-3</v>
      </c>
      <c r="AA53" s="25">
        <v>0.16422999999999999</v>
      </c>
      <c r="AB53" s="25">
        <v>0.44550000000000001</v>
      </c>
      <c r="AC53" s="9">
        <v>3.1519999999999999E-2</v>
      </c>
      <c r="AD53" s="9">
        <v>2.7200000000000002E-3</v>
      </c>
      <c r="AE53" s="9">
        <v>1.5650000000000001E-2</v>
      </c>
      <c r="AF53" s="25">
        <v>3.3620100000000002</v>
      </c>
      <c r="AG53" s="9">
        <v>0.63939999999999997</v>
      </c>
      <c r="AH53" s="9">
        <v>0.75661999999999996</v>
      </c>
      <c r="AI53" s="9">
        <v>0.11371000000000001</v>
      </c>
      <c r="AJ53" s="9">
        <v>0.13186</v>
      </c>
      <c r="AK53" s="9">
        <v>5.5329999999999997E-2</v>
      </c>
      <c r="AL53" s="9">
        <v>0.16163</v>
      </c>
      <c r="AM53" s="9">
        <v>9.4280000000000003E-2</v>
      </c>
      <c r="AN53" s="9">
        <v>6.6699999999999997E-3</v>
      </c>
      <c r="AO53" s="9">
        <v>1.074E-2</v>
      </c>
      <c r="AP53" s="9">
        <v>0.16550999999999999</v>
      </c>
      <c r="AQ53" s="25">
        <v>6.5040000000000001E-2</v>
      </c>
      <c r="AR53" s="9">
        <v>1.6559999999999998E-2</v>
      </c>
      <c r="AS53" s="9">
        <v>3.5630000000000002E-2</v>
      </c>
      <c r="AT53" s="25">
        <v>0.15396000000000001</v>
      </c>
      <c r="AU53" s="9">
        <v>5.4330000000000003E-2</v>
      </c>
      <c r="AV53" s="25">
        <v>0.32053999999999999</v>
      </c>
      <c r="AW53" s="9">
        <v>3.46E-3</v>
      </c>
      <c r="AX53" s="9">
        <v>5</v>
      </c>
      <c r="AY53" s="9">
        <v>8.7779999999999997E-2</v>
      </c>
      <c r="AZ53" s="9">
        <v>6.9669999999999996E-2</v>
      </c>
      <c r="BA53" s="9">
        <v>2.0300000000000001E-3</v>
      </c>
      <c r="BB53" s="9">
        <v>4.9250000000000002E-2</v>
      </c>
      <c r="BC53" s="9">
        <v>1.213E-2</v>
      </c>
      <c r="BD53" s="9">
        <v>4.7940000000000003E-2</v>
      </c>
      <c r="BE53" s="9">
        <v>7.4099999999999999E-2</v>
      </c>
      <c r="BF53" s="9">
        <v>0.34018999999999999</v>
      </c>
      <c r="BG53" s="9">
        <v>0.57425999999999999</v>
      </c>
      <c r="BH53" s="9">
        <v>1.6449999999999999E-2</v>
      </c>
      <c r="BI53" s="9">
        <v>0.15142</v>
      </c>
      <c r="BJ53" s="25">
        <v>0.39221</v>
      </c>
      <c r="BK53" s="9">
        <v>5</v>
      </c>
      <c r="BL53" s="9">
        <v>3.6990000000000002E-2</v>
      </c>
      <c r="BM53" s="9">
        <v>0.14155999999999999</v>
      </c>
      <c r="BN53" s="9">
        <v>0.15032999999999999</v>
      </c>
      <c r="BO53" s="25">
        <v>0.35627999999999999</v>
      </c>
      <c r="BP53" s="9">
        <v>3.2599999999999999E-3</v>
      </c>
      <c r="BQ53" s="9">
        <v>7.6699999999999997E-3</v>
      </c>
      <c r="BR53" s="9">
        <v>3.3599999999999998E-2</v>
      </c>
      <c r="BS53" s="9">
        <v>2.6870000000000002E-2</v>
      </c>
      <c r="BT53" s="9">
        <v>2.5799999999999998E-3</v>
      </c>
      <c r="BU53" s="25">
        <v>4.5159999999999999E-2</v>
      </c>
      <c r="BV53" s="9">
        <v>1.64652</v>
      </c>
      <c r="BW53" s="9">
        <v>9.8290000000000002E-2</v>
      </c>
      <c r="BX53" s="9">
        <v>1.0499999999999999E-3</v>
      </c>
      <c r="BY53" s="9">
        <v>3.6089999999999997E-2</v>
      </c>
      <c r="BZ53" s="9">
        <v>5.3069999999999999E-2</v>
      </c>
      <c r="CA53" s="25">
        <v>4.50488</v>
      </c>
      <c r="CB53" s="25">
        <v>17.846990000000002</v>
      </c>
      <c r="CC53" s="9">
        <v>1.06E-3</v>
      </c>
      <c r="CD53" s="9">
        <v>2.0000000000000002E-5</v>
      </c>
      <c r="CE53" s="9">
        <v>5</v>
      </c>
      <c r="CF53" s="9">
        <v>2.0199999999999999E-2</v>
      </c>
      <c r="CG53" s="9">
        <v>0.71111999999999997</v>
      </c>
      <c r="CH53" s="9">
        <v>4.7469999999999998E-2</v>
      </c>
      <c r="CI53" s="9">
        <v>1.1616599999999999</v>
      </c>
      <c r="CJ53" s="9">
        <v>0.92612000000000005</v>
      </c>
      <c r="CK53" s="9">
        <v>0.40426000000000001</v>
      </c>
      <c r="CL53" s="9">
        <v>2.5600000000000002E-3</v>
      </c>
      <c r="CM53" s="9">
        <v>1.38E-2</v>
      </c>
      <c r="CN53" s="9">
        <v>5</v>
      </c>
      <c r="CO53" s="9">
        <v>1.25E-3</v>
      </c>
      <c r="CP53" s="9">
        <v>1.8800000000000001E-2</v>
      </c>
      <c r="CQ53" s="9">
        <v>5.2949999999999997E-2</v>
      </c>
      <c r="CR53" s="9">
        <v>2.7230000000000001E-2</v>
      </c>
      <c r="CS53" s="9">
        <v>8.8359999999999994E-2</v>
      </c>
      <c r="CT53" s="9">
        <v>2.2190000000000001E-2</v>
      </c>
      <c r="CU53" s="9">
        <v>2.4119999999999999E-2</v>
      </c>
      <c r="CV53" s="9">
        <v>0.16761999999999999</v>
      </c>
      <c r="CW53" s="9">
        <v>1.08E-3</v>
      </c>
      <c r="CX53" s="9">
        <v>1.472E-2</v>
      </c>
      <c r="CY53" s="9">
        <v>2.5239999999999999E-2</v>
      </c>
      <c r="CZ53" s="9">
        <v>3.31E-3</v>
      </c>
      <c r="DA53" s="9">
        <v>6.3E-3</v>
      </c>
      <c r="DB53" s="9">
        <v>1.7409999999999998E-2</v>
      </c>
      <c r="DC53" s="9">
        <v>3.968E-2</v>
      </c>
      <c r="DD53" s="9">
        <v>2.0500000000000002E-3</v>
      </c>
      <c r="DE53" s="9">
        <v>1.5100499999999999</v>
      </c>
      <c r="DF53" s="9">
        <v>8.0000000000000002E-3</v>
      </c>
      <c r="DG53" s="9">
        <v>5.28E-3</v>
      </c>
      <c r="DH53" s="9">
        <v>0.22703000000000001</v>
      </c>
    </row>
    <row r="54" spans="1:112" s="8" customFormat="1" x14ac:dyDescent="0.15">
      <c r="A54" s="9" t="s">
        <v>163</v>
      </c>
      <c r="B54" s="9">
        <v>3.0617200000000002</v>
      </c>
      <c r="C54" s="9">
        <v>1.6261099999999999</v>
      </c>
      <c r="D54" s="9">
        <v>4.1977500000000001</v>
      </c>
      <c r="E54" s="9">
        <v>0.53456999999999999</v>
      </c>
      <c r="F54" s="9">
        <v>2.9849899999999998</v>
      </c>
      <c r="G54" s="9">
        <v>4.9475100000000003</v>
      </c>
      <c r="H54" s="9">
        <v>0.99651000000000001</v>
      </c>
      <c r="I54" s="9">
        <v>6.4100000000000004E-2</v>
      </c>
      <c r="J54" s="9">
        <v>6.2549999999999994E-2</v>
      </c>
      <c r="K54" s="9">
        <v>2.9690000000000001E-2</v>
      </c>
      <c r="L54" s="9">
        <v>0.11534999999999999</v>
      </c>
      <c r="M54" s="9">
        <v>6.90672</v>
      </c>
      <c r="N54" s="9">
        <v>10.94345</v>
      </c>
      <c r="O54" s="9">
        <v>7.5209999999999999E-2</v>
      </c>
      <c r="P54" s="9">
        <v>0.36214000000000002</v>
      </c>
      <c r="Q54" s="9">
        <v>1.0521100000000001</v>
      </c>
      <c r="R54" s="9">
        <v>8.7520000000000001E-2</v>
      </c>
      <c r="S54" s="9">
        <v>6.8729999999999999E-2</v>
      </c>
      <c r="T54" s="9">
        <v>1.5859999999999999E-2</v>
      </c>
      <c r="U54" s="9">
        <v>4.3810000000000002E-2</v>
      </c>
      <c r="V54" s="9">
        <v>0.33481</v>
      </c>
      <c r="W54" s="9">
        <v>1.2529999999999999E-2</v>
      </c>
      <c r="X54" s="9">
        <v>4.0779999999999997E-2</v>
      </c>
      <c r="Y54" s="9">
        <v>9.3810000000000004E-2</v>
      </c>
      <c r="Z54" s="9">
        <v>1.48E-3</v>
      </c>
      <c r="AA54" s="25">
        <v>0.21664</v>
      </c>
      <c r="AB54" s="25">
        <v>0.12712000000000001</v>
      </c>
      <c r="AC54" s="9">
        <v>9.2969999999999997E-2</v>
      </c>
      <c r="AD54" s="9">
        <v>1.5129999999999999E-2</v>
      </c>
      <c r="AE54" s="9">
        <v>3.5139999999999998E-2</v>
      </c>
      <c r="AF54" s="25">
        <v>2.9690699999999999</v>
      </c>
      <c r="AG54" s="9">
        <v>1.0473300000000001</v>
      </c>
      <c r="AH54" s="9">
        <v>1.39351</v>
      </c>
      <c r="AI54" s="9">
        <v>0.18967000000000001</v>
      </c>
      <c r="AJ54" s="9">
        <v>0.22406000000000001</v>
      </c>
      <c r="AK54" s="9">
        <v>9.0660000000000004E-2</v>
      </c>
      <c r="AL54" s="9">
        <v>0.31104999999999999</v>
      </c>
      <c r="AM54" s="9">
        <v>0.18926999999999999</v>
      </c>
      <c r="AN54" s="9">
        <v>1.9959999999999999E-2</v>
      </c>
      <c r="AO54" s="9">
        <v>2.6040000000000001E-2</v>
      </c>
      <c r="AP54" s="9">
        <v>0.36726999999999999</v>
      </c>
      <c r="AQ54" s="25">
        <v>9.1670000000000001E-2</v>
      </c>
      <c r="AR54" s="9">
        <v>4.8570000000000002E-2</v>
      </c>
      <c r="AS54" s="9">
        <v>3.7190000000000001E-2</v>
      </c>
      <c r="AT54" s="25">
        <v>0.14781</v>
      </c>
      <c r="AU54" s="9">
        <v>0.11461</v>
      </c>
      <c r="AV54" s="25">
        <v>0.43224000000000001</v>
      </c>
      <c r="AW54" s="9">
        <v>1.3769999999999999E-2</v>
      </c>
      <c r="AX54" s="9">
        <v>5</v>
      </c>
      <c r="AY54" s="9">
        <v>0.18295</v>
      </c>
      <c r="AZ54" s="9">
        <v>0.13444</v>
      </c>
      <c r="BA54" s="9">
        <v>1.6000000000000001E-3</v>
      </c>
      <c r="BB54" s="9">
        <v>0.10070999999999999</v>
      </c>
      <c r="BC54" s="9">
        <v>2.266E-2</v>
      </c>
      <c r="BD54" s="9">
        <v>6.7949999999999997E-2</v>
      </c>
      <c r="BE54" s="9">
        <v>0.11284</v>
      </c>
      <c r="BF54" s="9">
        <v>0.63436000000000003</v>
      </c>
      <c r="BG54" s="9">
        <v>0.89303999999999994</v>
      </c>
      <c r="BH54" s="9">
        <v>3.2070000000000001E-2</v>
      </c>
      <c r="BI54" s="9">
        <v>0.18068999999999999</v>
      </c>
      <c r="BJ54" s="25">
        <v>0.19947999999999999</v>
      </c>
      <c r="BK54" s="9">
        <v>5</v>
      </c>
      <c r="BL54" s="9">
        <v>4.4909999999999999E-2</v>
      </c>
      <c r="BM54" s="9">
        <v>0.13508999999999999</v>
      </c>
      <c r="BN54" s="9">
        <v>0.28875000000000001</v>
      </c>
      <c r="BO54" s="25">
        <v>0.24746000000000001</v>
      </c>
      <c r="BP54" s="9">
        <v>5.2599999999999999E-3</v>
      </c>
      <c r="BQ54" s="9">
        <v>1.754E-2</v>
      </c>
      <c r="BR54" s="9">
        <v>4.1020000000000001E-2</v>
      </c>
      <c r="BS54" s="9">
        <v>3.0009999999999998E-2</v>
      </c>
      <c r="BT54" s="9">
        <v>4.9399999999999999E-3</v>
      </c>
      <c r="BU54" s="25">
        <v>5.7259999999999998E-2</v>
      </c>
      <c r="BV54" s="9">
        <v>2.1435499999999998</v>
      </c>
      <c r="BW54" s="9">
        <v>0.14143</v>
      </c>
      <c r="BX54" s="9">
        <v>4.1000000000000003E-3</v>
      </c>
      <c r="BY54" s="9">
        <v>0.12307</v>
      </c>
      <c r="BZ54" s="9">
        <v>8.0649999999999999E-2</v>
      </c>
      <c r="CA54" s="25">
        <v>5.9603000000000002</v>
      </c>
      <c r="CB54" s="25">
        <v>13.88278</v>
      </c>
      <c r="CC54" s="9">
        <v>2.48E-3</v>
      </c>
      <c r="CD54" s="9">
        <v>0</v>
      </c>
      <c r="CE54" s="9">
        <v>5</v>
      </c>
      <c r="CF54" s="9">
        <v>3.1350000000000003E-2</v>
      </c>
      <c r="CG54" s="9">
        <v>0.51566000000000001</v>
      </c>
      <c r="CH54" s="9">
        <v>6.6299999999999998E-2</v>
      </c>
      <c r="CI54" s="9">
        <v>0.63948000000000005</v>
      </c>
      <c r="CJ54" s="9">
        <v>0.52666000000000002</v>
      </c>
      <c r="CK54" s="9">
        <v>0.41237000000000001</v>
      </c>
      <c r="CL54" s="9">
        <v>4.9199999999999999E-3</v>
      </c>
      <c r="CM54" s="9">
        <v>2.0070000000000001E-2</v>
      </c>
      <c r="CN54" s="9">
        <v>5</v>
      </c>
      <c r="CO54" s="9">
        <v>1.3699999999999999E-3</v>
      </c>
      <c r="CP54" s="9">
        <v>2.7949999999999999E-2</v>
      </c>
      <c r="CQ54" s="9">
        <v>8.1350000000000006E-2</v>
      </c>
      <c r="CR54" s="9">
        <v>3.7789999999999997E-2</v>
      </c>
      <c r="CS54" s="9">
        <v>8.1949999999999995E-2</v>
      </c>
      <c r="CT54" s="9">
        <v>3.2890000000000003E-2</v>
      </c>
      <c r="CU54" s="9">
        <v>3.8580000000000003E-2</v>
      </c>
      <c r="CV54" s="9">
        <v>0.26111000000000001</v>
      </c>
      <c r="CW54" s="9">
        <v>9.2000000000000003E-4</v>
      </c>
      <c r="CX54" s="9">
        <v>4.5530000000000001E-2</v>
      </c>
      <c r="CY54" s="9">
        <v>3.8710000000000001E-2</v>
      </c>
      <c r="CZ54" s="9">
        <v>1.65E-3</v>
      </c>
      <c r="DA54" s="9">
        <v>1.427E-2</v>
      </c>
      <c r="DB54" s="9">
        <v>3.1329999999999997E-2</v>
      </c>
      <c r="DC54" s="9">
        <v>8.8529999999999998E-2</v>
      </c>
      <c r="DD54" s="9">
        <v>2.8400000000000001E-3</v>
      </c>
      <c r="DE54" s="9">
        <v>5.2422500000000003</v>
      </c>
      <c r="DF54" s="9">
        <v>6.9100000000000003E-3</v>
      </c>
      <c r="DG54" s="9">
        <v>5.0000000000000001E-3</v>
      </c>
      <c r="DH54" s="9">
        <v>0.67308000000000001</v>
      </c>
    </row>
    <row r="55" spans="1:112" s="8" customFormat="1" x14ac:dyDescent="0.15">
      <c r="A55" s="9" t="s">
        <v>164</v>
      </c>
      <c r="B55" s="9">
        <v>2.7643599999999999</v>
      </c>
      <c r="C55" s="9">
        <v>1.60487</v>
      </c>
      <c r="D55" s="9">
        <v>3.89811</v>
      </c>
      <c r="E55" s="9">
        <v>0.44785000000000003</v>
      </c>
      <c r="F55" s="9">
        <v>3.39845</v>
      </c>
      <c r="G55" s="9">
        <v>6.3534600000000001</v>
      </c>
      <c r="H55" s="9">
        <v>0.89522000000000002</v>
      </c>
      <c r="I55" s="9">
        <v>9.0079999999999993E-2</v>
      </c>
      <c r="J55" s="9">
        <v>5.2549999999999999E-2</v>
      </c>
      <c r="K55" s="9">
        <v>3.1269999999999999E-2</v>
      </c>
      <c r="L55" s="9">
        <v>8.5379999999999998E-2</v>
      </c>
      <c r="M55" s="9">
        <v>9.4761500000000005</v>
      </c>
      <c r="N55" s="9">
        <v>6.3832000000000004</v>
      </c>
      <c r="O55" s="9">
        <v>3.5880000000000002E-2</v>
      </c>
      <c r="P55" s="9">
        <v>0.57789999999999997</v>
      </c>
      <c r="Q55" s="9">
        <v>0.93938999999999995</v>
      </c>
      <c r="R55" s="9">
        <v>7.9280000000000003E-2</v>
      </c>
      <c r="S55" s="9">
        <v>6.8699999999999997E-2</v>
      </c>
      <c r="T55" s="9">
        <v>1.7430000000000001E-2</v>
      </c>
      <c r="U55" s="9">
        <v>4.6170000000000003E-2</v>
      </c>
      <c r="V55" s="9">
        <v>0.30747000000000002</v>
      </c>
      <c r="W55" s="9">
        <v>2.3089999999999999E-2</v>
      </c>
      <c r="X55" s="9">
        <v>4.0309999999999999E-2</v>
      </c>
      <c r="Y55" s="9">
        <v>6.9720000000000004E-2</v>
      </c>
      <c r="Z55" s="9">
        <v>3.62E-3</v>
      </c>
      <c r="AA55" s="25">
        <v>0.23915</v>
      </c>
      <c r="AB55" s="25">
        <v>0.54786999999999997</v>
      </c>
      <c r="AC55" s="9">
        <v>8.3479999999999999E-2</v>
      </c>
      <c r="AD55" s="9">
        <v>8.8100000000000001E-3</v>
      </c>
      <c r="AE55" s="9">
        <v>3.6700000000000003E-2</v>
      </c>
      <c r="AF55" s="25">
        <v>3.4001999999999999</v>
      </c>
      <c r="AG55" s="9">
        <v>1.46702</v>
      </c>
      <c r="AH55" s="9">
        <v>1.51288</v>
      </c>
      <c r="AI55" s="9">
        <v>0.23629</v>
      </c>
      <c r="AJ55" s="9">
        <v>0.22781999999999999</v>
      </c>
      <c r="AK55" s="9">
        <v>9.3350000000000002E-2</v>
      </c>
      <c r="AL55" s="9">
        <v>0.33667999999999998</v>
      </c>
      <c r="AM55" s="9">
        <v>0.19894999999999999</v>
      </c>
      <c r="AN55" s="9">
        <v>1.5570000000000001E-2</v>
      </c>
      <c r="AO55" s="9">
        <v>2.0760000000000001E-2</v>
      </c>
      <c r="AP55" s="9">
        <v>0.38185999999999998</v>
      </c>
      <c r="AQ55" s="25">
        <v>9.6129999999999993E-2</v>
      </c>
      <c r="AR55" s="9">
        <v>4.6980000000000001E-2</v>
      </c>
      <c r="AS55" s="9">
        <v>4.351E-2</v>
      </c>
      <c r="AT55" s="25">
        <v>0.16686000000000001</v>
      </c>
      <c r="AU55" s="9">
        <v>0.13747000000000001</v>
      </c>
      <c r="AV55" s="25">
        <v>0.40605000000000002</v>
      </c>
      <c r="AW55" s="9">
        <v>1.0149999999999999E-2</v>
      </c>
      <c r="AX55" s="9">
        <v>5</v>
      </c>
      <c r="AY55" s="9">
        <v>0.19583999999999999</v>
      </c>
      <c r="AZ55" s="9">
        <v>0.15903999999999999</v>
      </c>
      <c r="BA55" s="9">
        <v>2.2200000000000002E-3</v>
      </c>
      <c r="BB55" s="9">
        <v>0.12468</v>
      </c>
      <c r="BC55" s="9">
        <v>1.7510000000000001E-2</v>
      </c>
      <c r="BD55" s="9">
        <v>9.7100000000000006E-2</v>
      </c>
      <c r="BE55" s="9">
        <v>0.10144</v>
      </c>
      <c r="BF55" s="9">
        <v>0.66164999999999996</v>
      </c>
      <c r="BG55" s="9">
        <v>0.83326</v>
      </c>
      <c r="BH55" s="9">
        <v>3.1320000000000001E-2</v>
      </c>
      <c r="BI55" s="9">
        <v>0.24589</v>
      </c>
      <c r="BJ55" s="25">
        <v>0.20669999999999999</v>
      </c>
      <c r="BK55" s="9">
        <v>5</v>
      </c>
      <c r="BL55" s="9">
        <v>5.833E-2</v>
      </c>
      <c r="BM55" s="9">
        <v>0.23122999999999999</v>
      </c>
      <c r="BN55" s="9">
        <v>0.28638000000000002</v>
      </c>
      <c r="BO55" s="25">
        <v>0.25673000000000001</v>
      </c>
      <c r="BP55" s="9">
        <v>3.0500000000000002E-3</v>
      </c>
      <c r="BQ55" s="9">
        <v>1.746E-2</v>
      </c>
      <c r="BR55" s="9">
        <v>5.382E-2</v>
      </c>
      <c r="BS55" s="9">
        <v>4.3099999999999999E-2</v>
      </c>
      <c r="BT55" s="9">
        <v>2.5500000000000002E-3</v>
      </c>
      <c r="BU55" s="25">
        <v>6.2199999999999998E-2</v>
      </c>
      <c r="BV55" s="9">
        <v>2.9841099999999998</v>
      </c>
      <c r="BW55" s="9">
        <v>0.20255000000000001</v>
      </c>
      <c r="BX55" s="9">
        <v>2.2899999999999999E-3</v>
      </c>
      <c r="BY55" s="9">
        <v>0.13494999999999999</v>
      </c>
      <c r="BZ55" s="9">
        <v>8.9940000000000006E-2</v>
      </c>
      <c r="CA55" s="25">
        <v>5.6872699999999998</v>
      </c>
      <c r="CB55" s="25">
        <v>18.27863</v>
      </c>
      <c r="CC55" s="9">
        <v>1.5100000000000001E-3</v>
      </c>
      <c r="CD55" s="9">
        <v>4.2999999999999999E-4</v>
      </c>
      <c r="CE55" s="9">
        <v>5</v>
      </c>
      <c r="CF55" s="9">
        <v>2.657E-2</v>
      </c>
      <c r="CG55" s="9">
        <v>0.60348000000000002</v>
      </c>
      <c r="CH55" s="9">
        <v>8.3330000000000001E-2</v>
      </c>
      <c r="CI55" s="9">
        <v>0.75575000000000003</v>
      </c>
      <c r="CJ55" s="9">
        <v>0.62609999999999999</v>
      </c>
      <c r="CK55" s="9">
        <v>0.50175999999999998</v>
      </c>
      <c r="CL55" s="9">
        <v>3.0500000000000002E-3</v>
      </c>
      <c r="CM55" s="9">
        <v>1.976E-2</v>
      </c>
      <c r="CN55" s="9">
        <v>5</v>
      </c>
      <c r="CO55" s="9">
        <v>2.1199999999999999E-3</v>
      </c>
      <c r="CP55" s="9">
        <v>2.5700000000000001E-2</v>
      </c>
      <c r="CQ55" s="9">
        <v>7.2669999999999998E-2</v>
      </c>
      <c r="CR55" s="9">
        <v>3.193E-2</v>
      </c>
      <c r="CS55" s="9">
        <v>0.1241</v>
      </c>
      <c r="CT55" s="9">
        <v>3.007E-2</v>
      </c>
      <c r="CU55" s="9">
        <v>3.4930000000000003E-2</v>
      </c>
      <c r="CV55" s="9">
        <v>0.22195999999999999</v>
      </c>
      <c r="CW55" s="9">
        <v>1.5499999999999999E-3</v>
      </c>
      <c r="CX55" s="9">
        <v>2.6040000000000001E-2</v>
      </c>
      <c r="CY55" s="9">
        <v>3.5680000000000003E-2</v>
      </c>
      <c r="CZ55" s="9">
        <v>5.94E-3</v>
      </c>
      <c r="DA55" s="9">
        <v>1.111E-2</v>
      </c>
      <c r="DB55" s="9">
        <v>2.3230000000000001E-2</v>
      </c>
      <c r="DC55" s="9">
        <v>9.3479999999999994E-2</v>
      </c>
      <c r="DD55" s="9">
        <v>2.8500000000000001E-3</v>
      </c>
      <c r="DE55" s="9">
        <v>11.71801</v>
      </c>
      <c r="DF55" s="9">
        <v>7.1799999999999998E-3</v>
      </c>
      <c r="DG55" s="9">
        <v>4.0299999999999997E-3</v>
      </c>
      <c r="DH55" s="9">
        <v>0.50224000000000002</v>
      </c>
    </row>
    <row r="56" spans="1:112" s="8" customFormat="1" x14ac:dyDescent="0.15">
      <c r="A56" s="9" t="s">
        <v>165</v>
      </c>
      <c r="B56" s="9">
        <v>2.64595</v>
      </c>
      <c r="C56" s="9">
        <v>1.2785599999999999</v>
      </c>
      <c r="D56" s="9">
        <v>3.7542300000000002</v>
      </c>
      <c r="E56" s="9">
        <v>0.21165999999999999</v>
      </c>
      <c r="F56" s="9">
        <v>3.8418100000000002</v>
      </c>
      <c r="G56" s="9">
        <v>7.0471300000000001</v>
      </c>
      <c r="H56" s="9">
        <v>0.73133000000000004</v>
      </c>
      <c r="I56" s="9">
        <v>8.9419999999999999E-2</v>
      </c>
      <c r="J56" s="9">
        <v>7.6170000000000002E-2</v>
      </c>
      <c r="K56" s="9">
        <v>2.383E-2</v>
      </c>
      <c r="L56" s="9">
        <v>8.1879999999999994E-2</v>
      </c>
      <c r="M56" s="9">
        <v>10.503590000000001</v>
      </c>
      <c r="N56" s="9">
        <v>6.6680099999999998</v>
      </c>
      <c r="O56" s="9">
        <v>3.7039999999999997E-2</v>
      </c>
      <c r="P56" s="9">
        <v>0.37513999999999997</v>
      </c>
      <c r="Q56" s="9">
        <v>0.95043</v>
      </c>
      <c r="R56" s="9">
        <v>8.6910000000000001E-2</v>
      </c>
      <c r="S56" s="9">
        <v>7.127E-2</v>
      </c>
      <c r="T56" s="9">
        <v>1.5879999999999998E-2</v>
      </c>
      <c r="U56" s="9">
        <v>4.0989999999999999E-2</v>
      </c>
      <c r="V56" s="9">
        <v>0.30945</v>
      </c>
      <c r="W56" s="9">
        <v>2.282E-2</v>
      </c>
      <c r="X56" s="9">
        <v>4.1570000000000003E-2</v>
      </c>
      <c r="Y56" s="9">
        <v>3.141E-2</v>
      </c>
      <c r="Z56" s="9">
        <v>4.5999999999999999E-3</v>
      </c>
      <c r="AA56" s="25">
        <v>0.24836</v>
      </c>
      <c r="AB56" s="25">
        <v>0.20891999999999999</v>
      </c>
      <c r="AC56" s="9">
        <v>8.0699999999999994E-2</v>
      </c>
      <c r="AD56" s="9">
        <v>7.9500000000000005E-3</v>
      </c>
      <c r="AE56" s="9">
        <v>2.7900000000000001E-2</v>
      </c>
      <c r="AF56" s="25">
        <v>3.9620199999999999</v>
      </c>
      <c r="AG56" s="9">
        <v>1.17405</v>
      </c>
      <c r="AH56" s="9">
        <v>1.37202</v>
      </c>
      <c r="AI56" s="9">
        <v>0.19026999999999999</v>
      </c>
      <c r="AJ56" s="9">
        <v>0.19128999999999999</v>
      </c>
      <c r="AK56" s="9">
        <v>0.10528</v>
      </c>
      <c r="AL56" s="9">
        <v>0.24746000000000001</v>
      </c>
      <c r="AM56" s="9">
        <v>0.15720999999999999</v>
      </c>
      <c r="AN56" s="9">
        <v>8.7500000000000008E-3</v>
      </c>
      <c r="AO56" s="9">
        <v>2.1780000000000001E-2</v>
      </c>
      <c r="AP56" s="9">
        <v>0.34105999999999997</v>
      </c>
      <c r="AQ56" s="25">
        <v>0.17102000000000001</v>
      </c>
      <c r="AR56" s="9">
        <v>3.073E-2</v>
      </c>
      <c r="AS56" s="9">
        <v>4.8559999999999999E-2</v>
      </c>
      <c r="AT56" s="25">
        <v>0.19015000000000001</v>
      </c>
      <c r="AU56" s="9">
        <v>0.11383</v>
      </c>
      <c r="AV56" s="25">
        <v>0.4088</v>
      </c>
      <c r="AW56" s="9">
        <v>7.9100000000000004E-3</v>
      </c>
      <c r="AX56" s="9">
        <v>5</v>
      </c>
      <c r="AY56" s="9">
        <v>0.18836</v>
      </c>
      <c r="AZ56" s="9">
        <v>0.13872000000000001</v>
      </c>
      <c r="BA56" s="9">
        <v>1.7799999999999999E-3</v>
      </c>
      <c r="BB56" s="9">
        <v>0.12298000000000001</v>
      </c>
      <c r="BC56" s="9">
        <v>1.9539999999999998E-2</v>
      </c>
      <c r="BD56" s="9">
        <v>8.8679999999999995E-2</v>
      </c>
      <c r="BE56" s="9">
        <v>0.10435</v>
      </c>
      <c r="BF56" s="9">
        <v>0.628</v>
      </c>
      <c r="BG56" s="9">
        <v>0.85094000000000003</v>
      </c>
      <c r="BH56" s="9">
        <v>3.0099999999999998E-2</v>
      </c>
      <c r="BI56" s="9">
        <v>0.27576000000000001</v>
      </c>
      <c r="BJ56" s="25">
        <v>0.22119</v>
      </c>
      <c r="BK56" s="9">
        <v>5</v>
      </c>
      <c r="BL56" s="9">
        <v>6.9699999999999998E-2</v>
      </c>
      <c r="BM56" s="9">
        <v>0.26746999999999999</v>
      </c>
      <c r="BN56" s="9">
        <v>0.29963000000000001</v>
      </c>
      <c r="BO56" s="25">
        <v>0.32214999999999999</v>
      </c>
      <c r="BP56" s="9">
        <v>1.0300000000000001E-3</v>
      </c>
      <c r="BQ56" s="9">
        <v>1.5169999999999999E-2</v>
      </c>
      <c r="BR56" s="9">
        <v>6.4030000000000004E-2</v>
      </c>
      <c r="BS56" s="9">
        <v>4.9939999999999998E-2</v>
      </c>
      <c r="BT56" s="9">
        <v>4.13E-3</v>
      </c>
      <c r="BU56" s="25">
        <v>9.7619999999999998E-2</v>
      </c>
      <c r="BV56" s="9">
        <v>3.01064</v>
      </c>
      <c r="BW56" s="9">
        <v>0.21238000000000001</v>
      </c>
      <c r="BX56" s="9">
        <v>4.3099999999999996E-3</v>
      </c>
      <c r="BY56" s="9">
        <v>0.14363999999999999</v>
      </c>
      <c r="BZ56" s="9">
        <v>8.5500000000000007E-2</v>
      </c>
      <c r="CA56" s="25">
        <v>6.3429900000000004</v>
      </c>
      <c r="CB56" s="25">
        <v>20.135100000000001</v>
      </c>
      <c r="CC56" s="9">
        <v>2.4199999999999998E-3</v>
      </c>
      <c r="CD56" s="9">
        <v>4.8000000000000001E-4</v>
      </c>
      <c r="CE56" s="9">
        <v>5</v>
      </c>
      <c r="CF56" s="9">
        <v>2.4969999999999999E-2</v>
      </c>
      <c r="CG56" s="9">
        <v>0.57411999999999996</v>
      </c>
      <c r="CH56" s="9">
        <v>8.7720000000000006E-2</v>
      </c>
      <c r="CI56" s="9">
        <v>0.71735000000000004</v>
      </c>
      <c r="CJ56" s="9">
        <v>0.60387999999999997</v>
      </c>
      <c r="CK56" s="9">
        <v>0.49504999999999999</v>
      </c>
      <c r="CL56" s="9">
        <v>4.2199999999999998E-3</v>
      </c>
      <c r="CM56" s="9">
        <v>1.8849999999999999E-2</v>
      </c>
      <c r="CN56" s="9">
        <v>5</v>
      </c>
      <c r="CO56" s="9">
        <v>1.92E-3</v>
      </c>
      <c r="CP56" s="9">
        <v>2.3900000000000001E-2</v>
      </c>
      <c r="CQ56" s="9">
        <v>6.3320000000000001E-2</v>
      </c>
      <c r="CR56" s="9">
        <v>3.2340000000000001E-2</v>
      </c>
      <c r="CS56" s="9">
        <v>0.11781999999999999</v>
      </c>
      <c r="CT56" s="9">
        <v>2.7890000000000002E-2</v>
      </c>
      <c r="CU56" s="9">
        <v>3.1820000000000001E-2</v>
      </c>
      <c r="CV56" s="9">
        <v>0.19783999999999999</v>
      </c>
      <c r="CW56" s="9">
        <v>1.8799999999999999E-3</v>
      </c>
      <c r="CX56" s="9">
        <v>2.3650000000000001E-2</v>
      </c>
      <c r="CY56" s="9">
        <v>3.2530000000000003E-2</v>
      </c>
      <c r="CZ56" s="9">
        <v>4.8300000000000001E-3</v>
      </c>
      <c r="DA56" s="9">
        <v>1.089E-2</v>
      </c>
      <c r="DB56" s="9">
        <v>2.215E-2</v>
      </c>
      <c r="DC56" s="9">
        <v>6.8940000000000001E-2</v>
      </c>
      <c r="DD56" s="9">
        <v>3.0599999999999998E-3</v>
      </c>
      <c r="DE56" s="9">
        <v>8.7310999999999996</v>
      </c>
      <c r="DF56" s="9">
        <v>1.035E-2</v>
      </c>
      <c r="DG56" s="9">
        <v>6.6E-3</v>
      </c>
      <c r="DH56" s="9">
        <v>0.45898</v>
      </c>
    </row>
    <row r="57" spans="1:112" s="8" customFormat="1" x14ac:dyDescent="0.15">
      <c r="A57" s="9" t="s">
        <v>166</v>
      </c>
      <c r="B57" s="9">
        <v>1.8130200000000001</v>
      </c>
      <c r="C57" s="9">
        <v>0.53469999999999995</v>
      </c>
      <c r="D57" s="9">
        <v>13.99869</v>
      </c>
      <c r="E57" s="9">
        <v>0.13866000000000001</v>
      </c>
      <c r="F57" s="9">
        <v>1.67727</v>
      </c>
      <c r="G57" s="9">
        <v>2.6712899999999999</v>
      </c>
      <c r="H57" s="9">
        <v>0.52603999999999995</v>
      </c>
      <c r="I57" s="9">
        <v>5.1700000000000003E-2</v>
      </c>
      <c r="J57" s="9">
        <v>9.0450000000000003E-2</v>
      </c>
      <c r="K57" s="9">
        <v>1.9740000000000001E-2</v>
      </c>
      <c r="L57" s="9">
        <v>9.1759999999999994E-2</v>
      </c>
      <c r="M57" s="9">
        <v>3.85589</v>
      </c>
      <c r="N57" s="9">
        <v>2.2656999999999998</v>
      </c>
      <c r="O57" s="9">
        <v>1.9259999999999999E-2</v>
      </c>
      <c r="P57" s="9">
        <v>0.24346000000000001</v>
      </c>
      <c r="Q57" s="9">
        <v>0.95474000000000003</v>
      </c>
      <c r="R57" s="9">
        <v>1.485E-2</v>
      </c>
      <c r="S57" s="9">
        <v>5.1139999999999998E-2</v>
      </c>
      <c r="T57" s="9">
        <v>1.3140000000000001E-2</v>
      </c>
      <c r="U57" s="9">
        <v>2.409E-2</v>
      </c>
      <c r="V57" s="9">
        <v>0.32805000000000001</v>
      </c>
      <c r="W57" s="9">
        <v>1.9470000000000001E-2</v>
      </c>
      <c r="X57" s="9">
        <v>2.5250000000000002E-2</v>
      </c>
      <c r="Y57" s="9">
        <v>6.0269999999999997E-2</v>
      </c>
      <c r="Z57" s="9">
        <v>9.6600000000000002E-3</v>
      </c>
      <c r="AA57" s="25">
        <v>0.24171999999999999</v>
      </c>
      <c r="AB57" s="25">
        <v>0.46773999999999999</v>
      </c>
      <c r="AC57" s="9">
        <v>9.0899999999999995E-2</v>
      </c>
      <c r="AD57" s="9">
        <v>6.5100000000000002E-3</v>
      </c>
      <c r="AE57" s="9">
        <v>2.657E-2</v>
      </c>
      <c r="AF57" s="25">
        <v>5.4539400000000002</v>
      </c>
      <c r="AG57" s="9">
        <v>0.82335000000000003</v>
      </c>
      <c r="AH57" s="9">
        <v>0.84423000000000004</v>
      </c>
      <c r="AI57" s="9">
        <v>0.29161999999999999</v>
      </c>
      <c r="AJ57" s="9">
        <v>0.24748999999999999</v>
      </c>
      <c r="AK57" s="9">
        <v>6.4350000000000004E-2</v>
      </c>
      <c r="AL57" s="9">
        <v>0.33905999999999997</v>
      </c>
      <c r="AM57" s="9">
        <v>0.21461</v>
      </c>
      <c r="AN57" s="9">
        <v>7.1000000000000004E-3</v>
      </c>
      <c r="AO57" s="9">
        <v>2.2610000000000002E-2</v>
      </c>
      <c r="AP57" s="9">
        <v>0.2717</v>
      </c>
      <c r="AQ57" s="25">
        <v>0.20141000000000001</v>
      </c>
      <c r="AR57" s="9">
        <v>2.511E-2</v>
      </c>
      <c r="AS57" s="9">
        <v>6.0769999999999998E-2</v>
      </c>
      <c r="AT57" s="25">
        <v>0.2417</v>
      </c>
      <c r="AU57" s="9">
        <v>0.1152</v>
      </c>
      <c r="AV57" s="25">
        <v>0.39956000000000003</v>
      </c>
      <c r="AW57" s="9">
        <v>7.2199999999999999E-3</v>
      </c>
      <c r="AX57" s="9">
        <v>5</v>
      </c>
      <c r="AY57" s="9">
        <v>0.10627</v>
      </c>
      <c r="AZ57" s="9">
        <v>0.13625999999999999</v>
      </c>
      <c r="BA57" s="9">
        <v>2.8900000000000002E-3</v>
      </c>
      <c r="BB57" s="9">
        <v>4.4679999999999997E-2</v>
      </c>
      <c r="BC57" s="9">
        <v>1.6809999999999999E-2</v>
      </c>
      <c r="BD57" s="9">
        <v>8.3220000000000002E-2</v>
      </c>
      <c r="BE57" s="9">
        <v>0.10804</v>
      </c>
      <c r="BF57" s="9">
        <v>0.29758000000000001</v>
      </c>
      <c r="BG57" s="9">
        <v>0.46623999999999999</v>
      </c>
      <c r="BH57" s="9">
        <v>2.7890000000000002E-2</v>
      </c>
      <c r="BI57" s="9">
        <v>0.1638</v>
      </c>
      <c r="BJ57" s="25">
        <v>0.18359</v>
      </c>
      <c r="BK57" s="9">
        <v>5</v>
      </c>
      <c r="BL57" s="9">
        <v>3.0460000000000001E-2</v>
      </c>
      <c r="BM57" s="9">
        <v>9.3600000000000003E-2</v>
      </c>
      <c r="BN57" s="9">
        <v>0.1336</v>
      </c>
      <c r="BO57" s="25">
        <v>0.34636</v>
      </c>
      <c r="BP57" s="9">
        <v>4.7999999999999996E-3</v>
      </c>
      <c r="BQ57" s="9">
        <v>1.238E-2</v>
      </c>
      <c r="BR57" s="9">
        <v>3.7420000000000002E-2</v>
      </c>
      <c r="BS57" s="9">
        <v>3.1980000000000001E-2</v>
      </c>
      <c r="BT57" s="9">
        <v>2.97E-3</v>
      </c>
      <c r="BU57" s="25">
        <v>7.3410000000000003E-2</v>
      </c>
      <c r="BV57" s="9">
        <v>1.5185900000000001</v>
      </c>
      <c r="BW57" s="9">
        <v>0.15298999999999999</v>
      </c>
      <c r="BX57" s="9">
        <v>1.2999999999999999E-3</v>
      </c>
      <c r="BY57" s="9">
        <v>5.1670000000000001E-2</v>
      </c>
      <c r="BZ57" s="9">
        <v>5.4350000000000002E-2</v>
      </c>
      <c r="CA57" s="25">
        <v>6.7936300000000003</v>
      </c>
      <c r="CB57" s="25">
        <v>14.186389999999999</v>
      </c>
      <c r="CC57" s="9">
        <v>4.6000000000000001E-4</v>
      </c>
      <c r="CD57" s="9">
        <v>1.8600000000000001E-3</v>
      </c>
      <c r="CE57" s="9">
        <v>5</v>
      </c>
      <c r="CF57" s="9">
        <v>2.0459999999999999E-2</v>
      </c>
      <c r="CG57" s="9">
        <v>0.53898999999999997</v>
      </c>
      <c r="CH57" s="9">
        <v>0.1113</v>
      </c>
      <c r="CI57" s="9">
        <v>0.76856999999999998</v>
      </c>
      <c r="CJ57" s="9">
        <v>0.60975000000000001</v>
      </c>
      <c r="CK57" s="9">
        <v>0.26419999999999999</v>
      </c>
      <c r="CL57" s="9">
        <v>3.4399999999999999E-3</v>
      </c>
      <c r="CM57" s="9">
        <v>2.2689999999999998E-2</v>
      </c>
      <c r="CN57" s="9">
        <v>5</v>
      </c>
      <c r="CO57" s="9">
        <v>1.9E-3</v>
      </c>
      <c r="CP57" s="9">
        <v>4.5319999999999999E-2</v>
      </c>
      <c r="CQ57" s="9">
        <v>0.12531999999999999</v>
      </c>
      <c r="CR57" s="9">
        <v>5.7880000000000001E-2</v>
      </c>
      <c r="CS57" s="9">
        <v>9.3399999999999997E-2</v>
      </c>
      <c r="CT57" s="9">
        <v>4.8000000000000001E-2</v>
      </c>
      <c r="CU57" s="9">
        <v>5.3490000000000003E-2</v>
      </c>
      <c r="CV57" s="9">
        <v>0.38766</v>
      </c>
      <c r="CW57" s="9">
        <v>1.6999999999999999E-3</v>
      </c>
      <c r="CX57" s="9">
        <v>5.6120000000000003E-2</v>
      </c>
      <c r="CY57" s="9">
        <v>5.4670000000000003E-2</v>
      </c>
      <c r="CZ57" s="9">
        <v>6.7600000000000004E-3</v>
      </c>
      <c r="DA57" s="9">
        <v>1.5140000000000001E-2</v>
      </c>
      <c r="DB57" s="9">
        <v>4.2590000000000003E-2</v>
      </c>
      <c r="DC57" s="9">
        <v>0.10346</v>
      </c>
      <c r="DD57" s="9">
        <v>2.3E-3</v>
      </c>
      <c r="DE57" s="9">
        <v>3.40991</v>
      </c>
      <c r="DF57" s="9">
        <v>6.77E-3</v>
      </c>
      <c r="DG57" s="9">
        <v>7.4200000000000004E-3</v>
      </c>
      <c r="DH57" s="9">
        <v>0.61331000000000002</v>
      </c>
    </row>
    <row r="58" spans="1:112" s="8" customFormat="1" x14ac:dyDescent="0.15">
      <c r="A58" s="9" t="s">
        <v>167</v>
      </c>
      <c r="B58" s="9">
        <v>1.86911</v>
      </c>
      <c r="C58" s="9">
        <v>0.67359000000000002</v>
      </c>
      <c r="D58" s="9">
        <v>2.2601300000000002</v>
      </c>
      <c r="E58" s="9">
        <v>8.5550000000000001E-2</v>
      </c>
      <c r="F58" s="9">
        <v>2.4544700000000002</v>
      </c>
      <c r="G58" s="9">
        <v>4.0907200000000001</v>
      </c>
      <c r="H58" s="9">
        <v>0.58564000000000005</v>
      </c>
      <c r="I58" s="9">
        <v>5.9459999999999999E-2</v>
      </c>
      <c r="J58" s="9">
        <v>2.6329999999999999E-2</v>
      </c>
      <c r="K58" s="9">
        <v>7.1999999999999998E-3</v>
      </c>
      <c r="L58" s="9">
        <v>8.3940000000000001E-2</v>
      </c>
      <c r="M58" s="9">
        <v>5.8662900000000002</v>
      </c>
      <c r="N58" s="9">
        <v>3.1297199999999998</v>
      </c>
      <c r="O58" s="9">
        <v>1.396E-2</v>
      </c>
      <c r="P58" s="9">
        <v>0.31920999999999999</v>
      </c>
      <c r="Q58" s="9">
        <v>0.65600000000000003</v>
      </c>
      <c r="R58" s="9">
        <v>1.248E-2</v>
      </c>
      <c r="S58" s="9">
        <v>3.909E-2</v>
      </c>
      <c r="T58" s="9">
        <v>1.4019999999999999E-2</v>
      </c>
      <c r="U58" s="9">
        <v>2.188E-2</v>
      </c>
      <c r="V58" s="9">
        <v>0.30647999999999997</v>
      </c>
      <c r="W58" s="9">
        <v>2.5479999999999999E-2</v>
      </c>
      <c r="X58" s="9">
        <v>3.56E-2</v>
      </c>
      <c r="Y58" s="9">
        <v>6.3909999999999995E-2</v>
      </c>
      <c r="Z58" s="9">
        <v>8.9999999999999993E-3</v>
      </c>
      <c r="AA58" s="25">
        <v>0.24509</v>
      </c>
      <c r="AB58" s="25">
        <v>0.16164999999999999</v>
      </c>
      <c r="AC58" s="9">
        <v>8.2610000000000003E-2</v>
      </c>
      <c r="AD58" s="9">
        <v>4.1799999999999997E-3</v>
      </c>
      <c r="AE58" s="9">
        <v>2.7210000000000002E-2</v>
      </c>
      <c r="AF58" s="25">
        <v>4.2269500000000004</v>
      </c>
      <c r="AG58" s="9">
        <v>1.2271700000000001</v>
      </c>
      <c r="AH58" s="9">
        <v>0.87217</v>
      </c>
      <c r="AI58" s="9">
        <v>0.22183</v>
      </c>
      <c r="AJ58" s="9">
        <v>0.18811</v>
      </c>
      <c r="AK58" s="9">
        <v>6.3729999999999995E-2</v>
      </c>
      <c r="AL58" s="9">
        <v>0.25886999999999999</v>
      </c>
      <c r="AM58" s="9">
        <v>9.2649999999999996E-2</v>
      </c>
      <c r="AN58" s="9">
        <v>3.8300000000000001E-3</v>
      </c>
      <c r="AO58" s="9">
        <v>3.5900000000000001E-2</v>
      </c>
      <c r="AP58" s="9">
        <v>0.22014</v>
      </c>
      <c r="AQ58" s="25">
        <v>0.18071999999999999</v>
      </c>
      <c r="AR58" s="9">
        <v>1.763E-2</v>
      </c>
      <c r="AS58" s="9">
        <v>5.7180000000000002E-2</v>
      </c>
      <c r="AT58" s="25">
        <v>0.23229</v>
      </c>
      <c r="AU58" s="9">
        <v>9.5070000000000002E-2</v>
      </c>
      <c r="AV58" s="25">
        <v>0.33804000000000001</v>
      </c>
      <c r="AW58" s="9">
        <v>2.2399999999999998E-3</v>
      </c>
      <c r="AX58" s="9">
        <v>5</v>
      </c>
      <c r="AY58" s="9">
        <v>0.1002</v>
      </c>
      <c r="AZ58" s="9">
        <v>9.69E-2</v>
      </c>
      <c r="BA58" s="9">
        <v>2.3700000000000001E-3</v>
      </c>
      <c r="BB58" s="9">
        <v>4.3929999999999997E-2</v>
      </c>
      <c r="BC58" s="9">
        <v>2.4510000000000001E-2</v>
      </c>
      <c r="BD58" s="9">
        <v>6.4920000000000005E-2</v>
      </c>
      <c r="BE58" s="9">
        <v>0.10055</v>
      </c>
      <c r="BF58" s="9">
        <v>0.27823999999999999</v>
      </c>
      <c r="BG58" s="9">
        <v>0.51002999999999998</v>
      </c>
      <c r="BH58" s="9">
        <v>1.719E-2</v>
      </c>
      <c r="BI58" s="9">
        <v>0.17957000000000001</v>
      </c>
      <c r="BJ58" s="25">
        <v>0.30210999999999999</v>
      </c>
      <c r="BK58" s="9">
        <v>5</v>
      </c>
      <c r="BL58" s="9">
        <v>3.1199999999999999E-2</v>
      </c>
      <c r="BM58" s="9">
        <v>0.12063</v>
      </c>
      <c r="BN58" s="9">
        <v>0.12955</v>
      </c>
      <c r="BO58" s="25">
        <v>0.40314</v>
      </c>
      <c r="BP58" s="9">
        <v>2.5400000000000002E-3</v>
      </c>
      <c r="BQ58" s="9">
        <v>1.157E-2</v>
      </c>
      <c r="BR58" s="9">
        <v>3.7949999999999998E-2</v>
      </c>
      <c r="BS58" s="9">
        <v>2.8289999999999999E-2</v>
      </c>
      <c r="BT58" s="9">
        <v>1.9E-3</v>
      </c>
      <c r="BU58" s="25">
        <v>2.4420000000000001E-2</v>
      </c>
      <c r="BV58" s="9">
        <v>1.4472400000000001</v>
      </c>
      <c r="BW58" s="9">
        <v>0.13427</v>
      </c>
      <c r="BX58" s="9">
        <v>6.0999999999999997E-4</v>
      </c>
      <c r="BY58" s="9">
        <v>4.0090000000000001E-2</v>
      </c>
      <c r="BZ58" s="9">
        <v>4.36E-2</v>
      </c>
      <c r="CA58" s="25">
        <v>7.0083799999999998</v>
      </c>
      <c r="CB58" s="25">
        <v>14.54223</v>
      </c>
      <c r="CC58" s="9">
        <v>3.7599999999999999E-3</v>
      </c>
      <c r="CD58" s="9">
        <v>1.2E-4</v>
      </c>
      <c r="CE58" s="9">
        <v>5</v>
      </c>
      <c r="CF58" s="9">
        <v>1.6039999999999999E-2</v>
      </c>
      <c r="CG58" s="9">
        <v>0.35458000000000001</v>
      </c>
      <c r="CH58" s="9">
        <v>0.10593</v>
      </c>
      <c r="CI58" s="9">
        <v>0.48953000000000002</v>
      </c>
      <c r="CJ58" s="9">
        <v>0.39935999999999999</v>
      </c>
      <c r="CK58" s="9">
        <v>0.24848000000000001</v>
      </c>
      <c r="CL58" s="9">
        <v>3.7499999999999999E-3</v>
      </c>
      <c r="CM58" s="9">
        <v>1.5310000000000001E-2</v>
      </c>
      <c r="CN58" s="9">
        <v>5</v>
      </c>
      <c r="CO58" s="9">
        <v>1.31E-3</v>
      </c>
      <c r="CP58" s="9">
        <v>2.7949999999999999E-2</v>
      </c>
      <c r="CQ58" s="9">
        <v>7.9390000000000002E-2</v>
      </c>
      <c r="CR58" s="9">
        <v>3.653E-2</v>
      </c>
      <c r="CS58" s="9">
        <v>6.3899999999999998E-2</v>
      </c>
      <c r="CT58" s="9">
        <v>3.1329999999999997E-2</v>
      </c>
      <c r="CU58" s="9">
        <v>3.4869999999999998E-2</v>
      </c>
      <c r="CV58" s="9">
        <v>0.25229000000000001</v>
      </c>
      <c r="CW58" s="9">
        <v>1.81E-3</v>
      </c>
      <c r="CX58" s="9">
        <v>4.4229999999999998E-2</v>
      </c>
      <c r="CY58" s="9">
        <v>3.5610000000000003E-2</v>
      </c>
      <c r="CZ58" s="9">
        <v>4.0499999999999998E-3</v>
      </c>
      <c r="DA58" s="9">
        <v>1.389E-2</v>
      </c>
      <c r="DB58" s="9">
        <v>2.92E-2</v>
      </c>
      <c r="DC58" s="9">
        <v>7.6310000000000003E-2</v>
      </c>
      <c r="DD58" s="9">
        <v>1.82E-3</v>
      </c>
      <c r="DE58" s="9">
        <v>6.1555799999999996</v>
      </c>
      <c r="DF58" s="9">
        <v>7.2700000000000004E-3</v>
      </c>
      <c r="DG58" s="9">
        <v>6.8999999999999999E-3</v>
      </c>
      <c r="DH58" s="9">
        <v>0.68742000000000003</v>
      </c>
    </row>
    <row r="59" spans="1:112" s="8" customFormat="1" x14ac:dyDescent="0.15">
      <c r="A59" s="9" t="s">
        <v>168</v>
      </c>
      <c r="B59" s="9">
        <v>2.2990699999999999</v>
      </c>
      <c r="C59" s="9">
        <v>0.98385999999999996</v>
      </c>
      <c r="D59" s="9">
        <v>10.45317</v>
      </c>
      <c r="E59" s="9">
        <v>0.23347999999999999</v>
      </c>
      <c r="F59" s="9">
        <v>13.269030000000001</v>
      </c>
      <c r="G59" s="9">
        <v>18.824110000000001</v>
      </c>
      <c r="H59" s="9">
        <v>0.78400000000000003</v>
      </c>
      <c r="I59" s="9">
        <v>7.0309999999999997E-2</v>
      </c>
      <c r="J59" s="9">
        <v>6.019E-2</v>
      </c>
      <c r="K59" s="9">
        <v>3.3849999999999998E-2</v>
      </c>
      <c r="L59" s="9">
        <v>8.2710000000000006E-2</v>
      </c>
      <c r="M59" s="9">
        <v>28.304880000000001</v>
      </c>
      <c r="N59" s="9">
        <v>16.845680000000002</v>
      </c>
      <c r="O59" s="9">
        <v>5.0090000000000003E-2</v>
      </c>
      <c r="P59" s="9">
        <v>0.41920000000000002</v>
      </c>
      <c r="Q59" s="9">
        <v>0.91698999999999997</v>
      </c>
      <c r="R59" s="9">
        <v>2.7650000000000001E-2</v>
      </c>
      <c r="S59" s="9">
        <v>0.13993</v>
      </c>
      <c r="T59" s="9">
        <v>2.2120000000000001E-2</v>
      </c>
      <c r="U59" s="9">
        <v>6.6809999999999994E-2</v>
      </c>
      <c r="V59" s="9">
        <v>0.34489999999999998</v>
      </c>
      <c r="W59" s="9">
        <v>1.115E-2</v>
      </c>
      <c r="X59" s="9">
        <v>6.2129999999999998E-2</v>
      </c>
      <c r="Y59" s="9">
        <v>6.9159999999999999E-2</v>
      </c>
      <c r="Z59" s="9">
        <v>1.2600000000000001E-3</v>
      </c>
      <c r="AA59" s="25">
        <v>0.19591</v>
      </c>
      <c r="AB59" s="25">
        <v>0.29682999999999998</v>
      </c>
      <c r="AC59" s="9">
        <v>9.5949999999999994E-2</v>
      </c>
      <c r="AD59" s="9">
        <v>4.7200000000000002E-3</v>
      </c>
      <c r="AE59" s="9">
        <v>1.017E-2</v>
      </c>
      <c r="AF59" s="25">
        <v>3.5836199999999998</v>
      </c>
      <c r="AG59" s="9">
        <v>1.1806700000000001</v>
      </c>
      <c r="AH59" s="9">
        <v>0.99736999999999998</v>
      </c>
      <c r="AI59" s="9">
        <v>0.17151</v>
      </c>
      <c r="AJ59" s="9">
        <v>0.16521</v>
      </c>
      <c r="AK59" s="9">
        <v>0.11761000000000001</v>
      </c>
      <c r="AL59" s="9">
        <v>0.39311000000000001</v>
      </c>
      <c r="AM59" s="9">
        <v>0.1845</v>
      </c>
      <c r="AN59" s="9">
        <v>7.2500000000000004E-3</v>
      </c>
      <c r="AO59" s="9">
        <v>4.7390000000000002E-2</v>
      </c>
      <c r="AP59" s="9">
        <v>0.29652000000000001</v>
      </c>
      <c r="AQ59" s="25">
        <v>6.9620000000000001E-2</v>
      </c>
      <c r="AR59" s="9">
        <v>3.1260000000000003E-2</v>
      </c>
      <c r="AS59" s="9">
        <v>3.6179999999999997E-2</v>
      </c>
      <c r="AT59" s="25">
        <v>0.11565</v>
      </c>
      <c r="AU59" s="9">
        <v>8.2320000000000004E-2</v>
      </c>
      <c r="AV59" s="25">
        <v>0.44941999999999999</v>
      </c>
      <c r="AW59" s="9">
        <v>4.1999999999999997E-3</v>
      </c>
      <c r="AX59" s="9">
        <v>5</v>
      </c>
      <c r="AY59" s="9">
        <v>0.15178</v>
      </c>
      <c r="AZ59" s="9">
        <v>0.13483000000000001</v>
      </c>
      <c r="BA59" s="9">
        <v>3.32E-3</v>
      </c>
      <c r="BB59" s="9">
        <v>6.2939999999999996E-2</v>
      </c>
      <c r="BC59" s="9">
        <v>1.107E-2</v>
      </c>
      <c r="BD59" s="9">
        <v>6.6460000000000005E-2</v>
      </c>
      <c r="BE59" s="9">
        <v>0.10679</v>
      </c>
      <c r="BF59" s="9">
        <v>0.55422000000000005</v>
      </c>
      <c r="BG59" s="9">
        <v>0.54101999999999995</v>
      </c>
      <c r="BH59" s="9">
        <v>3.9469999999999998E-2</v>
      </c>
      <c r="BI59" s="9">
        <v>0.13200999999999999</v>
      </c>
      <c r="BJ59" s="25">
        <v>0.25773000000000001</v>
      </c>
      <c r="BK59" s="9">
        <v>5</v>
      </c>
      <c r="BL59" s="9">
        <v>3.1320000000000001E-2</v>
      </c>
      <c r="BM59" s="9">
        <v>9.5329999999999998E-2</v>
      </c>
      <c r="BN59" s="9">
        <v>0.40642</v>
      </c>
      <c r="BO59" s="25">
        <v>0.22375</v>
      </c>
      <c r="BP59" s="9">
        <v>4.2100000000000002E-3</v>
      </c>
      <c r="BQ59" s="9">
        <v>1.7139999999999999E-2</v>
      </c>
      <c r="BR59" s="9">
        <v>3.1539999999999999E-2</v>
      </c>
      <c r="BS59" s="9">
        <v>1.831E-2</v>
      </c>
      <c r="BT59" s="9">
        <v>2.6700000000000001E-3</v>
      </c>
      <c r="BU59" s="25">
        <v>6.5379999999999994E-2</v>
      </c>
      <c r="BV59" s="9">
        <v>1.9652700000000001</v>
      </c>
      <c r="BW59" s="9">
        <v>9.7619999999999998E-2</v>
      </c>
      <c r="BX59" s="9">
        <v>1.91E-3</v>
      </c>
      <c r="BY59" s="9">
        <v>5.5989999999999998E-2</v>
      </c>
      <c r="BZ59" s="9">
        <v>5.1909999999999998E-2</v>
      </c>
      <c r="CA59" s="25">
        <v>6.0884299999999998</v>
      </c>
      <c r="CB59" s="25">
        <v>11.50182</v>
      </c>
      <c r="CC59" s="9">
        <v>1.1100000000000001E-3</v>
      </c>
      <c r="CD59" s="9">
        <v>1.0000000000000001E-5</v>
      </c>
      <c r="CE59" s="9">
        <v>5</v>
      </c>
      <c r="CF59" s="9">
        <v>2.1069999999999998E-2</v>
      </c>
      <c r="CG59" s="9">
        <v>0.38233</v>
      </c>
      <c r="CH59" s="9">
        <v>6.8349999999999994E-2</v>
      </c>
      <c r="CI59" s="9">
        <v>0.48229</v>
      </c>
      <c r="CJ59" s="9">
        <v>0.37369999999999998</v>
      </c>
      <c r="CK59" s="9">
        <v>0.43883</v>
      </c>
      <c r="CL59" s="9">
        <v>3.2399999999999998E-3</v>
      </c>
      <c r="CM59" s="9">
        <v>1.7350000000000001E-2</v>
      </c>
      <c r="CN59" s="9">
        <v>5</v>
      </c>
      <c r="CO59" s="9">
        <v>1.56E-3</v>
      </c>
      <c r="CP59" s="9">
        <v>2.8830000000000001E-2</v>
      </c>
      <c r="CQ59" s="9">
        <v>7.2559999999999999E-2</v>
      </c>
      <c r="CR59" s="9">
        <v>3.3840000000000002E-2</v>
      </c>
      <c r="CS59" s="9">
        <v>8.5519999999999999E-2</v>
      </c>
      <c r="CT59" s="9">
        <v>2.81E-2</v>
      </c>
      <c r="CU59" s="9">
        <v>3.474E-2</v>
      </c>
      <c r="CV59" s="9">
        <v>0.22117999999999999</v>
      </c>
      <c r="CW59" s="9">
        <v>1.06E-3</v>
      </c>
      <c r="CX59" s="9">
        <v>5.8020000000000002E-2</v>
      </c>
      <c r="CY59" s="9">
        <v>3.32E-2</v>
      </c>
      <c r="CZ59" s="9">
        <v>5.94E-3</v>
      </c>
      <c r="DA59" s="9">
        <v>1.1270000000000001E-2</v>
      </c>
      <c r="DB59" s="9">
        <v>2.7009999999999999E-2</v>
      </c>
      <c r="DC59" s="9">
        <v>0.11206000000000001</v>
      </c>
      <c r="DD59" s="9">
        <v>2.0100000000000001E-3</v>
      </c>
      <c r="DE59" s="9">
        <v>3.2749600000000001</v>
      </c>
      <c r="DF59" s="9">
        <v>4.8900000000000002E-3</v>
      </c>
      <c r="DG59" s="9">
        <v>4.9800000000000001E-3</v>
      </c>
      <c r="DH59" s="9">
        <v>0.58362000000000003</v>
      </c>
    </row>
    <row r="60" spans="1:112" s="8" customFormat="1" x14ac:dyDescent="0.15">
      <c r="A60" s="9" t="s">
        <v>169</v>
      </c>
      <c r="B60" s="9">
        <v>2.0941299999999998</v>
      </c>
      <c r="C60" s="9">
        <v>0.72694000000000003</v>
      </c>
      <c r="D60" s="9">
        <v>12.93629</v>
      </c>
      <c r="E60" s="9">
        <v>0.1769</v>
      </c>
      <c r="F60" s="9">
        <v>21.366800000000001</v>
      </c>
      <c r="G60" s="9">
        <v>29.554680000000001</v>
      </c>
      <c r="H60" s="9">
        <v>0.66761999999999999</v>
      </c>
      <c r="I60" s="9">
        <v>7.2779999999999997E-2</v>
      </c>
      <c r="J60" s="9">
        <v>2.4150000000000001E-2</v>
      </c>
      <c r="K60" s="9">
        <v>1.9499999999999999E-3</v>
      </c>
      <c r="L60" s="9">
        <v>7.9310000000000005E-2</v>
      </c>
      <c r="M60" s="9">
        <v>23.16919</v>
      </c>
      <c r="N60" s="9">
        <v>14.17365</v>
      </c>
      <c r="O60" s="9">
        <v>3.9629999999999999E-2</v>
      </c>
      <c r="P60" s="9">
        <v>0.54947000000000001</v>
      </c>
      <c r="Q60" s="9">
        <v>0.87563999999999997</v>
      </c>
      <c r="R60" s="9">
        <v>2.9000000000000001E-2</v>
      </c>
      <c r="S60" s="9">
        <v>0.13879</v>
      </c>
      <c r="T60" s="9">
        <v>1.7659999999999999E-2</v>
      </c>
      <c r="U60" s="9">
        <v>5.6430000000000001E-2</v>
      </c>
      <c r="V60" s="9">
        <v>0.30075000000000002</v>
      </c>
      <c r="W60" s="9">
        <v>1.4120000000000001E-2</v>
      </c>
      <c r="X60" s="9">
        <v>4.8009999999999997E-2</v>
      </c>
      <c r="Y60" s="9">
        <v>6.5850000000000006E-2</v>
      </c>
      <c r="Z60" s="9">
        <v>3.0200000000000001E-3</v>
      </c>
      <c r="AA60" s="25">
        <v>0.20135</v>
      </c>
      <c r="AB60" s="25">
        <v>0.57670999999999994</v>
      </c>
      <c r="AC60" s="9">
        <v>8.2650000000000001E-2</v>
      </c>
      <c r="AD60" s="9">
        <v>4.3299999999999996E-3</v>
      </c>
      <c r="AE60" s="9">
        <v>2.3890000000000002E-2</v>
      </c>
      <c r="AF60" s="25">
        <v>4.0296099999999999</v>
      </c>
      <c r="AG60" s="9">
        <v>1.7438800000000001</v>
      </c>
      <c r="AH60" s="9">
        <v>0.87502000000000002</v>
      </c>
      <c r="AI60" s="9">
        <v>0.17337</v>
      </c>
      <c r="AJ60" s="9">
        <v>0.11333</v>
      </c>
      <c r="AK60" s="9">
        <v>9.6589999999999995E-2</v>
      </c>
      <c r="AL60" s="9">
        <v>0.32941999999999999</v>
      </c>
      <c r="AM60" s="9">
        <v>0.14308999999999999</v>
      </c>
      <c r="AN60" s="9">
        <v>6.2399999999999999E-3</v>
      </c>
      <c r="AO60" s="9">
        <v>2.6780000000000002E-2</v>
      </c>
      <c r="AP60" s="9">
        <v>0.20424</v>
      </c>
      <c r="AQ60" s="25">
        <v>9.2990000000000003E-2</v>
      </c>
      <c r="AR60" s="9">
        <v>2.282E-2</v>
      </c>
      <c r="AS60" s="9">
        <v>4.7550000000000002E-2</v>
      </c>
      <c r="AT60" s="25">
        <v>0.20877999999999999</v>
      </c>
      <c r="AU60" s="9">
        <v>6.6290000000000002E-2</v>
      </c>
      <c r="AV60" s="25">
        <v>0.34319</v>
      </c>
      <c r="AW60" s="9">
        <v>4.1799999999999997E-3</v>
      </c>
      <c r="AX60" s="9">
        <v>5</v>
      </c>
      <c r="AY60" s="9">
        <v>0.12293999999999999</v>
      </c>
      <c r="AZ60" s="9">
        <v>7.5550000000000006E-2</v>
      </c>
      <c r="BA60" s="9">
        <v>7.4000000000000003E-3</v>
      </c>
      <c r="BB60" s="9">
        <v>5.901E-2</v>
      </c>
      <c r="BC60" s="9">
        <v>1.3259999999999999E-2</v>
      </c>
      <c r="BD60" s="9">
        <v>5.2130000000000003E-2</v>
      </c>
      <c r="BE60" s="9">
        <v>9.4869999999999996E-2</v>
      </c>
      <c r="BF60" s="9">
        <v>0.41284999999999999</v>
      </c>
      <c r="BG60" s="9">
        <v>0.45726</v>
      </c>
      <c r="BH60" s="9">
        <v>2.2259999999999999E-2</v>
      </c>
      <c r="BI60" s="9">
        <v>0.13761000000000001</v>
      </c>
      <c r="BJ60" s="25">
        <v>0.14927000000000001</v>
      </c>
      <c r="BK60" s="9">
        <v>5</v>
      </c>
      <c r="BL60" s="9">
        <v>1.9570000000000001E-2</v>
      </c>
      <c r="BM60" s="9">
        <v>0.12230000000000001</v>
      </c>
      <c r="BN60" s="9">
        <v>0.48361999999999999</v>
      </c>
      <c r="BO60" s="25">
        <v>0.26113999999999998</v>
      </c>
      <c r="BP60" s="9">
        <v>2.66E-3</v>
      </c>
      <c r="BQ60" s="9">
        <v>1.244E-2</v>
      </c>
      <c r="BR60" s="9">
        <v>3.2680000000000001E-2</v>
      </c>
      <c r="BS60" s="9">
        <v>2.5069999999999999E-2</v>
      </c>
      <c r="BT60" s="9">
        <v>1.08E-3</v>
      </c>
      <c r="BU60" s="25">
        <v>5.7849999999999999E-2</v>
      </c>
      <c r="BV60" s="9">
        <v>1.9808300000000001</v>
      </c>
      <c r="BW60" s="9">
        <v>9.7170000000000006E-2</v>
      </c>
      <c r="BX60" s="9">
        <v>2.9299999999999999E-3</v>
      </c>
      <c r="BY60" s="9">
        <v>4.8919999999999998E-2</v>
      </c>
      <c r="BZ60" s="9">
        <v>3.0800000000000001E-2</v>
      </c>
      <c r="CA60" s="25">
        <v>6.2423799999999998</v>
      </c>
      <c r="CB60" s="25">
        <v>14.31648</v>
      </c>
      <c r="CC60" s="9">
        <v>2E-3</v>
      </c>
      <c r="CD60" s="9">
        <v>0</v>
      </c>
      <c r="CE60" s="9">
        <v>5</v>
      </c>
      <c r="CF60" s="9">
        <v>2.1069999999999998E-2</v>
      </c>
      <c r="CG60" s="9">
        <v>0.33167000000000002</v>
      </c>
      <c r="CH60" s="9">
        <v>6.0789999999999997E-2</v>
      </c>
      <c r="CI60" s="9">
        <v>0.38956000000000002</v>
      </c>
      <c r="CJ60" s="9">
        <v>0.30943999999999999</v>
      </c>
      <c r="CK60" s="9">
        <v>0.33167999999999997</v>
      </c>
      <c r="CL60" s="9">
        <v>1.67E-3</v>
      </c>
      <c r="CM60" s="9">
        <v>1.4540000000000001E-2</v>
      </c>
      <c r="CN60" s="9">
        <v>5</v>
      </c>
      <c r="CO60" s="9">
        <v>2.5100000000000001E-3</v>
      </c>
      <c r="CP60" s="9">
        <v>2.5260000000000001E-2</v>
      </c>
      <c r="CQ60" s="9">
        <v>5.8290000000000002E-2</v>
      </c>
      <c r="CR60" s="9">
        <v>2.9080000000000002E-2</v>
      </c>
      <c r="CS60" s="9">
        <v>6.8470000000000003E-2</v>
      </c>
      <c r="CT60" s="9">
        <v>2.1129999999999999E-2</v>
      </c>
      <c r="CU60" s="9">
        <v>2.8830000000000001E-2</v>
      </c>
      <c r="CV60" s="9">
        <v>0.18335000000000001</v>
      </c>
      <c r="CW60" s="9">
        <v>1.24E-3</v>
      </c>
      <c r="CX60" s="9">
        <v>4.7120000000000002E-2</v>
      </c>
      <c r="CY60" s="9">
        <v>2.9049999999999999E-2</v>
      </c>
      <c r="CZ60" s="9">
        <v>7.4700000000000001E-3</v>
      </c>
      <c r="DA60" s="9">
        <v>1.086E-2</v>
      </c>
      <c r="DB60" s="9">
        <v>2.6239999999999999E-2</v>
      </c>
      <c r="DC60" s="9">
        <v>6.5949999999999995E-2</v>
      </c>
      <c r="DD60" s="9">
        <v>1.1299999999999999E-3</v>
      </c>
      <c r="DE60" s="9">
        <v>5.8692200000000003</v>
      </c>
      <c r="DF60" s="9">
        <v>3.1900000000000001E-3</v>
      </c>
      <c r="DG60" s="9">
        <v>6.5100000000000002E-3</v>
      </c>
      <c r="DH60" s="9">
        <v>0.64168999999999998</v>
      </c>
    </row>
    <row r="61" spans="1:112" s="8" customFormat="1" x14ac:dyDescent="0.15">
      <c r="A61" s="9" t="s">
        <v>170</v>
      </c>
      <c r="B61" s="9">
        <v>1.5697700000000001</v>
      </c>
      <c r="C61" s="9">
        <v>0.49607000000000001</v>
      </c>
      <c r="D61" s="9">
        <v>8.5785</v>
      </c>
      <c r="E61" s="9">
        <v>0.11742</v>
      </c>
      <c r="F61" s="9">
        <v>15.385350000000001</v>
      </c>
      <c r="G61" s="9">
        <v>24.554210000000001</v>
      </c>
      <c r="H61" s="9">
        <v>0.45562999999999998</v>
      </c>
      <c r="I61" s="9">
        <v>5.8360000000000002E-2</v>
      </c>
      <c r="J61" s="9">
        <v>6.2599999999999999E-3</v>
      </c>
      <c r="K61" s="9">
        <v>0</v>
      </c>
      <c r="L61" s="9">
        <v>6.7960000000000007E-2</v>
      </c>
      <c r="M61" s="9">
        <v>11.00637</v>
      </c>
      <c r="N61" s="9">
        <v>7.4028799999999997</v>
      </c>
      <c r="O61" s="9">
        <v>3.322E-2</v>
      </c>
      <c r="P61" s="9">
        <v>0.27052999999999999</v>
      </c>
      <c r="Q61" s="9">
        <v>0.98482999999999998</v>
      </c>
      <c r="R61" s="9">
        <v>1.5180000000000001E-2</v>
      </c>
      <c r="S61" s="9">
        <v>0.11759</v>
      </c>
      <c r="T61" s="9">
        <v>1.0540000000000001E-2</v>
      </c>
      <c r="U61" s="9">
        <v>1.6449999999999999E-2</v>
      </c>
      <c r="V61" s="9">
        <v>0.26967000000000002</v>
      </c>
      <c r="W61" s="9">
        <v>8.7799999999999996E-3</v>
      </c>
      <c r="X61" s="9">
        <v>3.2390000000000002E-2</v>
      </c>
      <c r="Y61" s="9">
        <v>4.2070000000000003E-2</v>
      </c>
      <c r="Z61" s="9">
        <v>8.3000000000000001E-4</v>
      </c>
      <c r="AA61" s="25">
        <v>0.17849999999999999</v>
      </c>
      <c r="AB61" s="25">
        <v>0.30658000000000002</v>
      </c>
      <c r="AC61" s="9">
        <v>7.8979999999999995E-2</v>
      </c>
      <c r="AD61" s="9">
        <v>7.6E-3</v>
      </c>
      <c r="AE61" s="9">
        <v>1.5879999999999998E-2</v>
      </c>
      <c r="AF61" s="25">
        <v>5.5849700000000002</v>
      </c>
      <c r="AG61" s="9">
        <v>0.95052000000000003</v>
      </c>
      <c r="AH61" s="9">
        <v>0.58345999999999998</v>
      </c>
      <c r="AI61" s="9">
        <v>9.5259999999999997E-2</v>
      </c>
      <c r="AJ61" s="9">
        <v>7.1609999999999993E-2</v>
      </c>
      <c r="AK61" s="9">
        <v>7.2950000000000001E-2</v>
      </c>
      <c r="AL61" s="9">
        <v>0.27932000000000001</v>
      </c>
      <c r="AM61" s="9">
        <v>0.11046</v>
      </c>
      <c r="AN61" s="9">
        <v>5.9199999999999999E-3</v>
      </c>
      <c r="AO61" s="9">
        <v>6.9800000000000001E-3</v>
      </c>
      <c r="AP61" s="9">
        <v>0.15279999999999999</v>
      </c>
      <c r="AQ61" s="25">
        <v>0.10761999999999999</v>
      </c>
      <c r="AR61" s="9">
        <v>9.8200000000000006E-3</v>
      </c>
      <c r="AS61" s="9">
        <v>3.95E-2</v>
      </c>
      <c r="AT61" s="25">
        <v>0.17224999999999999</v>
      </c>
      <c r="AU61" s="9">
        <v>4.7070000000000001E-2</v>
      </c>
      <c r="AV61" s="25">
        <v>0.31735000000000002</v>
      </c>
      <c r="AW61" s="9">
        <v>3.29E-3</v>
      </c>
      <c r="AX61" s="9">
        <v>5</v>
      </c>
      <c r="AY61" s="9">
        <v>7.8219999999999998E-2</v>
      </c>
      <c r="AZ61" s="9">
        <v>9.1749999999999998E-2</v>
      </c>
      <c r="BA61" s="9">
        <v>4.0600000000000002E-3</v>
      </c>
      <c r="BB61" s="9">
        <v>4.5999999999999999E-2</v>
      </c>
      <c r="BC61" s="9">
        <v>1.299E-2</v>
      </c>
      <c r="BD61" s="9">
        <v>4.3819999999999998E-2</v>
      </c>
      <c r="BE61" s="9">
        <v>8.9969999999999994E-2</v>
      </c>
      <c r="BF61" s="9">
        <v>0.31780000000000003</v>
      </c>
      <c r="BG61" s="9">
        <v>0.33259</v>
      </c>
      <c r="BH61" s="9">
        <v>1.9179999999999999E-2</v>
      </c>
      <c r="BI61" s="9">
        <v>0.10235</v>
      </c>
      <c r="BJ61" s="25">
        <v>0.88580000000000003</v>
      </c>
      <c r="BK61" s="9">
        <v>5</v>
      </c>
      <c r="BL61" s="9">
        <v>1.272E-2</v>
      </c>
      <c r="BM61" s="9">
        <v>9.3729999999999994E-2</v>
      </c>
      <c r="BN61" s="9">
        <v>0.34465000000000001</v>
      </c>
      <c r="BO61" s="25">
        <v>0.29555999999999999</v>
      </c>
      <c r="BP61" s="9">
        <v>7.9000000000000001E-4</v>
      </c>
      <c r="BQ61" s="9">
        <v>7.4000000000000003E-3</v>
      </c>
      <c r="BR61" s="9">
        <v>1.942E-2</v>
      </c>
      <c r="BS61" s="9">
        <v>1.8780000000000002E-2</v>
      </c>
      <c r="BT61" s="9">
        <v>1.56E-3</v>
      </c>
      <c r="BU61" s="25">
        <v>4.267E-2</v>
      </c>
      <c r="BV61" s="9">
        <v>1.7382899999999999</v>
      </c>
      <c r="BW61" s="9">
        <v>8.0030000000000004E-2</v>
      </c>
      <c r="BX61" s="9">
        <v>2.0300000000000001E-3</v>
      </c>
      <c r="BY61" s="9">
        <v>3.4729999999999997E-2</v>
      </c>
      <c r="BZ61" s="9">
        <v>2.2890000000000001E-2</v>
      </c>
      <c r="CA61" s="25">
        <v>5.9981600000000004</v>
      </c>
      <c r="CB61" s="25">
        <v>12.107710000000001</v>
      </c>
      <c r="CC61" s="9">
        <v>9.3000000000000005E-4</v>
      </c>
      <c r="CD61" s="9">
        <v>4.0999999999999999E-4</v>
      </c>
      <c r="CE61" s="9">
        <v>5</v>
      </c>
      <c r="CF61" s="9">
        <v>1.583E-2</v>
      </c>
      <c r="CG61" s="9">
        <v>0.30013000000000001</v>
      </c>
      <c r="CH61" s="9">
        <v>4.7379999999999999E-2</v>
      </c>
      <c r="CI61" s="9">
        <v>0.35085</v>
      </c>
      <c r="CJ61" s="9">
        <v>0.27889000000000003</v>
      </c>
      <c r="CK61" s="9">
        <v>0.29496</v>
      </c>
      <c r="CL61" s="9">
        <v>3.4299999999999999E-3</v>
      </c>
      <c r="CM61" s="9">
        <v>1.154E-2</v>
      </c>
      <c r="CN61" s="9">
        <v>5</v>
      </c>
      <c r="CO61" s="9">
        <v>1.0300000000000001E-3</v>
      </c>
      <c r="CP61" s="9">
        <v>2.017E-2</v>
      </c>
      <c r="CQ61" s="9">
        <v>4.6949999999999999E-2</v>
      </c>
      <c r="CR61" s="9">
        <v>2.155E-2</v>
      </c>
      <c r="CS61" s="9">
        <v>7.0940000000000003E-2</v>
      </c>
      <c r="CT61" s="9">
        <v>1.6389999999999998E-2</v>
      </c>
      <c r="CU61" s="9">
        <v>2.223E-2</v>
      </c>
      <c r="CV61" s="9">
        <v>0.13541</v>
      </c>
      <c r="CW61" s="9">
        <v>1.31E-3</v>
      </c>
      <c r="CX61" s="9">
        <v>1.8519999999999998E-2</v>
      </c>
      <c r="CY61" s="9">
        <v>2.052E-2</v>
      </c>
      <c r="CZ61" s="9">
        <v>4.8999999999999998E-3</v>
      </c>
      <c r="DA61" s="9">
        <v>8.3800000000000003E-3</v>
      </c>
      <c r="DB61" s="9">
        <v>1.669E-2</v>
      </c>
      <c r="DC61" s="9">
        <v>3.925E-2</v>
      </c>
      <c r="DD61" s="9">
        <v>1.3600000000000001E-3</v>
      </c>
      <c r="DE61" s="9">
        <v>2.2484799999999998</v>
      </c>
      <c r="DF61" s="9">
        <v>4.6800000000000001E-3</v>
      </c>
      <c r="DG61" s="9">
        <v>3.0999999999999999E-3</v>
      </c>
      <c r="DH61" s="9">
        <v>0.26062999999999997</v>
      </c>
    </row>
    <row r="62" spans="1:112" s="8" customFormat="1" x14ac:dyDescent="0.15">
      <c r="A62" s="9" t="s">
        <v>171</v>
      </c>
      <c r="B62" s="9">
        <v>6.6456799999999996</v>
      </c>
      <c r="C62" s="9">
        <v>9.3430800000000005</v>
      </c>
      <c r="D62" s="9">
        <v>14.175829999999999</v>
      </c>
      <c r="E62" s="9">
        <v>6.7555500000000004</v>
      </c>
      <c r="F62" s="9">
        <v>16.239899999999999</v>
      </c>
      <c r="G62" s="9">
        <v>22.94454</v>
      </c>
      <c r="H62" s="9">
        <v>1.6010200000000001</v>
      </c>
      <c r="I62" s="9">
        <v>9.9900000000000003E-2</v>
      </c>
      <c r="J62" s="9">
        <v>0.21825</v>
      </c>
      <c r="K62" s="9">
        <v>8.6300000000000002E-2</v>
      </c>
      <c r="L62" s="9">
        <v>0.13461999999999999</v>
      </c>
      <c r="M62" s="9">
        <v>9.1947600000000005</v>
      </c>
      <c r="N62" s="9">
        <v>5.31149</v>
      </c>
      <c r="O62" s="9">
        <v>0.11798</v>
      </c>
      <c r="P62" s="9">
        <v>0.70396999999999998</v>
      </c>
      <c r="Q62" s="9">
        <v>6.2574100000000001</v>
      </c>
      <c r="R62" s="9">
        <v>4.845E-2</v>
      </c>
      <c r="S62" s="9">
        <v>0.31017</v>
      </c>
      <c r="T62" s="9">
        <v>6.7150000000000001E-2</v>
      </c>
      <c r="U62" s="9">
        <v>1.9031199999999999</v>
      </c>
      <c r="V62" s="9">
        <v>0.30914999999999998</v>
      </c>
      <c r="W62" s="9">
        <v>3.7560000000000003E-2</v>
      </c>
      <c r="X62" s="9">
        <v>3.7069999999999999E-2</v>
      </c>
      <c r="Y62" s="9">
        <v>0.17695</v>
      </c>
      <c r="Z62" s="9">
        <v>7.8200000000000006E-3</v>
      </c>
      <c r="AA62" s="25">
        <v>0.46005000000000001</v>
      </c>
      <c r="AB62" s="25">
        <v>0.33155000000000001</v>
      </c>
      <c r="AC62" s="9">
        <v>8.0119999999999997E-2</v>
      </c>
      <c r="AD62" s="9">
        <v>0.78071999999999997</v>
      </c>
      <c r="AE62" s="9">
        <v>5.1450000000000003E-2</v>
      </c>
      <c r="AF62" s="25">
        <v>4.5723399999999996</v>
      </c>
      <c r="AG62" s="9">
        <v>1.0046600000000001</v>
      </c>
      <c r="AH62" s="9">
        <v>13.090350000000001</v>
      </c>
      <c r="AI62" s="9">
        <v>0.33911999999999998</v>
      </c>
      <c r="AJ62" s="9">
        <v>0.37363000000000002</v>
      </c>
      <c r="AK62" s="9">
        <v>0.17762</v>
      </c>
      <c r="AL62" s="9">
        <v>0.54820000000000002</v>
      </c>
      <c r="AM62" s="9">
        <v>0.57857999999999998</v>
      </c>
      <c r="AN62" s="9">
        <v>3.4869999999999998E-2</v>
      </c>
      <c r="AO62" s="9">
        <v>2.7199999999999998E-2</v>
      </c>
      <c r="AP62" s="9">
        <v>1.75709</v>
      </c>
      <c r="AQ62" s="25">
        <v>0.38440000000000002</v>
      </c>
      <c r="AR62" s="9">
        <v>8.7999999999999995E-2</v>
      </c>
      <c r="AS62" s="9">
        <v>4.9529999999999998E-2</v>
      </c>
      <c r="AT62" s="25">
        <v>0.13749</v>
      </c>
      <c r="AU62" s="9">
        <v>0.27950000000000003</v>
      </c>
      <c r="AV62" s="25">
        <v>0.51834999999999998</v>
      </c>
      <c r="AW62" s="9">
        <v>3.474E-2</v>
      </c>
      <c r="AX62" s="9">
        <v>5</v>
      </c>
      <c r="AY62" s="9">
        <v>0.63339000000000001</v>
      </c>
      <c r="AZ62" s="9">
        <v>0.86550000000000005</v>
      </c>
      <c r="BA62" s="9">
        <v>3.9500000000000004E-3</v>
      </c>
      <c r="BB62" s="9">
        <v>1.20347</v>
      </c>
      <c r="BC62" s="9">
        <v>3.6319999999999998E-2</v>
      </c>
      <c r="BD62" s="9">
        <v>9.4219999999999998E-2</v>
      </c>
      <c r="BE62" s="9">
        <v>0.10456</v>
      </c>
      <c r="BF62" s="9">
        <v>1.11185</v>
      </c>
      <c r="BG62" s="9">
        <v>2.24668</v>
      </c>
      <c r="BH62" s="9">
        <v>7.3940000000000006E-2</v>
      </c>
      <c r="BI62" s="9">
        <v>0.25223000000000001</v>
      </c>
      <c r="BJ62" s="25">
        <v>0.35447000000000001</v>
      </c>
      <c r="BK62" s="9">
        <v>5</v>
      </c>
      <c r="BL62" s="9">
        <v>0.14629</v>
      </c>
      <c r="BM62" s="9">
        <v>0.17305000000000001</v>
      </c>
      <c r="BN62" s="9">
        <v>0.40155999999999997</v>
      </c>
      <c r="BO62" s="25">
        <v>0.28488999999999998</v>
      </c>
      <c r="BP62" s="9">
        <v>4.7200000000000002E-3</v>
      </c>
      <c r="BQ62" s="9">
        <v>2.938E-2</v>
      </c>
      <c r="BR62" s="9">
        <v>6.268E-2</v>
      </c>
      <c r="BS62" s="9">
        <v>4.648E-2</v>
      </c>
      <c r="BT62" s="9">
        <v>3.81E-3</v>
      </c>
      <c r="BU62" s="25">
        <v>0.10459</v>
      </c>
      <c r="BV62" s="9">
        <v>3.9132799999999999</v>
      </c>
      <c r="BW62" s="9">
        <v>0.21840999999999999</v>
      </c>
      <c r="BX62" s="9">
        <v>2.3500000000000001E-3</v>
      </c>
      <c r="BY62" s="9">
        <v>1.9357</v>
      </c>
      <c r="BZ62" s="9">
        <v>3.9469999999999998E-2</v>
      </c>
      <c r="CA62" s="25">
        <v>7.1580599999999999</v>
      </c>
      <c r="CB62" s="25">
        <v>18.2075</v>
      </c>
      <c r="CC62" s="9">
        <v>9.3000000000000005E-4</v>
      </c>
      <c r="CD62" s="9">
        <v>2.0000000000000002E-5</v>
      </c>
      <c r="CE62" s="9">
        <v>5</v>
      </c>
      <c r="CF62" s="9">
        <v>8.7620000000000003E-2</v>
      </c>
      <c r="CG62" s="9">
        <v>1.64263</v>
      </c>
      <c r="CH62" s="9">
        <v>7.5899999999999995E-2</v>
      </c>
      <c r="CI62" s="9">
        <v>1.5440499999999999</v>
      </c>
      <c r="CJ62" s="9">
        <v>1.1699200000000001</v>
      </c>
      <c r="CK62" s="9">
        <v>1.71458</v>
      </c>
      <c r="CL62" s="9">
        <v>2.1099999999999999E-3</v>
      </c>
      <c r="CM62" s="9">
        <v>2.5430000000000001E-2</v>
      </c>
      <c r="CN62" s="9">
        <v>5</v>
      </c>
      <c r="CO62" s="9">
        <v>1.9400000000000001E-3</v>
      </c>
      <c r="CP62" s="9">
        <v>4.7809999999999998E-2</v>
      </c>
      <c r="CQ62" s="9">
        <v>0.13914000000000001</v>
      </c>
      <c r="CR62" s="9">
        <v>6.3140000000000002E-2</v>
      </c>
      <c r="CS62" s="9">
        <v>9.1639999999999999E-2</v>
      </c>
      <c r="CT62" s="9">
        <v>5.0180000000000002E-2</v>
      </c>
      <c r="CU62" s="9">
        <v>6.4869999999999997E-2</v>
      </c>
      <c r="CV62" s="9">
        <v>0.40649000000000002</v>
      </c>
      <c r="CW62" s="9">
        <v>1.8500000000000001E-3</v>
      </c>
      <c r="CX62" s="9">
        <v>3.4869999999999998E-2</v>
      </c>
      <c r="CY62" s="9">
        <v>5.3949999999999998E-2</v>
      </c>
      <c r="CZ62" s="9">
        <v>5.3299999999999997E-3</v>
      </c>
      <c r="DA62" s="9">
        <v>1.29E-2</v>
      </c>
      <c r="DB62" s="9">
        <v>3.6450000000000003E-2</v>
      </c>
      <c r="DC62" s="9">
        <v>7.8420000000000004E-2</v>
      </c>
      <c r="DD62" s="9">
        <v>2.48E-3</v>
      </c>
      <c r="DE62" s="9">
        <v>8.7214200000000002</v>
      </c>
      <c r="DF62" s="9">
        <v>7.9500000000000005E-3</v>
      </c>
      <c r="DG62" s="9">
        <v>3.8700000000000002E-3</v>
      </c>
      <c r="DH62" s="9">
        <v>0.66530999999999996</v>
      </c>
    </row>
    <row r="63" spans="1:112" s="8" customFormat="1" x14ac:dyDescent="0.15">
      <c r="A63" s="9" t="s">
        <v>172</v>
      </c>
      <c r="B63" s="9">
        <v>3.1698599999999999</v>
      </c>
      <c r="C63" s="9">
        <v>2.8931399999999998</v>
      </c>
      <c r="D63" s="9">
        <v>7.4671599999999998</v>
      </c>
      <c r="E63" s="9">
        <v>2.24478</v>
      </c>
      <c r="F63" s="9">
        <v>9.8108500000000003</v>
      </c>
      <c r="G63" s="9">
        <v>13.62781</v>
      </c>
      <c r="H63" s="9">
        <v>1.1575599999999999</v>
      </c>
      <c r="I63" s="9">
        <v>5.4429999999999999E-2</v>
      </c>
      <c r="J63" s="9">
        <v>6.9320000000000007E-2</v>
      </c>
      <c r="K63" s="9">
        <v>1.907E-2</v>
      </c>
      <c r="L63" s="9">
        <v>0.11495</v>
      </c>
      <c r="M63" s="9">
        <v>27.783080000000002</v>
      </c>
      <c r="N63" s="9">
        <v>14.53614</v>
      </c>
      <c r="O63" s="9">
        <v>6.9819999999999993E-2</v>
      </c>
      <c r="P63" s="9">
        <v>0.50910999999999995</v>
      </c>
      <c r="Q63" s="9">
        <v>1.11903</v>
      </c>
      <c r="R63" s="9">
        <v>5.8139999999999997E-2</v>
      </c>
      <c r="S63" s="9">
        <v>0.11486</v>
      </c>
      <c r="T63" s="9">
        <v>4.1950000000000001E-2</v>
      </c>
      <c r="U63" s="9">
        <v>4.4139999999999999E-2</v>
      </c>
      <c r="V63" s="9">
        <v>0.34195999999999999</v>
      </c>
      <c r="W63" s="9">
        <v>3.024E-2</v>
      </c>
      <c r="X63" s="9">
        <v>4.8460000000000003E-2</v>
      </c>
      <c r="Y63" s="9">
        <v>0.10511</v>
      </c>
      <c r="Z63" s="9">
        <v>2.47E-3</v>
      </c>
      <c r="AA63" s="25">
        <v>0.38003999999999999</v>
      </c>
      <c r="AB63" s="25">
        <v>0.50712000000000002</v>
      </c>
      <c r="AC63" s="9">
        <v>9.3829999999999997E-2</v>
      </c>
      <c r="AD63" s="9">
        <v>1.0959999999999999E-2</v>
      </c>
      <c r="AE63" s="9">
        <v>3.9320000000000001E-2</v>
      </c>
      <c r="AF63" s="25">
        <v>3.8749799999999999</v>
      </c>
      <c r="AG63" s="9">
        <v>0.88534000000000002</v>
      </c>
      <c r="AH63" s="9">
        <v>1.0200100000000001</v>
      </c>
      <c r="AI63" s="9">
        <v>0.89239000000000002</v>
      </c>
      <c r="AJ63" s="9">
        <v>0.46478999999999998</v>
      </c>
      <c r="AK63" s="9">
        <v>0.17049</v>
      </c>
      <c r="AL63" s="9">
        <v>1.0962799999999999</v>
      </c>
      <c r="AM63" s="9">
        <v>0.47602</v>
      </c>
      <c r="AN63" s="9">
        <v>1.453E-2</v>
      </c>
      <c r="AO63" s="9">
        <v>2.81E-2</v>
      </c>
      <c r="AP63" s="9">
        <v>0.65615999999999997</v>
      </c>
      <c r="AQ63" s="25">
        <v>0.21615000000000001</v>
      </c>
      <c r="AR63" s="9">
        <v>5.0229999999999997E-2</v>
      </c>
      <c r="AS63" s="9">
        <v>0.10434</v>
      </c>
      <c r="AT63" s="25">
        <v>0.41464000000000001</v>
      </c>
      <c r="AU63" s="9">
        <v>0.17881</v>
      </c>
      <c r="AV63" s="25">
        <v>0.92103999999999997</v>
      </c>
      <c r="AW63" s="9">
        <v>9.3699999999999999E-3</v>
      </c>
      <c r="AX63" s="9">
        <v>5</v>
      </c>
      <c r="AY63" s="9">
        <v>0.15594</v>
      </c>
      <c r="AZ63" s="9">
        <v>0.40432000000000001</v>
      </c>
      <c r="BA63" s="9">
        <v>3.4099999999999998E-3</v>
      </c>
      <c r="BB63" s="9">
        <v>1.57538</v>
      </c>
      <c r="BC63" s="9">
        <v>9.2469999999999997E-2</v>
      </c>
      <c r="BD63" s="9">
        <v>0.28309000000000001</v>
      </c>
      <c r="BE63" s="9">
        <v>0.12598999999999999</v>
      </c>
      <c r="BF63" s="9">
        <v>0.94855999999999996</v>
      </c>
      <c r="BG63" s="9">
        <v>3.1808000000000001</v>
      </c>
      <c r="BH63" s="9">
        <v>5.8209999999999998E-2</v>
      </c>
      <c r="BI63" s="9">
        <v>0.34906999999999999</v>
      </c>
      <c r="BJ63" s="25">
        <v>0.14615</v>
      </c>
      <c r="BK63" s="9">
        <v>5</v>
      </c>
      <c r="BL63" s="9">
        <v>4.1939999999999998E-2</v>
      </c>
      <c r="BM63" s="9">
        <v>0.12192</v>
      </c>
      <c r="BN63" s="9">
        <v>0.40689999999999998</v>
      </c>
      <c r="BO63" s="25">
        <v>0.49082999999999999</v>
      </c>
      <c r="BP63" s="9">
        <v>5.3899999999999998E-3</v>
      </c>
      <c r="BQ63" s="9">
        <v>2.3779999999999999E-2</v>
      </c>
      <c r="BR63" s="9">
        <v>5.8770000000000003E-2</v>
      </c>
      <c r="BS63" s="9">
        <v>4.7239999999999997E-2</v>
      </c>
      <c r="BT63" s="9">
        <v>5.9300000000000004E-3</v>
      </c>
      <c r="BU63" s="25">
        <v>4.3217499999999998</v>
      </c>
      <c r="BV63" s="9">
        <v>1.86334</v>
      </c>
      <c r="BW63" s="9">
        <v>0.18722</v>
      </c>
      <c r="BX63" s="9">
        <v>3.15E-3</v>
      </c>
      <c r="BY63" s="9">
        <v>9.1380000000000003E-2</v>
      </c>
      <c r="BZ63" s="9">
        <v>6.0350000000000001E-2</v>
      </c>
      <c r="CA63" s="25">
        <v>9.7630400000000002</v>
      </c>
      <c r="CB63" s="25">
        <v>22.893889999999999</v>
      </c>
      <c r="CC63" s="9">
        <v>2.2899999999999999E-3</v>
      </c>
      <c r="CD63" s="9">
        <v>4.4000000000000002E-4</v>
      </c>
      <c r="CE63" s="9">
        <v>5</v>
      </c>
      <c r="CF63" s="9">
        <v>0.57430999999999999</v>
      </c>
      <c r="CG63" s="9">
        <v>1.2911699999999999</v>
      </c>
      <c r="CH63" s="9">
        <v>0.11055</v>
      </c>
      <c r="CI63" s="9">
        <v>1.6088199999999999</v>
      </c>
      <c r="CJ63" s="9">
        <v>1.23014</v>
      </c>
      <c r="CK63" s="9">
        <v>0.37245</v>
      </c>
      <c r="CL63" s="9">
        <v>2.4399999999999999E-3</v>
      </c>
      <c r="CM63" s="9">
        <v>2.8930000000000001E-2</v>
      </c>
      <c r="CN63" s="9">
        <v>5</v>
      </c>
      <c r="CO63" s="9">
        <v>3.1700000000000001E-3</v>
      </c>
      <c r="CP63" s="9">
        <v>4.0189999999999997E-2</v>
      </c>
      <c r="CQ63" s="9">
        <v>0.10647</v>
      </c>
      <c r="CR63" s="9">
        <v>4.7019999999999999E-2</v>
      </c>
      <c r="CS63" s="9">
        <v>8.7550000000000003E-2</v>
      </c>
      <c r="CT63" s="9">
        <v>4.0719999999999999E-2</v>
      </c>
      <c r="CU63" s="9">
        <v>5.466E-2</v>
      </c>
      <c r="CV63" s="9">
        <v>0.29376000000000002</v>
      </c>
      <c r="CW63" s="9">
        <v>1.5399999999999999E-3</v>
      </c>
      <c r="CX63" s="9">
        <v>5.4809999999999998E-2</v>
      </c>
      <c r="CY63" s="9">
        <v>4.3819999999999998E-2</v>
      </c>
      <c r="CZ63" s="9">
        <v>7.6E-3</v>
      </c>
      <c r="DA63" s="9">
        <v>1.3180000000000001E-2</v>
      </c>
      <c r="DB63" s="9">
        <v>3.5090000000000003E-2</v>
      </c>
      <c r="DC63" s="9">
        <v>0.12027</v>
      </c>
      <c r="DD63" s="9">
        <v>6.2100000000000002E-3</v>
      </c>
      <c r="DE63" s="9">
        <v>7.8829799999999999</v>
      </c>
      <c r="DF63" s="9">
        <v>7.9500000000000005E-3</v>
      </c>
      <c r="DG63" s="9">
        <v>5.7299999999999999E-3</v>
      </c>
      <c r="DH63" s="9">
        <v>0.83636999999999995</v>
      </c>
    </row>
    <row r="64" spans="1:112" s="8" customFormat="1" x14ac:dyDescent="0.15">
      <c r="A64" s="9" t="s">
        <v>173</v>
      </c>
      <c r="B64" s="9">
        <v>3.7816299999999998</v>
      </c>
      <c r="C64" s="9">
        <v>5.1954500000000001</v>
      </c>
      <c r="D64" s="9">
        <v>8.3442600000000002</v>
      </c>
      <c r="E64" s="9">
        <v>7.0563599999999997</v>
      </c>
      <c r="F64" s="9">
        <v>10.8147</v>
      </c>
      <c r="G64" s="9">
        <v>16.226299999999998</v>
      </c>
      <c r="H64" s="9">
        <v>0.94591999999999998</v>
      </c>
      <c r="I64" s="9">
        <v>5.3319999999999999E-2</v>
      </c>
      <c r="J64" s="9">
        <v>0.12435</v>
      </c>
      <c r="K64" s="9">
        <v>2.4469999999999999E-2</v>
      </c>
      <c r="L64" s="9">
        <v>0.11981</v>
      </c>
      <c r="M64" s="9">
        <v>11.787559999999999</v>
      </c>
      <c r="N64" s="9">
        <v>7.4217899999999997</v>
      </c>
      <c r="O64" s="9">
        <v>4.9050000000000003E-2</v>
      </c>
      <c r="P64" s="9">
        <v>0.52646000000000004</v>
      </c>
      <c r="Q64" s="9">
        <v>1.07775</v>
      </c>
      <c r="R64" s="9">
        <v>4.6800000000000001E-2</v>
      </c>
      <c r="S64" s="9">
        <v>0.19670000000000001</v>
      </c>
      <c r="T64" s="9">
        <v>4.1309999999999999E-2</v>
      </c>
      <c r="U64" s="9">
        <v>3.8629999999999998E-2</v>
      </c>
      <c r="V64" s="9">
        <v>0.33916000000000002</v>
      </c>
      <c r="W64" s="9">
        <v>3.1449999999999999E-2</v>
      </c>
      <c r="X64" s="9">
        <v>3.1440000000000003E-2</v>
      </c>
      <c r="Y64" s="9">
        <v>7.9369999999999996E-2</v>
      </c>
      <c r="Z64" s="9">
        <v>2.5200000000000001E-3</v>
      </c>
      <c r="AA64" s="25">
        <v>0.44367000000000001</v>
      </c>
      <c r="AB64" s="25">
        <v>0.57538999999999996</v>
      </c>
      <c r="AC64" s="9">
        <v>8.9090000000000003E-2</v>
      </c>
      <c r="AD64" s="9">
        <v>4.2500000000000003E-3</v>
      </c>
      <c r="AE64" s="9">
        <v>7.7299999999999994E-2</v>
      </c>
      <c r="AF64" s="25">
        <v>3.9529899999999998</v>
      </c>
      <c r="AG64" s="9">
        <v>1.0724199999999999</v>
      </c>
      <c r="AH64" s="9">
        <v>1.0533399999999999</v>
      </c>
      <c r="AI64" s="9">
        <v>0.60050999999999999</v>
      </c>
      <c r="AJ64" s="9">
        <v>0.51861000000000002</v>
      </c>
      <c r="AK64" s="9">
        <v>0.17008000000000001</v>
      </c>
      <c r="AL64" s="9">
        <v>1.3747199999999999</v>
      </c>
      <c r="AM64" s="9">
        <v>0.69069000000000003</v>
      </c>
      <c r="AN64" s="9">
        <v>6.6800000000000002E-3</v>
      </c>
      <c r="AO64" s="9">
        <v>2.0049999999999998E-2</v>
      </c>
      <c r="AP64" s="9">
        <v>1.3162700000000001</v>
      </c>
      <c r="AQ64" s="25">
        <v>0.29924000000000001</v>
      </c>
      <c r="AR64" s="9">
        <v>4.02E-2</v>
      </c>
      <c r="AS64" s="9">
        <v>7.4770000000000003E-2</v>
      </c>
      <c r="AT64" s="25">
        <v>0.25825999999999999</v>
      </c>
      <c r="AU64" s="9">
        <v>0.27444000000000002</v>
      </c>
      <c r="AV64" s="25">
        <v>0.62631999999999999</v>
      </c>
      <c r="AW64" s="9">
        <v>6.4400000000000004E-3</v>
      </c>
      <c r="AX64" s="9">
        <v>5</v>
      </c>
      <c r="AY64" s="9">
        <v>0.14437</v>
      </c>
      <c r="AZ64" s="9">
        <v>0.12694</v>
      </c>
      <c r="BA64" s="9">
        <v>5.62E-3</v>
      </c>
      <c r="BB64" s="9">
        <v>0.70462000000000002</v>
      </c>
      <c r="BC64" s="9">
        <v>2.7879999999999999E-2</v>
      </c>
      <c r="BD64" s="9">
        <v>9.6560000000000007E-2</v>
      </c>
      <c r="BE64" s="9">
        <v>0.11136</v>
      </c>
      <c r="BF64" s="9">
        <v>0.51605999999999996</v>
      </c>
      <c r="BG64" s="9">
        <v>1.97183</v>
      </c>
      <c r="BH64" s="9">
        <v>5.9839999999999997E-2</v>
      </c>
      <c r="BI64" s="9">
        <v>0.22586999999999999</v>
      </c>
      <c r="BJ64" s="25">
        <v>5.9499999999999997E-2</v>
      </c>
      <c r="BK64" s="9">
        <v>5</v>
      </c>
      <c r="BL64" s="9">
        <v>3.4669999999999999E-2</v>
      </c>
      <c r="BM64" s="9">
        <v>0.12920000000000001</v>
      </c>
      <c r="BN64" s="9">
        <v>0.46777000000000002</v>
      </c>
      <c r="BO64" s="25">
        <v>0.40275</v>
      </c>
      <c r="BP64" s="9">
        <v>3.8500000000000001E-3</v>
      </c>
      <c r="BQ64" s="9">
        <v>2.2859999999999998E-2</v>
      </c>
      <c r="BR64" s="9">
        <v>4.061E-2</v>
      </c>
      <c r="BS64" s="9">
        <v>3.1699999999999999E-2</v>
      </c>
      <c r="BT64" s="9">
        <v>3.8700000000000002E-3</v>
      </c>
      <c r="BU64" s="25">
        <v>0.34705000000000003</v>
      </c>
      <c r="BV64" s="9">
        <v>2.1061100000000001</v>
      </c>
      <c r="BW64" s="9">
        <v>0.16536000000000001</v>
      </c>
      <c r="BX64" s="9">
        <v>3.0899999999999999E-3</v>
      </c>
      <c r="BY64" s="9">
        <v>8.2960000000000006E-2</v>
      </c>
      <c r="BZ64" s="9">
        <v>2.912E-2</v>
      </c>
      <c r="CA64" s="25">
        <v>8.5520700000000005</v>
      </c>
      <c r="CB64" s="25">
        <v>19.644179999999999</v>
      </c>
      <c r="CC64" s="9">
        <v>1.42E-3</v>
      </c>
      <c r="CD64" s="9">
        <v>3.0000000000000001E-3</v>
      </c>
      <c r="CE64" s="9">
        <v>5</v>
      </c>
      <c r="CF64" s="9">
        <v>0.33682000000000001</v>
      </c>
      <c r="CG64" s="9">
        <v>0.42437999999999998</v>
      </c>
      <c r="CH64" s="9">
        <v>9.8720000000000002E-2</v>
      </c>
      <c r="CI64" s="9">
        <v>0.42516999999999999</v>
      </c>
      <c r="CJ64" s="9">
        <v>0.34314</v>
      </c>
      <c r="CK64" s="9">
        <v>0.29154999999999998</v>
      </c>
      <c r="CL64" s="9">
        <v>3.0400000000000002E-3</v>
      </c>
      <c r="CM64" s="9">
        <v>1.857E-2</v>
      </c>
      <c r="CN64" s="9">
        <v>5</v>
      </c>
      <c r="CO64" s="9">
        <v>1.72E-3</v>
      </c>
      <c r="CP64" s="9">
        <v>2.419E-2</v>
      </c>
      <c r="CQ64" s="9">
        <v>6.5180000000000002E-2</v>
      </c>
      <c r="CR64" s="9">
        <v>2.8850000000000001E-2</v>
      </c>
      <c r="CS64" s="9">
        <v>6.5360000000000001E-2</v>
      </c>
      <c r="CT64" s="9">
        <v>2.3470000000000001E-2</v>
      </c>
      <c r="CU64" s="9">
        <v>3.2039999999999999E-2</v>
      </c>
      <c r="CV64" s="9">
        <v>0.20838000000000001</v>
      </c>
      <c r="CW64" s="9">
        <v>9.2000000000000003E-4</v>
      </c>
      <c r="CX64" s="9">
        <v>4.8329999999999998E-2</v>
      </c>
      <c r="CY64" s="9">
        <v>3.1140000000000001E-2</v>
      </c>
      <c r="CZ64" s="9">
        <v>4.79E-3</v>
      </c>
      <c r="DA64" s="9">
        <v>1.115E-2</v>
      </c>
      <c r="DB64" s="9">
        <v>2.775E-2</v>
      </c>
      <c r="DC64" s="9">
        <v>8.9560000000000001E-2</v>
      </c>
      <c r="DD64" s="9">
        <v>3.8300000000000001E-3</v>
      </c>
      <c r="DE64" s="9">
        <v>6.1618300000000001</v>
      </c>
      <c r="DF64" s="9">
        <v>2.2200000000000002E-3</v>
      </c>
      <c r="DG64" s="9">
        <v>5.8799999999999998E-3</v>
      </c>
      <c r="DH64" s="9">
        <v>0.76190000000000002</v>
      </c>
    </row>
    <row r="65" spans="1:112" s="8" customFormat="1" x14ac:dyDescent="0.15">
      <c r="A65" s="9" t="s">
        <v>174</v>
      </c>
      <c r="B65" s="9">
        <v>3.9667400000000002</v>
      </c>
      <c r="C65" s="9">
        <v>6.5391500000000002</v>
      </c>
      <c r="D65" s="9">
        <v>8.8025400000000005</v>
      </c>
      <c r="E65" s="9">
        <v>9.8146799999999992</v>
      </c>
      <c r="F65" s="9">
        <v>10.74976</v>
      </c>
      <c r="G65" s="9">
        <v>15.84559</v>
      </c>
      <c r="H65" s="9">
        <v>0.96972000000000003</v>
      </c>
      <c r="I65" s="9">
        <v>6.6430000000000003E-2</v>
      </c>
      <c r="J65" s="9">
        <v>0.18193000000000001</v>
      </c>
      <c r="K65" s="9">
        <v>3.594E-2</v>
      </c>
      <c r="L65" s="9">
        <v>0.1482</v>
      </c>
      <c r="M65" s="9">
        <v>11.705970000000001</v>
      </c>
      <c r="N65" s="9">
        <v>7.6521499999999998</v>
      </c>
      <c r="O65" s="9">
        <v>3.184E-2</v>
      </c>
      <c r="P65" s="9">
        <v>0.43262</v>
      </c>
      <c r="Q65" s="9">
        <v>1.2501899999999999</v>
      </c>
      <c r="R65" s="9">
        <v>4.8430000000000001E-2</v>
      </c>
      <c r="S65" s="9">
        <v>0.23482</v>
      </c>
      <c r="T65" s="9">
        <v>4.99E-2</v>
      </c>
      <c r="U65" s="9">
        <v>3.5189999999999999E-2</v>
      </c>
      <c r="V65" s="9">
        <v>0.33915000000000001</v>
      </c>
      <c r="W65" s="9">
        <v>3.236E-2</v>
      </c>
      <c r="X65" s="9">
        <v>5.5129999999999998E-2</v>
      </c>
      <c r="Y65" s="9">
        <v>8.4180000000000005E-2</v>
      </c>
      <c r="Z65" s="9">
        <v>0.11717</v>
      </c>
      <c r="AA65" s="25">
        <v>0.24615999999999999</v>
      </c>
      <c r="AB65" s="25">
        <v>0.82918000000000003</v>
      </c>
      <c r="AC65" s="9">
        <v>9.6629999999999994E-2</v>
      </c>
      <c r="AD65" s="9">
        <v>7.7999999999999996E-3</v>
      </c>
      <c r="AE65" s="9">
        <v>8.6989999999999998E-2</v>
      </c>
      <c r="AF65" s="25">
        <v>5.2624899999999997</v>
      </c>
      <c r="AG65" s="9">
        <v>0.77171999999999996</v>
      </c>
      <c r="AH65" s="9">
        <v>1.05636</v>
      </c>
      <c r="AI65" s="9">
        <v>0.83611000000000002</v>
      </c>
      <c r="AJ65" s="9">
        <v>0.56359000000000004</v>
      </c>
      <c r="AK65" s="9">
        <v>0.19431000000000001</v>
      </c>
      <c r="AL65" s="9">
        <v>2.0382699999999998</v>
      </c>
      <c r="AM65" s="9">
        <v>0.90575000000000006</v>
      </c>
      <c r="AN65" s="9">
        <v>9.6900000000000007E-3</v>
      </c>
      <c r="AO65" s="9">
        <v>2.0219999999999998E-2</v>
      </c>
      <c r="AP65" s="9">
        <v>1.65568</v>
      </c>
      <c r="AQ65" s="25">
        <v>0.35687000000000002</v>
      </c>
      <c r="AR65" s="9">
        <v>4.5870000000000001E-2</v>
      </c>
      <c r="AS65" s="9">
        <v>8.2750000000000004E-2</v>
      </c>
      <c r="AT65" s="25">
        <v>0.29493999999999998</v>
      </c>
      <c r="AU65" s="9">
        <v>0.33199000000000001</v>
      </c>
      <c r="AV65" s="25">
        <v>0.77324999999999999</v>
      </c>
      <c r="AW65" s="9">
        <v>4.5300000000000002E-3</v>
      </c>
      <c r="AX65" s="9">
        <v>5</v>
      </c>
      <c r="AY65" s="9">
        <v>0.16008</v>
      </c>
      <c r="AZ65" s="9">
        <v>0.23616000000000001</v>
      </c>
      <c r="BA65" s="9">
        <v>2.82E-3</v>
      </c>
      <c r="BB65" s="9">
        <v>0.63956999999999997</v>
      </c>
      <c r="BC65" s="9">
        <v>3.739E-2</v>
      </c>
      <c r="BD65" s="9">
        <v>0.11086</v>
      </c>
      <c r="BE65" s="9">
        <v>0.12184</v>
      </c>
      <c r="BF65" s="9">
        <v>0.57630000000000003</v>
      </c>
      <c r="BG65" s="9">
        <v>1.8888799999999999</v>
      </c>
      <c r="BH65" s="9">
        <v>7.1749999999999994E-2</v>
      </c>
      <c r="BI65" s="9">
        <v>0.24102999999999999</v>
      </c>
      <c r="BJ65" s="25">
        <v>0.24847</v>
      </c>
      <c r="BK65" s="9">
        <v>5</v>
      </c>
      <c r="BL65" s="9">
        <v>3.3829999999999999E-2</v>
      </c>
      <c r="BM65" s="9">
        <v>0.1341</v>
      </c>
      <c r="BN65" s="9">
        <v>0.49975000000000003</v>
      </c>
      <c r="BO65" s="25">
        <v>0.43825999999999998</v>
      </c>
      <c r="BP65" s="9">
        <v>2.8999999999999998E-3</v>
      </c>
      <c r="BQ65" s="9">
        <v>2.844E-2</v>
      </c>
      <c r="BR65" s="9">
        <v>5.0500000000000003E-2</v>
      </c>
      <c r="BS65" s="9">
        <v>3.449E-2</v>
      </c>
      <c r="BT65" s="9">
        <v>2.33E-3</v>
      </c>
      <c r="BU65" s="25">
        <v>0.18382999999999999</v>
      </c>
      <c r="BV65" s="9">
        <v>2.16377</v>
      </c>
      <c r="BW65" s="9">
        <v>0.16172</v>
      </c>
      <c r="BX65" s="9">
        <v>2.2699999999999999E-3</v>
      </c>
      <c r="BY65" s="9">
        <v>9.4240000000000004E-2</v>
      </c>
      <c r="BZ65" s="9">
        <v>4.1059999999999999E-2</v>
      </c>
      <c r="CA65" s="25">
        <v>7.9739100000000001</v>
      </c>
      <c r="CB65" s="25">
        <v>20.330500000000001</v>
      </c>
      <c r="CC65" s="9">
        <v>2.66E-3</v>
      </c>
      <c r="CD65" s="9">
        <v>3.5E-4</v>
      </c>
      <c r="CE65" s="9">
        <v>5</v>
      </c>
      <c r="CF65" s="9">
        <v>0.29536000000000001</v>
      </c>
      <c r="CG65" s="9">
        <v>0.47010000000000002</v>
      </c>
      <c r="CH65" s="9">
        <v>0.11779000000000001</v>
      </c>
      <c r="CI65" s="9">
        <v>0.52493000000000001</v>
      </c>
      <c r="CJ65" s="9">
        <v>0.41936000000000001</v>
      </c>
      <c r="CK65" s="9">
        <v>0.33596999999999999</v>
      </c>
      <c r="CL65" s="9">
        <v>2.5000000000000001E-3</v>
      </c>
      <c r="CM65" s="9">
        <v>2.1489999999999999E-2</v>
      </c>
      <c r="CN65" s="9">
        <v>5</v>
      </c>
      <c r="CO65" s="9">
        <v>2.2300000000000002E-3</v>
      </c>
      <c r="CP65" s="9">
        <v>3.2480000000000002E-2</v>
      </c>
      <c r="CQ65" s="9">
        <v>9.0249999999999997E-2</v>
      </c>
      <c r="CR65" s="9">
        <v>4.3499999999999997E-2</v>
      </c>
      <c r="CS65" s="9">
        <v>7.6319999999999999E-2</v>
      </c>
      <c r="CT65" s="9">
        <v>3.5229999999999997E-2</v>
      </c>
      <c r="CU65" s="9">
        <v>4.4359999999999997E-2</v>
      </c>
      <c r="CV65" s="9">
        <v>0.29725000000000001</v>
      </c>
      <c r="CW65" s="9">
        <v>7.9000000000000001E-4</v>
      </c>
      <c r="CX65" s="9">
        <v>8.3570000000000005E-2</v>
      </c>
      <c r="CY65" s="9">
        <v>4.2439999999999999E-2</v>
      </c>
      <c r="CZ65" s="9">
        <v>5.3099999999999996E-3</v>
      </c>
      <c r="DA65" s="9">
        <v>1.1270000000000001E-2</v>
      </c>
      <c r="DB65" s="9">
        <v>3.2399999999999998E-2</v>
      </c>
      <c r="DC65" s="9">
        <v>7.4829999999999994E-2</v>
      </c>
      <c r="DD65" s="9">
        <v>4.6600000000000001E-3</v>
      </c>
      <c r="DE65" s="9">
        <v>3.7345700000000002</v>
      </c>
      <c r="DF65" s="9">
        <v>5.9300000000000004E-3</v>
      </c>
      <c r="DG65" s="9">
        <v>5.2100000000000002E-3</v>
      </c>
      <c r="DH65" s="9">
        <v>0.60143999999999997</v>
      </c>
    </row>
    <row r="66" spans="1:112" s="8" customFormat="1" x14ac:dyDescent="0.15">
      <c r="A66" s="9" t="s">
        <v>175</v>
      </c>
      <c r="B66" s="9">
        <v>2.8872</v>
      </c>
      <c r="C66" s="9">
        <v>1.9315800000000001</v>
      </c>
      <c r="D66" s="9">
        <v>5.1385399999999999</v>
      </c>
      <c r="E66" s="9">
        <v>1.42719</v>
      </c>
      <c r="F66" s="9">
        <v>6.0938600000000003</v>
      </c>
      <c r="G66" s="9">
        <v>9.6137899999999998</v>
      </c>
      <c r="H66" s="9">
        <v>0.8468</v>
      </c>
      <c r="I66" s="9">
        <v>6.7180000000000004E-2</v>
      </c>
      <c r="J66" s="9">
        <v>5.8049999999999997E-2</v>
      </c>
      <c r="K66" s="9">
        <v>4.8900000000000002E-3</v>
      </c>
      <c r="L66" s="9">
        <v>0.10007000000000001</v>
      </c>
      <c r="M66" s="9">
        <v>8.2482699999999998</v>
      </c>
      <c r="N66" s="9">
        <v>5.0301400000000003</v>
      </c>
      <c r="O66" s="9">
        <v>3.6940000000000001E-2</v>
      </c>
      <c r="P66" s="9">
        <v>0.35655999999999999</v>
      </c>
      <c r="Q66" s="9">
        <v>1.0285200000000001</v>
      </c>
      <c r="R66" s="9">
        <v>5.4969999999999998E-2</v>
      </c>
      <c r="S66" s="9">
        <v>7.2660000000000002E-2</v>
      </c>
      <c r="T66" s="9">
        <v>2.7779999999999999E-2</v>
      </c>
      <c r="U66" s="9">
        <v>3.5349999999999999E-2</v>
      </c>
      <c r="V66" s="9">
        <v>0.33019999999999999</v>
      </c>
      <c r="W66" s="9">
        <v>3.074E-2</v>
      </c>
      <c r="X66" s="9">
        <v>2.266E-2</v>
      </c>
      <c r="Y66" s="9">
        <v>6.3670000000000004E-2</v>
      </c>
      <c r="Z66" s="9">
        <v>2.3E-3</v>
      </c>
      <c r="AA66" s="25">
        <v>0.26190000000000002</v>
      </c>
      <c r="AB66" s="25">
        <v>0.76473999999999998</v>
      </c>
      <c r="AC66" s="9">
        <v>9.2369999999999994E-2</v>
      </c>
      <c r="AD66" s="9">
        <v>7.8399999999999997E-3</v>
      </c>
      <c r="AE66" s="9">
        <v>7.4639999999999998E-2</v>
      </c>
      <c r="AF66" s="25">
        <v>5.1044200000000002</v>
      </c>
      <c r="AG66" s="9">
        <v>0.78907000000000005</v>
      </c>
      <c r="AH66" s="9">
        <v>1.0035400000000001</v>
      </c>
      <c r="AI66" s="9">
        <v>0.65110000000000001</v>
      </c>
      <c r="AJ66" s="9">
        <v>0.44919999999999999</v>
      </c>
      <c r="AK66" s="9">
        <v>0.14801</v>
      </c>
      <c r="AL66" s="9">
        <v>1.6113299999999999</v>
      </c>
      <c r="AM66" s="9">
        <v>0.57633000000000001</v>
      </c>
      <c r="AN66" s="9">
        <v>7.4599999999999996E-3</v>
      </c>
      <c r="AO66" s="9">
        <v>1.9269999999999999E-2</v>
      </c>
      <c r="AP66" s="9">
        <v>0.72767000000000004</v>
      </c>
      <c r="AQ66" s="25">
        <v>0.22040000000000001</v>
      </c>
      <c r="AR66" s="9">
        <v>4.3249999999999997E-2</v>
      </c>
      <c r="AS66" s="9">
        <v>7.1929999999999994E-2</v>
      </c>
      <c r="AT66" s="25">
        <v>0.26862999999999998</v>
      </c>
      <c r="AU66" s="9">
        <v>0.19571</v>
      </c>
      <c r="AV66" s="25">
        <v>0.71220000000000006</v>
      </c>
      <c r="AW66" s="9">
        <v>4.3600000000000002E-3</v>
      </c>
      <c r="AX66" s="9">
        <v>5</v>
      </c>
      <c r="AY66" s="9">
        <v>0.12856999999999999</v>
      </c>
      <c r="AZ66" s="9">
        <v>0.25301000000000001</v>
      </c>
      <c r="BA66" s="9">
        <v>1.16E-3</v>
      </c>
      <c r="BB66" s="9">
        <v>0.81940000000000002</v>
      </c>
      <c r="BC66" s="9">
        <v>2.717E-2</v>
      </c>
      <c r="BD66" s="9">
        <v>8.931E-2</v>
      </c>
      <c r="BE66" s="9">
        <v>0.12010999999999999</v>
      </c>
      <c r="BF66" s="9">
        <v>0.48787999999999998</v>
      </c>
      <c r="BG66" s="9">
        <v>1.95394</v>
      </c>
      <c r="BH66" s="9">
        <v>5.6419999999999998E-2</v>
      </c>
      <c r="BI66" s="9">
        <v>0.20930000000000001</v>
      </c>
      <c r="BJ66" s="25">
        <v>0.29965999999999998</v>
      </c>
      <c r="BK66" s="9">
        <v>5</v>
      </c>
      <c r="BL66" s="9">
        <v>3.5110000000000002E-2</v>
      </c>
      <c r="BM66" s="9">
        <v>0.11042</v>
      </c>
      <c r="BN66" s="9">
        <v>0.33795999999999998</v>
      </c>
      <c r="BO66" s="25">
        <v>0.42906</v>
      </c>
      <c r="BP66" s="9">
        <v>1.39E-3</v>
      </c>
      <c r="BQ66" s="9">
        <v>1.635E-2</v>
      </c>
      <c r="BR66" s="9">
        <v>3.5880000000000002E-2</v>
      </c>
      <c r="BS66" s="9">
        <v>2.4140000000000002E-2</v>
      </c>
      <c r="BT66" s="9">
        <v>2.8500000000000001E-3</v>
      </c>
      <c r="BU66" s="25">
        <v>0.19722000000000001</v>
      </c>
      <c r="BV66" s="9">
        <v>1.51694</v>
      </c>
      <c r="BW66" s="9">
        <v>0.14801</v>
      </c>
      <c r="BX66" s="9">
        <v>5.0600000000000003E-3</v>
      </c>
      <c r="BY66" s="9">
        <v>7.8439999999999996E-2</v>
      </c>
      <c r="BZ66" s="9">
        <v>2.9819999999999999E-2</v>
      </c>
      <c r="CA66" s="25">
        <v>6.2817800000000004</v>
      </c>
      <c r="CB66" s="25">
        <v>17.238119999999999</v>
      </c>
      <c r="CC66" s="9">
        <v>1.5100000000000001E-3</v>
      </c>
      <c r="CD66" s="9">
        <v>4.0099999999999997E-3</v>
      </c>
      <c r="CE66" s="9">
        <v>5</v>
      </c>
      <c r="CF66" s="9">
        <v>0.32224999999999998</v>
      </c>
      <c r="CG66" s="9">
        <v>0.38958999999999999</v>
      </c>
      <c r="CH66" s="9">
        <v>0.11294</v>
      </c>
      <c r="CI66" s="9">
        <v>0.39960000000000001</v>
      </c>
      <c r="CJ66" s="9">
        <v>0.33299000000000001</v>
      </c>
      <c r="CK66" s="9">
        <v>0.22267000000000001</v>
      </c>
      <c r="CL66" s="9">
        <v>2.0300000000000001E-3</v>
      </c>
      <c r="CM66" s="9">
        <v>1.8069999999999999E-2</v>
      </c>
      <c r="CN66" s="9">
        <v>5</v>
      </c>
      <c r="CO66" s="9">
        <v>8.9999999999999998E-4</v>
      </c>
      <c r="CP66" s="9">
        <v>2.6839999999999999E-2</v>
      </c>
      <c r="CQ66" s="9">
        <v>7.571E-2</v>
      </c>
      <c r="CR66" s="9">
        <v>3.082E-2</v>
      </c>
      <c r="CS66" s="9">
        <v>6.1409999999999999E-2</v>
      </c>
      <c r="CT66" s="9">
        <v>2.7040000000000002E-2</v>
      </c>
      <c r="CU66" s="9">
        <v>3.8519999999999999E-2</v>
      </c>
      <c r="CV66" s="9">
        <v>0.23804</v>
      </c>
      <c r="CW66" s="9">
        <v>1.3799999999999999E-3</v>
      </c>
      <c r="CX66" s="9">
        <v>3.7350000000000001E-2</v>
      </c>
      <c r="CY66" s="9">
        <v>3.3300000000000003E-2</v>
      </c>
      <c r="CZ66" s="9">
        <v>5.7400000000000003E-3</v>
      </c>
      <c r="DA66" s="9">
        <v>7.4099999999999999E-3</v>
      </c>
      <c r="DB66" s="9">
        <v>2.7289999999999998E-2</v>
      </c>
      <c r="DC66" s="9">
        <v>6.105E-2</v>
      </c>
      <c r="DD66" s="9">
        <v>3.5899999999999999E-3</v>
      </c>
      <c r="DE66" s="9">
        <v>1.21885</v>
      </c>
      <c r="DF66" s="9">
        <v>3.7100000000000002E-3</v>
      </c>
      <c r="DG66" s="9">
        <v>3.5699999999999998E-3</v>
      </c>
      <c r="DH66" s="9">
        <v>0.42865999999999999</v>
      </c>
    </row>
    <row r="67" spans="1:112" s="8" customFormat="1" x14ac:dyDescent="0.15">
      <c r="A67" s="9" t="s">
        <v>176</v>
      </c>
      <c r="B67" s="9">
        <v>2.88056</v>
      </c>
      <c r="C67" s="9">
        <v>1.8401799999999999</v>
      </c>
      <c r="D67" s="9">
        <v>7.5724799999999997</v>
      </c>
      <c r="E67" s="9">
        <v>1.17726</v>
      </c>
      <c r="F67" s="9">
        <v>11.0722</v>
      </c>
      <c r="G67" s="9">
        <v>17.413540000000001</v>
      </c>
      <c r="H67" s="9">
        <v>0.87519999999999998</v>
      </c>
      <c r="I67" s="9">
        <v>4.99E-2</v>
      </c>
      <c r="J67" s="9">
        <v>7.4870000000000006E-2</v>
      </c>
      <c r="K67" s="9">
        <v>4.3899999999999998E-3</v>
      </c>
      <c r="L67" s="9">
        <v>0.11008999999999999</v>
      </c>
      <c r="M67" s="9">
        <v>14.465719999999999</v>
      </c>
      <c r="N67" s="9">
        <v>9.5295100000000001</v>
      </c>
      <c r="O67" s="9">
        <v>5.3710000000000001E-2</v>
      </c>
      <c r="P67" s="9">
        <v>0.39606999999999998</v>
      </c>
      <c r="Q67" s="9">
        <v>1.0747199999999999</v>
      </c>
      <c r="R67" s="9">
        <v>4.0329999999999998E-2</v>
      </c>
      <c r="S67" s="9">
        <v>0.11015999999999999</v>
      </c>
      <c r="T67" s="9">
        <v>2.196E-2</v>
      </c>
      <c r="U67" s="9">
        <v>5.1700000000000003E-2</v>
      </c>
      <c r="V67" s="9">
        <v>0.30593999999999999</v>
      </c>
      <c r="W67" s="9">
        <v>2.64E-2</v>
      </c>
      <c r="X67" s="9">
        <v>3.0839999999999999E-2</v>
      </c>
      <c r="Y67" s="9">
        <v>5.7939999999999998E-2</v>
      </c>
      <c r="Z67" s="9">
        <v>6.4000000000000005E-4</v>
      </c>
      <c r="AA67" s="25">
        <v>0.29588999999999999</v>
      </c>
      <c r="AB67" s="25">
        <v>1.08406</v>
      </c>
      <c r="AC67" s="9">
        <v>3.9960000000000002E-2</v>
      </c>
      <c r="AD67" s="9">
        <v>6.0299999999999998E-3</v>
      </c>
      <c r="AE67" s="9">
        <v>7.0879999999999999E-2</v>
      </c>
      <c r="AF67" s="25">
        <v>5.4490999999999996</v>
      </c>
      <c r="AG67" s="9">
        <v>0.63944000000000001</v>
      </c>
      <c r="AH67" s="9">
        <v>0.89219000000000004</v>
      </c>
      <c r="AI67" s="9">
        <v>0.56511</v>
      </c>
      <c r="AJ67" s="9">
        <v>0.36346000000000001</v>
      </c>
      <c r="AK67" s="9">
        <v>0.13106999999999999</v>
      </c>
      <c r="AL67" s="9">
        <v>1.44262</v>
      </c>
      <c r="AM67" s="9">
        <v>0.54449000000000003</v>
      </c>
      <c r="AN67" s="9">
        <v>7.9399999999999991E-3</v>
      </c>
      <c r="AO67" s="9">
        <v>3.15E-2</v>
      </c>
      <c r="AP67" s="9">
        <v>0.6694</v>
      </c>
      <c r="AQ67" s="25">
        <v>0.22769</v>
      </c>
      <c r="AR67" s="9">
        <v>4.0239999999999998E-2</v>
      </c>
      <c r="AS67" s="9">
        <v>7.7149999999999996E-2</v>
      </c>
      <c r="AT67" s="25">
        <v>0.27537</v>
      </c>
      <c r="AU67" s="9">
        <v>0.15953999999999999</v>
      </c>
      <c r="AV67" s="25">
        <v>0.68313999999999997</v>
      </c>
      <c r="AW67" s="9">
        <v>2.6900000000000001E-3</v>
      </c>
      <c r="AX67" s="9">
        <v>5</v>
      </c>
      <c r="AY67" s="9">
        <v>0.12467</v>
      </c>
      <c r="AZ67" s="9">
        <v>0.20993000000000001</v>
      </c>
      <c r="BA67" s="9">
        <v>2.3999999999999998E-3</v>
      </c>
      <c r="BB67" s="9">
        <v>0.82091000000000003</v>
      </c>
      <c r="BC67" s="9">
        <v>2.0230000000000001E-2</v>
      </c>
      <c r="BD67" s="9">
        <v>9.3310000000000004E-2</v>
      </c>
      <c r="BE67" s="9">
        <v>0.10779</v>
      </c>
      <c r="BF67" s="9">
        <v>0.46212999999999999</v>
      </c>
      <c r="BG67" s="9">
        <v>1.9661999999999999</v>
      </c>
      <c r="BH67" s="9">
        <v>5.5500000000000001E-2</v>
      </c>
      <c r="BI67" s="9">
        <v>0.21961</v>
      </c>
      <c r="BJ67" s="25">
        <v>0.29158000000000001</v>
      </c>
      <c r="BK67" s="9">
        <v>5</v>
      </c>
      <c r="BL67" s="9">
        <v>3.7490000000000002E-2</v>
      </c>
      <c r="BM67" s="9">
        <v>0.13916000000000001</v>
      </c>
      <c r="BN67" s="9">
        <v>0.44501000000000002</v>
      </c>
      <c r="BO67" s="25">
        <v>0.43113000000000001</v>
      </c>
      <c r="BP67" s="9">
        <v>1.3799999999999999E-3</v>
      </c>
      <c r="BQ67" s="9">
        <v>1.9230000000000001E-2</v>
      </c>
      <c r="BR67" s="9">
        <v>3.78E-2</v>
      </c>
      <c r="BS67" s="9">
        <v>2.0799999999999999E-2</v>
      </c>
      <c r="BT67" s="9">
        <v>1.6000000000000001E-3</v>
      </c>
      <c r="BU67" s="25">
        <v>0.17405000000000001</v>
      </c>
      <c r="BV67" s="9">
        <v>2.10453</v>
      </c>
      <c r="BW67" s="9">
        <v>0.15148</v>
      </c>
      <c r="BX67" s="9">
        <v>2.3800000000000002E-3</v>
      </c>
      <c r="BY67" s="9">
        <v>6.7949999999999997E-2</v>
      </c>
      <c r="BZ67" s="9">
        <v>2.5309999999999999E-2</v>
      </c>
      <c r="CA67" s="25">
        <v>8.5579300000000007</v>
      </c>
      <c r="CB67" s="25">
        <v>24.046109999999999</v>
      </c>
      <c r="CC67" s="9">
        <v>1.0200000000000001E-3</v>
      </c>
      <c r="CD67" s="9">
        <v>1.1100000000000001E-3</v>
      </c>
      <c r="CE67" s="9">
        <v>5</v>
      </c>
      <c r="CF67" s="9">
        <v>0.36402000000000001</v>
      </c>
      <c r="CG67" s="9">
        <v>0.43635000000000002</v>
      </c>
      <c r="CH67" s="9">
        <v>9.7040000000000001E-2</v>
      </c>
      <c r="CI67" s="9">
        <v>0.43831999999999999</v>
      </c>
      <c r="CJ67" s="9">
        <v>0.36104999999999998</v>
      </c>
      <c r="CK67" s="9">
        <v>0.34338000000000002</v>
      </c>
      <c r="CL67" s="9">
        <v>3.2000000000000002E-3</v>
      </c>
      <c r="CM67" s="9">
        <v>1.8249999999999999E-2</v>
      </c>
      <c r="CN67" s="9">
        <v>5</v>
      </c>
      <c r="CO67" s="9">
        <v>1.3699999999999999E-3</v>
      </c>
      <c r="CP67" s="9">
        <v>2.1559999999999999E-2</v>
      </c>
      <c r="CQ67" s="9">
        <v>5.1860000000000003E-2</v>
      </c>
      <c r="CR67" s="9">
        <v>2.334E-2</v>
      </c>
      <c r="CS67" s="9">
        <v>7.0099999999999996E-2</v>
      </c>
      <c r="CT67" s="9">
        <v>1.9390000000000001E-2</v>
      </c>
      <c r="CU67" s="9">
        <v>2.9010000000000001E-2</v>
      </c>
      <c r="CV67" s="9">
        <v>0.16277</v>
      </c>
      <c r="CW67" s="9">
        <v>1.89E-3</v>
      </c>
      <c r="CX67" s="9">
        <v>2.3279999999999999E-2</v>
      </c>
      <c r="CY67" s="9">
        <v>2.742E-2</v>
      </c>
      <c r="CZ67" s="9">
        <v>3.9899999999999996E-3</v>
      </c>
      <c r="DA67" s="9">
        <v>6.4599999999999996E-3</v>
      </c>
      <c r="DB67" s="9">
        <v>2.1950000000000001E-2</v>
      </c>
      <c r="DC67" s="9">
        <v>5.6230000000000002E-2</v>
      </c>
      <c r="DD67" s="9">
        <v>5.2300000000000003E-3</v>
      </c>
      <c r="DE67" s="9">
        <v>1.6766399999999999</v>
      </c>
      <c r="DF67" s="9">
        <v>2.2899999999999999E-3</v>
      </c>
      <c r="DG67" s="9">
        <v>3.0599999999999998E-3</v>
      </c>
      <c r="DH67" s="9">
        <v>0.33223999999999998</v>
      </c>
    </row>
    <row r="68" spans="1:112" s="8" customFormat="1" x14ac:dyDescent="0.15">
      <c r="A68" s="9" t="s">
        <v>177</v>
      </c>
      <c r="B68" s="9">
        <v>6.7801999999999998</v>
      </c>
      <c r="C68" s="9">
        <v>8.3993400000000005</v>
      </c>
      <c r="D68" s="9">
        <v>7.9959899999999999</v>
      </c>
      <c r="E68" s="9">
        <v>3.40402</v>
      </c>
      <c r="F68" s="9">
        <v>3.6006399999999998</v>
      </c>
      <c r="G68" s="9">
        <v>5.3924200000000004</v>
      </c>
      <c r="H68" s="9">
        <v>1.74454</v>
      </c>
      <c r="I68" s="9">
        <v>0.15905</v>
      </c>
      <c r="J68" s="9">
        <v>0.42002</v>
      </c>
      <c r="K68" s="9">
        <v>8.7179999999999994E-2</v>
      </c>
      <c r="L68" s="9">
        <v>0.21190000000000001</v>
      </c>
      <c r="M68" s="9">
        <v>7.3009899999999996</v>
      </c>
      <c r="N68" s="9">
        <v>3.8700199999999998</v>
      </c>
      <c r="O68" s="9">
        <v>4.5150000000000003E-2</v>
      </c>
      <c r="P68" s="9">
        <v>0.50817999999999997</v>
      </c>
      <c r="Q68" s="9">
        <v>1.8616299999999999</v>
      </c>
      <c r="R68" s="9">
        <v>7.1910000000000002E-2</v>
      </c>
      <c r="S68" s="9">
        <v>0.19270999999999999</v>
      </c>
      <c r="T68" s="9">
        <v>2.7539999999999999E-2</v>
      </c>
      <c r="U68" s="9">
        <v>0.14026</v>
      </c>
      <c r="V68" s="9">
        <v>0.37419999999999998</v>
      </c>
      <c r="W68" s="9">
        <v>0.12619</v>
      </c>
      <c r="X68" s="9">
        <v>9.8290000000000002E-2</v>
      </c>
      <c r="Y68" s="9">
        <v>0.20387</v>
      </c>
      <c r="Z68" s="9">
        <v>3.2079999999999997E-2</v>
      </c>
      <c r="AA68" s="25">
        <v>0.46883000000000002</v>
      </c>
      <c r="AB68" s="25">
        <v>0.45123999999999997</v>
      </c>
      <c r="AC68" s="9">
        <v>9.0700000000000003E-2</v>
      </c>
      <c r="AD68" s="9">
        <v>9.7900000000000001E-3</v>
      </c>
      <c r="AE68" s="9">
        <v>0.11655</v>
      </c>
      <c r="AF68" s="25">
        <v>4.0410899999999996</v>
      </c>
      <c r="AG68" s="9">
        <v>1.28732</v>
      </c>
      <c r="AH68" s="9">
        <v>2.57192</v>
      </c>
      <c r="AI68" s="9">
        <v>1.9530400000000001</v>
      </c>
      <c r="AJ68" s="9">
        <v>1.3448899999999999</v>
      </c>
      <c r="AK68" s="9">
        <v>0.28062999999999999</v>
      </c>
      <c r="AL68" s="9">
        <v>1.51349</v>
      </c>
      <c r="AM68" s="9">
        <v>1.27321</v>
      </c>
      <c r="AN68" s="9">
        <v>1.7229999999999999E-2</v>
      </c>
      <c r="AO68" s="9">
        <v>5.6520000000000001E-2</v>
      </c>
      <c r="AP68" s="9">
        <v>2.4715500000000001</v>
      </c>
      <c r="AQ68" s="25">
        <v>0.37945000000000001</v>
      </c>
      <c r="AR68" s="9">
        <v>5.3260000000000002E-2</v>
      </c>
      <c r="AS68" s="9">
        <v>9.8000000000000004E-2</v>
      </c>
      <c r="AT68" s="25">
        <v>0.13400000000000001</v>
      </c>
      <c r="AU68" s="9">
        <v>0.62731999999999999</v>
      </c>
      <c r="AV68" s="25">
        <v>0.99450000000000005</v>
      </c>
      <c r="AW68" s="9">
        <v>1.108E-2</v>
      </c>
      <c r="AX68" s="9">
        <v>5</v>
      </c>
      <c r="AY68" s="9">
        <v>0.37058999999999997</v>
      </c>
      <c r="AZ68" s="9">
        <v>0.59743000000000002</v>
      </c>
      <c r="BA68" s="9">
        <v>1.9400000000000001E-3</v>
      </c>
      <c r="BB68" s="9">
        <v>0.42385</v>
      </c>
      <c r="BC68" s="9">
        <v>0.10389</v>
      </c>
      <c r="BD68" s="9">
        <v>0.34370000000000001</v>
      </c>
      <c r="BE68" s="9">
        <v>0.11767</v>
      </c>
      <c r="BF68" s="9">
        <v>1.9501599999999999</v>
      </c>
      <c r="BG68" s="9">
        <v>3.5302699999999998</v>
      </c>
      <c r="BH68" s="9">
        <v>8.4059999999999996E-2</v>
      </c>
      <c r="BI68" s="9">
        <v>0.62860000000000005</v>
      </c>
      <c r="BJ68" s="25">
        <v>0.18834999999999999</v>
      </c>
      <c r="BK68" s="9">
        <v>5</v>
      </c>
      <c r="BL68" s="9">
        <v>9.0819999999999998E-2</v>
      </c>
      <c r="BM68" s="9">
        <v>0.34526000000000001</v>
      </c>
      <c r="BN68" s="9">
        <v>0.42072999999999999</v>
      </c>
      <c r="BO68" s="25">
        <v>0.26474999999999999</v>
      </c>
      <c r="BP68" s="9">
        <v>4.9199999999999999E-3</v>
      </c>
      <c r="BQ68" s="9">
        <v>3.8730000000000001E-2</v>
      </c>
      <c r="BR68" s="9">
        <v>0.11629</v>
      </c>
      <c r="BS68" s="9">
        <v>9.2869999999999994E-2</v>
      </c>
      <c r="BT68" s="9">
        <v>2.2000000000000001E-3</v>
      </c>
      <c r="BU68" s="25">
        <v>0.18720000000000001</v>
      </c>
      <c r="BV68" s="9">
        <v>3.0834700000000002</v>
      </c>
      <c r="BW68" s="9">
        <v>0.17288999999999999</v>
      </c>
      <c r="BX68" s="9">
        <v>1.6100000000000001E-3</v>
      </c>
      <c r="BY68" s="9">
        <v>0.17085</v>
      </c>
      <c r="BZ68" s="9">
        <v>6.7760000000000001E-2</v>
      </c>
      <c r="CA68" s="25">
        <v>5.8597000000000001</v>
      </c>
      <c r="CB68" s="25">
        <v>12.35802</v>
      </c>
      <c r="CC68" s="9">
        <v>3.0899999999999999E-3</v>
      </c>
      <c r="CD68" s="9">
        <v>1.4499999999999999E-3</v>
      </c>
      <c r="CE68" s="9">
        <v>5</v>
      </c>
      <c r="CF68" s="9">
        <v>8.3960000000000007E-2</v>
      </c>
      <c r="CG68" s="9">
        <v>0.76166999999999996</v>
      </c>
      <c r="CH68" s="9">
        <v>7.5550000000000006E-2</v>
      </c>
      <c r="CI68" s="9">
        <v>0.63161</v>
      </c>
      <c r="CJ68" s="9">
        <v>0.47305999999999998</v>
      </c>
      <c r="CK68" s="9">
        <v>0.21936</v>
      </c>
      <c r="CL68" s="9">
        <v>4.0800000000000003E-3</v>
      </c>
      <c r="CM68" s="9">
        <v>3.977E-2</v>
      </c>
      <c r="CN68" s="9">
        <v>5</v>
      </c>
      <c r="CO68" s="9">
        <v>2.8999999999999998E-3</v>
      </c>
      <c r="CP68" s="9">
        <v>3.7420000000000002E-2</v>
      </c>
      <c r="CQ68" s="9">
        <v>9.3280000000000002E-2</v>
      </c>
      <c r="CR68" s="9">
        <v>4.4560000000000002E-2</v>
      </c>
      <c r="CS68" s="9">
        <v>0.11769</v>
      </c>
      <c r="CT68" s="9">
        <v>3.4189999999999998E-2</v>
      </c>
      <c r="CU68" s="9">
        <v>4.2180000000000002E-2</v>
      </c>
      <c r="CV68" s="9">
        <v>0.25708999999999999</v>
      </c>
      <c r="CW68" s="9">
        <v>2.1800000000000001E-3</v>
      </c>
      <c r="CX68" s="9">
        <v>6.0780000000000001E-2</v>
      </c>
      <c r="CY68" s="9">
        <v>3.5740000000000001E-2</v>
      </c>
      <c r="CZ68" s="9">
        <v>6.3800000000000003E-3</v>
      </c>
      <c r="DA68" s="9">
        <v>1.004E-2</v>
      </c>
      <c r="DB68" s="9">
        <v>3.0980000000000001E-2</v>
      </c>
      <c r="DC68" s="9">
        <v>0.10192</v>
      </c>
      <c r="DD68" s="9">
        <v>4.3800000000000002E-3</v>
      </c>
      <c r="DE68" s="9">
        <v>6.01675</v>
      </c>
      <c r="DF68" s="9">
        <v>7.2700000000000004E-3</v>
      </c>
      <c r="DG68" s="9">
        <v>6.4799999999999996E-3</v>
      </c>
      <c r="DH68" s="9">
        <v>0.63895000000000002</v>
      </c>
    </row>
    <row r="69" spans="1:112" s="8" customFormat="1" x14ac:dyDescent="0.15">
      <c r="A69" s="9" t="s">
        <v>178</v>
      </c>
      <c r="B69" s="9">
        <v>3.1321699999999999</v>
      </c>
      <c r="C69" s="9">
        <v>1.3782000000000001</v>
      </c>
      <c r="D69" s="9">
        <v>4.6774800000000001</v>
      </c>
      <c r="E69" s="9">
        <v>0.27485999999999999</v>
      </c>
      <c r="F69" s="9">
        <v>6.2162499999999996</v>
      </c>
      <c r="G69" s="9">
        <v>8.1044599999999996</v>
      </c>
      <c r="H69" s="9">
        <v>1.16865</v>
      </c>
      <c r="I69" s="9">
        <v>6.4710000000000004E-2</v>
      </c>
      <c r="J69" s="9">
        <v>2.12E-2</v>
      </c>
      <c r="K69" s="9">
        <v>4.4400000000000002E-2</v>
      </c>
      <c r="L69" s="9">
        <v>0.14291000000000001</v>
      </c>
      <c r="M69" s="9">
        <v>12.664070000000001</v>
      </c>
      <c r="N69" s="9">
        <v>5.3178900000000002</v>
      </c>
      <c r="O69" s="9">
        <v>7.1459999999999996E-2</v>
      </c>
      <c r="P69" s="9">
        <v>0.49131000000000002</v>
      </c>
      <c r="Q69" s="9">
        <v>4.1001799999999999</v>
      </c>
      <c r="R69" s="9">
        <v>5.9150000000000001E-2</v>
      </c>
      <c r="S69" s="9">
        <v>9.6549999999999997E-2</v>
      </c>
      <c r="T69" s="9">
        <v>3.0030000000000001E-2</v>
      </c>
      <c r="U69" s="9">
        <v>7.3599999999999999E-2</v>
      </c>
      <c r="V69" s="9">
        <v>0.32861000000000001</v>
      </c>
      <c r="W69" s="9">
        <v>2.649E-2</v>
      </c>
      <c r="X69" s="9">
        <v>5.8459999999999998E-2</v>
      </c>
      <c r="Y69" s="9">
        <v>8.0680000000000002E-2</v>
      </c>
      <c r="Z69" s="9">
        <v>1.4919999999999999E-2</v>
      </c>
      <c r="AA69" s="25">
        <v>0.36559000000000003</v>
      </c>
      <c r="AB69" s="25">
        <v>0.81396999999999997</v>
      </c>
      <c r="AC69" s="9">
        <v>8.5430000000000006E-2</v>
      </c>
      <c r="AD69" s="9">
        <v>8.3000000000000001E-3</v>
      </c>
      <c r="AE69" s="9">
        <v>7.0830000000000004E-2</v>
      </c>
      <c r="AF69" s="25">
        <v>5.1239600000000003</v>
      </c>
      <c r="AG69" s="9">
        <v>1.5388299999999999</v>
      </c>
      <c r="AH69" s="9">
        <v>1.8626400000000001</v>
      </c>
      <c r="AI69" s="9">
        <v>1.63697</v>
      </c>
      <c r="AJ69" s="9">
        <v>1.34249</v>
      </c>
      <c r="AK69" s="9">
        <v>0.21079000000000001</v>
      </c>
      <c r="AL69" s="9">
        <v>1.3602700000000001</v>
      </c>
      <c r="AM69" s="9">
        <v>0.89629999999999999</v>
      </c>
      <c r="AN69" s="9">
        <v>9.7599999999999996E-3</v>
      </c>
      <c r="AO69" s="9">
        <v>4.6359999999999998E-2</v>
      </c>
      <c r="AP69" s="9">
        <v>1.0789899999999999</v>
      </c>
      <c r="AQ69" s="25">
        <v>0.29348999999999997</v>
      </c>
      <c r="AR69" s="9">
        <v>4.0570000000000002E-2</v>
      </c>
      <c r="AS69" s="9">
        <v>7.5209999999999999E-2</v>
      </c>
      <c r="AT69" s="25">
        <v>0.21090999999999999</v>
      </c>
      <c r="AU69" s="9">
        <v>0.41353000000000001</v>
      </c>
      <c r="AV69" s="25">
        <v>0.77229999999999999</v>
      </c>
      <c r="AW69" s="9">
        <v>6.8500000000000002E-3</v>
      </c>
      <c r="AX69" s="9">
        <v>5</v>
      </c>
      <c r="AY69" s="9">
        <v>0.32549</v>
      </c>
      <c r="AZ69" s="9">
        <v>0.25951000000000002</v>
      </c>
      <c r="BA69" s="9">
        <v>3.0100000000000001E-3</v>
      </c>
      <c r="BB69" s="9">
        <v>0.24590000000000001</v>
      </c>
      <c r="BC69" s="9">
        <v>7.5319999999999998E-2</v>
      </c>
      <c r="BD69" s="9">
        <v>0.26188</v>
      </c>
      <c r="BE69" s="9">
        <v>0.12822</v>
      </c>
      <c r="BF69" s="9">
        <v>1.1019000000000001</v>
      </c>
      <c r="BG69" s="9">
        <v>1.2526999999999999</v>
      </c>
      <c r="BH69" s="9">
        <v>7.7909999999999993E-2</v>
      </c>
      <c r="BI69" s="9">
        <v>0.41854000000000002</v>
      </c>
      <c r="BJ69" s="25">
        <v>0.31646000000000002</v>
      </c>
      <c r="BK69" s="9">
        <v>5</v>
      </c>
      <c r="BL69" s="9">
        <v>7.1099999999999997E-2</v>
      </c>
      <c r="BM69" s="9">
        <v>0.28594999999999998</v>
      </c>
      <c r="BN69" s="9">
        <v>0.32601000000000002</v>
      </c>
      <c r="BO69" s="25">
        <v>0.42609000000000002</v>
      </c>
      <c r="BP69" s="9">
        <v>5.7099999999999998E-3</v>
      </c>
      <c r="BQ69" s="9">
        <v>2.546E-2</v>
      </c>
      <c r="BR69" s="9">
        <v>0.13086</v>
      </c>
      <c r="BS69" s="9">
        <v>6.6710000000000005E-2</v>
      </c>
      <c r="BT69" s="9">
        <v>1.7099999999999999E-3</v>
      </c>
      <c r="BU69" s="25">
        <v>0.20343</v>
      </c>
      <c r="BV69" s="9">
        <v>3.3132000000000001</v>
      </c>
      <c r="BW69" s="9">
        <v>0.18185999999999999</v>
      </c>
      <c r="BX69" s="9">
        <v>3.1700000000000001E-3</v>
      </c>
      <c r="BY69" s="9">
        <v>0.13786999999999999</v>
      </c>
      <c r="BZ69" s="9">
        <v>4.4089999999999997E-2</v>
      </c>
      <c r="CA69" s="25">
        <v>7.95038</v>
      </c>
      <c r="CB69" s="25">
        <v>20.591950000000001</v>
      </c>
      <c r="CC69" s="9">
        <v>1.91E-3</v>
      </c>
      <c r="CD69" s="9">
        <v>1.6000000000000001E-3</v>
      </c>
      <c r="CE69" s="9">
        <v>5</v>
      </c>
      <c r="CF69" s="9">
        <v>7.0669999999999997E-2</v>
      </c>
      <c r="CG69" s="9">
        <v>0.66420000000000001</v>
      </c>
      <c r="CH69" s="9">
        <v>8.0229999999999996E-2</v>
      </c>
      <c r="CI69" s="9">
        <v>0.59280999999999995</v>
      </c>
      <c r="CJ69" s="9">
        <v>0.45921000000000001</v>
      </c>
      <c r="CK69" s="9">
        <v>0.27603</v>
      </c>
      <c r="CL69" s="9">
        <v>3.0100000000000001E-3</v>
      </c>
      <c r="CM69" s="9">
        <v>3.2509999999999997E-2</v>
      </c>
      <c r="CN69" s="9">
        <v>5</v>
      </c>
      <c r="CO69" s="9">
        <v>3.3500000000000001E-3</v>
      </c>
      <c r="CP69" s="9">
        <v>4.054E-2</v>
      </c>
      <c r="CQ69" s="9">
        <v>0.10741000000000001</v>
      </c>
      <c r="CR69" s="9">
        <v>4.9919999999999999E-2</v>
      </c>
      <c r="CS69" s="9">
        <v>9.8489999999999994E-2</v>
      </c>
      <c r="CT69" s="9">
        <v>4.2610000000000002E-2</v>
      </c>
      <c r="CU69" s="9">
        <v>4.6019999999999998E-2</v>
      </c>
      <c r="CV69" s="9">
        <v>0.30073</v>
      </c>
      <c r="CW69" s="9">
        <v>1.7600000000000001E-3</v>
      </c>
      <c r="CX69" s="9">
        <v>5.525E-2</v>
      </c>
      <c r="CY69" s="9">
        <v>3.8960000000000002E-2</v>
      </c>
      <c r="CZ69" s="9">
        <v>8.9999999999999993E-3</v>
      </c>
      <c r="DA69" s="9">
        <v>1.102E-2</v>
      </c>
      <c r="DB69" s="9">
        <v>3.3849999999999998E-2</v>
      </c>
      <c r="DC69" s="9">
        <v>7.4249999999999997E-2</v>
      </c>
      <c r="DD69" s="9">
        <v>3.9199999999999999E-3</v>
      </c>
      <c r="DE69" s="9">
        <v>7.13584</v>
      </c>
      <c r="DF69" s="9">
        <v>6.8599999999999998E-3</v>
      </c>
      <c r="DG69" s="9">
        <v>4.7000000000000002E-3</v>
      </c>
      <c r="DH69" s="9">
        <v>0.66435999999999995</v>
      </c>
    </row>
    <row r="70" spans="1:112" s="8" customFormat="1" x14ac:dyDescent="0.15">
      <c r="A70" s="9" t="s">
        <v>179</v>
      </c>
      <c r="B70" s="9">
        <v>2.4879699999999998</v>
      </c>
      <c r="C70" s="9">
        <v>1.1949700000000001</v>
      </c>
      <c r="D70" s="9">
        <v>3.7336499999999999</v>
      </c>
      <c r="E70" s="9">
        <v>0.22536</v>
      </c>
      <c r="F70" s="9">
        <v>6.1143799999999997</v>
      </c>
      <c r="G70" s="9">
        <v>7.9345600000000003</v>
      </c>
      <c r="H70" s="9">
        <v>0.88907999999999998</v>
      </c>
      <c r="I70" s="9">
        <v>7.467E-2</v>
      </c>
      <c r="J70" s="9">
        <v>4.5019999999999998E-2</v>
      </c>
      <c r="K70" s="9">
        <v>4.1820000000000003E-2</v>
      </c>
      <c r="L70" s="9">
        <v>0.11778</v>
      </c>
      <c r="M70" s="9">
        <v>12.182259999999999</v>
      </c>
      <c r="N70" s="9">
        <v>5.0001300000000004</v>
      </c>
      <c r="O70" s="9">
        <v>1.5200000000000001E-3</v>
      </c>
      <c r="P70" s="9">
        <v>0.20924999999999999</v>
      </c>
      <c r="Q70" s="9">
        <v>7.7278900000000004</v>
      </c>
      <c r="R70" s="9">
        <v>5.4260000000000003E-2</v>
      </c>
      <c r="S70" s="9">
        <v>8.3729999999999999E-2</v>
      </c>
      <c r="T70" s="9">
        <v>3.9849999999999997E-2</v>
      </c>
      <c r="U70" s="9">
        <v>6.7140000000000005E-2</v>
      </c>
      <c r="V70" s="9">
        <v>0.27159</v>
      </c>
      <c r="W70" s="9">
        <v>3.0530000000000002E-2</v>
      </c>
      <c r="X70" s="9">
        <v>6.7150000000000001E-2</v>
      </c>
      <c r="Y70" s="9">
        <v>7.6240000000000002E-2</v>
      </c>
      <c r="Z70" s="9">
        <v>2.0449999999999999E-2</v>
      </c>
      <c r="AA70" s="25">
        <v>0.18636</v>
      </c>
      <c r="AB70" s="25">
        <v>0.56710000000000005</v>
      </c>
      <c r="AC70" s="9">
        <v>7.2980000000000003E-2</v>
      </c>
      <c r="AD70" s="9">
        <v>5.47E-3</v>
      </c>
      <c r="AE70" s="9">
        <v>6.9790000000000005E-2</v>
      </c>
      <c r="AF70" s="25">
        <v>4.9806499999999998</v>
      </c>
      <c r="AG70" s="9">
        <v>0.91330999999999996</v>
      </c>
      <c r="AH70" s="9">
        <v>1.40266</v>
      </c>
      <c r="AI70" s="9">
        <v>1.82789</v>
      </c>
      <c r="AJ70" s="9">
        <v>1.39279</v>
      </c>
      <c r="AK70" s="9">
        <v>0.19478000000000001</v>
      </c>
      <c r="AL70" s="9">
        <v>1.1737200000000001</v>
      </c>
      <c r="AM70" s="9">
        <v>0.85297000000000001</v>
      </c>
      <c r="AN70" s="9">
        <v>5.3699999999999998E-3</v>
      </c>
      <c r="AO70" s="9">
        <v>4.573E-2</v>
      </c>
      <c r="AP70" s="9">
        <v>0.92532999999999999</v>
      </c>
      <c r="AQ70" s="25">
        <v>0.24160999999999999</v>
      </c>
      <c r="AR70" s="9">
        <v>2.5270000000000001E-2</v>
      </c>
      <c r="AS70" s="9">
        <v>4.1000000000000002E-2</v>
      </c>
      <c r="AT70" s="25">
        <v>0.18915999999999999</v>
      </c>
      <c r="AU70" s="9">
        <v>0.38702999999999999</v>
      </c>
      <c r="AV70" s="25">
        <v>0.67096</v>
      </c>
      <c r="AW70" s="9">
        <v>1.009E-2</v>
      </c>
      <c r="AX70" s="9">
        <v>5</v>
      </c>
      <c r="AY70" s="9">
        <v>0.25828000000000001</v>
      </c>
      <c r="AZ70" s="9">
        <v>0.31086999999999998</v>
      </c>
      <c r="BA70" s="9">
        <v>3.47E-3</v>
      </c>
      <c r="BB70" s="9">
        <v>0.21531</v>
      </c>
      <c r="BC70" s="9">
        <v>7.1900000000000006E-2</v>
      </c>
      <c r="BD70" s="9">
        <v>0.24701999999999999</v>
      </c>
      <c r="BE70" s="9">
        <v>0.10571</v>
      </c>
      <c r="BF70" s="9">
        <v>0.80683000000000005</v>
      </c>
      <c r="BG70" s="9">
        <v>0.89073000000000002</v>
      </c>
      <c r="BH70" s="9">
        <v>6.7900000000000002E-2</v>
      </c>
      <c r="BI70" s="9">
        <v>0.32952999999999999</v>
      </c>
      <c r="BJ70" s="25">
        <v>0.23286999999999999</v>
      </c>
      <c r="BK70" s="9">
        <v>5</v>
      </c>
      <c r="BL70" s="9">
        <v>0.05</v>
      </c>
      <c r="BM70" s="9">
        <v>0.24582000000000001</v>
      </c>
      <c r="BN70" s="9">
        <v>0.27728000000000003</v>
      </c>
      <c r="BO70" s="25">
        <v>0.34106999999999998</v>
      </c>
      <c r="BP70" s="9">
        <v>8.2500000000000004E-3</v>
      </c>
      <c r="BQ70" s="9">
        <v>2.9090000000000001E-2</v>
      </c>
      <c r="BR70" s="9">
        <v>8.992E-2</v>
      </c>
      <c r="BS70" s="9">
        <v>7.9079999999999998E-2</v>
      </c>
      <c r="BT70" s="9">
        <v>2.3700000000000001E-3</v>
      </c>
      <c r="BU70" s="25">
        <v>0.14058999999999999</v>
      </c>
      <c r="BV70" s="9">
        <v>2.70025</v>
      </c>
      <c r="BW70" s="9">
        <v>0.13181999999999999</v>
      </c>
      <c r="BX70" s="9">
        <v>1.6100000000000001E-3</v>
      </c>
      <c r="BY70" s="9">
        <v>9.2240000000000003E-2</v>
      </c>
      <c r="BZ70" s="9">
        <v>4.2619999999999998E-2</v>
      </c>
      <c r="CA70" s="25">
        <v>4.9370500000000002</v>
      </c>
      <c r="CB70" s="25">
        <v>15.120559999999999</v>
      </c>
      <c r="CC70" s="9">
        <v>1.1199999999999999E-3</v>
      </c>
      <c r="CD70" s="9">
        <v>3.5E-4</v>
      </c>
      <c r="CE70" s="9">
        <v>5</v>
      </c>
      <c r="CF70" s="9">
        <v>4.4330000000000001E-2</v>
      </c>
      <c r="CG70" s="9">
        <v>0.48686000000000001</v>
      </c>
      <c r="CH70" s="9">
        <v>7.3660000000000003E-2</v>
      </c>
      <c r="CI70" s="9">
        <v>0.49876999999999999</v>
      </c>
      <c r="CJ70" s="9">
        <v>0.38379000000000002</v>
      </c>
      <c r="CK70" s="9">
        <v>0.20538999999999999</v>
      </c>
      <c r="CL70" s="9">
        <v>2.2000000000000001E-3</v>
      </c>
      <c r="CM70" s="9">
        <v>2.673E-2</v>
      </c>
      <c r="CN70" s="9">
        <v>5</v>
      </c>
      <c r="CO70" s="9">
        <v>2.31E-3</v>
      </c>
      <c r="CP70" s="9">
        <v>3.3149999999999999E-2</v>
      </c>
      <c r="CQ70" s="9">
        <v>9.8150000000000001E-2</v>
      </c>
      <c r="CR70" s="9">
        <v>4.4240000000000002E-2</v>
      </c>
      <c r="CS70" s="9">
        <v>6.8180000000000004E-2</v>
      </c>
      <c r="CT70" s="9">
        <v>3.7220000000000003E-2</v>
      </c>
      <c r="CU70" s="9">
        <v>4.231E-2</v>
      </c>
      <c r="CV70" s="9">
        <v>0.27955000000000002</v>
      </c>
      <c r="CW70" s="9">
        <v>1.3799999999999999E-3</v>
      </c>
      <c r="CX70" s="9">
        <v>5.7820000000000003E-2</v>
      </c>
      <c r="CY70" s="9">
        <v>3.533E-2</v>
      </c>
      <c r="CZ70" s="9">
        <v>3.48E-3</v>
      </c>
      <c r="DA70" s="9">
        <v>8.6300000000000005E-3</v>
      </c>
      <c r="DB70" s="9">
        <v>2.7900000000000001E-2</v>
      </c>
      <c r="DC70" s="9">
        <v>5.3109999999999997E-2</v>
      </c>
      <c r="DD70" s="9">
        <v>3.14E-3</v>
      </c>
      <c r="DE70" s="9">
        <v>2.3635999999999999</v>
      </c>
      <c r="DF70" s="9">
        <v>3.7499999999999999E-3</v>
      </c>
      <c r="DG70" s="9">
        <v>4.13E-3</v>
      </c>
      <c r="DH70" s="9">
        <v>0.40999000000000002</v>
      </c>
    </row>
    <row r="71" spans="1:112" s="8" customFormat="1" x14ac:dyDescent="0.15">
      <c r="A71" s="9" t="s">
        <v>180</v>
      </c>
      <c r="B71" s="9">
        <v>3.2964500000000001</v>
      </c>
      <c r="C71" s="9">
        <v>1.45442</v>
      </c>
      <c r="D71" s="9">
        <v>4.5482699999999996</v>
      </c>
      <c r="E71" s="9">
        <v>1.06782</v>
      </c>
      <c r="F71" s="9">
        <v>7.6300299999999996</v>
      </c>
      <c r="G71" s="9">
        <v>11.151730000000001</v>
      </c>
      <c r="H71" s="9">
        <v>1.13626</v>
      </c>
      <c r="I71" s="9">
        <v>7.2440000000000004E-2</v>
      </c>
      <c r="J71" s="9">
        <v>5.6160000000000002E-2</v>
      </c>
      <c r="K71" s="9">
        <v>4.3229999999999998E-2</v>
      </c>
      <c r="L71" s="9">
        <v>0.19724</v>
      </c>
      <c r="M71" s="9">
        <v>16.816790000000001</v>
      </c>
      <c r="N71" s="9">
        <v>7.9696600000000002</v>
      </c>
      <c r="O71" s="9">
        <v>2.9440000000000001E-2</v>
      </c>
      <c r="P71" s="9">
        <v>0.38605</v>
      </c>
      <c r="Q71" s="9">
        <v>4.7512400000000001</v>
      </c>
      <c r="R71" s="9">
        <v>9.2329999999999995E-2</v>
      </c>
      <c r="S71" s="9">
        <v>0.12789</v>
      </c>
      <c r="T71" s="9">
        <v>3.1669999999999997E-2</v>
      </c>
      <c r="U71" s="9">
        <v>6.1379999999999997E-2</v>
      </c>
      <c r="V71" s="9">
        <v>0.35696</v>
      </c>
      <c r="W71" s="9">
        <v>3.6549999999999999E-2</v>
      </c>
      <c r="X71" s="9">
        <v>0.10455</v>
      </c>
      <c r="Y71" s="9">
        <v>7.9640000000000002E-2</v>
      </c>
      <c r="Z71" s="9">
        <v>2.181E-2</v>
      </c>
      <c r="AA71" s="25">
        <v>0.33735999999999999</v>
      </c>
      <c r="AB71" s="25">
        <v>0.82889999999999997</v>
      </c>
      <c r="AC71" s="9">
        <v>9.5750000000000002E-2</v>
      </c>
      <c r="AD71" s="9">
        <v>2.4099999999999998E-3</v>
      </c>
      <c r="AE71" s="9">
        <v>0.10542</v>
      </c>
      <c r="AF71" s="25">
        <v>7.0846999999999998</v>
      </c>
      <c r="AG71" s="9">
        <v>1.3884700000000001</v>
      </c>
      <c r="AH71" s="9">
        <v>2.1245099999999999</v>
      </c>
      <c r="AI71" s="9">
        <v>3.3260200000000002</v>
      </c>
      <c r="AJ71" s="9">
        <v>2.5579299999999998</v>
      </c>
      <c r="AK71" s="9">
        <v>0.26224999999999998</v>
      </c>
      <c r="AL71" s="9">
        <v>1.9643600000000001</v>
      </c>
      <c r="AM71" s="9">
        <v>1.50474</v>
      </c>
      <c r="AN71" s="9">
        <v>7.8799999999999999E-3</v>
      </c>
      <c r="AO71" s="9">
        <v>7.6950000000000005E-2</v>
      </c>
      <c r="AP71" s="9">
        <v>1.6791799999999999</v>
      </c>
      <c r="AQ71" s="25">
        <v>0.29385</v>
      </c>
      <c r="AR71" s="9">
        <v>4.0599999999999997E-2</v>
      </c>
      <c r="AS71" s="9">
        <v>0.11890000000000001</v>
      </c>
      <c r="AT71" s="25">
        <v>0.22889999999999999</v>
      </c>
      <c r="AU71" s="9">
        <v>0.72367000000000004</v>
      </c>
      <c r="AV71" s="25">
        <v>0.83387999999999995</v>
      </c>
      <c r="AW71" s="9">
        <v>5.8500000000000002E-3</v>
      </c>
      <c r="AX71" s="9">
        <v>5</v>
      </c>
      <c r="AY71" s="9">
        <v>0.38662999999999997</v>
      </c>
      <c r="AZ71" s="9">
        <v>0.46905999999999998</v>
      </c>
      <c r="BA71" s="9">
        <v>2.7599999999999999E-3</v>
      </c>
      <c r="BB71" s="9">
        <v>0.38885999999999998</v>
      </c>
      <c r="BC71" s="9">
        <v>0.14902000000000001</v>
      </c>
      <c r="BD71" s="9">
        <v>0.56188000000000005</v>
      </c>
      <c r="BE71" s="9">
        <v>0.14047999999999999</v>
      </c>
      <c r="BF71" s="9">
        <v>1.0175799999999999</v>
      </c>
      <c r="BG71" s="9">
        <v>1.25535</v>
      </c>
      <c r="BH71" s="9">
        <v>9.307E-2</v>
      </c>
      <c r="BI71" s="9">
        <v>0.60372000000000003</v>
      </c>
      <c r="BJ71" s="25">
        <v>0.26879999999999998</v>
      </c>
      <c r="BK71" s="9">
        <v>5</v>
      </c>
      <c r="BL71" s="9">
        <v>7.102E-2</v>
      </c>
      <c r="BM71" s="9">
        <v>0.48885000000000001</v>
      </c>
      <c r="BN71" s="9">
        <v>0.39219999999999999</v>
      </c>
      <c r="BO71" s="25">
        <v>0.49376999999999999</v>
      </c>
      <c r="BP71" s="9">
        <v>1.17E-2</v>
      </c>
      <c r="BQ71" s="9">
        <v>4.9110000000000001E-2</v>
      </c>
      <c r="BR71" s="9">
        <v>0.20902999999999999</v>
      </c>
      <c r="BS71" s="9">
        <v>0.11488</v>
      </c>
      <c r="BT71" s="9">
        <v>3.7599999999999999E-3</v>
      </c>
      <c r="BU71" s="25">
        <v>0.18081</v>
      </c>
      <c r="BV71" s="9">
        <v>4.9048999999999996</v>
      </c>
      <c r="BW71" s="9">
        <v>0.22425</v>
      </c>
      <c r="BX71" s="9">
        <v>2.0699999999999998E-3</v>
      </c>
      <c r="BY71" s="9">
        <v>0.14671999999999999</v>
      </c>
      <c r="BZ71" s="9">
        <v>5.731E-2</v>
      </c>
      <c r="CA71" s="25">
        <v>6.5091200000000002</v>
      </c>
      <c r="CB71" s="25">
        <v>28.096520000000002</v>
      </c>
      <c r="CC71" s="9">
        <v>1.6199999999999999E-3</v>
      </c>
      <c r="CD71" s="9">
        <v>6.4000000000000005E-4</v>
      </c>
      <c r="CE71" s="9">
        <v>5</v>
      </c>
      <c r="CF71" s="9">
        <v>5.4059999999999997E-2</v>
      </c>
      <c r="CG71" s="9">
        <v>0.7782</v>
      </c>
      <c r="CH71" s="9">
        <v>0.10628</v>
      </c>
      <c r="CI71" s="9">
        <v>0.85136000000000001</v>
      </c>
      <c r="CJ71" s="9">
        <v>0.65642</v>
      </c>
      <c r="CK71" s="9">
        <v>0.35546</v>
      </c>
      <c r="CL71" s="9">
        <v>1.8500000000000001E-3</v>
      </c>
      <c r="CM71" s="9">
        <v>4.9239999999999999E-2</v>
      </c>
      <c r="CN71" s="9">
        <v>5</v>
      </c>
      <c r="CO71" s="9">
        <v>2.1299999999999999E-3</v>
      </c>
      <c r="CP71" s="9">
        <v>6.0499999999999998E-2</v>
      </c>
      <c r="CQ71" s="9">
        <v>0.18062</v>
      </c>
      <c r="CR71" s="9">
        <v>8.0159999999999995E-2</v>
      </c>
      <c r="CS71" s="9">
        <v>9.7250000000000003E-2</v>
      </c>
      <c r="CT71" s="9">
        <v>7.1040000000000006E-2</v>
      </c>
      <c r="CU71" s="9">
        <v>7.3109999999999994E-2</v>
      </c>
      <c r="CV71" s="9">
        <v>0.47910999999999998</v>
      </c>
      <c r="CW71" s="9">
        <v>1.2999999999999999E-3</v>
      </c>
      <c r="CX71" s="9">
        <v>5.3719999999999997E-2</v>
      </c>
      <c r="CY71" s="9">
        <v>5.6939999999999998E-2</v>
      </c>
      <c r="CZ71" s="9">
        <v>8.7100000000000007E-3</v>
      </c>
      <c r="DA71" s="9">
        <v>1.508E-2</v>
      </c>
      <c r="DB71" s="9">
        <v>4.2639999999999997E-2</v>
      </c>
      <c r="DC71" s="9">
        <v>6.0979999999999999E-2</v>
      </c>
      <c r="DD71" s="9">
        <v>2.7699999999999999E-3</v>
      </c>
      <c r="DE71" s="9">
        <v>3.1332800000000001</v>
      </c>
      <c r="DF71" s="9">
        <v>5.77E-3</v>
      </c>
      <c r="DG71" s="9">
        <v>2.5000000000000001E-3</v>
      </c>
      <c r="DH71" s="9">
        <v>0.49321999999999999</v>
      </c>
    </row>
    <row r="72" spans="1:112" s="8" customFormat="1" x14ac:dyDescent="0.15">
      <c r="A72" s="9" t="s">
        <v>181</v>
      </c>
      <c r="B72" s="9">
        <v>3.61327</v>
      </c>
      <c r="C72" s="9">
        <v>1.3606799999999999</v>
      </c>
      <c r="D72" s="9">
        <v>4.5706699999999998</v>
      </c>
      <c r="E72" s="9">
        <v>2.4061699999999999</v>
      </c>
      <c r="F72" s="9">
        <v>6.1078599999999996</v>
      </c>
      <c r="G72" s="9">
        <v>8.4281600000000001</v>
      </c>
      <c r="H72" s="9">
        <v>1.08992</v>
      </c>
      <c r="I72" s="9">
        <v>6.9620000000000001E-2</v>
      </c>
      <c r="J72" s="9">
        <v>4.9709999999999997E-2</v>
      </c>
      <c r="K72" s="9">
        <v>0</v>
      </c>
      <c r="L72" s="9">
        <v>0.13406999999999999</v>
      </c>
      <c r="M72" s="9">
        <v>11.9399</v>
      </c>
      <c r="N72" s="9">
        <v>5.3332899999999999</v>
      </c>
      <c r="O72" s="9">
        <v>4.795E-2</v>
      </c>
      <c r="P72" s="9">
        <v>0.41787999999999997</v>
      </c>
      <c r="Q72" s="9">
        <v>3.40476</v>
      </c>
      <c r="R72" s="9">
        <v>7.7340000000000006E-2</v>
      </c>
      <c r="S72" s="9">
        <v>8.6260000000000003E-2</v>
      </c>
      <c r="T72" s="9">
        <v>3.0249999999999999E-2</v>
      </c>
      <c r="U72" s="9">
        <v>3.1559999999999998E-2</v>
      </c>
      <c r="V72" s="9">
        <v>0.31989000000000001</v>
      </c>
      <c r="W72" s="9">
        <v>4.0980000000000003E-2</v>
      </c>
      <c r="X72" s="9">
        <v>5.8630000000000002E-2</v>
      </c>
      <c r="Y72" s="9">
        <v>3.3599999999999998E-2</v>
      </c>
      <c r="Z72" s="9">
        <v>1.132E-2</v>
      </c>
      <c r="AA72" s="25">
        <v>0.32876</v>
      </c>
      <c r="AB72" s="25">
        <v>0.69450000000000001</v>
      </c>
      <c r="AC72" s="9">
        <v>8.6410000000000001E-2</v>
      </c>
      <c r="AD72" s="9">
        <v>4.0099999999999997E-3</v>
      </c>
      <c r="AE72" s="9">
        <v>9.3729999999999994E-2</v>
      </c>
      <c r="AF72" s="25">
        <v>5.8220000000000001</v>
      </c>
      <c r="AG72" s="9">
        <v>1.2225999999999999</v>
      </c>
      <c r="AH72" s="9">
        <v>1.5403800000000001</v>
      </c>
      <c r="AI72" s="9">
        <v>2.1046800000000001</v>
      </c>
      <c r="AJ72" s="9">
        <v>1.6019399999999999</v>
      </c>
      <c r="AK72" s="9">
        <v>0.20633000000000001</v>
      </c>
      <c r="AL72" s="9">
        <v>1.66479</v>
      </c>
      <c r="AM72" s="9">
        <v>1.0518000000000001</v>
      </c>
      <c r="AN72" s="9">
        <v>7.45E-3</v>
      </c>
      <c r="AO72" s="9">
        <v>5.1529999999999999E-2</v>
      </c>
      <c r="AP72" s="9">
        <v>1.17123</v>
      </c>
      <c r="AQ72" s="25">
        <v>0.33765000000000001</v>
      </c>
      <c r="AR72" s="9">
        <v>3.7019999999999997E-2</v>
      </c>
      <c r="AS72" s="9">
        <v>9.5159999999999995E-2</v>
      </c>
      <c r="AT72" s="25">
        <v>0.25774999999999998</v>
      </c>
      <c r="AU72" s="9">
        <v>0.46299000000000001</v>
      </c>
      <c r="AV72" s="25">
        <v>0.73653999999999997</v>
      </c>
      <c r="AW72" s="9">
        <v>5.2900000000000004E-3</v>
      </c>
      <c r="AX72" s="9">
        <v>5</v>
      </c>
      <c r="AY72" s="9">
        <v>0.25613000000000002</v>
      </c>
      <c r="AZ72" s="9">
        <v>0.39490999999999998</v>
      </c>
      <c r="BA72" s="9">
        <v>2.7200000000000002E-3</v>
      </c>
      <c r="BB72" s="9">
        <v>0.26332</v>
      </c>
      <c r="BC72" s="9">
        <v>8.9130000000000001E-2</v>
      </c>
      <c r="BD72" s="9">
        <v>0.29987999999999998</v>
      </c>
      <c r="BE72" s="9">
        <v>0.13119</v>
      </c>
      <c r="BF72" s="9">
        <v>0.82047000000000003</v>
      </c>
      <c r="BG72" s="9">
        <v>1.0808199999999999</v>
      </c>
      <c r="BH72" s="9">
        <v>6.6949999999999996E-2</v>
      </c>
      <c r="BI72" s="9">
        <v>0.40575</v>
      </c>
      <c r="BJ72" s="25">
        <v>0.37068000000000001</v>
      </c>
      <c r="BK72" s="9">
        <v>5</v>
      </c>
      <c r="BL72" s="9">
        <v>5.6520000000000001E-2</v>
      </c>
      <c r="BM72" s="9">
        <v>0.30046</v>
      </c>
      <c r="BN72" s="9">
        <v>0.28487000000000001</v>
      </c>
      <c r="BO72" s="25">
        <v>0.47334999999999999</v>
      </c>
      <c r="BP72" s="9">
        <v>7.6499999999999997E-3</v>
      </c>
      <c r="BQ72" s="9">
        <v>3.056E-2</v>
      </c>
      <c r="BR72" s="9">
        <v>0.12895999999999999</v>
      </c>
      <c r="BS72" s="9">
        <v>6.905E-2</v>
      </c>
      <c r="BT72" s="9">
        <v>2.3E-3</v>
      </c>
      <c r="BU72" s="25">
        <v>0.14777999999999999</v>
      </c>
      <c r="BV72" s="9">
        <v>3.0061</v>
      </c>
      <c r="BW72" s="9">
        <v>0.15805</v>
      </c>
      <c r="BX72" s="9">
        <v>0</v>
      </c>
      <c r="BY72" s="9">
        <v>0.10546999999999999</v>
      </c>
      <c r="BZ72" s="9">
        <v>3.7159999999999999E-2</v>
      </c>
      <c r="CA72" s="25">
        <v>7.0197700000000003</v>
      </c>
      <c r="CB72" s="25">
        <v>21.527069999999998</v>
      </c>
      <c r="CC72" s="9">
        <v>1.2600000000000001E-3</v>
      </c>
      <c r="CD72" s="9">
        <v>1.7799999999999999E-3</v>
      </c>
      <c r="CE72" s="9">
        <v>5</v>
      </c>
      <c r="CF72" s="9">
        <v>5.6370000000000003E-2</v>
      </c>
      <c r="CG72" s="9">
        <v>0.58082999999999996</v>
      </c>
      <c r="CH72" s="9">
        <v>7.1040000000000006E-2</v>
      </c>
      <c r="CI72" s="9">
        <v>0.57165999999999995</v>
      </c>
      <c r="CJ72" s="9">
        <v>0.44927</v>
      </c>
      <c r="CK72" s="9">
        <v>0.25269999999999998</v>
      </c>
      <c r="CL72" s="9">
        <v>3.4399999999999999E-3</v>
      </c>
      <c r="CM72" s="9">
        <v>4.2130000000000001E-2</v>
      </c>
      <c r="CN72" s="9">
        <v>5</v>
      </c>
      <c r="CO72" s="9">
        <v>2.6099999999999999E-3</v>
      </c>
      <c r="CP72" s="9">
        <v>4.2040000000000001E-2</v>
      </c>
      <c r="CQ72" s="9">
        <v>0.11809</v>
      </c>
      <c r="CR72" s="9">
        <v>5.2769999999999997E-2</v>
      </c>
      <c r="CS72" s="9">
        <v>7.2789999999999994E-2</v>
      </c>
      <c r="CT72" s="9">
        <v>4.5420000000000002E-2</v>
      </c>
      <c r="CU72" s="9">
        <v>4.9329999999999999E-2</v>
      </c>
      <c r="CV72" s="9">
        <v>0.31365999999999999</v>
      </c>
      <c r="CW72" s="9">
        <v>1.6800000000000001E-3</v>
      </c>
      <c r="CX72" s="9">
        <v>3.8980000000000001E-2</v>
      </c>
      <c r="CY72" s="9">
        <v>4.0489999999999998E-2</v>
      </c>
      <c r="CZ72" s="9">
        <v>5.5700000000000003E-3</v>
      </c>
      <c r="DA72" s="9">
        <v>1.098E-2</v>
      </c>
      <c r="DB72" s="9">
        <v>3.3599999999999998E-2</v>
      </c>
      <c r="DC72" s="9">
        <v>5.6270000000000001E-2</v>
      </c>
      <c r="DD72" s="9">
        <v>3.3500000000000001E-3</v>
      </c>
      <c r="DE72" s="9">
        <v>1.6562300000000001</v>
      </c>
      <c r="DF72" s="9">
        <v>2.7100000000000002E-3</v>
      </c>
      <c r="DG72" s="9">
        <v>4.7099999999999998E-3</v>
      </c>
      <c r="DH72" s="9">
        <v>0.36939</v>
      </c>
    </row>
    <row r="73" spans="1:112" s="8" customFormat="1" x14ac:dyDescent="0.15">
      <c r="A73" s="9" t="s">
        <v>182</v>
      </c>
      <c r="B73" s="9">
        <v>4.9362199999999996</v>
      </c>
      <c r="C73" s="9">
        <v>3.5421399999999998</v>
      </c>
      <c r="D73" s="9">
        <v>7.9826699999999997</v>
      </c>
      <c r="E73" s="9">
        <v>1.9214500000000001</v>
      </c>
      <c r="F73" s="9">
        <v>6.1580500000000002</v>
      </c>
      <c r="G73" s="9">
        <v>13.201790000000001</v>
      </c>
      <c r="H73" s="9">
        <v>1.6933499999999999</v>
      </c>
      <c r="I73" s="9">
        <v>0.48248999999999997</v>
      </c>
      <c r="J73" s="9">
        <v>0.38817000000000002</v>
      </c>
      <c r="K73" s="9">
        <v>0.38329000000000002</v>
      </c>
      <c r="L73" s="9">
        <v>0.44635999999999998</v>
      </c>
      <c r="M73" s="9">
        <v>17.35858</v>
      </c>
      <c r="N73" s="9">
        <v>6.34964</v>
      </c>
      <c r="O73" s="9">
        <v>1.5959999999999998E-2</v>
      </c>
      <c r="P73" s="9">
        <v>0.66588999999999998</v>
      </c>
      <c r="Q73" s="9">
        <v>1.3693900000000001</v>
      </c>
      <c r="R73" s="9">
        <v>4.8419999999999998E-2</v>
      </c>
      <c r="S73" s="9">
        <v>0.20943000000000001</v>
      </c>
      <c r="T73" s="9">
        <v>1.857E-2</v>
      </c>
      <c r="U73" s="9">
        <v>7.1220000000000006E-2</v>
      </c>
      <c r="V73" s="9">
        <v>0.33251999999999998</v>
      </c>
      <c r="W73" s="9">
        <v>0.23582</v>
      </c>
      <c r="X73" s="9">
        <v>0.40592</v>
      </c>
      <c r="Y73" s="9">
        <v>4.9919999999999999E-2</v>
      </c>
      <c r="Z73" s="9">
        <v>0.13175000000000001</v>
      </c>
      <c r="AA73" s="25">
        <v>0.14296</v>
      </c>
      <c r="AB73" s="25">
        <v>0.49430000000000002</v>
      </c>
      <c r="AC73" s="9">
        <v>9.6159999999999995E-2</v>
      </c>
      <c r="AD73" s="9">
        <v>6.11E-3</v>
      </c>
      <c r="AE73" s="9">
        <v>0.39422000000000001</v>
      </c>
      <c r="AF73" s="25">
        <v>4.8791799999999999</v>
      </c>
      <c r="AG73" s="9">
        <v>0.86007</v>
      </c>
      <c r="AH73" s="9">
        <v>4.1523700000000003</v>
      </c>
      <c r="AI73" s="9">
        <v>4.3396400000000002</v>
      </c>
      <c r="AJ73" s="9">
        <v>2.9134600000000002</v>
      </c>
      <c r="AK73" s="9">
        <v>0.69676000000000005</v>
      </c>
      <c r="AL73" s="9">
        <v>12.40837</v>
      </c>
      <c r="AM73" s="9">
        <v>3.6158600000000001</v>
      </c>
      <c r="AN73" s="9">
        <v>9.2800000000000001E-3</v>
      </c>
      <c r="AO73" s="9">
        <v>9.0990000000000001E-2</v>
      </c>
      <c r="AP73" s="9">
        <v>2.3727</v>
      </c>
      <c r="AQ73" s="25">
        <v>2.8476499999999998</v>
      </c>
      <c r="AR73" s="9">
        <v>2.4250000000000001E-2</v>
      </c>
      <c r="AS73" s="9">
        <v>0.16442000000000001</v>
      </c>
      <c r="AT73" s="25">
        <v>0.17635000000000001</v>
      </c>
      <c r="AU73" s="9">
        <v>0.90105999999999997</v>
      </c>
      <c r="AV73" s="25">
        <v>2.5488599999999999</v>
      </c>
      <c r="AW73" s="9">
        <v>7.5799999999999999E-3</v>
      </c>
      <c r="AX73" s="9">
        <v>5</v>
      </c>
      <c r="AY73" s="9">
        <v>0.28764000000000001</v>
      </c>
      <c r="AZ73" s="9">
        <v>0.57735000000000003</v>
      </c>
      <c r="BA73" s="9">
        <v>2.1700000000000001E-3</v>
      </c>
      <c r="BB73" s="9">
        <v>0.46199000000000001</v>
      </c>
      <c r="BC73" s="9">
        <v>0.16805</v>
      </c>
      <c r="BD73" s="9">
        <v>0.47153</v>
      </c>
      <c r="BE73" s="9">
        <v>0.12257</v>
      </c>
      <c r="BF73" s="9">
        <v>1.4667699999999999</v>
      </c>
      <c r="BG73" s="9">
        <v>1.89245</v>
      </c>
      <c r="BH73" s="9">
        <v>0.37898999999999999</v>
      </c>
      <c r="BI73" s="9">
        <v>0.61700999999999995</v>
      </c>
      <c r="BJ73" s="25">
        <v>5.9229999999999998E-2</v>
      </c>
      <c r="BK73" s="9">
        <v>5</v>
      </c>
      <c r="BL73" s="9">
        <v>0.19109000000000001</v>
      </c>
      <c r="BM73" s="9">
        <v>0.50990000000000002</v>
      </c>
      <c r="BN73" s="9">
        <v>0.58406999999999998</v>
      </c>
      <c r="BO73" s="25">
        <v>0.26238</v>
      </c>
      <c r="BP73" s="9">
        <v>1.086E-2</v>
      </c>
      <c r="BQ73" s="9">
        <v>0.11794</v>
      </c>
      <c r="BR73" s="9">
        <v>0.15429999999999999</v>
      </c>
      <c r="BS73" s="9">
        <v>0.11426</v>
      </c>
      <c r="BT73" s="9">
        <v>6.45E-3</v>
      </c>
      <c r="BU73" s="25">
        <v>0.28983999999999999</v>
      </c>
      <c r="BV73" s="9">
        <v>4.1406000000000001</v>
      </c>
      <c r="BW73" s="9">
        <v>0.32729000000000003</v>
      </c>
      <c r="BX73" s="9">
        <v>3.6800000000000001E-3</v>
      </c>
      <c r="BY73" s="9">
        <v>0.11871</v>
      </c>
      <c r="BZ73" s="9">
        <v>9.708E-2</v>
      </c>
      <c r="CA73" s="25">
        <v>5.9103599999999998</v>
      </c>
      <c r="CB73" s="25">
        <v>15.08783</v>
      </c>
      <c r="CC73" s="9">
        <v>1.56E-3</v>
      </c>
      <c r="CD73" s="9">
        <v>9.6000000000000002E-4</v>
      </c>
      <c r="CE73" s="9">
        <v>5</v>
      </c>
      <c r="CF73" s="9">
        <v>6.6000000000000003E-2</v>
      </c>
      <c r="CG73" s="9">
        <v>0.96838000000000002</v>
      </c>
      <c r="CH73" s="9">
        <v>9.6829999999999999E-2</v>
      </c>
      <c r="CI73" s="9">
        <v>1.0605500000000001</v>
      </c>
      <c r="CJ73" s="9">
        <v>0.79461000000000004</v>
      </c>
      <c r="CK73" s="9">
        <v>0.43898999999999999</v>
      </c>
      <c r="CL73" s="9">
        <v>3.0999999999999999E-3</v>
      </c>
      <c r="CM73" s="9">
        <v>6.7879999999999996E-2</v>
      </c>
      <c r="CN73" s="9">
        <v>5</v>
      </c>
      <c r="CO73" s="9">
        <v>2.9099999999999998E-3</v>
      </c>
      <c r="CP73" s="9">
        <v>4.444E-2</v>
      </c>
      <c r="CQ73" s="9">
        <v>0.11813</v>
      </c>
      <c r="CR73" s="9">
        <v>5.4550000000000001E-2</v>
      </c>
      <c r="CS73" s="9">
        <v>0.11212999999999999</v>
      </c>
      <c r="CT73" s="9">
        <v>4.4650000000000002E-2</v>
      </c>
      <c r="CU73" s="9">
        <v>5.6050000000000003E-2</v>
      </c>
      <c r="CV73" s="9">
        <v>0.33977000000000002</v>
      </c>
      <c r="CW73" s="9">
        <v>3.13E-3</v>
      </c>
      <c r="CX73" s="9">
        <v>8.1600000000000006E-2</v>
      </c>
      <c r="CY73" s="9">
        <v>4.9059999999999999E-2</v>
      </c>
      <c r="CZ73" s="9">
        <v>3.47E-3</v>
      </c>
      <c r="DA73" s="9">
        <v>1.55E-2</v>
      </c>
      <c r="DB73" s="9">
        <v>3.7479999999999999E-2</v>
      </c>
      <c r="DC73" s="9">
        <v>0.15703</v>
      </c>
      <c r="DD73" s="9">
        <v>7.28E-3</v>
      </c>
      <c r="DE73" s="9">
        <v>15.405110000000001</v>
      </c>
      <c r="DF73" s="9">
        <v>1.2030000000000001E-2</v>
      </c>
      <c r="DG73" s="9">
        <v>6.3299999999999997E-3</v>
      </c>
      <c r="DH73" s="9">
        <v>0.70679999999999998</v>
      </c>
    </row>
    <row r="74" spans="1:112" s="8" customFormat="1" x14ac:dyDescent="0.15">
      <c r="A74" s="9" t="s">
        <v>183</v>
      </c>
      <c r="B74" s="9">
        <v>3.8233799999999998</v>
      </c>
      <c r="C74" s="9">
        <v>2.7887200000000001</v>
      </c>
      <c r="D74" s="9">
        <v>5.2070100000000004</v>
      </c>
      <c r="E74" s="9">
        <v>0.88317000000000001</v>
      </c>
      <c r="F74" s="9">
        <v>5.1564699999999997</v>
      </c>
      <c r="G74" s="9">
        <v>9.2848699999999997</v>
      </c>
      <c r="H74" s="9">
        <v>1.31806</v>
      </c>
      <c r="I74" s="9">
        <v>0.19369</v>
      </c>
      <c r="J74" s="9">
        <v>0.12989999999999999</v>
      </c>
      <c r="K74" s="9">
        <v>0.13877999999999999</v>
      </c>
      <c r="L74" s="9">
        <v>0.25363999999999998</v>
      </c>
      <c r="M74" s="9">
        <v>11.627940000000001</v>
      </c>
      <c r="N74" s="9">
        <v>5.0120199999999997</v>
      </c>
      <c r="O74" s="9">
        <v>8.0740000000000006E-2</v>
      </c>
      <c r="P74" s="9">
        <v>0.4879</v>
      </c>
      <c r="Q74" s="9">
        <v>0.98553000000000002</v>
      </c>
      <c r="R74" s="9">
        <v>2.5159999999999998E-2</v>
      </c>
      <c r="S74" s="9">
        <v>0.1227</v>
      </c>
      <c r="T74" s="9">
        <v>2.5510000000000001E-2</v>
      </c>
      <c r="U74" s="9">
        <v>4.9279999999999997E-2</v>
      </c>
      <c r="V74" s="9">
        <v>0.30381000000000002</v>
      </c>
      <c r="W74" s="9">
        <v>0.10699</v>
      </c>
      <c r="X74" s="9">
        <v>0.16575999999999999</v>
      </c>
      <c r="Y74" s="9">
        <v>7.8939999999999996E-2</v>
      </c>
      <c r="Z74" s="9">
        <v>6.1789999999999998E-2</v>
      </c>
      <c r="AA74" s="25">
        <v>0.23274</v>
      </c>
      <c r="AB74" s="25">
        <v>0.83738999999999997</v>
      </c>
      <c r="AC74" s="9">
        <v>8.5309999999999997E-2</v>
      </c>
      <c r="AD74" s="9">
        <v>4.15E-3</v>
      </c>
      <c r="AE74" s="9">
        <v>0.18895999999999999</v>
      </c>
      <c r="AF74" s="25">
        <v>5.5506700000000002</v>
      </c>
      <c r="AG74" s="9">
        <v>1.18763</v>
      </c>
      <c r="AH74" s="9">
        <v>2.9520599999999999</v>
      </c>
      <c r="AI74" s="9">
        <v>2.1139000000000001</v>
      </c>
      <c r="AJ74" s="9">
        <v>1.68605</v>
      </c>
      <c r="AK74" s="9">
        <v>0.33738000000000001</v>
      </c>
      <c r="AL74" s="9">
        <v>5.9375900000000001</v>
      </c>
      <c r="AM74" s="9">
        <v>1.89991</v>
      </c>
      <c r="AN74" s="9">
        <v>5.6499999999999996E-3</v>
      </c>
      <c r="AO74" s="9">
        <v>6.547E-2</v>
      </c>
      <c r="AP74" s="9">
        <v>1.5002899999999999</v>
      </c>
      <c r="AQ74" s="25">
        <v>0.10861</v>
      </c>
      <c r="AR74" s="9">
        <v>2.0799999999999999E-2</v>
      </c>
      <c r="AS74" s="9">
        <v>9.5409999999999995E-2</v>
      </c>
      <c r="AT74" s="25">
        <v>0.20307</v>
      </c>
      <c r="AU74" s="9">
        <v>0.55991000000000002</v>
      </c>
      <c r="AV74" s="25">
        <v>1.43573</v>
      </c>
      <c r="AW74" s="9">
        <v>2.9399999999999999E-3</v>
      </c>
      <c r="AX74" s="9">
        <v>5</v>
      </c>
      <c r="AY74" s="9">
        <v>0.21118999999999999</v>
      </c>
      <c r="AZ74" s="9">
        <v>0.38379000000000002</v>
      </c>
      <c r="BA74" s="9">
        <v>2.2699999999999999E-3</v>
      </c>
      <c r="BB74" s="9">
        <v>2.5526499999999999</v>
      </c>
      <c r="BC74" s="9">
        <v>0.10555</v>
      </c>
      <c r="BD74" s="9">
        <v>0.31931999999999999</v>
      </c>
      <c r="BE74" s="9">
        <v>0.10689</v>
      </c>
      <c r="BF74" s="9">
        <v>1.10928</v>
      </c>
      <c r="BG74" s="9">
        <v>4.06107</v>
      </c>
      <c r="BH74" s="9">
        <v>0.17655000000000001</v>
      </c>
      <c r="BI74" s="9">
        <v>0.41954000000000002</v>
      </c>
      <c r="BJ74" s="25">
        <v>0.10793</v>
      </c>
      <c r="BK74" s="9">
        <v>5</v>
      </c>
      <c r="BL74" s="9">
        <v>0.13844000000000001</v>
      </c>
      <c r="BM74" s="9">
        <v>0.34993000000000002</v>
      </c>
      <c r="BN74" s="9">
        <v>0.43557000000000001</v>
      </c>
      <c r="BO74" s="25">
        <v>0.29015000000000002</v>
      </c>
      <c r="BP74" s="9">
        <v>6.96E-3</v>
      </c>
      <c r="BQ74" s="9">
        <v>5.9970000000000002E-2</v>
      </c>
      <c r="BR74" s="9">
        <v>0.10419</v>
      </c>
      <c r="BS74" s="9">
        <v>8.3930000000000005E-2</v>
      </c>
      <c r="BT74" s="9">
        <v>3.5400000000000002E-3</v>
      </c>
      <c r="BU74" s="25">
        <v>0.42220999999999997</v>
      </c>
      <c r="BV74" s="9">
        <v>3.2271100000000001</v>
      </c>
      <c r="BW74" s="9">
        <v>0.28628999999999999</v>
      </c>
      <c r="BX74" s="9">
        <v>2.8800000000000002E-3</v>
      </c>
      <c r="BY74" s="9">
        <v>9.2460000000000001E-2</v>
      </c>
      <c r="BZ74" s="9">
        <v>6.1620000000000001E-2</v>
      </c>
      <c r="CA74" s="25">
        <v>7.4742100000000002</v>
      </c>
      <c r="CB74" s="25">
        <v>15.730779999999999</v>
      </c>
      <c r="CC74" s="9">
        <v>1.99E-3</v>
      </c>
      <c r="CD74" s="9">
        <v>2.9499999999999999E-3</v>
      </c>
      <c r="CE74" s="9">
        <v>5</v>
      </c>
      <c r="CF74" s="9">
        <v>0.29593999999999998</v>
      </c>
      <c r="CG74" s="9">
        <v>0.70508000000000004</v>
      </c>
      <c r="CH74" s="9">
        <v>8.4269999999999998E-2</v>
      </c>
      <c r="CI74" s="9">
        <v>0.75134000000000001</v>
      </c>
      <c r="CJ74" s="9">
        <v>0.56815000000000004</v>
      </c>
      <c r="CK74" s="9">
        <v>0.36778</v>
      </c>
      <c r="CL74" s="9">
        <v>2.1700000000000001E-3</v>
      </c>
      <c r="CM74" s="9">
        <v>5.015E-2</v>
      </c>
      <c r="CN74" s="9">
        <v>5</v>
      </c>
      <c r="CO74" s="9">
        <v>2.14E-3</v>
      </c>
      <c r="CP74" s="9">
        <v>3.5920000000000001E-2</v>
      </c>
      <c r="CQ74" s="9">
        <v>9.7949999999999995E-2</v>
      </c>
      <c r="CR74" s="9">
        <v>4.5760000000000002E-2</v>
      </c>
      <c r="CS74" s="9">
        <v>8.2379999999999995E-2</v>
      </c>
      <c r="CT74" s="9">
        <v>3.6889999999999999E-2</v>
      </c>
      <c r="CU74" s="9">
        <v>4.5560000000000003E-2</v>
      </c>
      <c r="CV74" s="9">
        <v>0.2903</v>
      </c>
      <c r="CW74" s="9">
        <v>2.3600000000000001E-3</v>
      </c>
      <c r="CX74" s="9">
        <v>8.2070000000000004E-2</v>
      </c>
      <c r="CY74" s="9">
        <v>4.1950000000000001E-2</v>
      </c>
      <c r="CZ74" s="9">
        <v>3.5400000000000002E-3</v>
      </c>
      <c r="DA74" s="9">
        <v>1.2829999999999999E-2</v>
      </c>
      <c r="DB74" s="9">
        <v>3.2219999999999999E-2</v>
      </c>
      <c r="DC74" s="9">
        <v>0.1086</v>
      </c>
      <c r="DD74" s="9">
        <v>4.2500000000000003E-3</v>
      </c>
      <c r="DE74" s="9">
        <v>7.3891299999999998</v>
      </c>
      <c r="DF74" s="9">
        <v>3.4499999999999999E-3</v>
      </c>
      <c r="DG74" s="9">
        <v>4.7999999999999996E-3</v>
      </c>
      <c r="DH74" s="9">
        <v>0.71577999999999997</v>
      </c>
    </row>
    <row r="75" spans="1:112" s="8" customFormat="1" x14ac:dyDescent="0.15">
      <c r="A75" s="9" t="s">
        <v>184</v>
      </c>
      <c r="B75" s="9">
        <v>3.0803199999999999</v>
      </c>
      <c r="C75" s="9">
        <v>1.7093799999999999</v>
      </c>
      <c r="D75" s="9">
        <v>4.0305099999999996</v>
      </c>
      <c r="E75" s="9">
        <v>0.37962000000000001</v>
      </c>
      <c r="F75" s="9">
        <v>5.4884300000000001</v>
      </c>
      <c r="G75" s="9">
        <v>8.5486799999999992</v>
      </c>
      <c r="H75" s="9">
        <v>1.04189</v>
      </c>
      <c r="I75" s="9">
        <v>9.214E-2</v>
      </c>
      <c r="J75" s="9">
        <v>0.10072</v>
      </c>
      <c r="K75" s="9">
        <v>4.931E-2</v>
      </c>
      <c r="L75" s="9">
        <v>0.16947000000000001</v>
      </c>
      <c r="M75" s="9">
        <v>11.637549999999999</v>
      </c>
      <c r="N75" s="9">
        <v>5.5654300000000001</v>
      </c>
      <c r="O75" s="9">
        <v>6.9080000000000003E-2</v>
      </c>
      <c r="P75" s="9">
        <v>0.48425000000000001</v>
      </c>
      <c r="Q75" s="9">
        <v>1.44129</v>
      </c>
      <c r="R75" s="9">
        <v>2.5499999999999998E-2</v>
      </c>
      <c r="S75" s="9">
        <v>8.7889999999999996E-2</v>
      </c>
      <c r="T75" s="9">
        <v>2.7050000000000001E-2</v>
      </c>
      <c r="U75" s="9">
        <v>5.7489999999999999E-2</v>
      </c>
      <c r="V75" s="9">
        <v>0.315</v>
      </c>
      <c r="W75" s="9">
        <v>5.0040000000000001E-2</v>
      </c>
      <c r="X75" s="9">
        <v>7.9289999999999999E-2</v>
      </c>
      <c r="Y75" s="9">
        <v>4.9910000000000003E-2</v>
      </c>
      <c r="Z75" s="9">
        <v>2.4549999999999999E-2</v>
      </c>
      <c r="AA75" s="25">
        <v>0.23141999999999999</v>
      </c>
      <c r="AB75" s="25">
        <v>0.24292</v>
      </c>
      <c r="AC75" s="9">
        <v>9.0160000000000004E-2</v>
      </c>
      <c r="AD75" s="9">
        <v>3.3500000000000001E-3</v>
      </c>
      <c r="AE75" s="9">
        <v>9.0520000000000003E-2</v>
      </c>
      <c r="AF75" s="25">
        <v>6.8785299999999996</v>
      </c>
      <c r="AG75" s="9">
        <v>0.73653000000000002</v>
      </c>
      <c r="AH75" s="9">
        <v>2.3612799999999998</v>
      </c>
      <c r="AI75" s="9">
        <v>1.8895599999999999</v>
      </c>
      <c r="AJ75" s="9">
        <v>1.57226</v>
      </c>
      <c r="AK75" s="9">
        <v>0.25672</v>
      </c>
      <c r="AL75" s="9">
        <v>2.32239</v>
      </c>
      <c r="AM75" s="9">
        <v>1.20922</v>
      </c>
      <c r="AN75" s="9">
        <v>7.8399999999999997E-3</v>
      </c>
      <c r="AO75" s="9">
        <v>5.2330000000000002E-2</v>
      </c>
      <c r="AP75" s="9">
        <v>1.3037300000000001</v>
      </c>
      <c r="AQ75" s="25">
        <v>8.6699999999999999E-2</v>
      </c>
      <c r="AR75" s="9">
        <v>2.002E-2</v>
      </c>
      <c r="AS75" s="9">
        <v>8.1900000000000001E-2</v>
      </c>
      <c r="AT75" s="25">
        <v>0.17598</v>
      </c>
      <c r="AU75" s="9">
        <v>0.52087000000000006</v>
      </c>
      <c r="AV75" s="25">
        <v>1.1515899999999999</v>
      </c>
      <c r="AW75" s="9">
        <v>3.7000000000000002E-3</v>
      </c>
      <c r="AX75" s="9">
        <v>5</v>
      </c>
      <c r="AY75" s="9">
        <v>0.23787</v>
      </c>
      <c r="AZ75" s="9">
        <v>0.36127999999999999</v>
      </c>
      <c r="BA75" s="9">
        <v>1.8699999999999999E-3</v>
      </c>
      <c r="BB75" s="9">
        <v>3.4261200000000001</v>
      </c>
      <c r="BC75" s="9">
        <v>0.10611</v>
      </c>
      <c r="BD75" s="9">
        <v>0.40501999999999999</v>
      </c>
      <c r="BE75" s="9">
        <v>0.10879999999999999</v>
      </c>
      <c r="BF75" s="9">
        <v>0.94745000000000001</v>
      </c>
      <c r="BG75" s="9">
        <v>4.9028200000000002</v>
      </c>
      <c r="BH75" s="9">
        <v>9.8849999999999993E-2</v>
      </c>
      <c r="BI75" s="9">
        <v>0.46986</v>
      </c>
      <c r="BJ75" s="25">
        <v>1.2364200000000001</v>
      </c>
      <c r="BK75" s="9">
        <v>5</v>
      </c>
      <c r="BL75" s="9">
        <v>0.1177</v>
      </c>
      <c r="BM75" s="9">
        <v>0.39659</v>
      </c>
      <c r="BN75" s="9">
        <v>0.39713999999999999</v>
      </c>
      <c r="BO75" s="25">
        <v>0.27333000000000002</v>
      </c>
      <c r="BP75" s="9">
        <v>8.3000000000000001E-3</v>
      </c>
      <c r="BQ75" s="9">
        <v>4.1500000000000002E-2</v>
      </c>
      <c r="BR75" s="9">
        <v>0.15081</v>
      </c>
      <c r="BS75" s="9">
        <v>9.425E-2</v>
      </c>
      <c r="BT75" s="9">
        <v>3.0300000000000001E-3</v>
      </c>
      <c r="BU75" s="25">
        <v>0.57203999999999999</v>
      </c>
      <c r="BV75" s="9">
        <v>4.0197900000000004</v>
      </c>
      <c r="BW75" s="9">
        <v>0.33401999999999998</v>
      </c>
      <c r="BX75" s="9">
        <v>2.0600000000000002E-3</v>
      </c>
      <c r="BY75" s="9">
        <v>0.10675999999999999</v>
      </c>
      <c r="BZ75" s="9">
        <v>6.8290000000000003E-2</v>
      </c>
      <c r="CA75" s="25">
        <v>7.5153100000000004</v>
      </c>
      <c r="CB75" s="25">
        <v>18.516660000000002</v>
      </c>
      <c r="CC75" s="9">
        <v>3.7699999999999999E-3</v>
      </c>
      <c r="CD75" s="9">
        <v>4.8999999999999998E-4</v>
      </c>
      <c r="CE75" s="9">
        <v>5</v>
      </c>
      <c r="CF75" s="9">
        <v>0.67218999999999995</v>
      </c>
      <c r="CG75" s="9">
        <v>0.83362000000000003</v>
      </c>
      <c r="CH75" s="9">
        <v>0.1024</v>
      </c>
      <c r="CI75" s="9">
        <v>0.90593999999999997</v>
      </c>
      <c r="CJ75" s="9">
        <v>0.69218000000000002</v>
      </c>
      <c r="CK75" s="9">
        <v>0.44302000000000002</v>
      </c>
      <c r="CL75" s="9">
        <v>3.6800000000000001E-3</v>
      </c>
      <c r="CM75" s="9">
        <v>5.8659999999999997E-2</v>
      </c>
      <c r="CN75" s="9">
        <v>5</v>
      </c>
      <c r="CO75" s="9">
        <v>2.3600000000000001E-3</v>
      </c>
      <c r="CP75" s="9">
        <v>5.2260000000000001E-2</v>
      </c>
      <c r="CQ75" s="9">
        <v>0.15257999999999999</v>
      </c>
      <c r="CR75" s="9">
        <v>6.7059999999999995E-2</v>
      </c>
      <c r="CS75" s="9">
        <v>0.10355</v>
      </c>
      <c r="CT75" s="9">
        <v>5.9650000000000002E-2</v>
      </c>
      <c r="CU75" s="9">
        <v>6.4680000000000001E-2</v>
      </c>
      <c r="CV75" s="9">
        <v>0.40662999999999999</v>
      </c>
      <c r="CW75" s="9">
        <v>2.6099999999999999E-3</v>
      </c>
      <c r="CX75" s="9">
        <v>7.8229999999999994E-2</v>
      </c>
      <c r="CY75" s="9">
        <v>5.4539999999999998E-2</v>
      </c>
      <c r="CZ75" s="9">
        <v>9.8399999999999998E-3</v>
      </c>
      <c r="DA75" s="9">
        <v>1.404E-2</v>
      </c>
      <c r="DB75" s="9">
        <v>3.9219999999999998E-2</v>
      </c>
      <c r="DC75" s="9">
        <v>0.11904000000000001</v>
      </c>
      <c r="DD75" s="9">
        <v>7.2199999999999999E-3</v>
      </c>
      <c r="DE75" s="9">
        <v>11.881539999999999</v>
      </c>
      <c r="DF75" s="9">
        <v>6.7499999999999999E-3</v>
      </c>
      <c r="DG75" s="9">
        <v>5.8500000000000002E-3</v>
      </c>
      <c r="DH75" s="9">
        <v>0.59655000000000002</v>
      </c>
    </row>
    <row r="76" spans="1:112" s="8" customFormat="1" x14ac:dyDescent="0.15">
      <c r="A76" s="9" t="s">
        <v>185</v>
      </c>
      <c r="B76" s="9">
        <v>2.72858</v>
      </c>
      <c r="C76" s="9">
        <v>1.08813</v>
      </c>
      <c r="D76" s="9">
        <v>3.9860500000000001</v>
      </c>
      <c r="E76" s="9">
        <v>0.15129999999999999</v>
      </c>
      <c r="F76" s="9">
        <v>7.1706099999999999</v>
      </c>
      <c r="G76" s="9">
        <v>9.4659300000000002</v>
      </c>
      <c r="H76" s="9">
        <v>0.86468</v>
      </c>
      <c r="I76" s="9">
        <v>7.7670000000000003E-2</v>
      </c>
      <c r="J76" s="9">
        <v>8.4799999999999997E-3</v>
      </c>
      <c r="K76" s="9">
        <v>2.3480000000000001E-2</v>
      </c>
      <c r="L76" s="9">
        <v>0.16206999999999999</v>
      </c>
      <c r="M76" s="9">
        <v>14.851900000000001</v>
      </c>
      <c r="N76" s="9">
        <v>6.5603199999999999</v>
      </c>
      <c r="O76" s="9">
        <v>4.0000000000000002E-4</v>
      </c>
      <c r="P76" s="9">
        <v>4.9200000000000001E-2</v>
      </c>
      <c r="Q76" s="9">
        <v>1.4203300000000001</v>
      </c>
      <c r="R76" s="9">
        <v>3.4250000000000003E-2</v>
      </c>
      <c r="S76" s="9">
        <v>8.2379999999999995E-2</v>
      </c>
      <c r="T76" s="9">
        <v>3.4889999999999997E-2</v>
      </c>
      <c r="U76" s="9">
        <v>0.14771000000000001</v>
      </c>
      <c r="V76" s="9">
        <v>0.59319</v>
      </c>
      <c r="W76" s="9">
        <v>0.10299999999999999</v>
      </c>
      <c r="X76" s="9">
        <v>3.6589999999999998E-2</v>
      </c>
      <c r="Y76" s="9">
        <v>0.10741000000000001</v>
      </c>
      <c r="Z76" s="9">
        <v>0.24107999999999999</v>
      </c>
      <c r="AA76" s="25">
        <v>0.10780000000000001</v>
      </c>
      <c r="AB76" s="25">
        <v>26.57517</v>
      </c>
      <c r="AC76" s="9">
        <v>1.234E-2</v>
      </c>
      <c r="AD76" s="9">
        <v>5.7000000000000002E-3</v>
      </c>
      <c r="AE76" s="9">
        <v>0.12293</v>
      </c>
      <c r="AF76" s="25">
        <v>20.252839999999999</v>
      </c>
      <c r="AG76" s="9">
        <v>7.4060000000000001E-2</v>
      </c>
      <c r="AH76" s="9">
        <v>4.0794800000000002</v>
      </c>
      <c r="AI76" s="9">
        <v>3.45174</v>
      </c>
      <c r="AJ76" s="9">
        <v>2.4095499999999999</v>
      </c>
      <c r="AK76" s="9">
        <v>0.52753000000000005</v>
      </c>
      <c r="AL76" s="9">
        <v>2.3115199999999998</v>
      </c>
      <c r="AM76" s="9">
        <v>1.5508999999999999</v>
      </c>
      <c r="AN76" s="9">
        <v>6.7499999999999999E-3</v>
      </c>
      <c r="AO76" s="9">
        <v>9.4280000000000003E-2</v>
      </c>
      <c r="AP76" s="9">
        <v>1.62384</v>
      </c>
      <c r="AQ76" s="25">
        <v>0.40342</v>
      </c>
      <c r="AR76" s="9">
        <v>3.9219999999999998E-2</v>
      </c>
      <c r="AS76" s="9">
        <v>0.12586</v>
      </c>
      <c r="AT76" s="25">
        <v>0.33971000000000001</v>
      </c>
      <c r="AU76" s="9">
        <v>0.91388999999999998</v>
      </c>
      <c r="AV76" s="25">
        <v>1.4661299999999999</v>
      </c>
      <c r="AW76" s="9">
        <v>7.9799999999999992E-3</v>
      </c>
      <c r="AX76" s="9">
        <v>5</v>
      </c>
      <c r="AY76" s="9">
        <v>0.51793</v>
      </c>
      <c r="AZ76" s="9">
        <v>0.48942999999999998</v>
      </c>
      <c r="BA76" s="9">
        <v>2.9299999999999999E-3</v>
      </c>
      <c r="BB76" s="9">
        <v>0.51048000000000004</v>
      </c>
      <c r="BC76" s="9">
        <v>0.91871000000000003</v>
      </c>
      <c r="BD76" s="9">
        <v>0.76322999999999996</v>
      </c>
      <c r="BE76" s="9">
        <v>0.20343</v>
      </c>
      <c r="BF76" s="9">
        <v>1.2807200000000001</v>
      </c>
      <c r="BG76" s="9">
        <v>2.4165299999999998</v>
      </c>
      <c r="BH76" s="9">
        <v>0.16550000000000001</v>
      </c>
      <c r="BI76" s="9">
        <v>1.06809</v>
      </c>
      <c r="BJ76" s="25">
        <v>0.46333999999999997</v>
      </c>
      <c r="BK76" s="9">
        <v>5</v>
      </c>
      <c r="BL76" s="9">
        <v>0.22431999999999999</v>
      </c>
      <c r="BM76" s="9">
        <v>1.0276099999999999</v>
      </c>
      <c r="BN76" s="9">
        <v>0.90841000000000005</v>
      </c>
      <c r="BO76" s="25">
        <v>0.48485</v>
      </c>
      <c r="BP76" s="9">
        <v>1.3259999999999999E-2</v>
      </c>
      <c r="BQ76" s="9">
        <v>0.10367</v>
      </c>
      <c r="BR76" s="9">
        <v>0.34721999999999997</v>
      </c>
      <c r="BS76" s="9">
        <v>0.42870000000000003</v>
      </c>
      <c r="BT76" s="9">
        <v>7.0899999999999999E-3</v>
      </c>
      <c r="BU76" s="25">
        <v>0.41872999999999999</v>
      </c>
      <c r="BV76" s="9">
        <v>5.8826599999999996</v>
      </c>
      <c r="BW76" s="9">
        <v>0.46311999999999998</v>
      </c>
      <c r="BX76" s="9">
        <v>5.64E-3</v>
      </c>
      <c r="BY76" s="9">
        <v>0.16308</v>
      </c>
      <c r="BZ76" s="9">
        <v>8.7090000000000001E-2</v>
      </c>
      <c r="CA76" s="25">
        <v>8.7611799999999995</v>
      </c>
      <c r="CB76" s="25">
        <v>29.420290000000001</v>
      </c>
      <c r="CC76" s="9">
        <v>1.57E-3</v>
      </c>
      <c r="CD76" s="9">
        <v>1.83E-3</v>
      </c>
      <c r="CE76" s="9">
        <v>5</v>
      </c>
      <c r="CF76" s="9">
        <v>7.9839999999999994E-2</v>
      </c>
      <c r="CG76" s="9">
        <v>1.1502699999999999</v>
      </c>
      <c r="CH76" s="9">
        <v>0.14602999999999999</v>
      </c>
      <c r="CI76" s="9">
        <v>1.18913</v>
      </c>
      <c r="CJ76" s="9">
        <v>0.91324000000000005</v>
      </c>
      <c r="CK76" s="9">
        <v>0.58126999999999995</v>
      </c>
      <c r="CL76" s="9">
        <v>2.7299999999999998E-3</v>
      </c>
      <c r="CM76" s="9">
        <v>7.0980000000000001E-2</v>
      </c>
      <c r="CN76" s="9">
        <v>5</v>
      </c>
      <c r="CO76" s="9">
        <v>2.1199999999999999E-3</v>
      </c>
      <c r="CP76" s="9">
        <v>6.166E-2</v>
      </c>
      <c r="CQ76" s="9">
        <v>0.18339</v>
      </c>
      <c r="CR76" s="9">
        <v>7.2309999999999999E-2</v>
      </c>
      <c r="CS76" s="9">
        <v>0.12238</v>
      </c>
      <c r="CT76" s="9">
        <v>6.9010000000000002E-2</v>
      </c>
      <c r="CU76" s="9">
        <v>7.6520000000000005E-2</v>
      </c>
      <c r="CV76" s="9">
        <v>0.50907000000000002</v>
      </c>
      <c r="CW76" s="9">
        <v>4.3400000000000001E-3</v>
      </c>
      <c r="CX76" s="9">
        <v>7.7469999999999997E-2</v>
      </c>
      <c r="CY76" s="9">
        <v>6.948E-2</v>
      </c>
      <c r="CZ76" s="9">
        <v>6.0099999999999997E-3</v>
      </c>
      <c r="DA76" s="9">
        <v>1.533E-2</v>
      </c>
      <c r="DB76" s="9">
        <v>5.2819999999999999E-2</v>
      </c>
      <c r="DC76" s="9">
        <v>0.12914</v>
      </c>
      <c r="DD76" s="9">
        <v>5.8700000000000002E-3</v>
      </c>
      <c r="DE76" s="9">
        <v>5.1391499999999999</v>
      </c>
      <c r="DF76" s="9">
        <v>7.6299999999999996E-3</v>
      </c>
      <c r="DG76" s="9">
        <v>1.2160000000000001E-2</v>
      </c>
      <c r="DH76" s="9">
        <v>0.63251999999999997</v>
      </c>
    </row>
    <row r="77" spans="1:112" s="8" customFormat="1" x14ac:dyDescent="0.15">
      <c r="A77" s="9" t="s">
        <v>186</v>
      </c>
      <c r="B77" s="9">
        <v>2.2771699999999999</v>
      </c>
      <c r="C77" s="9">
        <v>0.66766000000000003</v>
      </c>
      <c r="D77" s="9">
        <v>2.5241500000000001</v>
      </c>
      <c r="E77" s="9">
        <v>8.5989999999999997E-2</v>
      </c>
      <c r="F77" s="9">
        <v>3.6042100000000001</v>
      </c>
      <c r="G77" s="9">
        <v>4.5621900000000002</v>
      </c>
      <c r="H77" s="9">
        <v>0.68230999999999997</v>
      </c>
      <c r="I77" s="9">
        <v>7.0220000000000005E-2</v>
      </c>
      <c r="J77" s="9">
        <v>0</v>
      </c>
      <c r="K77" s="9">
        <v>0</v>
      </c>
      <c r="L77" s="9">
        <v>8.3710000000000007E-2</v>
      </c>
      <c r="M77" s="9">
        <v>6.3712400000000002</v>
      </c>
      <c r="N77" s="9">
        <v>2.6092499999999998</v>
      </c>
      <c r="O77" s="9">
        <v>4.5080000000000002E-2</v>
      </c>
      <c r="P77" s="9">
        <v>0.31548999999999999</v>
      </c>
      <c r="Q77" s="9">
        <v>1.64364</v>
      </c>
      <c r="R77" s="9">
        <v>2.2579999999999999E-2</v>
      </c>
      <c r="S77" s="9">
        <v>3.0079999999999999E-2</v>
      </c>
      <c r="T77" s="9">
        <v>3.2190000000000003E-2</v>
      </c>
      <c r="U77" s="9">
        <v>9.6479999999999996E-2</v>
      </c>
      <c r="V77" s="9">
        <v>0.31833</v>
      </c>
      <c r="W77" s="9">
        <v>1.3860000000000001E-2</v>
      </c>
      <c r="X77" s="9">
        <v>2.0619999999999999E-2</v>
      </c>
      <c r="Y77" s="9">
        <v>3.2059999999999998E-2</v>
      </c>
      <c r="Z77" s="9">
        <v>6.2100000000000002E-3</v>
      </c>
      <c r="AA77" s="25">
        <v>0.10473</v>
      </c>
      <c r="AB77" s="25">
        <v>0.50944</v>
      </c>
      <c r="AC77" s="9">
        <v>9.3380000000000005E-2</v>
      </c>
      <c r="AD77" s="9">
        <v>4.1200000000000004E-3</v>
      </c>
      <c r="AE77" s="9">
        <v>2.5569999999999999E-2</v>
      </c>
      <c r="AF77" s="25">
        <v>8.1876599999999993</v>
      </c>
      <c r="AG77" s="9">
        <v>0.61195999999999995</v>
      </c>
      <c r="AH77" s="9">
        <v>1.7042600000000001</v>
      </c>
      <c r="AI77" s="9">
        <v>0.96682999999999997</v>
      </c>
      <c r="AJ77" s="9">
        <v>0.73314999999999997</v>
      </c>
      <c r="AK77" s="9">
        <v>0.10341</v>
      </c>
      <c r="AL77" s="9">
        <v>0.79</v>
      </c>
      <c r="AM77" s="9">
        <v>0.53269999999999995</v>
      </c>
      <c r="AN77" s="9">
        <v>4.4600000000000004E-3</v>
      </c>
      <c r="AO77" s="9">
        <v>2.2780000000000002E-2</v>
      </c>
      <c r="AP77" s="9">
        <v>0.67767999999999995</v>
      </c>
      <c r="AQ77" s="25">
        <v>0.10398</v>
      </c>
      <c r="AR77" s="9">
        <v>1.338E-2</v>
      </c>
      <c r="AS77" s="9">
        <v>8.1869999999999998E-2</v>
      </c>
      <c r="AT77" s="25">
        <v>0.30862000000000001</v>
      </c>
      <c r="AU77" s="9">
        <v>0.23927999999999999</v>
      </c>
      <c r="AV77" s="25">
        <v>1.00922</v>
      </c>
      <c r="AW77" s="9">
        <v>3.2399999999999998E-3</v>
      </c>
      <c r="AX77" s="9">
        <v>5</v>
      </c>
      <c r="AY77" s="9">
        <v>0.16661999999999999</v>
      </c>
      <c r="AZ77" s="9">
        <v>0.22635</v>
      </c>
      <c r="BA77" s="9">
        <v>2.0699999999999998E-3</v>
      </c>
      <c r="BB77" s="9">
        <v>0.15512999999999999</v>
      </c>
      <c r="BC77" s="9">
        <v>5.076E-2</v>
      </c>
      <c r="BD77" s="9">
        <v>0.17141999999999999</v>
      </c>
      <c r="BE77" s="9">
        <v>0.10168000000000001</v>
      </c>
      <c r="BF77" s="9">
        <v>0.60985999999999996</v>
      </c>
      <c r="BG77" s="9">
        <v>0.64119999999999999</v>
      </c>
      <c r="BH77" s="9">
        <v>3.9640000000000002E-2</v>
      </c>
      <c r="BI77" s="9">
        <v>0.24449000000000001</v>
      </c>
      <c r="BJ77" s="25">
        <v>0.15866</v>
      </c>
      <c r="BK77" s="9">
        <v>5</v>
      </c>
      <c r="BL77" s="9">
        <v>7.2679999999999995E-2</v>
      </c>
      <c r="BM77" s="9">
        <v>0.18554999999999999</v>
      </c>
      <c r="BN77" s="9">
        <v>0.22919</v>
      </c>
      <c r="BO77" s="25">
        <v>0.36170999999999998</v>
      </c>
      <c r="BP77" s="9">
        <v>3.9500000000000004E-3</v>
      </c>
      <c r="BQ77" s="9">
        <v>2.0990000000000002E-2</v>
      </c>
      <c r="BR77" s="9">
        <v>7.6039999999999996E-2</v>
      </c>
      <c r="BS77" s="9">
        <v>3.9600000000000003E-2</v>
      </c>
      <c r="BT77" s="9">
        <v>2.7299999999999998E-3</v>
      </c>
      <c r="BU77" s="25">
        <v>0.10299</v>
      </c>
      <c r="BV77" s="9">
        <v>2.1845400000000001</v>
      </c>
      <c r="BW77" s="9">
        <v>0.21132999999999999</v>
      </c>
      <c r="BX77" s="9">
        <v>1.91E-3</v>
      </c>
      <c r="BY77" s="9">
        <v>6.6199999999999995E-2</v>
      </c>
      <c r="BZ77" s="9">
        <v>4.2950000000000002E-2</v>
      </c>
      <c r="CA77" s="25">
        <v>6.3562000000000003</v>
      </c>
      <c r="CB77" s="25">
        <v>15.78867</v>
      </c>
      <c r="CC77" s="9">
        <v>4.2999999999999999E-4</v>
      </c>
      <c r="CD77" s="9">
        <v>1.31E-3</v>
      </c>
      <c r="CE77" s="9">
        <v>5</v>
      </c>
      <c r="CF77" s="9">
        <v>4.5449999999999997E-2</v>
      </c>
      <c r="CG77" s="9">
        <v>0.55842999999999998</v>
      </c>
      <c r="CH77" s="9">
        <v>7.2319999999999995E-2</v>
      </c>
      <c r="CI77" s="9">
        <v>0.60536000000000001</v>
      </c>
      <c r="CJ77" s="9">
        <v>0.48215999999999998</v>
      </c>
      <c r="CK77" s="9">
        <v>0.28325</v>
      </c>
      <c r="CL77" s="9">
        <v>1.9400000000000001E-3</v>
      </c>
      <c r="CM77" s="9">
        <v>4.0629999999999999E-2</v>
      </c>
      <c r="CN77" s="9">
        <v>5</v>
      </c>
      <c r="CO77" s="9">
        <v>1.5200000000000001E-3</v>
      </c>
      <c r="CP77" s="9">
        <v>3.3279999999999997E-2</v>
      </c>
      <c r="CQ77" s="9">
        <v>9.078E-2</v>
      </c>
      <c r="CR77" s="9">
        <v>4.2439999999999999E-2</v>
      </c>
      <c r="CS77" s="9">
        <v>7.3910000000000003E-2</v>
      </c>
      <c r="CT77" s="9">
        <v>3.406E-2</v>
      </c>
      <c r="CU77" s="9">
        <v>4.2110000000000002E-2</v>
      </c>
      <c r="CV77" s="9">
        <v>0.26729999999999998</v>
      </c>
      <c r="CW77" s="9">
        <v>1.97E-3</v>
      </c>
      <c r="CX77" s="9">
        <v>5.706E-2</v>
      </c>
      <c r="CY77" s="9">
        <v>3.8809999999999997E-2</v>
      </c>
      <c r="CZ77" s="9">
        <v>1.81E-3</v>
      </c>
      <c r="DA77" s="9">
        <v>1.01E-2</v>
      </c>
      <c r="DB77" s="9">
        <v>3.2680000000000001E-2</v>
      </c>
      <c r="DC77" s="9">
        <v>8.7029999999999996E-2</v>
      </c>
      <c r="DD77" s="9">
        <v>5.0099999999999997E-3</v>
      </c>
      <c r="DE77" s="9">
        <v>2.4400900000000001</v>
      </c>
      <c r="DF77" s="9">
        <v>6.8999999999999999E-3</v>
      </c>
      <c r="DG77" s="9">
        <v>5.9199999999999999E-3</v>
      </c>
      <c r="DH77" s="9">
        <v>0.41419</v>
      </c>
    </row>
    <row r="78" spans="1:112" s="8" customFormat="1" x14ac:dyDescent="0.15">
      <c r="A78" s="9" t="s">
        <v>187</v>
      </c>
      <c r="B78" s="9">
        <v>2.6764100000000002</v>
      </c>
      <c r="C78" s="9">
        <v>1.08351</v>
      </c>
      <c r="D78" s="9">
        <v>2.8314400000000002</v>
      </c>
      <c r="E78" s="9">
        <v>0.11447</v>
      </c>
      <c r="F78" s="9">
        <v>2.0569799999999998</v>
      </c>
      <c r="G78" s="9">
        <v>2.4457300000000002</v>
      </c>
      <c r="H78" s="9">
        <v>0.99460999999999999</v>
      </c>
      <c r="I78" s="9">
        <v>5.212E-2</v>
      </c>
      <c r="J78" s="9">
        <v>8.77E-3</v>
      </c>
      <c r="K78" s="9">
        <v>7.5900000000000004E-3</v>
      </c>
      <c r="L78" s="9">
        <v>8.3460000000000006E-2</v>
      </c>
      <c r="M78" s="9">
        <v>8.0434599999999996</v>
      </c>
      <c r="N78" s="9">
        <v>5.0454999999999997</v>
      </c>
      <c r="O78" s="9">
        <v>1.439E-2</v>
      </c>
      <c r="P78" s="9">
        <v>0.37896999999999997</v>
      </c>
      <c r="Q78" s="9">
        <v>1.5629299999999999</v>
      </c>
      <c r="R78" s="9">
        <v>1.8069999999999999E-2</v>
      </c>
      <c r="S78" s="9">
        <v>3.4279999999999998E-2</v>
      </c>
      <c r="T78" s="9">
        <v>2.8139999999999998E-2</v>
      </c>
      <c r="U78" s="9">
        <v>3.2759999999999997E-2</v>
      </c>
      <c r="V78" s="9">
        <v>0.31402000000000002</v>
      </c>
      <c r="W78" s="9">
        <v>1.4069999999999999E-2</v>
      </c>
      <c r="X78" s="9">
        <v>1.7229999999999999E-2</v>
      </c>
      <c r="Y78" s="9">
        <v>6.5100000000000005E-2</v>
      </c>
      <c r="Z78" s="9">
        <v>2.5000000000000001E-4</v>
      </c>
      <c r="AA78" s="25">
        <v>0.30347000000000002</v>
      </c>
      <c r="AB78" s="25">
        <v>0.59157000000000004</v>
      </c>
      <c r="AC78" s="9">
        <v>9.2670000000000002E-2</v>
      </c>
      <c r="AD78" s="9">
        <v>5.1799999999999997E-3</v>
      </c>
      <c r="AE78" s="9">
        <v>3.1699999999999999E-2</v>
      </c>
      <c r="AF78" s="25">
        <v>8.7639499999999995</v>
      </c>
      <c r="AG78" s="9">
        <v>0.51520999999999995</v>
      </c>
      <c r="AH78" s="9">
        <v>1.52742</v>
      </c>
      <c r="AI78" s="9">
        <v>0.26541999999999999</v>
      </c>
      <c r="AJ78" s="9">
        <v>0.21998999999999999</v>
      </c>
      <c r="AK78" s="9">
        <v>9.7989999999999994E-2</v>
      </c>
      <c r="AL78" s="9">
        <v>0.5071</v>
      </c>
      <c r="AM78" s="9">
        <v>0.25068000000000001</v>
      </c>
      <c r="AN78" s="9">
        <v>6.8199999999999997E-3</v>
      </c>
      <c r="AO78" s="9">
        <v>1.95E-2</v>
      </c>
      <c r="AP78" s="9">
        <v>0.37325999999999998</v>
      </c>
      <c r="AQ78" s="25">
        <v>0.16977999999999999</v>
      </c>
      <c r="AR78" s="9">
        <v>3.8080000000000003E-2</v>
      </c>
      <c r="AS78" s="9">
        <v>8.7650000000000006E-2</v>
      </c>
      <c r="AT78" s="25">
        <v>0.42449999999999999</v>
      </c>
      <c r="AU78" s="9">
        <v>0.13947000000000001</v>
      </c>
      <c r="AV78" s="25">
        <v>0.87195</v>
      </c>
      <c r="AW78" s="9">
        <v>5.4099999999999999E-3</v>
      </c>
      <c r="AX78" s="9">
        <v>5</v>
      </c>
      <c r="AY78" s="9">
        <v>0.11882</v>
      </c>
      <c r="AZ78" s="9">
        <v>7.9869999999999997E-2</v>
      </c>
      <c r="BA78" s="9">
        <v>2.4599999999999999E-3</v>
      </c>
      <c r="BB78" s="9">
        <v>1.8181499999999999</v>
      </c>
      <c r="BC78" s="9">
        <v>2.836E-2</v>
      </c>
      <c r="BD78" s="9">
        <v>0.11209</v>
      </c>
      <c r="BE78" s="9">
        <v>0.11207</v>
      </c>
      <c r="BF78" s="9">
        <v>0.69198999999999999</v>
      </c>
      <c r="BG78" s="9">
        <v>3.71102</v>
      </c>
      <c r="BH78" s="9">
        <v>3.4840000000000003E-2</v>
      </c>
      <c r="BI78" s="9">
        <v>0.32978000000000002</v>
      </c>
      <c r="BJ78" s="25">
        <v>0.38468999999999998</v>
      </c>
      <c r="BK78" s="9">
        <v>5</v>
      </c>
      <c r="BL78" s="9">
        <v>0.10348</v>
      </c>
      <c r="BM78" s="9">
        <v>0.21268999999999999</v>
      </c>
      <c r="BN78" s="9">
        <v>0.26615</v>
      </c>
      <c r="BO78" s="25">
        <v>0.35502</v>
      </c>
      <c r="BP78" s="9">
        <v>3.8400000000000001E-3</v>
      </c>
      <c r="BQ78" s="9">
        <v>1.2E-2</v>
      </c>
      <c r="BR78" s="9">
        <v>5.6410000000000002E-2</v>
      </c>
      <c r="BS78" s="9">
        <v>2.845E-2</v>
      </c>
      <c r="BT78" s="9">
        <v>7.3999999999999999E-4</v>
      </c>
      <c r="BU78" s="25">
        <v>0.40336</v>
      </c>
      <c r="BV78" s="9">
        <v>2.0085500000000001</v>
      </c>
      <c r="BW78" s="9">
        <v>0.13719999999999999</v>
      </c>
      <c r="BX78" s="9">
        <v>3.0999999999999999E-3</v>
      </c>
      <c r="BY78" s="9">
        <v>4.8910000000000002E-2</v>
      </c>
      <c r="BZ78" s="9">
        <v>3.3459999999999997E-2</v>
      </c>
      <c r="CA78" s="25">
        <v>7.7427999999999999</v>
      </c>
      <c r="CB78" s="25">
        <v>13.389810000000001</v>
      </c>
      <c r="CC78" s="9">
        <v>3.0999999999999999E-3</v>
      </c>
      <c r="CD78" s="9">
        <v>1.7700000000000001E-3</v>
      </c>
      <c r="CE78" s="9">
        <v>5</v>
      </c>
      <c r="CF78" s="9">
        <v>0.43363000000000002</v>
      </c>
      <c r="CG78" s="9">
        <v>0.39393</v>
      </c>
      <c r="CH78" s="9">
        <v>6.2729999999999994E-2</v>
      </c>
      <c r="CI78" s="9">
        <v>0.39935999999999999</v>
      </c>
      <c r="CJ78" s="9">
        <v>0.31702999999999998</v>
      </c>
      <c r="CK78" s="9">
        <v>0.19300999999999999</v>
      </c>
      <c r="CL78" s="9">
        <v>4.4799999999999996E-3</v>
      </c>
      <c r="CM78" s="9">
        <v>1.7049999999999999E-2</v>
      </c>
      <c r="CN78" s="9">
        <v>5</v>
      </c>
      <c r="CO78" s="9">
        <v>2.7200000000000002E-3</v>
      </c>
      <c r="CP78" s="9">
        <v>2.2499999999999999E-2</v>
      </c>
      <c r="CQ78" s="9">
        <v>5.6480000000000002E-2</v>
      </c>
      <c r="CR78" s="9">
        <v>2.8400000000000002E-2</v>
      </c>
      <c r="CS78" s="9">
        <v>4.99E-2</v>
      </c>
      <c r="CT78" s="9">
        <v>2.111E-2</v>
      </c>
      <c r="CU78" s="9">
        <v>2.8709999999999999E-2</v>
      </c>
      <c r="CV78" s="9">
        <v>0.17102999999999999</v>
      </c>
      <c r="CW78" s="9">
        <v>9.6000000000000002E-4</v>
      </c>
      <c r="CX78" s="9">
        <v>2.3699999999999999E-2</v>
      </c>
      <c r="CY78" s="9">
        <v>2.6100000000000002E-2</v>
      </c>
      <c r="CZ78" s="9">
        <v>2.0300000000000001E-3</v>
      </c>
      <c r="DA78" s="9">
        <v>6.9800000000000001E-3</v>
      </c>
      <c r="DB78" s="9">
        <v>2.342E-2</v>
      </c>
      <c r="DC78" s="9">
        <v>6.4869999999999997E-2</v>
      </c>
      <c r="DD78" s="9">
        <v>5.3800000000000002E-3</v>
      </c>
      <c r="DE78" s="9">
        <v>2.0053399999999999</v>
      </c>
      <c r="DF78" s="9">
        <v>3.96E-3</v>
      </c>
      <c r="DG78" s="9">
        <v>4.7099999999999998E-3</v>
      </c>
      <c r="DH78" s="9">
        <v>0.25545000000000001</v>
      </c>
    </row>
    <row r="79" spans="1:112" s="8" customFormat="1" x14ac:dyDescent="0.15">
      <c r="A79" s="9" t="s">
        <v>188</v>
      </c>
      <c r="B79" s="9">
        <v>4.7006899999999998</v>
      </c>
      <c r="C79" s="9">
        <v>8.9110700000000005</v>
      </c>
      <c r="D79" s="9">
        <v>9.5359700000000007</v>
      </c>
      <c r="E79" s="9">
        <v>1.8301700000000001</v>
      </c>
      <c r="F79" s="9">
        <v>3.4118400000000002</v>
      </c>
      <c r="G79" s="9">
        <v>4.2137500000000001</v>
      </c>
      <c r="H79" s="9">
        <v>1.28122</v>
      </c>
      <c r="I79" s="9">
        <v>8.1040000000000001E-2</v>
      </c>
      <c r="J79" s="9">
        <v>0.61626000000000003</v>
      </c>
      <c r="K79" s="9">
        <v>7.621E-2</v>
      </c>
      <c r="L79" s="9">
        <v>0.24232000000000001</v>
      </c>
      <c r="M79" s="9">
        <v>7.7058499999999999</v>
      </c>
      <c r="N79" s="9">
        <v>4.7311399999999999</v>
      </c>
      <c r="O79" s="9">
        <v>6.855E-2</v>
      </c>
      <c r="P79" s="9">
        <v>0.46293000000000001</v>
      </c>
      <c r="Q79" s="9">
        <v>2.0021200000000001</v>
      </c>
      <c r="R79" s="9">
        <v>4.9230000000000003E-2</v>
      </c>
      <c r="S79" s="9">
        <v>0.81120999999999999</v>
      </c>
      <c r="T79" s="9">
        <v>5.3150000000000003E-2</v>
      </c>
      <c r="U79" s="9">
        <v>7.9960000000000003E-2</v>
      </c>
      <c r="V79" s="9">
        <v>0.34049000000000001</v>
      </c>
      <c r="W79" s="9">
        <v>5.5800000000000002E-2</v>
      </c>
      <c r="X79" s="9">
        <v>2.6370000000000001E-2</v>
      </c>
      <c r="Y79" s="9">
        <v>0.18368000000000001</v>
      </c>
      <c r="Z79" s="9">
        <v>2.4599999999999999E-3</v>
      </c>
      <c r="AA79" s="25">
        <v>0.82567000000000002</v>
      </c>
      <c r="AB79" s="25">
        <v>0.69486999999999999</v>
      </c>
      <c r="AC79" s="9">
        <v>0.10785</v>
      </c>
      <c r="AD79" s="9">
        <v>1.11E-2</v>
      </c>
      <c r="AE79" s="9">
        <v>6.4409999999999995E-2</v>
      </c>
      <c r="AF79" s="25">
        <v>6.8830499999999999</v>
      </c>
      <c r="AG79" s="9">
        <v>0.32435999999999998</v>
      </c>
      <c r="AH79" s="9">
        <v>1.94564</v>
      </c>
      <c r="AI79" s="9">
        <v>0.84004999999999996</v>
      </c>
      <c r="AJ79" s="9">
        <v>0.36108000000000001</v>
      </c>
      <c r="AK79" s="9">
        <v>0.33344000000000001</v>
      </c>
      <c r="AL79" s="9">
        <v>0.38227</v>
      </c>
      <c r="AM79" s="9">
        <v>0.85746999999999995</v>
      </c>
      <c r="AN79" s="9">
        <v>4.47E-3</v>
      </c>
      <c r="AO79" s="9">
        <v>2.5069999999999999E-2</v>
      </c>
      <c r="AP79" s="9">
        <v>2.44855</v>
      </c>
      <c r="AQ79" s="25">
        <v>0.40804000000000001</v>
      </c>
      <c r="AR79" s="9">
        <v>2.9350000000000001E-2</v>
      </c>
      <c r="AS79" s="9">
        <v>0.10768999999999999</v>
      </c>
      <c r="AT79" s="25">
        <v>0.50963999999999998</v>
      </c>
      <c r="AU79" s="9">
        <v>0.52722000000000002</v>
      </c>
      <c r="AV79" s="25">
        <v>1.0216700000000001</v>
      </c>
      <c r="AW79" s="9">
        <v>1.133E-2</v>
      </c>
      <c r="AX79" s="9">
        <v>5</v>
      </c>
      <c r="AY79" s="9">
        <v>0.38233</v>
      </c>
      <c r="AZ79" s="9">
        <v>0.23336000000000001</v>
      </c>
      <c r="BA79" s="9">
        <v>4.45E-3</v>
      </c>
      <c r="BB79" s="9">
        <v>0.18340999999999999</v>
      </c>
      <c r="BC79" s="9">
        <v>4.5249999999999999E-2</v>
      </c>
      <c r="BD79" s="9">
        <v>0.15404999999999999</v>
      </c>
      <c r="BE79" s="9">
        <v>0.21937000000000001</v>
      </c>
      <c r="BF79" s="9">
        <v>1.18712</v>
      </c>
      <c r="BG79" s="9">
        <v>1.58338</v>
      </c>
      <c r="BH79" s="9">
        <v>3.6200000000000003E-2</v>
      </c>
      <c r="BI79" s="9">
        <v>0.23926</v>
      </c>
      <c r="BJ79" s="25">
        <v>0.47733999999999999</v>
      </c>
      <c r="BK79" s="9">
        <v>5</v>
      </c>
      <c r="BL79" s="9">
        <v>7.0370000000000002E-2</v>
      </c>
      <c r="BM79" s="9">
        <v>0.23802999999999999</v>
      </c>
      <c r="BN79" s="9">
        <v>0.41265000000000002</v>
      </c>
      <c r="BO79" s="25">
        <v>0.18806999999999999</v>
      </c>
      <c r="BP79" s="9">
        <v>4.7999999999999996E-3</v>
      </c>
      <c r="BQ79" s="9">
        <v>1.941E-2</v>
      </c>
      <c r="BR79" s="9">
        <v>6.4310000000000006E-2</v>
      </c>
      <c r="BS79" s="9">
        <v>4.58E-2</v>
      </c>
      <c r="BT79" s="9">
        <v>3.5899999999999999E-3</v>
      </c>
      <c r="BU79" s="25">
        <v>0.18801999999999999</v>
      </c>
      <c r="BV79" s="9">
        <v>2.2698299999999998</v>
      </c>
      <c r="BW79" s="9">
        <v>0.11429</v>
      </c>
      <c r="BX79" s="9">
        <v>1.5299999999999999E-3</v>
      </c>
      <c r="BY79" s="9">
        <v>0.38865</v>
      </c>
      <c r="BZ79" s="9">
        <v>3.8760000000000003E-2</v>
      </c>
      <c r="CA79" s="25">
        <v>7.4600900000000001</v>
      </c>
      <c r="CB79" s="25">
        <v>8.9689899999999998</v>
      </c>
      <c r="CC79" s="9">
        <v>1.3600000000000001E-3</v>
      </c>
      <c r="CD79" s="9">
        <v>1.98E-3</v>
      </c>
      <c r="CE79" s="9">
        <v>5</v>
      </c>
      <c r="CF79" s="9">
        <v>8.8220000000000007E-2</v>
      </c>
      <c r="CG79" s="9">
        <v>0.58348</v>
      </c>
      <c r="CH79" s="9">
        <v>6.7599999999999993E-2</v>
      </c>
      <c r="CI79" s="9">
        <v>0.55779000000000001</v>
      </c>
      <c r="CJ79" s="9">
        <v>0.43425000000000002</v>
      </c>
      <c r="CK79" s="9">
        <v>0.21534</v>
      </c>
      <c r="CL79" s="9">
        <v>2.0699999999999998E-3</v>
      </c>
      <c r="CM79" s="9">
        <v>4.4999999999999998E-2</v>
      </c>
      <c r="CN79" s="9">
        <v>5</v>
      </c>
      <c r="CO79" s="9">
        <v>9.8700000000000003E-3</v>
      </c>
      <c r="CP79" s="9">
        <v>2.6589999999999999E-2</v>
      </c>
      <c r="CQ79" s="9">
        <v>6.7979999999999999E-2</v>
      </c>
      <c r="CR79" s="9">
        <v>3.2689999999999997E-2</v>
      </c>
      <c r="CS79" s="9">
        <v>5.2569999999999999E-2</v>
      </c>
      <c r="CT79" s="9">
        <v>2.494E-2</v>
      </c>
      <c r="CU79" s="9">
        <v>3.4610000000000002E-2</v>
      </c>
      <c r="CV79" s="9">
        <v>0.18748999999999999</v>
      </c>
      <c r="CW79" s="9">
        <v>3.0200000000000001E-3</v>
      </c>
      <c r="CX79" s="9">
        <v>3.1280000000000002E-2</v>
      </c>
      <c r="CY79" s="9">
        <v>2.7E-2</v>
      </c>
      <c r="CZ79" s="9">
        <v>1.64E-3</v>
      </c>
      <c r="DA79" s="9">
        <v>6.7000000000000002E-3</v>
      </c>
      <c r="DB79" s="9">
        <v>2.385E-2</v>
      </c>
      <c r="DC79" s="9">
        <v>5.5550000000000002E-2</v>
      </c>
      <c r="DD79" s="9">
        <v>6.8199999999999997E-3</v>
      </c>
      <c r="DE79" s="9">
        <v>0.72663</v>
      </c>
      <c r="DF79" s="9">
        <v>1.0529999999999999E-2</v>
      </c>
      <c r="DG79" s="9">
        <v>8.8999999999999999E-3</v>
      </c>
      <c r="DH79" s="9">
        <v>0.28942000000000001</v>
      </c>
    </row>
    <row r="80" spans="1:112" s="8" customFormat="1" x14ac:dyDescent="0.15">
      <c r="A80" s="9" t="s">
        <v>189</v>
      </c>
      <c r="B80" s="9">
        <v>1.35412</v>
      </c>
      <c r="C80" s="9">
        <v>0.70369999999999999</v>
      </c>
      <c r="D80" s="9">
        <v>1.49438</v>
      </c>
      <c r="E80" s="9">
        <v>0.20504</v>
      </c>
      <c r="F80" s="9">
        <v>1.5269900000000001</v>
      </c>
      <c r="G80" s="9">
        <v>1.2650999999999999</v>
      </c>
      <c r="H80" s="9">
        <v>0.52342</v>
      </c>
      <c r="I80" s="9">
        <v>5.6770000000000001E-2</v>
      </c>
      <c r="J80" s="9">
        <v>5.1299999999999998E-2</v>
      </c>
      <c r="K80" s="9">
        <v>8.5299999999999994E-3</v>
      </c>
      <c r="L80" s="9">
        <v>6.4920000000000005E-2</v>
      </c>
      <c r="M80" s="9">
        <v>4.9218700000000002</v>
      </c>
      <c r="N80" s="9">
        <v>3.4742000000000002</v>
      </c>
      <c r="O80" s="9">
        <v>3.8039999999999997E-2</v>
      </c>
      <c r="P80" s="9">
        <v>0.33851999999999999</v>
      </c>
      <c r="Q80" s="9">
        <v>0.68522000000000005</v>
      </c>
      <c r="R80" s="9">
        <v>3.0699999999999998E-3</v>
      </c>
      <c r="S80" s="9">
        <v>4.1549999999999997E-2</v>
      </c>
      <c r="T80" s="9">
        <v>1.6719999999999999E-2</v>
      </c>
      <c r="U80" s="9">
        <v>2.794E-2</v>
      </c>
      <c r="V80" s="9">
        <v>0.33444000000000002</v>
      </c>
      <c r="W80" s="9">
        <v>1.1610000000000001E-2</v>
      </c>
      <c r="X80" s="9">
        <v>2.1170000000000001E-2</v>
      </c>
      <c r="Y80" s="9">
        <v>4.6890000000000001E-2</v>
      </c>
      <c r="Z80" s="9">
        <v>1.97E-3</v>
      </c>
      <c r="AA80" s="25">
        <v>0.20008999999999999</v>
      </c>
      <c r="AB80" s="25">
        <v>0.15343000000000001</v>
      </c>
      <c r="AC80" s="9">
        <v>9.2859999999999998E-2</v>
      </c>
      <c r="AD80" s="9">
        <v>1.6999999999999999E-3</v>
      </c>
      <c r="AE80" s="9">
        <v>7.7999999999999996E-3</v>
      </c>
      <c r="AF80" s="25">
        <v>4.9194300000000002</v>
      </c>
      <c r="AG80" s="9">
        <v>0.24510999999999999</v>
      </c>
      <c r="AH80" s="9">
        <v>1.16177</v>
      </c>
      <c r="AI80" s="9">
        <v>0.1358</v>
      </c>
      <c r="AJ80" s="9">
        <v>3.866E-2</v>
      </c>
      <c r="AK80" s="9">
        <v>4.3810000000000002E-2</v>
      </c>
      <c r="AL80" s="9">
        <v>0.18537999999999999</v>
      </c>
      <c r="AM80" s="9">
        <v>0.10766000000000001</v>
      </c>
      <c r="AN80" s="9">
        <v>2.3900000000000002E-3</v>
      </c>
      <c r="AO80" s="9">
        <v>1.6039999999999999E-2</v>
      </c>
      <c r="AP80" s="9">
        <v>0.1482</v>
      </c>
      <c r="AQ80" s="25">
        <v>6.7210000000000006E-2</v>
      </c>
      <c r="AR80" s="9">
        <v>9.4000000000000004E-3</v>
      </c>
      <c r="AS80" s="9">
        <v>3.0710000000000001E-2</v>
      </c>
      <c r="AT80" s="25">
        <v>0.12415</v>
      </c>
      <c r="AU80" s="9">
        <v>6.3070000000000001E-2</v>
      </c>
      <c r="AV80" s="25">
        <v>0.37833</v>
      </c>
      <c r="AW80" s="9">
        <v>2.3400000000000001E-3</v>
      </c>
      <c r="AX80" s="9">
        <v>5</v>
      </c>
      <c r="AY80" s="9">
        <v>5.3830000000000003E-2</v>
      </c>
      <c r="AZ80" s="9">
        <v>6.9650000000000004E-2</v>
      </c>
      <c r="BA80" s="9">
        <v>8.4000000000000003E-4</v>
      </c>
      <c r="BB80" s="9">
        <v>4.7210000000000002E-2</v>
      </c>
      <c r="BC80" s="9">
        <v>4.5100000000000001E-3</v>
      </c>
      <c r="BD80" s="9">
        <v>5.8130000000000001E-2</v>
      </c>
      <c r="BE80" s="9">
        <v>0.11154</v>
      </c>
      <c r="BF80" s="9">
        <v>4.0541799999999997</v>
      </c>
      <c r="BG80" s="9">
        <v>0.34933999999999998</v>
      </c>
      <c r="BH80" s="9">
        <v>9.4999999999999998E-3</v>
      </c>
      <c r="BI80" s="9">
        <v>0.13217000000000001</v>
      </c>
      <c r="BJ80" s="25">
        <v>0.15118999999999999</v>
      </c>
      <c r="BK80" s="9">
        <v>5</v>
      </c>
      <c r="BL80" s="9">
        <v>1.319E-2</v>
      </c>
      <c r="BM80" s="9">
        <v>9.8330000000000001E-2</v>
      </c>
      <c r="BN80" s="9">
        <v>7.9909999999999995E-2</v>
      </c>
      <c r="BO80" s="25">
        <v>0.13116</v>
      </c>
      <c r="BP80" s="9">
        <v>2.99E-3</v>
      </c>
      <c r="BQ80" s="9">
        <v>8.0199999999999994E-3</v>
      </c>
      <c r="BR80" s="9">
        <v>9.4649999999999998E-2</v>
      </c>
      <c r="BS80" s="9">
        <v>3.4860000000000002E-2</v>
      </c>
      <c r="BT80" s="9">
        <v>4.5500000000000002E-3</v>
      </c>
      <c r="BU80" s="25">
        <v>4.215E-2</v>
      </c>
      <c r="BV80" s="9">
        <v>1.25831</v>
      </c>
      <c r="BW80" s="9">
        <v>0.14179</v>
      </c>
      <c r="BX80" s="9">
        <v>4.4099999999999999E-3</v>
      </c>
      <c r="BY80" s="9">
        <v>5.8340000000000003E-2</v>
      </c>
      <c r="BZ80" s="9">
        <v>1.3509999999999999E-2</v>
      </c>
      <c r="CA80" s="25">
        <v>4.1583500000000004</v>
      </c>
      <c r="CB80" s="25">
        <v>5.5782499999999997</v>
      </c>
      <c r="CC80" s="9">
        <v>8.0000000000000004E-4</v>
      </c>
      <c r="CD80" s="9">
        <v>2.7999999999999998E-4</v>
      </c>
      <c r="CE80" s="9">
        <v>5</v>
      </c>
      <c r="CF80" s="9">
        <v>9.4599999999999997E-3</v>
      </c>
      <c r="CG80" s="9">
        <v>0.30609999999999998</v>
      </c>
      <c r="CH80" s="9">
        <v>4.0289999999999999E-2</v>
      </c>
      <c r="CI80" s="9">
        <v>0.45407999999999998</v>
      </c>
      <c r="CJ80" s="9">
        <v>0.31025999999999998</v>
      </c>
      <c r="CK80" s="9">
        <v>0.11182</v>
      </c>
      <c r="CL80" s="9">
        <v>3.32E-3</v>
      </c>
      <c r="CM80" s="9">
        <v>1.158E-2</v>
      </c>
      <c r="CN80" s="9">
        <v>5</v>
      </c>
      <c r="CO80" s="9">
        <v>9.8999999999999999E-4</v>
      </c>
      <c r="CP80" s="9">
        <v>2.0209999999999999E-2</v>
      </c>
      <c r="CQ80" s="9">
        <v>6.0159999999999998E-2</v>
      </c>
      <c r="CR80" s="9">
        <v>2.8369999999999999E-2</v>
      </c>
      <c r="CS80" s="9">
        <v>2.8309999999999998E-2</v>
      </c>
      <c r="CT80" s="9">
        <v>2.3779999999999999E-2</v>
      </c>
      <c r="CU80" s="9">
        <v>2.3949999999999999E-2</v>
      </c>
      <c r="CV80" s="9">
        <v>0.17827999999999999</v>
      </c>
      <c r="CW80" s="9">
        <v>1.0499999999999999E-3</v>
      </c>
      <c r="CX80" s="9">
        <v>1.47E-2</v>
      </c>
      <c r="CY80" s="9">
        <v>2.283E-2</v>
      </c>
      <c r="CZ80" s="9">
        <v>3.2100000000000002E-3</v>
      </c>
      <c r="DA80" s="9">
        <v>6.1000000000000004E-3</v>
      </c>
      <c r="DB80" s="9">
        <v>1.8180000000000002E-2</v>
      </c>
      <c r="DC80" s="9">
        <v>3.0040000000000001E-2</v>
      </c>
      <c r="DD80" s="9">
        <v>1.9E-3</v>
      </c>
      <c r="DE80" s="9">
        <v>0.71648000000000001</v>
      </c>
      <c r="DF80" s="9">
        <v>4.4400000000000004E-3</v>
      </c>
      <c r="DG80" s="9">
        <v>3.63E-3</v>
      </c>
      <c r="DH80" s="9">
        <v>0.20932999999999999</v>
      </c>
    </row>
    <row r="81" spans="1:112" s="8" customFormat="1" x14ac:dyDescent="0.15">
      <c r="A81" s="9" t="s">
        <v>190</v>
      </c>
      <c r="B81" s="9">
        <v>1.31409</v>
      </c>
      <c r="C81" s="9">
        <v>0.39061000000000001</v>
      </c>
      <c r="D81" s="9">
        <v>1.14672</v>
      </c>
      <c r="E81" s="9">
        <v>9.5420000000000005E-2</v>
      </c>
      <c r="F81" s="9">
        <v>1.61958</v>
      </c>
      <c r="G81" s="9">
        <v>1.17883</v>
      </c>
      <c r="H81" s="9">
        <v>0.40809000000000001</v>
      </c>
      <c r="I81" s="9">
        <v>4.3720000000000002E-2</v>
      </c>
      <c r="J81" s="9">
        <v>0</v>
      </c>
      <c r="K81" s="9">
        <v>1.7149999999999999E-2</v>
      </c>
      <c r="L81" s="9">
        <v>4.6820000000000001E-2</v>
      </c>
      <c r="M81" s="9">
        <v>5.3792999999999997</v>
      </c>
      <c r="N81" s="9">
        <v>3.2641399999999998</v>
      </c>
      <c r="O81" s="9">
        <v>5.9639999999999999E-2</v>
      </c>
      <c r="P81" s="9">
        <v>0.32416</v>
      </c>
      <c r="Q81" s="9">
        <v>0.70723000000000003</v>
      </c>
      <c r="R81" s="9">
        <v>2.4299999999999999E-3</v>
      </c>
      <c r="S81" s="9">
        <v>1.9300000000000001E-2</v>
      </c>
      <c r="T81" s="9">
        <v>1.7950000000000001E-2</v>
      </c>
      <c r="U81" s="9">
        <v>2.7439999999999999E-2</v>
      </c>
      <c r="V81" s="9">
        <v>0.34121000000000001</v>
      </c>
      <c r="W81" s="9">
        <v>7.0600000000000003E-3</v>
      </c>
      <c r="X81" s="9">
        <v>7.4900000000000001E-3</v>
      </c>
      <c r="Y81" s="9">
        <v>2.7359999999999999E-2</v>
      </c>
      <c r="Z81" s="9">
        <v>4.8000000000000001E-4</v>
      </c>
      <c r="AA81" s="25">
        <v>0.18634999999999999</v>
      </c>
      <c r="AB81" s="25">
        <v>0.29371000000000003</v>
      </c>
      <c r="AC81" s="9">
        <v>0.1014</v>
      </c>
      <c r="AD81" s="9">
        <v>2.6700000000000001E-3</v>
      </c>
      <c r="AE81" s="9">
        <v>1.2829999999999999E-2</v>
      </c>
      <c r="AF81" s="25">
        <v>4.02217</v>
      </c>
      <c r="AG81" s="9">
        <v>0.38302999999999998</v>
      </c>
      <c r="AH81" s="9">
        <v>0.65054000000000001</v>
      </c>
      <c r="AI81" s="9">
        <v>9.0740000000000001E-2</v>
      </c>
      <c r="AJ81" s="9">
        <v>9.9260000000000001E-2</v>
      </c>
      <c r="AK81" s="9">
        <v>3.1530000000000002E-2</v>
      </c>
      <c r="AL81" s="9">
        <v>0.12584000000000001</v>
      </c>
      <c r="AM81" s="9">
        <v>4.3520000000000003E-2</v>
      </c>
      <c r="AN81" s="9">
        <v>5.9199999999999999E-3</v>
      </c>
      <c r="AO81" s="9">
        <v>1.133E-2</v>
      </c>
      <c r="AP81" s="9">
        <v>0.13019</v>
      </c>
      <c r="AQ81" s="25">
        <v>8.004E-2</v>
      </c>
      <c r="AR81" s="9">
        <v>9.2899999999999996E-3</v>
      </c>
      <c r="AS81" s="9">
        <v>5.3679999999999999E-2</v>
      </c>
      <c r="AT81" s="25">
        <v>0.26462000000000002</v>
      </c>
      <c r="AU81" s="9">
        <v>5.2920000000000002E-2</v>
      </c>
      <c r="AV81" s="25">
        <v>0.14466000000000001</v>
      </c>
      <c r="AW81" s="9">
        <v>1.1100000000000001E-3</v>
      </c>
      <c r="AX81" s="9">
        <v>5</v>
      </c>
      <c r="AY81" s="9">
        <v>4.8860000000000001E-2</v>
      </c>
      <c r="AZ81" s="9">
        <v>6.9330000000000003E-2</v>
      </c>
      <c r="BA81" s="9">
        <v>5.6800000000000002E-3</v>
      </c>
      <c r="BB81" s="9">
        <v>4.8379999999999999E-2</v>
      </c>
      <c r="BC81" s="9">
        <v>1.6719999999999999E-2</v>
      </c>
      <c r="BD81" s="9">
        <v>4.734E-2</v>
      </c>
      <c r="BE81" s="9">
        <v>0.11273</v>
      </c>
      <c r="BF81" s="9">
        <v>0.33456999999999998</v>
      </c>
      <c r="BG81" s="9">
        <v>0.3251</v>
      </c>
      <c r="BH81" s="9">
        <v>8.3899999999999999E-3</v>
      </c>
      <c r="BI81" s="9">
        <v>0.10817</v>
      </c>
      <c r="BJ81" s="25">
        <v>0.37734000000000001</v>
      </c>
      <c r="BK81" s="9">
        <v>5</v>
      </c>
      <c r="BL81" s="9">
        <v>1.2619999999999999E-2</v>
      </c>
      <c r="BM81" s="9">
        <v>7.0760000000000003E-2</v>
      </c>
      <c r="BN81" s="9">
        <v>8.2000000000000003E-2</v>
      </c>
      <c r="BO81" s="25">
        <v>0.23146</v>
      </c>
      <c r="BP81" s="9">
        <v>2.5799999999999998E-3</v>
      </c>
      <c r="BQ81" s="9">
        <v>3.8300000000000001E-3</v>
      </c>
      <c r="BR81" s="9">
        <v>3.0439999999999998E-2</v>
      </c>
      <c r="BS81" s="9">
        <v>1.6559999999999998E-2</v>
      </c>
      <c r="BT81" s="9">
        <v>1.07E-3</v>
      </c>
      <c r="BU81" s="25">
        <v>3.8789999999999998E-2</v>
      </c>
      <c r="BV81" s="9">
        <v>0.95777999999999996</v>
      </c>
      <c r="BW81" s="9">
        <v>5.3830000000000003E-2</v>
      </c>
      <c r="BX81" s="9">
        <v>3.2000000000000002E-3</v>
      </c>
      <c r="BY81" s="9">
        <v>1.7659999999999999E-2</v>
      </c>
      <c r="BZ81" s="9">
        <v>1.1299999999999999E-2</v>
      </c>
      <c r="CA81" s="25">
        <v>5.27677</v>
      </c>
      <c r="CB81" s="25">
        <v>6.7057399999999996</v>
      </c>
      <c r="CC81" s="9">
        <v>1.01E-3</v>
      </c>
      <c r="CD81" s="9">
        <v>1.2700000000000001E-3</v>
      </c>
      <c r="CE81" s="9">
        <v>5</v>
      </c>
      <c r="CF81" s="9">
        <v>1.074E-2</v>
      </c>
      <c r="CG81" s="9">
        <v>0.24687999999999999</v>
      </c>
      <c r="CH81" s="9">
        <v>3.6459999999999999E-2</v>
      </c>
      <c r="CI81" s="9">
        <v>0.34194999999999998</v>
      </c>
      <c r="CJ81" s="9">
        <v>0.2429</v>
      </c>
      <c r="CK81" s="9">
        <v>0.10105</v>
      </c>
      <c r="CL81" s="9">
        <v>2.0400000000000001E-3</v>
      </c>
      <c r="CM81" s="9">
        <v>9.8300000000000002E-3</v>
      </c>
      <c r="CN81" s="9">
        <v>5</v>
      </c>
      <c r="CO81" s="9">
        <v>8.4999999999999995E-4</v>
      </c>
      <c r="CP81" s="9">
        <v>1.949E-2</v>
      </c>
      <c r="CQ81" s="9">
        <v>5.2979999999999999E-2</v>
      </c>
      <c r="CR81" s="9">
        <v>2.5159999999999998E-2</v>
      </c>
      <c r="CS81" s="9">
        <v>2.9250000000000002E-2</v>
      </c>
      <c r="CT81" s="9">
        <v>2.128E-2</v>
      </c>
      <c r="CU81" s="9">
        <v>2.2610000000000002E-2</v>
      </c>
      <c r="CV81" s="9">
        <v>0.16954</v>
      </c>
      <c r="CW81" s="9">
        <v>8.4999999999999995E-4</v>
      </c>
      <c r="CX81" s="9">
        <v>1.3820000000000001E-2</v>
      </c>
      <c r="CY81" s="9">
        <v>2.317E-2</v>
      </c>
      <c r="CZ81" s="9">
        <v>6.6E-4</v>
      </c>
      <c r="DA81" s="9">
        <v>6.3400000000000001E-3</v>
      </c>
      <c r="DB81" s="9">
        <v>1.6539999999999999E-2</v>
      </c>
      <c r="DC81" s="9">
        <v>4.1399999999999999E-2</v>
      </c>
      <c r="DD81" s="9">
        <v>2.7100000000000002E-3</v>
      </c>
      <c r="DE81" s="9">
        <v>1.1225700000000001</v>
      </c>
      <c r="DF81" s="9">
        <v>2.5400000000000002E-3</v>
      </c>
      <c r="DG81" s="9">
        <v>3.82E-3</v>
      </c>
      <c r="DH81" s="9">
        <v>0.28388000000000002</v>
      </c>
    </row>
    <row r="82" spans="1:112" s="8" customFormat="1" x14ac:dyDescent="0.15">
      <c r="A82" s="9" t="s">
        <v>191</v>
      </c>
      <c r="B82" s="9">
        <v>1.3342499999999999</v>
      </c>
      <c r="C82" s="9">
        <v>0.35332999999999998</v>
      </c>
      <c r="D82" s="9">
        <v>1.20136</v>
      </c>
      <c r="E82" s="9">
        <v>9.4100000000000003E-2</v>
      </c>
      <c r="F82" s="9">
        <v>1.85192</v>
      </c>
      <c r="G82" s="9">
        <v>1.4127400000000001</v>
      </c>
      <c r="H82" s="9">
        <v>0.38429000000000002</v>
      </c>
      <c r="I82" s="9">
        <v>4.1439999999999998E-2</v>
      </c>
      <c r="J82" s="9">
        <v>0</v>
      </c>
      <c r="K82" s="9">
        <v>0</v>
      </c>
      <c r="L82" s="9">
        <v>4.8829999999999998E-2</v>
      </c>
      <c r="M82" s="9">
        <v>6.2063499999999996</v>
      </c>
      <c r="N82" s="9">
        <v>4.0601099999999999</v>
      </c>
      <c r="O82" s="9">
        <v>2.0580000000000001E-2</v>
      </c>
      <c r="P82" s="9">
        <v>0.36297000000000001</v>
      </c>
      <c r="Q82" s="9">
        <v>0.79695000000000005</v>
      </c>
      <c r="R82" s="9">
        <v>1.8E-3</v>
      </c>
      <c r="S82" s="9">
        <v>2.1430000000000001E-2</v>
      </c>
      <c r="T82" s="9">
        <v>1.6420000000000001E-2</v>
      </c>
      <c r="U82" s="9">
        <v>2.734E-2</v>
      </c>
      <c r="V82" s="9">
        <v>0.36479</v>
      </c>
      <c r="W82" s="9">
        <v>7.8700000000000003E-3</v>
      </c>
      <c r="X82" s="9">
        <v>1.5469999999999999E-2</v>
      </c>
      <c r="Y82" s="9">
        <v>2.4369999999999999E-2</v>
      </c>
      <c r="Z82" s="9">
        <v>1.1299999999999999E-3</v>
      </c>
      <c r="AA82" s="25">
        <v>0.23266999999999999</v>
      </c>
      <c r="AB82" s="25">
        <v>0.55857999999999997</v>
      </c>
      <c r="AC82" s="9">
        <v>0.10435999999999999</v>
      </c>
      <c r="AD82" s="9">
        <v>3.4399999999999999E-3</v>
      </c>
      <c r="AE82" s="9">
        <v>1.289E-2</v>
      </c>
      <c r="AF82" s="25">
        <v>4.2878100000000003</v>
      </c>
      <c r="AG82" s="9">
        <v>0.27385999999999999</v>
      </c>
      <c r="AH82" s="9">
        <v>0.68389</v>
      </c>
      <c r="AI82" s="9">
        <v>9.7100000000000006E-2</v>
      </c>
      <c r="AJ82" s="9">
        <v>1.7440000000000001E-2</v>
      </c>
      <c r="AK82" s="9">
        <v>4.4769999999999997E-2</v>
      </c>
      <c r="AL82" s="9">
        <v>0.11144</v>
      </c>
      <c r="AM82" s="9">
        <v>7.6469999999999996E-2</v>
      </c>
      <c r="AN82" s="9">
        <v>2.0699999999999998E-3</v>
      </c>
      <c r="AO82" s="9">
        <v>1.754E-2</v>
      </c>
      <c r="AP82" s="9">
        <v>0.13836000000000001</v>
      </c>
      <c r="AQ82" s="25">
        <v>2.6769999999999999E-2</v>
      </c>
      <c r="AR82" s="9">
        <v>9.92E-3</v>
      </c>
      <c r="AS82" s="9">
        <v>8.1299999999999997E-2</v>
      </c>
      <c r="AT82" s="25">
        <v>0.43060999999999999</v>
      </c>
      <c r="AU82" s="9">
        <v>5.3740000000000003E-2</v>
      </c>
      <c r="AV82" s="25">
        <v>0.29114000000000001</v>
      </c>
      <c r="AW82" s="9">
        <v>8.1300000000000001E-3</v>
      </c>
      <c r="AX82" s="9">
        <v>5</v>
      </c>
      <c r="AY82" s="9">
        <v>5.2639999999999999E-2</v>
      </c>
      <c r="AZ82" s="9">
        <v>6.7330000000000001E-2</v>
      </c>
      <c r="BA82" s="9">
        <v>3.1700000000000001E-3</v>
      </c>
      <c r="BB82" s="9">
        <v>5.0979999999999998E-2</v>
      </c>
      <c r="BC82" s="9">
        <v>1.6930000000000001E-2</v>
      </c>
      <c r="BD82" s="9">
        <v>4.6510000000000003E-2</v>
      </c>
      <c r="BE82" s="9">
        <v>0.12330000000000001</v>
      </c>
      <c r="BF82" s="9">
        <v>0.35253000000000001</v>
      </c>
      <c r="BG82" s="9">
        <v>0.34133999999999998</v>
      </c>
      <c r="BH82" s="9">
        <v>9.4800000000000006E-3</v>
      </c>
      <c r="BI82" s="9">
        <v>0.25541000000000003</v>
      </c>
      <c r="BJ82" s="25">
        <v>0.47743000000000002</v>
      </c>
      <c r="BK82" s="9">
        <v>5</v>
      </c>
      <c r="BL82" s="9">
        <v>1.6119999999999999E-2</v>
      </c>
      <c r="BM82" s="9">
        <v>7.961E-2</v>
      </c>
      <c r="BN82" s="9">
        <v>9.0310000000000001E-2</v>
      </c>
      <c r="BO82" s="25">
        <v>0.22162000000000001</v>
      </c>
      <c r="BP82" s="9">
        <v>1.9499999999999999E-3</v>
      </c>
      <c r="BQ82" s="9">
        <v>3.5100000000000001E-3</v>
      </c>
      <c r="BR82" s="9">
        <v>2.5229999999999999E-2</v>
      </c>
      <c r="BS82" s="9">
        <v>1.6820000000000002E-2</v>
      </c>
      <c r="BT82" s="9">
        <v>2.0799999999999998E-3</v>
      </c>
      <c r="BU82" s="25">
        <v>4.9070000000000003E-2</v>
      </c>
      <c r="BV82" s="9">
        <v>0.98977999999999999</v>
      </c>
      <c r="BW82" s="9">
        <v>5.5590000000000001E-2</v>
      </c>
      <c r="BX82" s="9">
        <v>8.8000000000000003E-4</v>
      </c>
      <c r="BY82" s="9">
        <v>1.8919999999999999E-2</v>
      </c>
      <c r="BZ82" s="9">
        <v>1.221E-2</v>
      </c>
      <c r="CA82" s="25">
        <v>5.1637599999999999</v>
      </c>
      <c r="CB82" s="25">
        <v>7.2217200000000004</v>
      </c>
      <c r="CC82" s="9">
        <v>1.1000000000000001E-3</v>
      </c>
      <c r="CD82" s="9">
        <v>9.1E-4</v>
      </c>
      <c r="CE82" s="9">
        <v>5</v>
      </c>
      <c r="CF82" s="9">
        <v>1.1780000000000001E-2</v>
      </c>
      <c r="CG82" s="9">
        <v>0.25653999999999999</v>
      </c>
      <c r="CH82" s="9">
        <v>3.2379999999999999E-2</v>
      </c>
      <c r="CI82" s="9">
        <v>0.32982</v>
      </c>
      <c r="CJ82" s="9">
        <v>0.24129999999999999</v>
      </c>
      <c r="CK82" s="9">
        <v>0.11649</v>
      </c>
      <c r="CL82" s="9">
        <v>1.56E-3</v>
      </c>
      <c r="CM82" s="9">
        <v>1.0460000000000001E-2</v>
      </c>
      <c r="CN82" s="9">
        <v>5</v>
      </c>
      <c r="CO82" s="9">
        <v>4.6999999999999999E-4</v>
      </c>
      <c r="CP82" s="9">
        <v>1.856E-2</v>
      </c>
      <c r="CQ82" s="9">
        <v>5.0990000000000001E-2</v>
      </c>
      <c r="CR82" s="9">
        <v>2.4279999999999999E-2</v>
      </c>
      <c r="CS82" s="9">
        <v>3.3059999999999999E-2</v>
      </c>
      <c r="CT82" s="9">
        <v>1.983E-2</v>
      </c>
      <c r="CU82" s="9">
        <v>2.2919999999999999E-2</v>
      </c>
      <c r="CV82" s="9">
        <v>0.17058000000000001</v>
      </c>
      <c r="CW82" s="9">
        <v>1.14E-3</v>
      </c>
      <c r="CX82" s="9">
        <v>1.585E-2</v>
      </c>
      <c r="CY82" s="9">
        <v>2.4150000000000001E-2</v>
      </c>
      <c r="CZ82" s="9">
        <v>2.3E-3</v>
      </c>
      <c r="DA82" s="9">
        <v>5.28E-3</v>
      </c>
      <c r="DB82" s="9">
        <v>1.8689999999999998E-2</v>
      </c>
      <c r="DC82" s="9">
        <v>4.0469999999999999E-2</v>
      </c>
      <c r="DD82" s="9">
        <v>2.0200000000000001E-3</v>
      </c>
      <c r="DE82" s="9">
        <v>1.4105700000000001</v>
      </c>
      <c r="DF82" s="9">
        <v>4.1099999999999999E-3</v>
      </c>
      <c r="DG82" s="9">
        <v>4.2599999999999999E-3</v>
      </c>
      <c r="DH82" s="9">
        <v>0.28532000000000002</v>
      </c>
    </row>
    <row r="83" spans="1:112" s="8" customFormat="1" x14ac:dyDescent="0.15">
      <c r="A83" s="9" t="s">
        <v>192</v>
      </c>
      <c r="B83" s="9">
        <v>1.53264</v>
      </c>
      <c r="C83" s="9">
        <v>0.37018000000000001</v>
      </c>
      <c r="D83" s="9">
        <v>1.05816</v>
      </c>
      <c r="E83" s="9">
        <v>9.1520000000000004E-2</v>
      </c>
      <c r="F83" s="9">
        <v>1.94224</v>
      </c>
      <c r="G83" s="9">
        <v>1.7226300000000001</v>
      </c>
      <c r="H83" s="9">
        <v>0.34427999999999997</v>
      </c>
      <c r="I83" s="9">
        <v>1.7829999999999999E-2</v>
      </c>
      <c r="J83" s="9">
        <v>0</v>
      </c>
      <c r="K83" s="9">
        <v>1.8249999999999999E-2</v>
      </c>
      <c r="L83" s="9">
        <v>9.2020000000000005E-2</v>
      </c>
      <c r="M83" s="9">
        <v>8.3134200000000007</v>
      </c>
      <c r="N83" s="9">
        <v>5.0367899999999999</v>
      </c>
      <c r="O83" s="9">
        <v>1.9470000000000001E-2</v>
      </c>
      <c r="P83" s="9">
        <v>0.33340999999999998</v>
      </c>
      <c r="Q83" s="9">
        <v>1.0105299999999999</v>
      </c>
      <c r="R83" s="9">
        <v>2.6900000000000001E-3</v>
      </c>
      <c r="S83" s="9">
        <v>2.9340000000000001E-2</v>
      </c>
      <c r="T83" s="9">
        <v>1.077E-2</v>
      </c>
      <c r="U83" s="9">
        <v>1.525E-2</v>
      </c>
      <c r="V83" s="9">
        <v>0.33182</v>
      </c>
      <c r="W83" s="9">
        <v>2.1299999999999999E-3</v>
      </c>
      <c r="X83" s="9">
        <v>1.6049999999999998E-2</v>
      </c>
      <c r="Y83" s="9">
        <v>2.0959999999999999E-2</v>
      </c>
      <c r="Z83" s="9">
        <v>2.0500000000000002E-3</v>
      </c>
      <c r="AA83" s="25">
        <v>0.12074</v>
      </c>
      <c r="AB83" s="25">
        <v>0.48296</v>
      </c>
      <c r="AC83" s="9">
        <v>9.5070000000000002E-2</v>
      </c>
      <c r="AD83" s="9">
        <v>2.3E-3</v>
      </c>
      <c r="AE83" s="9">
        <v>1.231E-2</v>
      </c>
      <c r="AF83" s="25">
        <v>5.15801</v>
      </c>
      <c r="AG83" s="9">
        <v>0.37863999999999998</v>
      </c>
      <c r="AH83" s="9">
        <v>0.54690000000000005</v>
      </c>
      <c r="AI83" s="9">
        <v>9.6689999999999998E-2</v>
      </c>
      <c r="AJ83" s="9">
        <v>6.4579999999999999E-2</v>
      </c>
      <c r="AK83" s="9">
        <v>4.1329999999999999E-2</v>
      </c>
      <c r="AL83" s="9">
        <v>0.1231</v>
      </c>
      <c r="AM83" s="9">
        <v>7.8829999999999997E-2</v>
      </c>
      <c r="AN83" s="9">
        <v>1.83E-3</v>
      </c>
      <c r="AO83" s="9">
        <v>1.711E-2</v>
      </c>
      <c r="AP83" s="9">
        <v>0.14584</v>
      </c>
      <c r="AQ83" s="25">
        <v>8.8459999999999997E-2</v>
      </c>
      <c r="AR83" s="9">
        <v>8.9200000000000008E-3</v>
      </c>
      <c r="AS83" s="9">
        <v>6.4939999999999998E-2</v>
      </c>
      <c r="AT83" s="25">
        <v>0.31829000000000002</v>
      </c>
      <c r="AU83" s="9">
        <v>5.9929999999999997E-2</v>
      </c>
      <c r="AV83" s="25">
        <v>0.33339999999999997</v>
      </c>
      <c r="AW83" s="9">
        <v>6.3000000000000003E-4</v>
      </c>
      <c r="AX83" s="9">
        <v>5</v>
      </c>
      <c r="AY83" s="9">
        <v>5.713E-2</v>
      </c>
      <c r="AZ83" s="9">
        <v>5.7619999999999998E-2</v>
      </c>
      <c r="BA83" s="9">
        <v>3.7299999999999998E-3</v>
      </c>
      <c r="BB83" s="9">
        <v>6.5689999999999998E-2</v>
      </c>
      <c r="BC83" s="9">
        <v>1.1679999999999999E-2</v>
      </c>
      <c r="BD83" s="9">
        <v>6.3329999999999997E-2</v>
      </c>
      <c r="BE83" s="9">
        <v>0.1077</v>
      </c>
      <c r="BF83" s="9">
        <v>0.31589</v>
      </c>
      <c r="BG83" s="9">
        <v>0.36185</v>
      </c>
      <c r="BH83" s="9">
        <v>1.0120000000000001E-2</v>
      </c>
      <c r="BI83" s="9">
        <v>0.15415999999999999</v>
      </c>
      <c r="BJ83" s="25">
        <v>0.57847999999999999</v>
      </c>
      <c r="BK83" s="9">
        <v>5</v>
      </c>
      <c r="BL83" s="9">
        <v>1.278E-2</v>
      </c>
      <c r="BM83" s="9">
        <v>0.14294999999999999</v>
      </c>
      <c r="BN83" s="9">
        <v>7.961E-2</v>
      </c>
      <c r="BO83" s="25">
        <v>0.22670000000000001</v>
      </c>
      <c r="BP83" s="9">
        <v>1.58E-3</v>
      </c>
      <c r="BQ83" s="9">
        <v>6.4900000000000001E-3</v>
      </c>
      <c r="BR83" s="9">
        <v>3.9609999999999999E-2</v>
      </c>
      <c r="BS83" s="9">
        <v>2.179E-2</v>
      </c>
      <c r="BT83" s="9">
        <v>3.0500000000000002E-3</v>
      </c>
      <c r="BU83" s="25">
        <v>4.1770000000000002E-2</v>
      </c>
      <c r="BV83" s="9">
        <v>1.45627</v>
      </c>
      <c r="BW83" s="9">
        <v>8.3119999999999999E-2</v>
      </c>
      <c r="BX83" s="9">
        <v>0</v>
      </c>
      <c r="BY83" s="9">
        <v>2.4109999999999999E-2</v>
      </c>
      <c r="BZ83" s="9">
        <v>1.686E-2</v>
      </c>
      <c r="CA83" s="25">
        <v>5.4411800000000001</v>
      </c>
      <c r="CB83" s="25">
        <v>8.4730799999999995</v>
      </c>
      <c r="CC83" s="9">
        <v>2.5300000000000001E-3</v>
      </c>
      <c r="CD83" s="9">
        <v>4.6000000000000001E-4</v>
      </c>
      <c r="CE83" s="9">
        <v>5</v>
      </c>
      <c r="CF83" s="9">
        <v>1.136E-2</v>
      </c>
      <c r="CG83" s="9">
        <v>0.26606000000000002</v>
      </c>
      <c r="CH83" s="9">
        <v>4.5490000000000003E-2</v>
      </c>
      <c r="CI83" s="9">
        <v>0.38124000000000002</v>
      </c>
      <c r="CJ83" s="9">
        <v>0.27590999999999999</v>
      </c>
      <c r="CK83" s="9">
        <v>0.13815</v>
      </c>
      <c r="CL83" s="9">
        <v>8.8000000000000003E-4</v>
      </c>
      <c r="CM83" s="9">
        <v>1.1299999999999999E-2</v>
      </c>
      <c r="CN83" s="9">
        <v>5</v>
      </c>
      <c r="CO83" s="9">
        <v>8.8999999999999995E-4</v>
      </c>
      <c r="CP83" s="9">
        <v>2.2419999999999999E-2</v>
      </c>
      <c r="CQ83" s="9">
        <v>6.8140000000000006E-2</v>
      </c>
      <c r="CR83" s="9">
        <v>3.4049999999999997E-2</v>
      </c>
      <c r="CS83" s="9">
        <v>3.8199999999999998E-2</v>
      </c>
      <c r="CT83" s="9">
        <v>2.7320000000000001E-2</v>
      </c>
      <c r="CU83" s="9">
        <v>2.758E-2</v>
      </c>
      <c r="CV83" s="9">
        <v>0.23652000000000001</v>
      </c>
      <c r="CW83" s="9">
        <v>1.4499999999999999E-3</v>
      </c>
      <c r="CX83" s="9">
        <v>3.006E-2</v>
      </c>
      <c r="CY83" s="9">
        <v>3.3480000000000003E-2</v>
      </c>
      <c r="CZ83" s="9">
        <v>5.7099999999999998E-3</v>
      </c>
      <c r="DA83" s="9">
        <v>9.5399999999999999E-3</v>
      </c>
      <c r="DB83" s="9">
        <v>2.5329999999999998E-2</v>
      </c>
      <c r="DC83" s="9">
        <v>3.56E-2</v>
      </c>
      <c r="DD83" s="9">
        <v>2.7000000000000001E-3</v>
      </c>
      <c r="DE83" s="9">
        <v>1.1109899999999999</v>
      </c>
      <c r="DF83" s="9">
        <v>2.81E-3</v>
      </c>
      <c r="DG83" s="9">
        <v>6.2100000000000002E-3</v>
      </c>
      <c r="DH83" s="9">
        <v>0.26656999999999997</v>
      </c>
    </row>
    <row r="84" spans="1:112" s="8" customFormat="1" x14ac:dyDescent="0.15">
      <c r="A84" s="9" t="s">
        <v>193</v>
      </c>
      <c r="B84" s="9">
        <v>2.7188699999999999</v>
      </c>
      <c r="C84" s="9">
        <v>0.64151000000000002</v>
      </c>
      <c r="D84" s="9">
        <v>1.89472</v>
      </c>
      <c r="E84" s="9">
        <v>0.16162000000000001</v>
      </c>
      <c r="F84" s="9">
        <v>2.70024</v>
      </c>
      <c r="G84" s="9">
        <v>2.5393500000000002</v>
      </c>
      <c r="H84" s="9">
        <v>0.69257999999999997</v>
      </c>
      <c r="I84" s="9">
        <v>3.5310000000000001E-2</v>
      </c>
      <c r="J84" s="9">
        <v>1.0189999999999999E-2</v>
      </c>
      <c r="K84" s="9">
        <v>1.1860000000000001E-2</v>
      </c>
      <c r="L84" s="9">
        <v>7.0830000000000004E-2</v>
      </c>
      <c r="M84" s="9">
        <v>11.16849</v>
      </c>
      <c r="N84" s="9">
        <v>6.6335100000000002</v>
      </c>
      <c r="O84" s="9">
        <v>4.1900000000000001E-3</v>
      </c>
      <c r="P84" s="9">
        <v>0.39878000000000002</v>
      </c>
      <c r="Q84" s="9">
        <v>0.93528</v>
      </c>
      <c r="R84" s="9">
        <v>8.6599999999999993E-3</v>
      </c>
      <c r="S84" s="9">
        <v>1.942E-2</v>
      </c>
      <c r="T84" s="9">
        <v>1.3610000000000001E-2</v>
      </c>
      <c r="U84" s="9">
        <v>1.7979999999999999E-2</v>
      </c>
      <c r="V84" s="9">
        <v>0.32649</v>
      </c>
      <c r="W84" s="9">
        <v>1.047E-2</v>
      </c>
      <c r="X84" s="9">
        <v>1.238E-2</v>
      </c>
      <c r="Y84" s="9">
        <v>1.711E-2</v>
      </c>
      <c r="Z84" s="9">
        <v>1.1000000000000001E-3</v>
      </c>
      <c r="AA84" s="25">
        <v>0.12569</v>
      </c>
      <c r="AB84" s="25">
        <v>0.50458000000000003</v>
      </c>
      <c r="AC84" s="9">
        <v>8.856E-2</v>
      </c>
      <c r="AD84" s="9">
        <v>1.8500000000000001E-3</v>
      </c>
      <c r="AE84" s="9">
        <v>1.2699999999999999E-2</v>
      </c>
      <c r="AF84" s="25">
        <v>5.2025600000000001</v>
      </c>
      <c r="AG84" s="9">
        <v>0.35192000000000001</v>
      </c>
      <c r="AH84" s="9">
        <v>0.58538000000000001</v>
      </c>
      <c r="AI84" s="9">
        <v>7.6869999999999994E-2</v>
      </c>
      <c r="AJ84" s="9">
        <v>5.8099999999999999E-2</v>
      </c>
      <c r="AK84" s="9">
        <v>5.2769999999999997E-2</v>
      </c>
      <c r="AL84" s="9">
        <v>9.1090000000000004E-2</v>
      </c>
      <c r="AM84" s="9">
        <v>7.2950000000000001E-2</v>
      </c>
      <c r="AN84" s="9">
        <v>2.0100000000000001E-3</v>
      </c>
      <c r="AO84" s="9">
        <v>2.0889999999999999E-2</v>
      </c>
      <c r="AP84" s="9">
        <v>0.16311</v>
      </c>
      <c r="AQ84" s="25">
        <v>6.3909999999999995E-2</v>
      </c>
      <c r="AR84" s="9">
        <v>9.8499999999999994E-3</v>
      </c>
      <c r="AS84" s="9">
        <v>5.6489999999999999E-2</v>
      </c>
      <c r="AT84" s="25">
        <v>0.30397999999999997</v>
      </c>
      <c r="AU84" s="9">
        <v>6.0510000000000001E-2</v>
      </c>
      <c r="AV84" s="25">
        <v>0.36767</v>
      </c>
      <c r="AW84" s="9">
        <v>1.83E-3</v>
      </c>
      <c r="AX84" s="9">
        <v>5</v>
      </c>
      <c r="AY84" s="9">
        <v>6.4710000000000004E-2</v>
      </c>
      <c r="AZ84" s="9">
        <v>5.108E-2</v>
      </c>
      <c r="BA84" s="9">
        <v>2.1800000000000001E-3</v>
      </c>
      <c r="BB84" s="9">
        <v>6.2199999999999998E-2</v>
      </c>
      <c r="BC84" s="9">
        <v>1.374E-2</v>
      </c>
      <c r="BD84" s="9">
        <v>5.4429999999999999E-2</v>
      </c>
      <c r="BE84" s="9">
        <v>0.10963000000000001</v>
      </c>
      <c r="BF84" s="9">
        <v>0.37448999999999999</v>
      </c>
      <c r="BG84" s="9">
        <v>0.37374000000000002</v>
      </c>
      <c r="BH84" s="9">
        <v>1.047E-2</v>
      </c>
      <c r="BI84" s="9">
        <v>0.14111000000000001</v>
      </c>
      <c r="BJ84" s="25">
        <v>0.15368999999999999</v>
      </c>
      <c r="BK84" s="9">
        <v>5</v>
      </c>
      <c r="BL84" s="9">
        <v>1.9570000000000001E-2</v>
      </c>
      <c r="BM84" s="9">
        <v>0.14144999999999999</v>
      </c>
      <c r="BN84" s="9">
        <v>8.0379999999999993E-2</v>
      </c>
      <c r="BO84" s="25">
        <v>0.42854999999999999</v>
      </c>
      <c r="BP84" s="9">
        <v>1.5399999999999999E-3</v>
      </c>
      <c r="BQ84" s="9">
        <v>7.0800000000000004E-3</v>
      </c>
      <c r="BR84" s="9">
        <v>4.0689999999999997E-2</v>
      </c>
      <c r="BS84" s="9">
        <v>2.0840000000000001E-2</v>
      </c>
      <c r="BT84" s="9">
        <v>2.2499999999999998E-3</v>
      </c>
      <c r="BU84" s="25">
        <v>4.4409999999999998E-2</v>
      </c>
      <c r="BV84" s="9">
        <v>1.4355500000000001</v>
      </c>
      <c r="BW84" s="9">
        <v>7.5459999999999999E-2</v>
      </c>
      <c r="BX84" s="9">
        <v>4.8999999999999998E-4</v>
      </c>
      <c r="BY84" s="9">
        <v>2.5860000000000001E-2</v>
      </c>
      <c r="BZ84" s="9">
        <v>2.3560000000000001E-2</v>
      </c>
      <c r="CA84" s="25">
        <v>6.5430700000000002</v>
      </c>
      <c r="CB84" s="25">
        <v>10.877000000000001</v>
      </c>
      <c r="CC84" s="9">
        <v>3.6999999999999999E-4</v>
      </c>
      <c r="CD84" s="9">
        <v>1.6299999999999999E-3</v>
      </c>
      <c r="CE84" s="9">
        <v>5</v>
      </c>
      <c r="CF84" s="9">
        <v>1.482E-2</v>
      </c>
      <c r="CG84" s="9">
        <v>0.26751999999999998</v>
      </c>
      <c r="CH84" s="9">
        <v>3.9940000000000003E-2</v>
      </c>
      <c r="CI84" s="9">
        <v>0.36151</v>
      </c>
      <c r="CJ84" s="9">
        <v>0.26606000000000002</v>
      </c>
      <c r="CK84" s="9">
        <v>0.16037999999999999</v>
      </c>
      <c r="CL84" s="9">
        <v>2.2200000000000002E-3</v>
      </c>
      <c r="CM84" s="9">
        <v>1.064E-2</v>
      </c>
      <c r="CN84" s="9">
        <v>5</v>
      </c>
      <c r="CO84" s="9">
        <v>1.4400000000000001E-3</v>
      </c>
      <c r="CP84" s="9">
        <v>1.9910000000000001E-2</v>
      </c>
      <c r="CQ84" s="9">
        <v>6.2820000000000001E-2</v>
      </c>
      <c r="CR84" s="9">
        <v>2.964E-2</v>
      </c>
      <c r="CS84" s="9">
        <v>4.0239999999999998E-2</v>
      </c>
      <c r="CT84" s="9">
        <v>2.504E-2</v>
      </c>
      <c r="CU84" s="9">
        <v>2.6249999999999999E-2</v>
      </c>
      <c r="CV84" s="9">
        <v>0.20526</v>
      </c>
      <c r="CW84" s="9">
        <v>1.01E-3</v>
      </c>
      <c r="CX84" s="9">
        <v>1.8859999999999998E-2</v>
      </c>
      <c r="CY84" s="9">
        <v>2.768E-2</v>
      </c>
      <c r="CZ84" s="9">
        <v>4.5900000000000003E-3</v>
      </c>
      <c r="DA84" s="9">
        <v>8.3499999999999998E-3</v>
      </c>
      <c r="DB84" s="9">
        <v>2.0910000000000002E-2</v>
      </c>
      <c r="DC84" s="9">
        <v>4.0710000000000003E-2</v>
      </c>
      <c r="DD84" s="9">
        <v>2.8400000000000001E-3</v>
      </c>
      <c r="DE84" s="9">
        <v>3.23854</v>
      </c>
      <c r="DF84" s="9">
        <v>7.4000000000000003E-3</v>
      </c>
      <c r="DG84" s="9">
        <v>3.5699999999999998E-3</v>
      </c>
      <c r="DH84" s="9">
        <v>0.34294999999999998</v>
      </c>
    </row>
    <row r="85" spans="1:112" s="8" customFormat="1" x14ac:dyDescent="0.15">
      <c r="A85" s="9" t="s">
        <v>194</v>
      </c>
      <c r="B85" s="9">
        <v>1.2093499999999999</v>
      </c>
      <c r="C85" s="9">
        <v>0.66796</v>
      </c>
      <c r="D85" s="9">
        <v>1.2175</v>
      </c>
      <c r="E85" s="9">
        <v>0.15754000000000001</v>
      </c>
      <c r="F85" s="9">
        <v>2.2858999999999998</v>
      </c>
      <c r="G85" s="9">
        <v>1.7874300000000001</v>
      </c>
      <c r="H85" s="9">
        <v>0.45532</v>
      </c>
      <c r="I85" s="9">
        <v>4.836E-2</v>
      </c>
      <c r="J85" s="9">
        <v>2.3640000000000001E-2</v>
      </c>
      <c r="K85" s="9">
        <v>1.261E-2</v>
      </c>
      <c r="L85" s="9">
        <v>5.6329999999999998E-2</v>
      </c>
      <c r="M85" s="9">
        <v>9.9045500000000004</v>
      </c>
      <c r="N85" s="9">
        <v>6.0391399999999997</v>
      </c>
      <c r="O85" s="9">
        <v>1.8419999999999999E-2</v>
      </c>
      <c r="P85" s="9">
        <v>0.34251999999999999</v>
      </c>
      <c r="Q85" s="9">
        <v>1.2625200000000001</v>
      </c>
      <c r="R85" s="9">
        <v>7.9799999999999992E-3</v>
      </c>
      <c r="S85" s="9">
        <v>2.487E-2</v>
      </c>
      <c r="T85" s="9">
        <v>2.3609999999999999E-2</v>
      </c>
      <c r="U85" s="9">
        <v>2.6759999999999999E-2</v>
      </c>
      <c r="V85" s="9">
        <v>0.35613</v>
      </c>
      <c r="W85" s="9">
        <v>1.155E-2</v>
      </c>
      <c r="X85" s="9">
        <v>1.83E-2</v>
      </c>
      <c r="Y85" s="9">
        <v>4.5780000000000001E-2</v>
      </c>
      <c r="Z85" s="9">
        <v>0</v>
      </c>
      <c r="AA85" s="25">
        <v>0.22206000000000001</v>
      </c>
      <c r="AB85" s="25">
        <v>0.51478000000000002</v>
      </c>
      <c r="AC85" s="9">
        <v>4.546E-2</v>
      </c>
      <c r="AD85" s="9">
        <v>8.8999999999999995E-4</v>
      </c>
      <c r="AE85" s="9">
        <v>2.026E-2</v>
      </c>
      <c r="AF85" s="25">
        <v>7.4423899999999996</v>
      </c>
      <c r="AG85" s="9">
        <v>0.54113999999999995</v>
      </c>
      <c r="AH85" s="9">
        <v>0.74802999999999997</v>
      </c>
      <c r="AI85" s="9">
        <v>0.15082000000000001</v>
      </c>
      <c r="AJ85" s="9">
        <v>7.7060000000000003E-2</v>
      </c>
      <c r="AK85" s="9">
        <v>2.6849999999999999E-2</v>
      </c>
      <c r="AL85" s="9">
        <v>0.12336999999999999</v>
      </c>
      <c r="AM85" s="9">
        <v>7.034E-2</v>
      </c>
      <c r="AN85" s="9">
        <v>1.1440000000000001E-2</v>
      </c>
      <c r="AO85" s="9">
        <v>7.2700000000000004E-3</v>
      </c>
      <c r="AP85" s="9">
        <v>0.13186999999999999</v>
      </c>
      <c r="AQ85" s="25">
        <v>9.8159999999999997E-2</v>
      </c>
      <c r="AR85" s="9">
        <v>7.5759999999999994E-2</v>
      </c>
      <c r="AS85" s="9">
        <v>5.391E-2</v>
      </c>
      <c r="AT85" s="25">
        <v>0.27703</v>
      </c>
      <c r="AU85" s="9">
        <v>5.9580000000000001E-2</v>
      </c>
      <c r="AV85" s="25">
        <v>0.33338000000000001</v>
      </c>
      <c r="AW85" s="9">
        <v>5.5799999999999999E-3</v>
      </c>
      <c r="AX85" s="9">
        <v>5</v>
      </c>
      <c r="AY85" s="9">
        <v>6.3960000000000003E-2</v>
      </c>
      <c r="AZ85" s="9">
        <v>8.097E-2</v>
      </c>
      <c r="BA85" s="9">
        <v>3.7699999999999999E-3</v>
      </c>
      <c r="BB85" s="9">
        <v>8.0640000000000003E-2</v>
      </c>
      <c r="BC85" s="9">
        <v>1.4189999999999999E-2</v>
      </c>
      <c r="BD85" s="9">
        <v>6.4140000000000003E-2</v>
      </c>
      <c r="BE85" s="9">
        <v>0.11756999999999999</v>
      </c>
      <c r="BF85" s="9">
        <v>0.23071</v>
      </c>
      <c r="BG85" s="9">
        <v>0.41163</v>
      </c>
      <c r="BH85" s="9">
        <v>1.136E-2</v>
      </c>
      <c r="BI85" s="9">
        <v>0.28312999999999999</v>
      </c>
      <c r="BJ85" s="25">
        <v>0.30403000000000002</v>
      </c>
      <c r="BK85" s="9">
        <v>5</v>
      </c>
      <c r="BL85" s="9">
        <v>1.883E-2</v>
      </c>
      <c r="BM85" s="9">
        <v>0.18229000000000001</v>
      </c>
      <c r="BN85" s="9">
        <v>9.8049999999999998E-2</v>
      </c>
      <c r="BO85" s="25">
        <v>0.26112000000000002</v>
      </c>
      <c r="BP85" s="9">
        <v>5.4000000000000003E-3</v>
      </c>
      <c r="BQ85" s="9">
        <v>7.0499999999999998E-3</v>
      </c>
      <c r="BR85" s="9">
        <v>4.7559999999999998E-2</v>
      </c>
      <c r="BS85" s="9">
        <v>2.333E-2</v>
      </c>
      <c r="BT85" s="9">
        <v>2.1099999999999999E-3</v>
      </c>
      <c r="BU85" s="25">
        <v>5.1959999999999999E-2</v>
      </c>
      <c r="BV85" s="9">
        <v>1.4785999999999999</v>
      </c>
      <c r="BW85" s="9">
        <v>8.7359999999999993E-2</v>
      </c>
      <c r="BX85" s="9">
        <v>4.2399999999999998E-3</v>
      </c>
      <c r="BY85" s="9">
        <v>2.8920000000000001E-2</v>
      </c>
      <c r="BZ85" s="9">
        <v>1.898E-2</v>
      </c>
      <c r="CA85" s="25">
        <v>5.3330099999999998</v>
      </c>
      <c r="CB85" s="25">
        <v>8.6639199999999992</v>
      </c>
      <c r="CC85" s="9">
        <v>2.0300000000000001E-3</v>
      </c>
      <c r="CD85" s="9">
        <v>6.4999999999999997E-4</v>
      </c>
      <c r="CE85" s="9">
        <v>5</v>
      </c>
      <c r="CF85" s="9">
        <v>1.2489999999999999E-2</v>
      </c>
      <c r="CG85" s="9">
        <v>0.22681000000000001</v>
      </c>
      <c r="CH85" s="9">
        <v>4.8399999999999999E-2</v>
      </c>
      <c r="CI85" s="9">
        <v>0.26857999999999999</v>
      </c>
      <c r="CJ85" s="9">
        <v>0.20724000000000001</v>
      </c>
      <c r="CK85" s="9">
        <v>0.17760000000000001</v>
      </c>
      <c r="CL85" s="9">
        <v>4.0099999999999997E-3</v>
      </c>
      <c r="CM85" s="9">
        <v>1.0800000000000001E-2</v>
      </c>
      <c r="CN85" s="9">
        <v>5</v>
      </c>
      <c r="CO85" s="9">
        <v>1.2600000000000001E-3</v>
      </c>
      <c r="CP85" s="9">
        <v>1.2460000000000001E-2</v>
      </c>
      <c r="CQ85" s="9">
        <v>3.4029999999999998E-2</v>
      </c>
      <c r="CR85" s="9">
        <v>1.4630000000000001E-2</v>
      </c>
      <c r="CS85" s="9">
        <v>4.2049999999999997E-2</v>
      </c>
      <c r="CT85" s="9">
        <v>1.306E-2</v>
      </c>
      <c r="CU85" s="9">
        <v>1.805E-2</v>
      </c>
      <c r="CV85" s="9">
        <v>0.10312</v>
      </c>
      <c r="CW85" s="9">
        <v>1.01E-3</v>
      </c>
      <c r="CX85" s="9">
        <v>1.7399999999999999E-2</v>
      </c>
      <c r="CY85" s="9">
        <v>1.7809999999999999E-2</v>
      </c>
      <c r="CZ85" s="9">
        <v>1.89E-3</v>
      </c>
      <c r="DA85" s="9">
        <v>8.3000000000000001E-3</v>
      </c>
      <c r="DB85" s="9">
        <v>1.4630000000000001E-2</v>
      </c>
      <c r="DC85" s="9">
        <v>5.0750000000000003E-2</v>
      </c>
      <c r="DD85" s="9">
        <v>2.0400000000000001E-3</v>
      </c>
      <c r="DE85" s="9">
        <v>1.2775399999999999</v>
      </c>
      <c r="DF85" s="9">
        <v>5.1399999999999996E-3</v>
      </c>
      <c r="DG85" s="9">
        <v>4.5599999999999998E-3</v>
      </c>
      <c r="DH85" s="9">
        <v>0.24979999999999999</v>
      </c>
    </row>
    <row r="86" spans="1:112" s="8" customFormat="1" x14ac:dyDescent="0.15">
      <c r="A86" s="9" t="s">
        <v>195</v>
      </c>
      <c r="B86" s="9">
        <v>1.28531</v>
      </c>
      <c r="C86" s="9">
        <v>0.59141999999999995</v>
      </c>
      <c r="D86" s="9">
        <v>1.2149799999999999</v>
      </c>
      <c r="E86" s="9">
        <v>0.11552</v>
      </c>
      <c r="F86" s="9">
        <v>1.5703800000000001</v>
      </c>
      <c r="G86" s="9">
        <v>1.2508999999999999</v>
      </c>
      <c r="H86" s="9">
        <v>0.42397000000000001</v>
      </c>
      <c r="I86" s="9">
        <v>4.104E-2</v>
      </c>
      <c r="J86" s="9">
        <v>0</v>
      </c>
      <c r="K86" s="9">
        <v>0</v>
      </c>
      <c r="L86" s="9">
        <v>4.6949999999999999E-2</v>
      </c>
      <c r="M86" s="9">
        <v>6.3324600000000002</v>
      </c>
      <c r="N86" s="9">
        <v>3.7658900000000002</v>
      </c>
      <c r="O86" s="9">
        <v>3.6159999999999998E-2</v>
      </c>
      <c r="P86" s="9">
        <v>0.34627000000000002</v>
      </c>
      <c r="Q86" s="9">
        <v>0.82467000000000001</v>
      </c>
      <c r="R86" s="9">
        <v>9.0900000000000009E-3</v>
      </c>
      <c r="S86" s="9">
        <v>2.3900000000000001E-2</v>
      </c>
      <c r="T86" s="9">
        <v>1.536E-2</v>
      </c>
      <c r="U86" s="9">
        <v>3.27E-2</v>
      </c>
      <c r="V86" s="9">
        <v>0.3538</v>
      </c>
      <c r="W86" s="9">
        <v>1.123E-2</v>
      </c>
      <c r="X86" s="9">
        <v>1.021E-2</v>
      </c>
      <c r="Y86" s="9">
        <v>2.6530000000000001E-2</v>
      </c>
      <c r="Z86" s="9">
        <v>1.41E-3</v>
      </c>
      <c r="AA86" s="25">
        <v>0.23461000000000001</v>
      </c>
      <c r="AB86" s="25">
        <v>0.30941999999999997</v>
      </c>
      <c r="AC86" s="9">
        <v>0.10263</v>
      </c>
      <c r="AD86" s="9">
        <v>1.9400000000000001E-3</v>
      </c>
      <c r="AE86" s="9">
        <v>4.5100000000000001E-3</v>
      </c>
      <c r="AF86" s="25">
        <v>4.6333700000000002</v>
      </c>
      <c r="AG86" s="9">
        <v>0.45765</v>
      </c>
      <c r="AH86" s="9">
        <v>0.58328000000000002</v>
      </c>
      <c r="AI86" s="9">
        <v>8.1129999999999994E-2</v>
      </c>
      <c r="AJ86" s="9">
        <v>4.4690000000000001E-2</v>
      </c>
      <c r="AK86" s="9">
        <v>2.256E-2</v>
      </c>
      <c r="AL86" s="9">
        <v>0.11248</v>
      </c>
      <c r="AM86" s="9">
        <v>6.1620000000000001E-2</v>
      </c>
      <c r="AN86" s="9">
        <v>5.4999999999999997E-3</v>
      </c>
      <c r="AO86" s="9">
        <v>1.528E-2</v>
      </c>
      <c r="AP86" s="9">
        <v>0.10746</v>
      </c>
      <c r="AQ86" s="25">
        <v>2.947E-2</v>
      </c>
      <c r="AR86" s="9">
        <v>6.1449999999999998E-2</v>
      </c>
      <c r="AS86" s="9">
        <v>8.0979999999999996E-2</v>
      </c>
      <c r="AT86" s="25">
        <v>0.45190000000000002</v>
      </c>
      <c r="AU86" s="9">
        <v>4.0210000000000003E-2</v>
      </c>
      <c r="AV86" s="25">
        <v>0.32641999999999999</v>
      </c>
      <c r="AW86" s="9">
        <v>2.4499999999999999E-3</v>
      </c>
      <c r="AX86" s="9">
        <v>5</v>
      </c>
      <c r="AY86" s="9">
        <v>4.7570000000000001E-2</v>
      </c>
      <c r="AZ86" s="9">
        <v>6.7970000000000003E-2</v>
      </c>
      <c r="BA86" s="9">
        <v>2.5100000000000001E-3</v>
      </c>
      <c r="BB86" s="9">
        <v>5.8900000000000001E-2</v>
      </c>
      <c r="BC86" s="9">
        <v>1.103E-2</v>
      </c>
      <c r="BD86" s="9">
        <v>4.2659999999999997E-2</v>
      </c>
      <c r="BE86" s="9">
        <v>0.11204</v>
      </c>
      <c r="BF86" s="9">
        <v>0.21793000000000001</v>
      </c>
      <c r="BG86" s="9">
        <v>0.36449999999999999</v>
      </c>
      <c r="BH86" s="9">
        <v>1.04E-2</v>
      </c>
      <c r="BI86" s="9">
        <v>0.11957</v>
      </c>
      <c r="BJ86" s="25">
        <v>0.43067</v>
      </c>
      <c r="BK86" s="9">
        <v>5</v>
      </c>
      <c r="BL86" s="9">
        <v>1.5879999999999998E-2</v>
      </c>
      <c r="BM86" s="9">
        <v>0.10222000000000001</v>
      </c>
      <c r="BN86" s="9">
        <v>8.6790000000000006E-2</v>
      </c>
      <c r="BO86" s="25">
        <v>0.16606000000000001</v>
      </c>
      <c r="BP86" s="9">
        <v>1.9300000000000001E-3</v>
      </c>
      <c r="BQ86" s="9">
        <v>7.45E-3</v>
      </c>
      <c r="BR86" s="9">
        <v>2.7869999999999999E-2</v>
      </c>
      <c r="BS86" s="9">
        <v>1.3650000000000001E-2</v>
      </c>
      <c r="BT86" s="9">
        <v>1.7799999999999999E-3</v>
      </c>
      <c r="BU86" s="25">
        <v>5.4469999999999998E-2</v>
      </c>
      <c r="BV86" s="9">
        <v>0.92762</v>
      </c>
      <c r="BW86" s="9">
        <v>6.7489999999999994E-2</v>
      </c>
      <c r="BX86" s="9">
        <v>2.2599999999999999E-3</v>
      </c>
      <c r="BY86" s="9">
        <v>2.0920000000000001E-2</v>
      </c>
      <c r="BZ86" s="9">
        <v>1.546E-2</v>
      </c>
      <c r="CA86" s="25">
        <v>6.7709299999999999</v>
      </c>
      <c r="CB86" s="25">
        <v>5.5816400000000002</v>
      </c>
      <c r="CC86" s="9">
        <v>1.0200000000000001E-3</v>
      </c>
      <c r="CD86" s="9">
        <v>1.0200000000000001E-3</v>
      </c>
      <c r="CE86" s="9">
        <v>5</v>
      </c>
      <c r="CF86" s="9">
        <v>1.176E-2</v>
      </c>
      <c r="CG86" s="9">
        <v>0.19095000000000001</v>
      </c>
      <c r="CH86" s="9">
        <v>3.4430000000000002E-2</v>
      </c>
      <c r="CI86" s="9">
        <v>0.21473999999999999</v>
      </c>
      <c r="CJ86" s="9">
        <v>0.17241000000000001</v>
      </c>
      <c r="CK86" s="9">
        <v>0.11429</v>
      </c>
      <c r="CL86" s="9">
        <v>3.5300000000000002E-3</v>
      </c>
      <c r="CM86" s="9">
        <v>9.1400000000000006E-3</v>
      </c>
      <c r="CN86" s="9">
        <v>5</v>
      </c>
      <c r="CO86" s="9">
        <v>1.57E-3</v>
      </c>
      <c r="CP86" s="9">
        <v>1.158E-2</v>
      </c>
      <c r="CQ86" s="9">
        <v>2.8930000000000001E-2</v>
      </c>
      <c r="CR86" s="9">
        <v>1.346E-2</v>
      </c>
      <c r="CS86" s="9">
        <v>3.524E-2</v>
      </c>
      <c r="CT86" s="9">
        <v>1.1769999999999999E-2</v>
      </c>
      <c r="CU86" s="9">
        <v>1.503E-2</v>
      </c>
      <c r="CV86" s="9">
        <v>9.461E-2</v>
      </c>
      <c r="CW86" s="9">
        <v>3.4000000000000002E-4</v>
      </c>
      <c r="CX86" s="9">
        <v>1.7850000000000001E-2</v>
      </c>
      <c r="CY86" s="9">
        <v>1.6279999999999999E-2</v>
      </c>
      <c r="CZ86" s="9">
        <v>1.4400000000000001E-3</v>
      </c>
      <c r="DA86" s="9">
        <v>3.32E-3</v>
      </c>
      <c r="DB86" s="9">
        <v>1.4030000000000001E-2</v>
      </c>
      <c r="DC86" s="9">
        <v>4.2349999999999999E-2</v>
      </c>
      <c r="DD86" s="9">
        <v>2.3999999999999998E-3</v>
      </c>
      <c r="DE86" s="9">
        <v>1.1004499999999999</v>
      </c>
      <c r="DF86" s="9">
        <v>3.64E-3</v>
      </c>
      <c r="DG86" s="9">
        <v>2.49E-3</v>
      </c>
      <c r="DH86" s="9">
        <v>0.27028999999999997</v>
      </c>
    </row>
    <row r="87" spans="1:112" s="8" customFormat="1" x14ac:dyDescent="0.15">
      <c r="A87" s="9" t="s">
        <v>196</v>
      </c>
      <c r="B87" s="9">
        <v>1.2073100000000001</v>
      </c>
      <c r="C87" s="9">
        <v>0.59419999999999995</v>
      </c>
      <c r="D87" s="9">
        <v>0.96648999999999996</v>
      </c>
      <c r="E87" s="9">
        <v>0.12185</v>
      </c>
      <c r="F87" s="9">
        <v>1.6177600000000001</v>
      </c>
      <c r="G87" s="9">
        <v>1.24061</v>
      </c>
      <c r="H87" s="9">
        <v>0.35797000000000001</v>
      </c>
      <c r="I87" s="9">
        <v>2.8709999999999999E-2</v>
      </c>
      <c r="J87" s="9">
        <v>0</v>
      </c>
      <c r="K87" s="9">
        <v>7.5000000000000002E-4</v>
      </c>
      <c r="L87" s="9">
        <v>3.7960000000000001E-2</v>
      </c>
      <c r="M87" s="9">
        <v>5.9459400000000002</v>
      </c>
      <c r="N87" s="9">
        <v>3.2829000000000002</v>
      </c>
      <c r="O87" s="9">
        <v>1.9630000000000002E-2</v>
      </c>
      <c r="P87" s="9">
        <v>0.26102999999999998</v>
      </c>
      <c r="Q87" s="9">
        <v>1.10751</v>
      </c>
      <c r="R87" s="9">
        <v>4.5599999999999998E-3</v>
      </c>
      <c r="S87" s="9">
        <v>2.4250000000000001E-2</v>
      </c>
      <c r="T87" s="9">
        <v>1.7270000000000001E-2</v>
      </c>
      <c r="U87" s="9">
        <v>2.6980000000000001E-2</v>
      </c>
      <c r="V87" s="9">
        <v>0.32736999999999999</v>
      </c>
      <c r="W87" s="9">
        <v>1.115E-2</v>
      </c>
      <c r="X87" s="9">
        <v>1.2489999999999999E-2</v>
      </c>
      <c r="Y87" s="9">
        <v>2.0709999999999999E-2</v>
      </c>
      <c r="Z87" s="9">
        <v>1.3050000000000001E-2</v>
      </c>
      <c r="AA87" s="25">
        <v>0.24953</v>
      </c>
      <c r="AB87" s="25">
        <v>0.41549999999999998</v>
      </c>
      <c r="AC87" s="9">
        <v>5.2940000000000001E-2</v>
      </c>
      <c r="AD87" s="9">
        <v>1.0300000000000001E-3</v>
      </c>
      <c r="AE87" s="9">
        <v>1.099E-2</v>
      </c>
      <c r="AF87" s="25">
        <v>4.5215500000000004</v>
      </c>
      <c r="AG87" s="9">
        <v>0.41726000000000002</v>
      </c>
      <c r="AH87" s="9">
        <v>0.49615999999999999</v>
      </c>
      <c r="AI87" s="9">
        <v>4.8120000000000003E-2</v>
      </c>
      <c r="AJ87" s="9">
        <v>2.9329999999999998E-2</v>
      </c>
      <c r="AK87" s="9">
        <v>2.4029999999999999E-2</v>
      </c>
      <c r="AL87" s="9">
        <v>0.11024</v>
      </c>
      <c r="AM87" s="9">
        <v>5.4080000000000003E-2</v>
      </c>
      <c r="AN87" s="9">
        <v>5.4900000000000001E-3</v>
      </c>
      <c r="AO87" s="9">
        <v>1.694E-2</v>
      </c>
      <c r="AP87" s="9">
        <v>9.2660000000000006E-2</v>
      </c>
      <c r="AQ87" s="25">
        <v>0.11383</v>
      </c>
      <c r="AR87" s="9">
        <v>3.3989999999999999E-2</v>
      </c>
      <c r="AS87" s="9">
        <v>6.0630000000000003E-2</v>
      </c>
      <c r="AT87" s="25">
        <v>0.26067000000000001</v>
      </c>
      <c r="AU87" s="9">
        <v>4.1020000000000001E-2</v>
      </c>
      <c r="AV87" s="25">
        <v>0.31502999999999998</v>
      </c>
      <c r="AW87" s="9">
        <v>2E-3</v>
      </c>
      <c r="AX87" s="9">
        <v>5</v>
      </c>
      <c r="AY87" s="9">
        <v>4.3249999999999997E-2</v>
      </c>
      <c r="AZ87" s="9">
        <v>8.0890000000000004E-2</v>
      </c>
      <c r="BA87" s="9">
        <v>2.7699999999999999E-3</v>
      </c>
      <c r="BB87" s="9">
        <v>5.2170000000000001E-2</v>
      </c>
      <c r="BC87" s="9">
        <v>7.77E-3</v>
      </c>
      <c r="BD87" s="9">
        <v>3.7170000000000002E-2</v>
      </c>
      <c r="BE87" s="9">
        <v>9.9949999999999997E-2</v>
      </c>
      <c r="BF87" s="9">
        <v>0.20080000000000001</v>
      </c>
      <c r="BG87" s="9">
        <v>0.31890000000000002</v>
      </c>
      <c r="BH87" s="9">
        <v>9.3799999999999994E-3</v>
      </c>
      <c r="BI87" s="9">
        <v>0.10367</v>
      </c>
      <c r="BJ87" s="25">
        <v>0.59208000000000005</v>
      </c>
      <c r="BK87" s="9">
        <v>5</v>
      </c>
      <c r="BL87" s="9">
        <v>1.2330000000000001E-2</v>
      </c>
      <c r="BM87" s="9">
        <v>8.3720000000000003E-2</v>
      </c>
      <c r="BN87" s="9">
        <v>8.1040000000000001E-2</v>
      </c>
      <c r="BO87" s="25">
        <v>0.20116000000000001</v>
      </c>
      <c r="BP87" s="9">
        <v>2.8300000000000001E-3</v>
      </c>
      <c r="BQ87" s="9">
        <v>5.3499999999999997E-3</v>
      </c>
      <c r="BR87" s="9">
        <v>2.4279999999999999E-2</v>
      </c>
      <c r="BS87" s="9">
        <v>1.585E-2</v>
      </c>
      <c r="BT87" s="9">
        <v>3.8800000000000002E-3</v>
      </c>
      <c r="BU87" s="25">
        <v>5.8819999999999997E-2</v>
      </c>
      <c r="BV87" s="9">
        <v>0.79247000000000001</v>
      </c>
      <c r="BW87" s="9">
        <v>7.9479999999999995E-2</v>
      </c>
      <c r="BX87" s="9">
        <v>2.81E-3</v>
      </c>
      <c r="BY87" s="9">
        <v>1.7729999999999999E-2</v>
      </c>
      <c r="BZ87" s="9">
        <v>1.2460000000000001E-2</v>
      </c>
      <c r="CA87" s="25">
        <v>6.4532999999999996</v>
      </c>
      <c r="CB87" s="25">
        <v>7.2509699999999997</v>
      </c>
      <c r="CC87" s="9">
        <v>2.2000000000000001E-4</v>
      </c>
      <c r="CD87" s="9">
        <v>5.1999999999999995E-4</v>
      </c>
      <c r="CE87" s="9">
        <v>5</v>
      </c>
      <c r="CF87" s="9">
        <v>1.133E-2</v>
      </c>
      <c r="CG87" s="9">
        <v>0.18759000000000001</v>
      </c>
      <c r="CH87" s="9">
        <v>5.262E-2</v>
      </c>
      <c r="CI87" s="9">
        <v>0.21739</v>
      </c>
      <c r="CJ87" s="9">
        <v>0.17787</v>
      </c>
      <c r="CK87" s="9">
        <v>0.10698000000000001</v>
      </c>
      <c r="CL87" s="9">
        <v>2.82E-3</v>
      </c>
      <c r="CM87" s="9">
        <v>8.8800000000000007E-3</v>
      </c>
      <c r="CN87" s="9">
        <v>5</v>
      </c>
      <c r="CO87" s="9">
        <v>1.08E-3</v>
      </c>
      <c r="CP87" s="9">
        <v>1.1339999999999999E-2</v>
      </c>
      <c r="CQ87" s="9">
        <v>3.2300000000000002E-2</v>
      </c>
      <c r="CR87" s="9">
        <v>1.434E-2</v>
      </c>
      <c r="CS87" s="9">
        <v>3.3910000000000003E-2</v>
      </c>
      <c r="CT87" s="9">
        <v>1.41E-2</v>
      </c>
      <c r="CU87" s="9">
        <v>1.8689999999999998E-2</v>
      </c>
      <c r="CV87" s="9">
        <v>0.12092</v>
      </c>
      <c r="CW87" s="9">
        <v>2.7E-4</v>
      </c>
      <c r="CX87" s="9">
        <v>2.0889999999999999E-2</v>
      </c>
      <c r="CY87" s="9">
        <v>2.231E-2</v>
      </c>
      <c r="CZ87" s="9">
        <v>2.5999999999999999E-3</v>
      </c>
      <c r="DA87" s="9">
        <v>3.0599999999999998E-3</v>
      </c>
      <c r="DB87" s="9">
        <v>1.4800000000000001E-2</v>
      </c>
      <c r="DC87" s="9">
        <v>4.1590000000000002E-2</v>
      </c>
      <c r="DD87" s="9">
        <v>1.8699999999999999E-3</v>
      </c>
      <c r="DE87" s="9">
        <v>1.3547800000000001</v>
      </c>
      <c r="DF87" s="9">
        <v>1.97E-3</v>
      </c>
      <c r="DG87" s="9">
        <v>6.0499999999999998E-3</v>
      </c>
      <c r="DH87" s="9">
        <v>0.31447000000000003</v>
      </c>
    </row>
    <row r="88" spans="1:112" s="8" customFormat="1" x14ac:dyDescent="0.15">
      <c r="A88" s="9" t="s">
        <v>197</v>
      </c>
      <c r="B88" s="9">
        <v>2.0337000000000001</v>
      </c>
      <c r="C88" s="9">
        <v>1.66774</v>
      </c>
      <c r="D88" s="9">
        <v>2.0257700000000001</v>
      </c>
      <c r="E88" s="9">
        <v>1.9745200000000001</v>
      </c>
      <c r="F88" s="9">
        <v>6.7854799999999997</v>
      </c>
      <c r="G88" s="9">
        <v>3.6557599999999999</v>
      </c>
      <c r="H88" s="9">
        <v>0.60985999999999996</v>
      </c>
      <c r="I88" s="9">
        <v>4.3439999999999999E-2</v>
      </c>
      <c r="J88" s="9">
        <v>2.4400000000000002E-2</v>
      </c>
      <c r="K88" s="9">
        <v>0</v>
      </c>
      <c r="L88" s="9">
        <v>9.8909999999999998E-2</v>
      </c>
      <c r="M88" s="9">
        <v>19.364360000000001</v>
      </c>
      <c r="N88" s="9">
        <v>9.84483</v>
      </c>
      <c r="O88" s="9">
        <v>0.11606</v>
      </c>
      <c r="P88" s="9">
        <v>1.1492500000000001</v>
      </c>
      <c r="Q88" s="9">
        <v>0.63585999999999998</v>
      </c>
      <c r="R88" s="9">
        <v>9.2800000000000001E-3</v>
      </c>
      <c r="S88" s="9">
        <v>0.1021</v>
      </c>
      <c r="T88" s="9">
        <v>2.0809999999999999E-2</v>
      </c>
      <c r="U88" s="9">
        <v>1.52E-2</v>
      </c>
      <c r="V88" s="9">
        <v>0.35015000000000002</v>
      </c>
      <c r="W88" s="9">
        <v>1.008E-2</v>
      </c>
      <c r="X88" s="9">
        <v>0.58020000000000005</v>
      </c>
      <c r="Y88" s="9">
        <v>5.3220000000000003E-2</v>
      </c>
      <c r="Z88" s="9">
        <v>2.99E-3</v>
      </c>
      <c r="AA88" s="25">
        <v>0.25824000000000003</v>
      </c>
      <c r="AB88" s="25">
        <v>0.33577000000000001</v>
      </c>
      <c r="AC88" s="9">
        <v>0.1</v>
      </c>
      <c r="AD88" s="9">
        <v>1.5900000000000001E-3</v>
      </c>
      <c r="AE88" s="9">
        <v>1.9109999999999999E-2</v>
      </c>
      <c r="AF88" s="25">
        <v>4.7476200000000004</v>
      </c>
      <c r="AG88" s="9">
        <v>0.59745000000000004</v>
      </c>
      <c r="AH88" s="9">
        <v>0.82569999999999999</v>
      </c>
      <c r="AI88" s="9">
        <v>7.0690000000000003E-2</v>
      </c>
      <c r="AJ88" s="9">
        <v>6.7979999999999999E-2</v>
      </c>
      <c r="AK88" s="9">
        <v>8.1320000000000003E-2</v>
      </c>
      <c r="AL88" s="9">
        <v>0.1341</v>
      </c>
      <c r="AM88" s="9">
        <v>9.7250000000000003E-2</v>
      </c>
      <c r="AN88" s="9">
        <v>3.3400000000000001E-3</v>
      </c>
      <c r="AO88" s="9">
        <v>9.3200000000000002E-3</v>
      </c>
      <c r="AP88" s="9">
        <v>0.25852999999999998</v>
      </c>
      <c r="AQ88" s="25">
        <v>5.3900000000000003E-2</v>
      </c>
      <c r="AR88" s="9">
        <v>1.805E-2</v>
      </c>
      <c r="AS88" s="9">
        <v>7.0809999999999998E-2</v>
      </c>
      <c r="AT88" s="25">
        <v>0.34009</v>
      </c>
      <c r="AU88" s="9">
        <v>9.5680000000000001E-2</v>
      </c>
      <c r="AV88" s="25">
        <v>0.40272999999999998</v>
      </c>
      <c r="AW88" s="9">
        <v>5.0699999999999999E-3</v>
      </c>
      <c r="AX88" s="9">
        <v>5</v>
      </c>
      <c r="AY88" s="9">
        <v>8.5250000000000006E-2</v>
      </c>
      <c r="AZ88" s="9">
        <v>6.4600000000000005E-2</v>
      </c>
      <c r="BA88" s="9">
        <v>1.23E-3</v>
      </c>
      <c r="BB88" s="9">
        <v>9.7919999999999993E-2</v>
      </c>
      <c r="BC88" s="9">
        <v>2.3019999999999999E-2</v>
      </c>
      <c r="BD88" s="9">
        <v>8.133E-2</v>
      </c>
      <c r="BE88" s="9">
        <v>6.1170000000000002E-2</v>
      </c>
      <c r="BF88" s="9">
        <v>0.26601999999999998</v>
      </c>
      <c r="BG88" s="9">
        <v>0.44785999999999998</v>
      </c>
      <c r="BH88" s="9">
        <v>1.796E-2</v>
      </c>
      <c r="BI88" s="9">
        <v>0.17307</v>
      </c>
      <c r="BJ88" s="25">
        <v>0.38984000000000002</v>
      </c>
      <c r="BK88" s="9">
        <v>5</v>
      </c>
      <c r="BL88" s="9">
        <v>2.3859999999999999E-2</v>
      </c>
      <c r="BM88" s="9">
        <v>0.17111000000000001</v>
      </c>
      <c r="BN88" s="9">
        <v>0.10034999999999999</v>
      </c>
      <c r="BO88" s="25">
        <v>0.22272</v>
      </c>
      <c r="BP88" s="9">
        <v>4.5399999999999998E-3</v>
      </c>
      <c r="BQ88" s="9">
        <v>1.1429999999999999E-2</v>
      </c>
      <c r="BR88" s="9">
        <v>4.9669999999999999E-2</v>
      </c>
      <c r="BS88" s="9">
        <v>2.5530000000000001E-2</v>
      </c>
      <c r="BT88" s="9">
        <v>4.2500000000000003E-3</v>
      </c>
      <c r="BU88" s="25">
        <v>4.9669999999999999E-2</v>
      </c>
      <c r="BV88" s="9">
        <v>1.7886200000000001</v>
      </c>
      <c r="BW88" s="9">
        <v>0.1338</v>
      </c>
      <c r="BX88" s="9">
        <v>3.2299999999999998E-3</v>
      </c>
      <c r="BY88" s="9">
        <v>2.9229999999999999E-2</v>
      </c>
      <c r="BZ88" s="9">
        <v>1.9009999999999999E-2</v>
      </c>
      <c r="CA88" s="25">
        <v>8.6546400000000006</v>
      </c>
      <c r="CB88" s="25">
        <v>8.2684700000000007</v>
      </c>
      <c r="CC88" s="9">
        <v>2.5200000000000001E-3</v>
      </c>
      <c r="CD88" s="9">
        <v>1.31E-3</v>
      </c>
      <c r="CE88" s="9">
        <v>5</v>
      </c>
      <c r="CF88" s="9">
        <v>1.478E-2</v>
      </c>
      <c r="CG88" s="9">
        <v>0.24507000000000001</v>
      </c>
      <c r="CH88" s="9">
        <v>5.0999999999999997E-2</v>
      </c>
      <c r="CI88" s="9">
        <v>0.30147000000000002</v>
      </c>
      <c r="CJ88" s="9">
        <v>0.23941000000000001</v>
      </c>
      <c r="CK88" s="9">
        <v>0.20532</v>
      </c>
      <c r="CL88" s="9">
        <v>1.42E-3</v>
      </c>
      <c r="CM88" s="9">
        <v>1.197E-2</v>
      </c>
      <c r="CN88" s="9">
        <v>5</v>
      </c>
      <c r="CO88" s="9">
        <v>1.08E-3</v>
      </c>
      <c r="CP88" s="9">
        <v>1.8100000000000002E-2</v>
      </c>
      <c r="CQ88" s="9">
        <v>4.8489999999999998E-2</v>
      </c>
      <c r="CR88" s="9">
        <v>2.155E-2</v>
      </c>
      <c r="CS88" s="9">
        <v>6.8629999999999997E-2</v>
      </c>
      <c r="CT88" s="9">
        <v>2.035E-2</v>
      </c>
      <c r="CU88" s="9">
        <v>2.2409999999999999E-2</v>
      </c>
      <c r="CV88" s="9">
        <v>0.16836000000000001</v>
      </c>
      <c r="CW88" s="9">
        <v>1.48E-3</v>
      </c>
      <c r="CX88" s="9">
        <v>3.04E-2</v>
      </c>
      <c r="CY88" s="9">
        <v>2.53E-2</v>
      </c>
      <c r="CZ88" s="9">
        <v>1.98E-3</v>
      </c>
      <c r="DA88" s="9">
        <v>6.0400000000000002E-3</v>
      </c>
      <c r="DB88" s="9">
        <v>1.7899999999999999E-2</v>
      </c>
      <c r="DC88" s="9">
        <v>5.1589999999999997E-2</v>
      </c>
      <c r="DD88" s="9">
        <v>2.8999999999999998E-3</v>
      </c>
      <c r="DE88" s="9">
        <v>2.8576299999999999</v>
      </c>
      <c r="DF88" s="9">
        <v>2.2300000000000002E-3</v>
      </c>
      <c r="DG88" s="9">
        <v>5.7499999999999999E-3</v>
      </c>
      <c r="DH88" s="9">
        <v>0.31039</v>
      </c>
    </row>
    <row r="89" spans="1:112" s="8" customFormat="1" x14ac:dyDescent="0.15">
      <c r="A89" s="9" t="s">
        <v>198</v>
      </c>
      <c r="B89" s="9">
        <v>5.4313599999999997</v>
      </c>
      <c r="C89" s="9">
        <v>3.7826399999999998</v>
      </c>
      <c r="D89" s="9">
        <v>10.44265</v>
      </c>
      <c r="E89" s="9">
        <v>2.2668900000000001</v>
      </c>
      <c r="F89" s="9">
        <v>6.3410299999999999</v>
      </c>
      <c r="G89" s="9">
        <v>8.3460599999999996</v>
      </c>
      <c r="H89" s="9">
        <v>1.4750300000000001</v>
      </c>
      <c r="I89" s="9">
        <v>0.22852</v>
      </c>
      <c r="J89" s="9">
        <v>0.23272000000000001</v>
      </c>
      <c r="K89" s="9">
        <v>0.11269999999999999</v>
      </c>
      <c r="L89" s="9">
        <v>0.11463</v>
      </c>
      <c r="M89" s="9">
        <v>4.6849800000000004</v>
      </c>
      <c r="N89" s="9">
        <v>3.82314</v>
      </c>
      <c r="O89" s="9">
        <v>2.0549999999999999E-2</v>
      </c>
      <c r="P89" s="9">
        <v>0.38990999999999998</v>
      </c>
      <c r="Q89" s="9">
        <v>0.91429000000000005</v>
      </c>
      <c r="R89" s="9">
        <v>1.5869999999999999E-2</v>
      </c>
      <c r="S89" s="9">
        <v>1.1430199999999999</v>
      </c>
      <c r="T89" s="9">
        <v>2.0209999999999999E-2</v>
      </c>
      <c r="U89" s="9">
        <v>2.912E-2</v>
      </c>
      <c r="V89" s="9">
        <v>0.35282999999999998</v>
      </c>
      <c r="W89" s="9">
        <v>4.5109999999999997E-2</v>
      </c>
      <c r="X89" s="9">
        <v>5.024E-2</v>
      </c>
      <c r="Y89" s="9">
        <v>9.6560000000000007E-2</v>
      </c>
      <c r="Z89" s="9">
        <v>1.18E-2</v>
      </c>
      <c r="AA89" s="25">
        <v>0.89975000000000005</v>
      </c>
      <c r="AB89" s="25">
        <v>0.33709</v>
      </c>
      <c r="AC89" s="9">
        <v>4.5620000000000001E-2</v>
      </c>
      <c r="AD89" s="9">
        <v>7.7200000000000003E-3</v>
      </c>
      <c r="AE89" s="9">
        <v>4.197E-2</v>
      </c>
      <c r="AF89" s="25">
        <v>5.3168199999999999</v>
      </c>
      <c r="AG89" s="9">
        <v>1.54158</v>
      </c>
      <c r="AH89" s="9">
        <v>1.7003699999999999</v>
      </c>
      <c r="AI89" s="9">
        <v>0.56089999999999995</v>
      </c>
      <c r="AJ89" s="9">
        <v>0.43785000000000002</v>
      </c>
      <c r="AK89" s="9">
        <v>0.14579</v>
      </c>
      <c r="AL89" s="9">
        <v>0.41306999999999999</v>
      </c>
      <c r="AM89" s="9">
        <v>0.32289000000000001</v>
      </c>
      <c r="AN89" s="9">
        <v>2.0400000000000001E-3</v>
      </c>
      <c r="AO89" s="9">
        <v>2.324E-2</v>
      </c>
      <c r="AP89" s="9">
        <v>0.79910999999999999</v>
      </c>
      <c r="AQ89" s="25">
        <v>0.31101000000000001</v>
      </c>
      <c r="AR89" s="9">
        <v>2.3539999999999998E-2</v>
      </c>
      <c r="AS89" s="9">
        <v>4.555E-2</v>
      </c>
      <c r="AT89" s="25">
        <v>0.14196</v>
      </c>
      <c r="AU89" s="9">
        <v>0.23154</v>
      </c>
      <c r="AV89" s="25">
        <v>0.50212999999999997</v>
      </c>
      <c r="AW89" s="9">
        <v>4.4900000000000001E-3</v>
      </c>
      <c r="AX89" s="9">
        <v>5</v>
      </c>
      <c r="AY89" s="9">
        <v>0.18088000000000001</v>
      </c>
      <c r="AZ89" s="9">
        <v>0.184</v>
      </c>
      <c r="BA89" s="9">
        <v>7.2500000000000004E-3</v>
      </c>
      <c r="BB89" s="9">
        <v>0.20233999999999999</v>
      </c>
      <c r="BC89" s="9">
        <v>3.6519999999999997E-2</v>
      </c>
      <c r="BD89" s="9">
        <v>0.11569</v>
      </c>
      <c r="BE89" s="9">
        <v>0.13263</v>
      </c>
      <c r="BF89" s="9">
        <v>0.73375000000000001</v>
      </c>
      <c r="BG89" s="9">
        <v>1.0446299999999999</v>
      </c>
      <c r="BH89" s="9">
        <v>3.458E-2</v>
      </c>
      <c r="BI89" s="9">
        <v>0.21290000000000001</v>
      </c>
      <c r="BJ89" s="25">
        <v>0.36081999999999997</v>
      </c>
      <c r="BK89" s="9">
        <v>5</v>
      </c>
      <c r="BL89" s="9">
        <v>4.9360000000000001E-2</v>
      </c>
      <c r="BM89" s="9">
        <v>0.17025999999999999</v>
      </c>
      <c r="BN89" s="9">
        <v>0.24793999999999999</v>
      </c>
      <c r="BO89" s="25">
        <v>0.21104999999999999</v>
      </c>
      <c r="BP89" s="9">
        <v>4.1700000000000001E-3</v>
      </c>
      <c r="BQ89" s="9">
        <v>1.7049999999999999E-2</v>
      </c>
      <c r="BR89" s="9">
        <v>4.6730000000000001E-2</v>
      </c>
      <c r="BS89" s="9">
        <v>2.6550000000000001E-2</v>
      </c>
      <c r="BT89" s="9">
        <v>2.0799999999999998E-3</v>
      </c>
      <c r="BU89" s="25">
        <v>0.12315</v>
      </c>
      <c r="BV89" s="9">
        <v>1.6133599999999999</v>
      </c>
      <c r="BW89" s="9">
        <v>0.12001000000000001</v>
      </c>
      <c r="BX89" s="9">
        <v>3.0899999999999999E-3</v>
      </c>
      <c r="BY89" s="9">
        <v>4.8579999999999998E-2</v>
      </c>
      <c r="BZ89" s="9">
        <v>2.8150000000000001E-2</v>
      </c>
      <c r="CA89" s="25">
        <v>6.8524700000000003</v>
      </c>
      <c r="CB89" s="25">
        <v>11.812860000000001</v>
      </c>
      <c r="CC89" s="9">
        <v>2.8500000000000001E-3</v>
      </c>
      <c r="CD89" s="9">
        <v>5.9000000000000003E-4</v>
      </c>
      <c r="CE89" s="9">
        <v>5</v>
      </c>
      <c r="CF89" s="9">
        <v>0.03</v>
      </c>
      <c r="CG89" s="9">
        <v>0.41610999999999998</v>
      </c>
      <c r="CH89" s="9">
        <v>5.2569999999999999E-2</v>
      </c>
      <c r="CI89" s="9">
        <v>0.49808999999999998</v>
      </c>
      <c r="CJ89" s="9">
        <v>0.42152000000000001</v>
      </c>
      <c r="CK89" s="9">
        <v>0.20468</v>
      </c>
      <c r="CL89" s="9">
        <v>3.7599999999999999E-3</v>
      </c>
      <c r="CM89" s="9">
        <v>2.4320000000000001E-2</v>
      </c>
      <c r="CN89" s="9">
        <v>5</v>
      </c>
      <c r="CO89" s="9">
        <v>1.6900000000000001E-3</v>
      </c>
      <c r="CP89" s="9">
        <v>3.3189999999999997E-2</v>
      </c>
      <c r="CQ89" s="9">
        <v>0.10338</v>
      </c>
      <c r="CR89" s="9">
        <v>4.8230000000000002E-2</v>
      </c>
      <c r="CS89" s="9">
        <v>8.201E-2</v>
      </c>
      <c r="CT89" s="9">
        <v>4.1000000000000002E-2</v>
      </c>
      <c r="CU89" s="9">
        <v>4.8719999999999999E-2</v>
      </c>
      <c r="CV89" s="9">
        <v>0.34576000000000001</v>
      </c>
      <c r="CW89" s="9">
        <v>1.6299999999999999E-3</v>
      </c>
      <c r="CX89" s="9">
        <v>4.999E-2</v>
      </c>
      <c r="CY89" s="9">
        <v>5.323E-2</v>
      </c>
      <c r="CZ89" s="9">
        <v>2.5699999999999998E-3</v>
      </c>
      <c r="DA89" s="9">
        <v>2.7459999999999998E-2</v>
      </c>
      <c r="DB89" s="9">
        <v>4.555E-2</v>
      </c>
      <c r="DC89" s="9">
        <v>9.7320000000000004E-2</v>
      </c>
      <c r="DD89" s="9">
        <v>4.3200000000000001E-3</v>
      </c>
      <c r="DE89" s="9">
        <v>3.1021299999999998</v>
      </c>
      <c r="DF89" s="9">
        <v>7.3000000000000001E-3</v>
      </c>
      <c r="DG89" s="9">
        <v>6.62E-3</v>
      </c>
      <c r="DH89" s="9">
        <v>0.67884999999999995</v>
      </c>
    </row>
    <row r="90" spans="1:112" s="8" customFormat="1" x14ac:dyDescent="0.15">
      <c r="A90" s="9" t="s">
        <v>199</v>
      </c>
      <c r="B90" s="9">
        <v>1.8506100000000001</v>
      </c>
      <c r="C90" s="9">
        <v>0.35576000000000002</v>
      </c>
      <c r="D90" s="9">
        <v>2.3940899999999998</v>
      </c>
      <c r="E90" s="9">
        <v>0.10505</v>
      </c>
      <c r="F90" s="9">
        <v>9.3276599999999998</v>
      </c>
      <c r="G90" s="9">
        <v>10.2227</v>
      </c>
      <c r="H90" s="9">
        <v>0.54391</v>
      </c>
      <c r="I90" s="9">
        <v>5.8430000000000003E-2</v>
      </c>
      <c r="J90" s="9">
        <v>0</v>
      </c>
      <c r="K90" s="9">
        <v>0</v>
      </c>
      <c r="L90" s="9">
        <v>5.3330000000000002E-2</v>
      </c>
      <c r="M90" s="9">
        <v>5.2164000000000001</v>
      </c>
      <c r="N90" s="9">
        <v>3.8660899999999998</v>
      </c>
      <c r="O90" s="9">
        <v>4.5659999999999999E-2</v>
      </c>
      <c r="P90" s="9">
        <v>0.33943000000000001</v>
      </c>
      <c r="Q90" s="9">
        <v>0.91986000000000001</v>
      </c>
      <c r="R90" s="9">
        <v>1.082E-2</v>
      </c>
      <c r="S90" s="9">
        <v>7.9920000000000005E-2</v>
      </c>
      <c r="T90" s="9">
        <v>2.0619999999999999E-2</v>
      </c>
      <c r="U90" s="9">
        <v>1.6580000000000001E-2</v>
      </c>
      <c r="V90" s="9">
        <v>0.31684000000000001</v>
      </c>
      <c r="W90" s="9">
        <v>8.8199999999999997E-3</v>
      </c>
      <c r="X90" s="9">
        <v>2.0080000000000001E-2</v>
      </c>
      <c r="Y90" s="9">
        <v>1.225E-2</v>
      </c>
      <c r="Z90" s="9">
        <v>2.7899999999999999E-3</v>
      </c>
      <c r="AA90" s="25">
        <v>0.10263</v>
      </c>
      <c r="AB90" s="25">
        <v>0.20185</v>
      </c>
      <c r="AC90" s="9">
        <v>8.8279999999999997E-2</v>
      </c>
      <c r="AD90" s="9">
        <v>3.6700000000000001E-3</v>
      </c>
      <c r="AE90" s="9">
        <v>1.355E-2</v>
      </c>
      <c r="AF90" s="25">
        <v>3.7807900000000001</v>
      </c>
      <c r="AG90" s="9">
        <v>0.40583999999999998</v>
      </c>
      <c r="AH90" s="9">
        <v>0.45993000000000001</v>
      </c>
      <c r="AI90" s="9">
        <v>7.5130000000000002E-2</v>
      </c>
      <c r="AJ90" s="9">
        <v>9.0069999999999997E-2</v>
      </c>
      <c r="AK90" s="9">
        <v>3.2620000000000003E-2</v>
      </c>
      <c r="AL90" s="9">
        <v>0.10821</v>
      </c>
      <c r="AM90" s="9">
        <v>3.3849999999999998E-2</v>
      </c>
      <c r="AN90" s="9">
        <v>3.47E-3</v>
      </c>
      <c r="AO90" s="9">
        <v>1.129E-2</v>
      </c>
      <c r="AP90" s="9">
        <v>0.12187000000000001</v>
      </c>
      <c r="AQ90" s="25">
        <v>2.4410000000000001E-2</v>
      </c>
      <c r="AR90" s="9">
        <v>1.1209999999999999E-2</v>
      </c>
      <c r="AS90" s="9">
        <v>2.41E-2</v>
      </c>
      <c r="AT90" s="25">
        <v>0.12983</v>
      </c>
      <c r="AU90" s="9">
        <v>6.4509999999999998E-2</v>
      </c>
      <c r="AV90" s="25">
        <v>0.25036000000000003</v>
      </c>
      <c r="AW90" s="9">
        <v>1.92E-3</v>
      </c>
      <c r="AX90" s="9">
        <v>5</v>
      </c>
      <c r="AY90" s="9">
        <v>6.4269999999999994E-2</v>
      </c>
      <c r="AZ90" s="9">
        <v>5.5309999999999998E-2</v>
      </c>
      <c r="BA90" s="9">
        <v>1.75E-3</v>
      </c>
      <c r="BB90" s="9">
        <v>4.9430000000000002E-2</v>
      </c>
      <c r="BC90" s="9">
        <v>8.2000000000000007E-3</v>
      </c>
      <c r="BD90" s="9">
        <v>2.4559999999999998E-2</v>
      </c>
      <c r="BE90" s="9">
        <v>0.10016</v>
      </c>
      <c r="BF90" s="9">
        <v>0.25185000000000002</v>
      </c>
      <c r="BG90" s="9">
        <v>0.38340999999999997</v>
      </c>
      <c r="BH90" s="9">
        <v>1.1209999999999999E-2</v>
      </c>
      <c r="BI90" s="9">
        <v>7.3190000000000005E-2</v>
      </c>
      <c r="BJ90" s="25">
        <v>0.22892999999999999</v>
      </c>
      <c r="BK90" s="9">
        <v>5</v>
      </c>
      <c r="BL90" s="9">
        <v>2.724E-2</v>
      </c>
      <c r="BM90" s="9">
        <v>5.5570000000000001E-2</v>
      </c>
      <c r="BN90" s="9">
        <v>0.12503</v>
      </c>
      <c r="BO90" s="25">
        <v>0.22239999999999999</v>
      </c>
      <c r="BP90" s="9">
        <v>2.47E-3</v>
      </c>
      <c r="BQ90" s="9">
        <v>8.3599999999999994E-3</v>
      </c>
      <c r="BR90" s="9">
        <v>1.6E-2</v>
      </c>
      <c r="BS90" s="9">
        <v>8.77E-3</v>
      </c>
      <c r="BT90" s="9">
        <v>6.4999999999999997E-4</v>
      </c>
      <c r="BU90" s="25">
        <v>5.0189999999999999E-2</v>
      </c>
      <c r="BV90" s="9">
        <v>0.84497999999999995</v>
      </c>
      <c r="BW90" s="9">
        <v>8.1920000000000007E-2</v>
      </c>
      <c r="BX90" s="9">
        <v>6.3000000000000003E-4</v>
      </c>
      <c r="BY90" s="9">
        <v>1.6379999999999999E-2</v>
      </c>
      <c r="BZ90" s="9">
        <v>1.129E-2</v>
      </c>
      <c r="CA90" s="25">
        <v>5.4196799999999996</v>
      </c>
      <c r="CB90" s="25">
        <v>9.0375599999999991</v>
      </c>
      <c r="CC90" s="9">
        <v>6.2E-4</v>
      </c>
      <c r="CD90" s="9">
        <v>1.4599999999999999E-3</v>
      </c>
      <c r="CE90" s="9">
        <v>5</v>
      </c>
      <c r="CF90" s="9">
        <v>1.7479999999999999E-2</v>
      </c>
      <c r="CG90" s="9">
        <v>0.22922999999999999</v>
      </c>
      <c r="CH90" s="9">
        <v>3.2309999999999998E-2</v>
      </c>
      <c r="CI90" s="9">
        <v>0.29253000000000001</v>
      </c>
      <c r="CJ90" s="9">
        <v>0.23815</v>
      </c>
      <c r="CK90" s="9">
        <v>0.15411</v>
      </c>
      <c r="CL90" s="9">
        <v>5.3499999999999997E-3</v>
      </c>
      <c r="CM90" s="9">
        <v>1.436E-2</v>
      </c>
      <c r="CN90" s="9">
        <v>5</v>
      </c>
      <c r="CO90" s="9">
        <v>1.42E-3</v>
      </c>
      <c r="CP90" s="9">
        <v>1.49E-2</v>
      </c>
      <c r="CQ90" s="9">
        <v>4.122E-2</v>
      </c>
      <c r="CR90" s="9">
        <v>1.967E-2</v>
      </c>
      <c r="CS90" s="9">
        <v>4.7410000000000001E-2</v>
      </c>
      <c r="CT90" s="9">
        <v>1.804E-2</v>
      </c>
      <c r="CU90" s="9">
        <v>1.9609999999999999E-2</v>
      </c>
      <c r="CV90" s="9">
        <v>0.13633999999999999</v>
      </c>
      <c r="CW90" s="9">
        <v>9.7000000000000005E-4</v>
      </c>
      <c r="CX90" s="9">
        <v>3.04E-2</v>
      </c>
      <c r="CY90" s="9">
        <v>2.4510000000000001E-2</v>
      </c>
      <c r="CZ90" s="9">
        <v>2.0999999999999999E-3</v>
      </c>
      <c r="DA90" s="9">
        <v>1.0120000000000001E-2</v>
      </c>
      <c r="DB90" s="9">
        <v>1.8069999999999999E-2</v>
      </c>
      <c r="DC90" s="9">
        <v>4.7460000000000002E-2</v>
      </c>
      <c r="DD90" s="9">
        <v>2.7100000000000002E-3</v>
      </c>
      <c r="DE90" s="9">
        <v>1.7097800000000001</v>
      </c>
      <c r="DF90" s="9">
        <v>2.5300000000000001E-3</v>
      </c>
      <c r="DG90" s="9">
        <v>3.16E-3</v>
      </c>
      <c r="DH90" s="9">
        <v>0.22548000000000001</v>
      </c>
    </row>
    <row r="91" spans="1:112" s="8" customFormat="1" x14ac:dyDescent="0.15">
      <c r="A91" s="9" t="s">
        <v>200</v>
      </c>
      <c r="B91" s="9">
        <v>2.7028099999999999</v>
      </c>
      <c r="C91" s="9">
        <v>1.48468</v>
      </c>
      <c r="D91" s="9">
        <v>5.5673300000000001</v>
      </c>
      <c r="E91" s="9">
        <v>0.31805</v>
      </c>
      <c r="F91" s="9">
        <v>7.6056900000000001</v>
      </c>
      <c r="G91" s="9">
        <v>7.8508500000000003</v>
      </c>
      <c r="H91" s="9">
        <v>1.01318</v>
      </c>
      <c r="I91" s="9">
        <v>8.609E-2</v>
      </c>
      <c r="J91" s="9">
        <v>2.9049999999999999E-2</v>
      </c>
      <c r="K91" s="9">
        <v>1.9879999999999998E-2</v>
      </c>
      <c r="L91" s="9">
        <v>7.9969999999999999E-2</v>
      </c>
      <c r="M91" s="9">
        <v>3.7300399999999998</v>
      </c>
      <c r="N91" s="9">
        <v>2.5930800000000001</v>
      </c>
      <c r="O91" s="9">
        <v>3.3279999999999997E-2</v>
      </c>
      <c r="P91" s="9">
        <v>0.38374999999999998</v>
      </c>
      <c r="Q91" s="9">
        <v>1.10714</v>
      </c>
      <c r="R91" s="9">
        <v>1.3979999999999999E-2</v>
      </c>
      <c r="S91" s="9">
        <v>8.9630000000000001E-2</v>
      </c>
      <c r="T91" s="9">
        <v>1.993E-2</v>
      </c>
      <c r="U91" s="9">
        <v>1.7239999999999998E-2</v>
      </c>
      <c r="V91" s="9">
        <v>0.39561000000000002</v>
      </c>
      <c r="W91" s="9">
        <v>2.2030000000000001E-2</v>
      </c>
      <c r="X91" s="9">
        <v>3.2329999999999998E-2</v>
      </c>
      <c r="Y91" s="9">
        <v>7.5829999999999995E-2</v>
      </c>
      <c r="Z91" s="9">
        <v>6.3600000000000002E-3</v>
      </c>
      <c r="AA91" s="25">
        <v>0.25152000000000002</v>
      </c>
      <c r="AB91" s="25">
        <v>0.31091000000000002</v>
      </c>
      <c r="AC91" s="9">
        <v>9.1770000000000004E-2</v>
      </c>
      <c r="AD91" s="9">
        <v>2.2699999999999999E-3</v>
      </c>
      <c r="AE91" s="9">
        <v>3.9600000000000003E-2</v>
      </c>
      <c r="AF91" s="25">
        <v>5.2726600000000001</v>
      </c>
      <c r="AG91" s="9">
        <v>0.73551999999999995</v>
      </c>
      <c r="AH91" s="9">
        <v>1.2194499999999999</v>
      </c>
      <c r="AI91" s="9">
        <v>0.34844000000000003</v>
      </c>
      <c r="AJ91" s="9">
        <v>0.20610999999999999</v>
      </c>
      <c r="AK91" s="9">
        <v>9.3049999999999994E-2</v>
      </c>
      <c r="AL91" s="9">
        <v>0.37279000000000001</v>
      </c>
      <c r="AM91" s="9">
        <v>0.22886999999999999</v>
      </c>
      <c r="AN91" s="9">
        <v>8.2000000000000007E-3</v>
      </c>
      <c r="AO91" s="9">
        <v>3.3689999999999998E-2</v>
      </c>
      <c r="AP91" s="9">
        <v>0.33256999999999998</v>
      </c>
      <c r="AQ91" s="25">
        <v>7.9810000000000006E-2</v>
      </c>
      <c r="AR91" s="9">
        <v>4.2729999999999997E-2</v>
      </c>
      <c r="AS91" s="9">
        <v>1.6299999999999999E-2</v>
      </c>
      <c r="AT91" s="25">
        <v>0.13283</v>
      </c>
      <c r="AU91" s="9">
        <v>0.12051000000000001</v>
      </c>
      <c r="AV91" s="25">
        <v>0.41785</v>
      </c>
      <c r="AW91" s="9">
        <v>2.8600000000000001E-3</v>
      </c>
      <c r="AX91" s="9">
        <v>5</v>
      </c>
      <c r="AY91" s="9">
        <v>0.10942</v>
      </c>
      <c r="AZ91" s="9">
        <v>0.12417</v>
      </c>
      <c r="BA91" s="9">
        <v>3.9399999999999999E-3</v>
      </c>
      <c r="BB91" s="9">
        <v>8.0689999999999998E-2</v>
      </c>
      <c r="BC91" s="9">
        <v>1.7399999999999999E-2</v>
      </c>
      <c r="BD91" s="9">
        <v>6.1019999999999998E-2</v>
      </c>
      <c r="BE91" s="9">
        <v>0.11421000000000001</v>
      </c>
      <c r="BF91" s="9">
        <v>0.64241000000000004</v>
      </c>
      <c r="BG91" s="9">
        <v>0.69232000000000005</v>
      </c>
      <c r="BH91" s="9">
        <v>2.6290000000000001E-2</v>
      </c>
      <c r="BI91" s="9">
        <v>0.10134</v>
      </c>
      <c r="BJ91" s="25">
        <v>0.17202000000000001</v>
      </c>
      <c r="BK91" s="9">
        <v>5</v>
      </c>
      <c r="BL91" s="9">
        <v>3.022E-2</v>
      </c>
      <c r="BM91" s="9">
        <v>6.5670000000000006E-2</v>
      </c>
      <c r="BN91" s="9">
        <v>0.33567000000000002</v>
      </c>
      <c r="BO91" s="25">
        <v>0.15140999999999999</v>
      </c>
      <c r="BP91" s="9">
        <v>5.3200000000000001E-3</v>
      </c>
      <c r="BQ91" s="9">
        <v>1.2489999999999999E-2</v>
      </c>
      <c r="BR91" s="9">
        <v>2.351E-2</v>
      </c>
      <c r="BS91" s="9">
        <v>1.925E-2</v>
      </c>
      <c r="BT91" s="9">
        <v>6.6299999999999996E-3</v>
      </c>
      <c r="BU91" s="25">
        <v>7.7490000000000003E-2</v>
      </c>
      <c r="BV91" s="9">
        <v>1.2598100000000001</v>
      </c>
      <c r="BW91" s="9">
        <v>5.7680000000000002E-2</v>
      </c>
      <c r="BX91" s="9">
        <v>3.3500000000000001E-3</v>
      </c>
      <c r="BY91" s="9">
        <v>3.8899999999999997E-2</v>
      </c>
      <c r="BZ91" s="9">
        <v>2.325E-2</v>
      </c>
      <c r="CA91" s="25">
        <v>4.8552299999999997</v>
      </c>
      <c r="CB91" s="25">
        <v>7.18703</v>
      </c>
      <c r="CC91" s="9">
        <v>2.5000000000000001E-3</v>
      </c>
      <c r="CD91" s="9">
        <v>1.58E-3</v>
      </c>
      <c r="CE91" s="9">
        <v>5</v>
      </c>
      <c r="CF91" s="9">
        <v>1.6289999999999999E-2</v>
      </c>
      <c r="CG91" s="9">
        <v>0.42168</v>
      </c>
      <c r="CH91" s="9">
        <v>3.5099999999999999E-2</v>
      </c>
      <c r="CI91" s="9">
        <v>0.46678999999999998</v>
      </c>
      <c r="CJ91" s="9">
        <v>0.36497000000000002</v>
      </c>
      <c r="CK91" s="9">
        <v>0.12628</v>
      </c>
      <c r="CL91" s="9">
        <v>1.97E-3</v>
      </c>
      <c r="CM91" s="9">
        <v>1.414E-2</v>
      </c>
      <c r="CN91" s="9">
        <v>5</v>
      </c>
      <c r="CO91" s="9">
        <v>1.67E-3</v>
      </c>
      <c r="CP91" s="9">
        <v>2.7560000000000001E-2</v>
      </c>
      <c r="CQ91" s="9">
        <v>7.6960000000000001E-2</v>
      </c>
      <c r="CR91" s="9">
        <v>3.5110000000000002E-2</v>
      </c>
      <c r="CS91" s="9">
        <v>5.0770000000000003E-2</v>
      </c>
      <c r="CT91" s="9">
        <v>2.8670000000000001E-2</v>
      </c>
      <c r="CU91" s="9">
        <v>3.4610000000000002E-2</v>
      </c>
      <c r="CV91" s="9">
        <v>0.23089000000000001</v>
      </c>
      <c r="CW91" s="9">
        <v>1.58E-3</v>
      </c>
      <c r="CX91" s="9">
        <v>2.7230000000000001E-2</v>
      </c>
      <c r="CY91" s="9">
        <v>3.3230000000000003E-2</v>
      </c>
      <c r="CZ91" s="9">
        <v>6.2300000000000003E-3</v>
      </c>
      <c r="DA91" s="9">
        <v>1.0460000000000001E-2</v>
      </c>
      <c r="DB91" s="9">
        <v>2.8920000000000001E-2</v>
      </c>
      <c r="DC91" s="9">
        <v>5.8009999999999999E-2</v>
      </c>
      <c r="DD91" s="9">
        <v>5.1000000000000004E-3</v>
      </c>
      <c r="DE91" s="9">
        <v>1.9910699999999999</v>
      </c>
      <c r="DF91" s="9">
        <v>7.1000000000000004E-3</v>
      </c>
      <c r="DG91" s="9">
        <v>1.519E-2</v>
      </c>
      <c r="DH91" s="9">
        <v>0.44651000000000002</v>
      </c>
    </row>
    <row r="92" spans="1:112" s="8" customFormat="1" x14ac:dyDescent="0.15">
      <c r="A92" s="9" t="s">
        <v>201</v>
      </c>
      <c r="B92" s="9">
        <v>6.9400599999999999</v>
      </c>
      <c r="C92" s="9">
        <v>6.4351700000000003</v>
      </c>
      <c r="D92" s="9">
        <v>7.2874100000000004</v>
      </c>
      <c r="E92" s="9">
        <v>5.1749999999999998</v>
      </c>
      <c r="F92" s="9">
        <v>6.6695799999999998</v>
      </c>
      <c r="G92" s="9">
        <v>6.8178900000000002</v>
      </c>
      <c r="H92" s="9">
        <v>0.76361000000000001</v>
      </c>
      <c r="I92" s="9">
        <v>3.9320000000000001E-2</v>
      </c>
      <c r="J92" s="9">
        <v>0.30658000000000002</v>
      </c>
      <c r="K92" s="9">
        <v>1.3050000000000001E-2</v>
      </c>
      <c r="L92" s="9">
        <v>0.14582999999999999</v>
      </c>
      <c r="M92" s="9">
        <v>3.5815299999999999</v>
      </c>
      <c r="N92" s="9">
        <v>2.5392600000000001</v>
      </c>
      <c r="O92" s="9">
        <v>4.2700000000000002E-2</v>
      </c>
      <c r="P92" s="9">
        <v>0.32081999999999999</v>
      </c>
      <c r="Q92" s="9">
        <v>1.12453</v>
      </c>
      <c r="R92" s="9">
        <v>7.0200000000000002E-3</v>
      </c>
      <c r="S92" s="9">
        <v>0.77695999999999998</v>
      </c>
      <c r="T92" s="9">
        <v>1.6629999999999999E-2</v>
      </c>
      <c r="U92" s="9">
        <v>5.5300000000000002E-3</v>
      </c>
      <c r="V92" s="9">
        <v>0.32128000000000001</v>
      </c>
      <c r="W92" s="9">
        <v>4.8570000000000002E-2</v>
      </c>
      <c r="X92" s="9">
        <v>1.519E-2</v>
      </c>
      <c r="Y92" s="9">
        <v>4.7390000000000002E-2</v>
      </c>
      <c r="Z92" s="9">
        <v>4.2100000000000002E-3</v>
      </c>
      <c r="AA92" s="25">
        <v>0.38025999999999999</v>
      </c>
      <c r="AB92" s="25">
        <v>0.45593</v>
      </c>
      <c r="AC92" s="9">
        <v>9.0499999999999997E-2</v>
      </c>
      <c r="AD92" s="9">
        <v>2.0300000000000001E-3</v>
      </c>
      <c r="AE92" s="9">
        <v>5.0880000000000002E-2</v>
      </c>
      <c r="AF92" s="25">
        <v>3.9386100000000002</v>
      </c>
      <c r="AG92" s="9">
        <v>0.44513000000000003</v>
      </c>
      <c r="AH92" s="9">
        <v>1.0734399999999999</v>
      </c>
      <c r="AI92" s="9">
        <v>0.67652999999999996</v>
      </c>
      <c r="AJ92" s="9">
        <v>0.52575000000000005</v>
      </c>
      <c r="AK92" s="9">
        <v>0.18468999999999999</v>
      </c>
      <c r="AL92" s="9">
        <v>0.17488000000000001</v>
      </c>
      <c r="AM92" s="9">
        <v>0.34791</v>
      </c>
      <c r="AN92" s="9">
        <v>4.5199999999999997E-3</v>
      </c>
      <c r="AO92" s="9">
        <v>2.3130000000000001E-2</v>
      </c>
      <c r="AP92" s="9">
        <v>0.87211000000000005</v>
      </c>
      <c r="AQ92" s="25">
        <v>4.0480000000000002E-2</v>
      </c>
      <c r="AR92" s="9">
        <v>6.6100000000000004E-3</v>
      </c>
      <c r="AS92" s="9">
        <v>9.6180000000000002E-2</v>
      </c>
      <c r="AT92" s="25">
        <v>0.36082999999999998</v>
      </c>
      <c r="AU92" s="9">
        <v>0.27744000000000002</v>
      </c>
      <c r="AV92" s="25">
        <v>0.39477000000000001</v>
      </c>
      <c r="AW92" s="9">
        <v>3.46E-3</v>
      </c>
      <c r="AX92" s="9">
        <v>5</v>
      </c>
      <c r="AY92" s="9">
        <v>8.6069999999999994E-2</v>
      </c>
      <c r="AZ92" s="9">
        <v>0.22369</v>
      </c>
      <c r="BA92" s="9">
        <v>4.4799999999999996E-3</v>
      </c>
      <c r="BB92" s="9">
        <v>0.20538000000000001</v>
      </c>
      <c r="BC92" s="9">
        <v>4.3839999999999997E-2</v>
      </c>
      <c r="BD92" s="9">
        <v>0.15584999999999999</v>
      </c>
      <c r="BE92" s="9">
        <v>0.10833</v>
      </c>
      <c r="BF92" s="9">
        <v>0.53488000000000002</v>
      </c>
      <c r="BG92" s="9">
        <v>1.0408599999999999</v>
      </c>
      <c r="BH92" s="9">
        <v>1.737E-2</v>
      </c>
      <c r="BI92" s="9">
        <v>0.19708000000000001</v>
      </c>
      <c r="BJ92" s="25">
        <v>0.26466000000000001</v>
      </c>
      <c r="BK92" s="9">
        <v>5</v>
      </c>
      <c r="BL92" s="9">
        <v>5.2560000000000003E-2</v>
      </c>
      <c r="BM92" s="9">
        <v>0.13150999999999999</v>
      </c>
      <c r="BN92" s="9">
        <v>0.16935</v>
      </c>
      <c r="BO92" s="25">
        <v>0.15196000000000001</v>
      </c>
      <c r="BP92" s="9">
        <v>3.29E-3</v>
      </c>
      <c r="BQ92" s="9">
        <v>9.2899999999999996E-3</v>
      </c>
      <c r="BR92" s="9">
        <v>4.1410000000000002E-2</v>
      </c>
      <c r="BS92" s="9">
        <v>2.0899999999999998E-2</v>
      </c>
      <c r="BT92" s="9">
        <v>2.3E-3</v>
      </c>
      <c r="BU92" s="25">
        <v>4.095E-2</v>
      </c>
      <c r="BV92" s="9">
        <v>0.98673999999999995</v>
      </c>
      <c r="BW92" s="9">
        <v>7.417E-2</v>
      </c>
      <c r="BX92" s="9">
        <v>2.2000000000000001E-4</v>
      </c>
      <c r="BY92" s="9">
        <v>2.6270000000000002E-2</v>
      </c>
      <c r="BZ92" s="9">
        <v>2.9770000000000001E-2</v>
      </c>
      <c r="CA92" s="25">
        <v>4.2223600000000001</v>
      </c>
      <c r="CB92" s="25">
        <v>6.3001300000000002</v>
      </c>
      <c r="CC92" s="9">
        <v>1.3600000000000001E-3</v>
      </c>
      <c r="CD92" s="9">
        <v>6.4000000000000005E-4</v>
      </c>
      <c r="CE92" s="9">
        <v>5</v>
      </c>
      <c r="CF92" s="9">
        <v>1.081E-2</v>
      </c>
      <c r="CG92" s="9">
        <v>0.39141999999999999</v>
      </c>
      <c r="CH92" s="9">
        <v>3.2050000000000002E-2</v>
      </c>
      <c r="CI92" s="9">
        <v>0.52061999999999997</v>
      </c>
      <c r="CJ92" s="9">
        <v>0.37774000000000002</v>
      </c>
      <c r="CK92" s="9">
        <v>0.10868</v>
      </c>
      <c r="CL92" s="9">
        <v>2.8900000000000002E-3</v>
      </c>
      <c r="CM92" s="9">
        <v>1.172E-2</v>
      </c>
      <c r="CN92" s="9">
        <v>5</v>
      </c>
      <c r="CO92" s="9">
        <v>6.7000000000000002E-4</v>
      </c>
      <c r="CP92" s="9">
        <v>1.968E-2</v>
      </c>
      <c r="CQ92" s="9">
        <v>5.3129999999999997E-2</v>
      </c>
      <c r="CR92" s="9">
        <v>2.5319999999999999E-2</v>
      </c>
      <c r="CS92" s="9">
        <v>3.5249999999999997E-2</v>
      </c>
      <c r="CT92" s="9">
        <v>2.111E-2</v>
      </c>
      <c r="CU92" s="9">
        <v>2.5149999999999999E-2</v>
      </c>
      <c r="CV92" s="9">
        <v>0.16642000000000001</v>
      </c>
      <c r="CW92" s="9">
        <v>1.01E-3</v>
      </c>
      <c r="CX92" s="9">
        <v>1.8509999999999999E-2</v>
      </c>
      <c r="CY92" s="9">
        <v>2.4639999999999999E-2</v>
      </c>
      <c r="CZ92" s="9">
        <v>2.0699999999999998E-3</v>
      </c>
      <c r="DA92" s="9">
        <v>9.2200000000000008E-3</v>
      </c>
      <c r="DB92" s="9">
        <v>2.844E-2</v>
      </c>
      <c r="DC92" s="9">
        <v>4.1160000000000002E-2</v>
      </c>
      <c r="DD92" s="9">
        <v>4.2900000000000004E-3</v>
      </c>
      <c r="DE92" s="9">
        <v>1.14842</v>
      </c>
      <c r="DF92" s="9">
        <v>1.6100000000000001E-3</v>
      </c>
      <c r="DG92" s="9">
        <v>8.7100000000000007E-3</v>
      </c>
      <c r="DH92" s="9">
        <v>0.19384999999999999</v>
      </c>
    </row>
    <row r="93" spans="1:112" s="8" customFormat="1" x14ac:dyDescent="0.15">
      <c r="A93" s="9" t="s">
        <v>202</v>
      </c>
      <c r="B93" s="9">
        <v>2.7908499999999998</v>
      </c>
      <c r="C93" s="9">
        <v>5.0436300000000003</v>
      </c>
      <c r="D93" s="9">
        <v>4.0891200000000003</v>
      </c>
      <c r="E93" s="9">
        <v>2.7021000000000002</v>
      </c>
      <c r="F93" s="9">
        <v>6.9274399999999998</v>
      </c>
      <c r="G93" s="9">
        <v>7.7902899999999997</v>
      </c>
      <c r="H93" s="9">
        <v>0.77388000000000001</v>
      </c>
      <c r="I93" s="9">
        <v>6.4979999999999996E-2</v>
      </c>
      <c r="J93" s="9">
        <v>4.342E-2</v>
      </c>
      <c r="K93" s="9">
        <v>1.3010000000000001E-2</v>
      </c>
      <c r="L93" s="9">
        <v>8.5379999999999998E-2</v>
      </c>
      <c r="M93" s="9">
        <v>4.2061599999999997</v>
      </c>
      <c r="N93" s="9">
        <v>3.3287900000000001</v>
      </c>
      <c r="O93" s="9">
        <v>2.741E-2</v>
      </c>
      <c r="P93" s="9">
        <v>0.36784</v>
      </c>
      <c r="Q93" s="9">
        <v>1.14899</v>
      </c>
      <c r="R93" s="9">
        <v>1.0399999999999999E-3</v>
      </c>
      <c r="S93" s="9">
        <v>0.18595999999999999</v>
      </c>
      <c r="T93" s="9">
        <v>1.414E-2</v>
      </c>
      <c r="U93" s="9">
        <v>1.502E-2</v>
      </c>
      <c r="V93" s="9">
        <v>0.30501</v>
      </c>
      <c r="W93" s="9">
        <v>9.2499999999999995E-3</v>
      </c>
      <c r="X93" s="9">
        <v>2.0539999999999999E-2</v>
      </c>
      <c r="Y93" s="9">
        <v>1.4069999999999999E-2</v>
      </c>
      <c r="Z93" s="9">
        <v>4.1399999999999996E-3</v>
      </c>
      <c r="AA93" s="25">
        <v>4.5620000000000001E-2</v>
      </c>
      <c r="AB93" s="25">
        <v>0.37684000000000001</v>
      </c>
      <c r="AC93" s="9">
        <v>7.7810000000000004E-2</v>
      </c>
      <c r="AD93" s="9">
        <v>1.3600000000000001E-3</v>
      </c>
      <c r="AE93" s="9">
        <v>1.6E-2</v>
      </c>
      <c r="AF93" s="25">
        <v>4.9088399999999996</v>
      </c>
      <c r="AG93" s="9">
        <v>0.56191000000000002</v>
      </c>
      <c r="AH93" s="9">
        <v>1.4270499999999999</v>
      </c>
      <c r="AI93" s="9">
        <v>0.21181</v>
      </c>
      <c r="AJ93" s="9">
        <v>0.18225</v>
      </c>
      <c r="AK93" s="9">
        <v>5.6840000000000002E-2</v>
      </c>
      <c r="AL93" s="9">
        <v>0.21068000000000001</v>
      </c>
      <c r="AM93" s="9">
        <v>0.16466</v>
      </c>
      <c r="AN93" s="9">
        <v>4.5199999999999997E-3</v>
      </c>
      <c r="AO93" s="9">
        <v>1.201E-2</v>
      </c>
      <c r="AP93" s="9">
        <v>0.34440999999999999</v>
      </c>
      <c r="AQ93" s="25">
        <v>8.8770000000000002E-2</v>
      </c>
      <c r="AR93" s="9">
        <v>1.197E-2</v>
      </c>
      <c r="AS93" s="9">
        <v>4.36E-2</v>
      </c>
      <c r="AT93" s="25">
        <v>0.18587999999999999</v>
      </c>
      <c r="AU93" s="9">
        <v>0.12692000000000001</v>
      </c>
      <c r="AV93" s="25">
        <v>0.49481999999999998</v>
      </c>
      <c r="AW93" s="9">
        <v>3.3999999999999998E-3</v>
      </c>
      <c r="AX93" s="9">
        <v>5</v>
      </c>
      <c r="AY93" s="9">
        <v>0.1477</v>
      </c>
      <c r="AZ93" s="9">
        <v>0.10568</v>
      </c>
      <c r="BA93" s="9">
        <v>5.0800000000000003E-3</v>
      </c>
      <c r="BB93" s="9">
        <v>7.9200000000000007E-2</v>
      </c>
      <c r="BC93" s="9">
        <v>2.2929999999999999E-2</v>
      </c>
      <c r="BD93" s="9">
        <v>6.6269999999999996E-2</v>
      </c>
      <c r="BE93" s="9">
        <v>0.10621999999999999</v>
      </c>
      <c r="BF93" s="9">
        <v>0.59514</v>
      </c>
      <c r="BG93" s="9">
        <v>0.49568000000000001</v>
      </c>
      <c r="BH93" s="9">
        <v>1.951E-2</v>
      </c>
      <c r="BI93" s="9">
        <v>0.12452000000000001</v>
      </c>
      <c r="BJ93" s="25">
        <v>0.1867</v>
      </c>
      <c r="BK93" s="9">
        <v>5</v>
      </c>
      <c r="BL93" s="9">
        <v>4.2049999999999997E-2</v>
      </c>
      <c r="BM93" s="9">
        <v>9.3210000000000001E-2</v>
      </c>
      <c r="BN93" s="9">
        <v>0.16913</v>
      </c>
      <c r="BO93" s="25">
        <v>0.21637999999999999</v>
      </c>
      <c r="BP93" s="9">
        <v>3.7299999999999998E-3</v>
      </c>
      <c r="BQ93" s="9">
        <v>1.1379999999999999E-2</v>
      </c>
      <c r="BR93" s="9">
        <v>2.7109999999999999E-2</v>
      </c>
      <c r="BS93" s="9">
        <v>1.538E-2</v>
      </c>
      <c r="BT93" s="9">
        <v>9.7000000000000005E-4</v>
      </c>
      <c r="BU93" s="25">
        <v>6.0080000000000001E-2</v>
      </c>
      <c r="BV93" s="9">
        <v>1.1716500000000001</v>
      </c>
      <c r="BW93" s="9">
        <v>5.8930000000000003E-2</v>
      </c>
      <c r="BX93" s="9">
        <v>9.7999999999999997E-4</v>
      </c>
      <c r="BY93" s="9">
        <v>2.2919999999999999E-2</v>
      </c>
      <c r="BZ93" s="9">
        <v>1.9959999999999999E-2</v>
      </c>
      <c r="CA93" s="25">
        <v>3.4713599999999998</v>
      </c>
      <c r="CB93" s="25">
        <v>7.9989600000000003</v>
      </c>
      <c r="CC93" s="9">
        <v>1.57E-3</v>
      </c>
      <c r="CD93" s="9">
        <v>6.4000000000000005E-4</v>
      </c>
      <c r="CE93" s="9">
        <v>5</v>
      </c>
      <c r="CF93" s="9">
        <v>1.2710000000000001E-2</v>
      </c>
      <c r="CG93" s="9">
        <v>0.29883999999999999</v>
      </c>
      <c r="CH93" s="9">
        <v>3.2669999999999998E-2</v>
      </c>
      <c r="CI93" s="9">
        <v>0.37132999999999999</v>
      </c>
      <c r="CJ93" s="9">
        <v>0.28549999999999998</v>
      </c>
      <c r="CK93" s="9">
        <v>0.10975</v>
      </c>
      <c r="CL93" s="9">
        <v>3.7799999999999999E-3</v>
      </c>
      <c r="CM93" s="9">
        <v>1.264E-2</v>
      </c>
      <c r="CN93" s="9">
        <v>5</v>
      </c>
      <c r="CO93" s="9">
        <v>1.1999999999999999E-3</v>
      </c>
      <c r="CP93" s="9">
        <v>2.172E-2</v>
      </c>
      <c r="CQ93" s="9">
        <v>6.5720000000000001E-2</v>
      </c>
      <c r="CR93" s="9">
        <v>3.0970000000000001E-2</v>
      </c>
      <c r="CS93" s="9">
        <v>3.712E-2</v>
      </c>
      <c r="CT93" s="9">
        <v>2.5770000000000001E-2</v>
      </c>
      <c r="CU93" s="9">
        <v>2.9760000000000002E-2</v>
      </c>
      <c r="CV93" s="9">
        <v>0.21287</v>
      </c>
      <c r="CW93" s="9">
        <v>1.34E-3</v>
      </c>
      <c r="CX93" s="9">
        <v>4.2090000000000002E-2</v>
      </c>
      <c r="CY93" s="9">
        <v>2.9270000000000001E-2</v>
      </c>
      <c r="CZ93" s="9">
        <v>2.7399999999999998E-3</v>
      </c>
      <c r="DA93" s="9">
        <v>7.3099999999999997E-3</v>
      </c>
      <c r="DB93" s="9">
        <v>2.266E-2</v>
      </c>
      <c r="DC93" s="9">
        <v>2.5569999999999999E-2</v>
      </c>
      <c r="DD93" s="9">
        <v>2.7599999999999999E-3</v>
      </c>
      <c r="DE93" s="9">
        <v>0.57523000000000002</v>
      </c>
      <c r="DF93" s="9">
        <v>3.4299999999999999E-3</v>
      </c>
      <c r="DG93" s="9">
        <v>4.3400000000000001E-3</v>
      </c>
      <c r="DH93" s="9">
        <v>0.14692</v>
      </c>
    </row>
    <row r="94" spans="1:112" s="8" customFormat="1" x14ac:dyDescent="0.15">
      <c r="A94" s="9" t="s">
        <v>203</v>
      </c>
      <c r="B94" s="9">
        <v>2.44109</v>
      </c>
      <c r="C94" s="9">
        <v>0.41915000000000002</v>
      </c>
      <c r="D94" s="9">
        <v>2.3704499999999999</v>
      </c>
      <c r="E94" s="9">
        <v>6.5680000000000002E-2</v>
      </c>
      <c r="F94" s="9">
        <v>7.6113499999999998</v>
      </c>
      <c r="G94" s="9">
        <v>8.2067700000000006</v>
      </c>
      <c r="H94" s="9">
        <v>0.78695999999999999</v>
      </c>
      <c r="I94" s="9">
        <v>4.5030000000000001E-2</v>
      </c>
      <c r="J94" s="9">
        <v>0</v>
      </c>
      <c r="K94" s="9">
        <v>2.0539999999999999E-2</v>
      </c>
      <c r="L94" s="9">
        <v>6.7390000000000005E-2</v>
      </c>
      <c r="M94" s="9">
        <v>4.8289499999999999</v>
      </c>
      <c r="N94" s="9">
        <v>4.0745399999999998</v>
      </c>
      <c r="O94" s="9">
        <v>4.3990000000000001E-2</v>
      </c>
      <c r="P94" s="9">
        <v>0.36125000000000002</v>
      </c>
      <c r="Q94" s="9">
        <v>1.18668</v>
      </c>
      <c r="R94" s="9">
        <v>6.6699999999999997E-3</v>
      </c>
      <c r="S94" s="9">
        <v>6.1929999999999999E-2</v>
      </c>
      <c r="T94" s="9">
        <v>1.184E-2</v>
      </c>
      <c r="U94" s="9">
        <v>2.504E-2</v>
      </c>
      <c r="V94" s="9">
        <v>0.32250000000000001</v>
      </c>
      <c r="W94" s="9">
        <v>8.9899999999999997E-3</v>
      </c>
      <c r="X94" s="9">
        <v>1.371E-2</v>
      </c>
      <c r="Y94" s="9">
        <v>7.7099999999999998E-3</v>
      </c>
      <c r="Z94" s="9">
        <v>3.8000000000000002E-4</v>
      </c>
      <c r="AA94" s="25">
        <v>0.13697000000000001</v>
      </c>
      <c r="AB94" s="25">
        <v>0.36471999999999999</v>
      </c>
      <c r="AC94" s="9">
        <v>9.1340000000000005E-2</v>
      </c>
      <c r="AD94" s="9">
        <v>3.2000000000000003E-4</v>
      </c>
      <c r="AE94" s="9">
        <v>1.435E-2</v>
      </c>
      <c r="AF94" s="25">
        <v>4.59598</v>
      </c>
      <c r="AG94" s="9">
        <v>0.37828000000000001</v>
      </c>
      <c r="AH94" s="9">
        <v>0.99519999999999997</v>
      </c>
      <c r="AI94" s="9">
        <v>9.0120000000000006E-2</v>
      </c>
      <c r="AJ94" s="9">
        <v>9.4210000000000002E-2</v>
      </c>
      <c r="AK94" s="9">
        <v>6.3490000000000005E-2</v>
      </c>
      <c r="AL94" s="9">
        <v>0.11430999999999999</v>
      </c>
      <c r="AM94" s="9">
        <v>7.714E-2</v>
      </c>
      <c r="AN94" s="9">
        <v>3.31E-3</v>
      </c>
      <c r="AO94" s="9">
        <v>1.3129999999999999E-2</v>
      </c>
      <c r="AP94" s="9">
        <v>0.14102999999999999</v>
      </c>
      <c r="AQ94" s="25">
        <v>1.485E-2</v>
      </c>
      <c r="AR94" s="9">
        <v>1.2370000000000001E-2</v>
      </c>
      <c r="AS94" s="9">
        <v>4.1209999999999997E-2</v>
      </c>
      <c r="AT94" s="25">
        <v>0.20150999999999999</v>
      </c>
      <c r="AU94" s="9">
        <v>6.6400000000000001E-2</v>
      </c>
      <c r="AV94" s="25">
        <v>0.49437999999999999</v>
      </c>
      <c r="AW94" s="9">
        <v>2.7000000000000001E-3</v>
      </c>
      <c r="AX94" s="9">
        <v>5</v>
      </c>
      <c r="AY94" s="9">
        <v>0.11149000000000001</v>
      </c>
      <c r="AZ94" s="9">
        <v>8.1769999999999995E-2</v>
      </c>
      <c r="BA94" s="9">
        <v>2.6199999999999999E-3</v>
      </c>
      <c r="BB94" s="9">
        <v>6.0109999999999997E-2</v>
      </c>
      <c r="BC94" s="9">
        <v>9.7099999999999999E-3</v>
      </c>
      <c r="BD94" s="9">
        <v>4.0640000000000003E-2</v>
      </c>
      <c r="BE94" s="9">
        <v>0.11149000000000001</v>
      </c>
      <c r="BF94" s="9">
        <v>0.37529000000000001</v>
      </c>
      <c r="BG94" s="9">
        <v>0.49106</v>
      </c>
      <c r="BH94" s="9">
        <v>1.0290000000000001E-2</v>
      </c>
      <c r="BI94" s="9">
        <v>9.3399999999999997E-2</v>
      </c>
      <c r="BJ94" s="25">
        <v>0.24023</v>
      </c>
      <c r="BK94" s="9">
        <v>5</v>
      </c>
      <c r="BL94" s="9">
        <v>3.3419999999999998E-2</v>
      </c>
      <c r="BM94" s="9">
        <v>8.5080000000000003E-2</v>
      </c>
      <c r="BN94" s="9">
        <v>0.16941999999999999</v>
      </c>
      <c r="BO94" s="25">
        <v>0.18385000000000001</v>
      </c>
      <c r="BP94" s="9">
        <v>1.2E-4</v>
      </c>
      <c r="BQ94" s="9">
        <v>7.6600000000000001E-3</v>
      </c>
      <c r="BR94" s="9">
        <v>2.274E-2</v>
      </c>
      <c r="BS94" s="9">
        <v>1.6379999999999999E-2</v>
      </c>
      <c r="BT94" s="9">
        <v>2.7E-4</v>
      </c>
      <c r="BU94" s="25">
        <v>3.8269999999999998E-2</v>
      </c>
      <c r="BV94" s="9">
        <v>1.3806400000000001</v>
      </c>
      <c r="BW94" s="9">
        <v>5.2440000000000001E-2</v>
      </c>
      <c r="BX94" s="9">
        <v>1.2899999999999999E-3</v>
      </c>
      <c r="BY94" s="9">
        <v>2.1579999999999998E-2</v>
      </c>
      <c r="BZ94" s="9">
        <v>1.805E-2</v>
      </c>
      <c r="CA94" s="25">
        <v>4.3082900000000004</v>
      </c>
      <c r="CB94" s="25">
        <v>8.4030400000000007</v>
      </c>
      <c r="CC94" s="9">
        <v>7.3999999999999999E-4</v>
      </c>
      <c r="CD94" s="9">
        <v>6.3000000000000003E-4</v>
      </c>
      <c r="CE94" s="9">
        <v>5</v>
      </c>
      <c r="CF94" s="9">
        <v>1.4540000000000001E-2</v>
      </c>
      <c r="CG94" s="9">
        <v>0.28290999999999999</v>
      </c>
      <c r="CH94" s="9">
        <v>2.793E-2</v>
      </c>
      <c r="CI94" s="9">
        <v>0.33200000000000002</v>
      </c>
      <c r="CJ94" s="9">
        <v>0.26135999999999998</v>
      </c>
      <c r="CK94" s="9">
        <v>0.14147999999999999</v>
      </c>
      <c r="CL94" s="9">
        <v>1.7799999999999999E-3</v>
      </c>
      <c r="CM94" s="9">
        <v>1.175E-2</v>
      </c>
      <c r="CN94" s="9">
        <v>5</v>
      </c>
      <c r="CO94" s="9">
        <v>1.5399999999999999E-3</v>
      </c>
      <c r="CP94" s="9">
        <v>1.8030000000000001E-2</v>
      </c>
      <c r="CQ94" s="9">
        <v>5.287E-2</v>
      </c>
      <c r="CR94" s="9">
        <v>2.3619999999999999E-2</v>
      </c>
      <c r="CS94" s="9">
        <v>4.3189999999999999E-2</v>
      </c>
      <c r="CT94" s="9">
        <v>2.1170000000000001E-2</v>
      </c>
      <c r="CU94" s="9">
        <v>2.511E-2</v>
      </c>
      <c r="CV94" s="9">
        <v>0.15487000000000001</v>
      </c>
      <c r="CW94" s="9">
        <v>2.0300000000000001E-3</v>
      </c>
      <c r="CX94" s="9">
        <v>2.1219999999999999E-2</v>
      </c>
      <c r="CY94" s="9">
        <v>2.2040000000000001E-2</v>
      </c>
      <c r="CZ94" s="9">
        <v>2.1299999999999999E-3</v>
      </c>
      <c r="DA94" s="9">
        <v>5.4200000000000003E-3</v>
      </c>
      <c r="DB94" s="9">
        <v>1.9359999999999999E-2</v>
      </c>
      <c r="DC94" s="9">
        <v>3.2489999999999998E-2</v>
      </c>
      <c r="DD94" s="9">
        <v>4.5500000000000002E-3</v>
      </c>
      <c r="DE94" s="9">
        <v>1.0858699999999999</v>
      </c>
      <c r="DF94" s="9">
        <v>6.1799999999999997E-3</v>
      </c>
      <c r="DG94" s="9">
        <v>5.0699999999999999E-3</v>
      </c>
      <c r="DH94" s="9">
        <v>0.16436999999999999</v>
      </c>
    </row>
    <row r="95" spans="1:112" s="8" customFormat="1" x14ac:dyDescent="0.15">
      <c r="A95" s="9" t="s">
        <v>204</v>
      </c>
      <c r="B95" s="9">
        <v>21.794499999999999</v>
      </c>
      <c r="C95" s="9">
        <v>13.67306</v>
      </c>
      <c r="D95" s="9">
        <v>13.91943</v>
      </c>
      <c r="E95" s="9">
        <v>4.11998</v>
      </c>
      <c r="F95" s="9">
        <v>7.8662200000000002</v>
      </c>
      <c r="G95" s="9">
        <v>10.52183</v>
      </c>
      <c r="H95" s="9">
        <v>2.4734799999999999</v>
      </c>
      <c r="I95" s="9">
        <v>0.26634000000000002</v>
      </c>
      <c r="J95" s="9">
        <v>0.85596000000000005</v>
      </c>
      <c r="K95" s="9">
        <v>0.19305</v>
      </c>
      <c r="L95" s="9">
        <v>0.20438000000000001</v>
      </c>
      <c r="M95" s="9">
        <v>6.1482999999999999</v>
      </c>
      <c r="N95" s="9">
        <v>5.1574099999999996</v>
      </c>
      <c r="O95" s="9">
        <v>5.3179999999999998E-2</v>
      </c>
      <c r="P95" s="9">
        <v>0.46467999999999998</v>
      </c>
      <c r="Q95" s="9">
        <v>1.3185199999999999</v>
      </c>
      <c r="R95" s="9">
        <v>4.1110000000000001E-2</v>
      </c>
      <c r="S95" s="9">
        <v>1.1869700000000001</v>
      </c>
      <c r="T95" s="9">
        <v>2.8830000000000001E-2</v>
      </c>
      <c r="U95" s="9">
        <v>0.16275999999999999</v>
      </c>
      <c r="V95" s="9">
        <v>0.35347000000000001</v>
      </c>
      <c r="W95" s="9">
        <v>5.858E-2</v>
      </c>
      <c r="X95" s="9">
        <v>8.2849999999999993E-2</v>
      </c>
      <c r="Y95" s="9">
        <v>0.14429</v>
      </c>
      <c r="Z95" s="9">
        <v>2.0129999999999999E-2</v>
      </c>
      <c r="AA95" s="25">
        <v>1.6208899999999999</v>
      </c>
      <c r="AB95" s="25">
        <v>1.1668700000000001</v>
      </c>
      <c r="AC95" s="9">
        <v>8.4540000000000004E-2</v>
      </c>
      <c r="AD95" s="9">
        <v>8.0099999999999998E-3</v>
      </c>
      <c r="AE95" s="9">
        <v>7.7240000000000003E-2</v>
      </c>
      <c r="AF95" s="25">
        <v>6.3713300000000004</v>
      </c>
      <c r="AG95" s="9">
        <v>1.74587</v>
      </c>
      <c r="AH95" s="9">
        <v>3.2751800000000002</v>
      </c>
      <c r="AI95" s="9">
        <v>1.3094699999999999</v>
      </c>
      <c r="AJ95" s="9">
        <v>0.83708000000000005</v>
      </c>
      <c r="AK95" s="9">
        <v>0.30377999999999999</v>
      </c>
      <c r="AL95" s="9">
        <v>0.80164000000000002</v>
      </c>
      <c r="AM95" s="9">
        <v>1.3866000000000001</v>
      </c>
      <c r="AN95" s="9">
        <v>8.3999999999999995E-3</v>
      </c>
      <c r="AO95" s="9">
        <v>5.518E-2</v>
      </c>
      <c r="AP95" s="9">
        <v>4.0385900000000001</v>
      </c>
      <c r="AQ95" s="25">
        <v>1.8419999999999999E-2</v>
      </c>
      <c r="AR95" s="9">
        <v>4.4119999999999999E-2</v>
      </c>
      <c r="AS95" s="9">
        <v>8.8059999999999999E-2</v>
      </c>
      <c r="AT95" s="25">
        <v>0.19200999999999999</v>
      </c>
      <c r="AU95" s="9">
        <v>0.66649000000000003</v>
      </c>
      <c r="AV95" s="25">
        <v>1.6712</v>
      </c>
      <c r="AW95" s="9">
        <v>6.0800000000000003E-3</v>
      </c>
      <c r="AX95" s="9">
        <v>5</v>
      </c>
      <c r="AY95" s="9">
        <v>0.27754000000000001</v>
      </c>
      <c r="AZ95" s="9">
        <v>0.40650999999999998</v>
      </c>
      <c r="BA95" s="9">
        <v>9.1E-4</v>
      </c>
      <c r="BB95" s="9">
        <v>0.39004</v>
      </c>
      <c r="BC95" s="9">
        <v>7.9680000000000001E-2</v>
      </c>
      <c r="BD95" s="9">
        <v>0.26374999999999998</v>
      </c>
      <c r="BE95" s="9">
        <v>0.11840000000000001</v>
      </c>
      <c r="BF95" s="9">
        <v>3.9108100000000001</v>
      </c>
      <c r="BG95" s="9">
        <v>2.0726100000000001</v>
      </c>
      <c r="BH95" s="9">
        <v>8.9469999999999994E-2</v>
      </c>
      <c r="BI95" s="9">
        <v>0.34034999999999999</v>
      </c>
      <c r="BJ95" s="25">
        <v>1.44879</v>
      </c>
      <c r="BK95" s="9">
        <v>5</v>
      </c>
      <c r="BL95" s="9">
        <v>0.12590999999999999</v>
      </c>
      <c r="BM95" s="9">
        <v>0.26623000000000002</v>
      </c>
      <c r="BN95" s="9">
        <v>0.56950999999999996</v>
      </c>
      <c r="BO95" s="25">
        <v>0.24193999999999999</v>
      </c>
      <c r="BP95" s="9">
        <v>6.5599999999999999E-3</v>
      </c>
      <c r="BQ95" s="9">
        <v>4.3569999999999998E-2</v>
      </c>
      <c r="BR95" s="9">
        <v>8.6629999999999999E-2</v>
      </c>
      <c r="BS95" s="9">
        <v>5.1839999999999997E-2</v>
      </c>
      <c r="BT95" s="9">
        <v>2.8900000000000002E-3</v>
      </c>
      <c r="BU95" s="25">
        <v>0.23472999999999999</v>
      </c>
      <c r="BV95" s="9">
        <v>3.80897</v>
      </c>
      <c r="BW95" s="9">
        <v>0.21515999999999999</v>
      </c>
      <c r="BX95" s="9">
        <v>3.4099999999999998E-3</v>
      </c>
      <c r="BY95" s="9">
        <v>0.10020999999999999</v>
      </c>
      <c r="BZ95" s="9">
        <v>7.8460000000000002E-2</v>
      </c>
      <c r="CA95" s="25">
        <v>7.4021100000000004</v>
      </c>
      <c r="CB95" s="25">
        <v>16.36422</v>
      </c>
      <c r="CC95" s="9">
        <v>1.2999999999999999E-3</v>
      </c>
      <c r="CD95" s="9">
        <v>5.5000000000000003E-4</v>
      </c>
      <c r="CE95" s="9">
        <v>5</v>
      </c>
      <c r="CF95" s="9">
        <v>8.2680000000000003E-2</v>
      </c>
      <c r="CG95" s="9">
        <v>0.99090999999999996</v>
      </c>
      <c r="CH95" s="9">
        <v>0.10100000000000001</v>
      </c>
      <c r="CI95" s="9">
        <v>1.06796</v>
      </c>
      <c r="CJ95" s="9">
        <v>0.88097000000000003</v>
      </c>
      <c r="CK95" s="9">
        <v>0.49719999999999998</v>
      </c>
      <c r="CL95" s="9">
        <v>1.5100000000000001E-3</v>
      </c>
      <c r="CM95" s="9">
        <v>3.8870000000000002E-2</v>
      </c>
      <c r="CN95" s="9">
        <v>5</v>
      </c>
      <c r="CO95" s="9">
        <v>3.46E-3</v>
      </c>
      <c r="CP95" s="9">
        <v>5.006E-2</v>
      </c>
      <c r="CQ95" s="9">
        <v>0.14580000000000001</v>
      </c>
      <c r="CR95" s="9">
        <v>7.2550000000000003E-2</v>
      </c>
      <c r="CS95" s="9">
        <v>0.12806999999999999</v>
      </c>
      <c r="CT95" s="9">
        <v>5.7660000000000003E-2</v>
      </c>
      <c r="CU95" s="9">
        <v>6.9879999999999998E-2</v>
      </c>
      <c r="CV95" s="9">
        <v>0.46428999999999998</v>
      </c>
      <c r="CW95" s="9">
        <v>5.0000000000000001E-3</v>
      </c>
      <c r="CX95" s="9">
        <v>6.787E-2</v>
      </c>
      <c r="CY95" s="9">
        <v>7.1300000000000002E-2</v>
      </c>
      <c r="CZ95" s="9">
        <v>8.1200000000000005E-3</v>
      </c>
      <c r="DA95" s="9">
        <v>2.189E-2</v>
      </c>
      <c r="DB95" s="9">
        <v>5.5019999999999999E-2</v>
      </c>
      <c r="DC95" s="9">
        <v>0.11055</v>
      </c>
      <c r="DD95" s="9">
        <v>6.8999999999999999E-3</v>
      </c>
      <c r="DE95" s="9">
        <v>2.6059899999999998</v>
      </c>
      <c r="DF95" s="9">
        <v>3.7799999999999999E-3</v>
      </c>
      <c r="DG95" s="9">
        <v>1.081E-2</v>
      </c>
      <c r="DH95" s="9">
        <v>0.69684000000000001</v>
      </c>
    </row>
    <row r="96" spans="1:112" s="8" customFormat="1" x14ac:dyDescent="0.15">
      <c r="A96" s="9" t="s">
        <v>205</v>
      </c>
      <c r="B96" s="9">
        <v>13.10726</v>
      </c>
      <c r="C96" s="9">
        <v>16.016839999999998</v>
      </c>
      <c r="D96" s="9">
        <v>9.0580099999999995</v>
      </c>
      <c r="E96" s="9">
        <v>12.931340000000001</v>
      </c>
      <c r="F96" s="9">
        <v>9.6860499999999998</v>
      </c>
      <c r="G96" s="9">
        <v>10.826219999999999</v>
      </c>
      <c r="H96" s="9">
        <v>1.25667</v>
      </c>
      <c r="I96" s="9">
        <v>0.15037</v>
      </c>
      <c r="J96" s="9">
        <v>0.35848000000000002</v>
      </c>
      <c r="K96" s="9">
        <v>0.10177</v>
      </c>
      <c r="L96" s="9">
        <v>0.16435</v>
      </c>
      <c r="M96" s="9">
        <v>6.09396</v>
      </c>
      <c r="N96" s="9">
        <v>4.5771199999999999</v>
      </c>
      <c r="O96" s="9">
        <v>6.5070000000000003E-2</v>
      </c>
      <c r="P96" s="9">
        <v>0.54505999999999999</v>
      </c>
      <c r="Q96" s="9">
        <v>1.19926</v>
      </c>
      <c r="R96" s="9">
        <v>5.9100000000000003E-3</v>
      </c>
      <c r="S96" s="9">
        <v>0.5625</v>
      </c>
      <c r="T96" s="9">
        <v>2.8979999999999999E-2</v>
      </c>
      <c r="U96" s="9">
        <v>9.4710000000000003E-2</v>
      </c>
      <c r="V96" s="9">
        <v>0.33228999999999997</v>
      </c>
      <c r="W96" s="9">
        <v>4.3180000000000003E-2</v>
      </c>
      <c r="X96" s="9">
        <v>4.6600000000000003E-2</v>
      </c>
      <c r="Y96" s="9">
        <v>4.3310000000000001E-2</v>
      </c>
      <c r="Z96" s="9">
        <v>7.5300000000000002E-3</v>
      </c>
      <c r="AA96" s="25">
        <v>1.1164400000000001</v>
      </c>
      <c r="AB96" s="25">
        <v>0.38094</v>
      </c>
      <c r="AC96" s="9">
        <v>8.9219999999999994E-2</v>
      </c>
      <c r="AD96" s="9">
        <v>1.4400000000000001E-3</v>
      </c>
      <c r="AE96" s="9">
        <v>9.0069999999999997E-2</v>
      </c>
      <c r="AF96" s="25">
        <v>5.5237400000000001</v>
      </c>
      <c r="AG96" s="9">
        <v>1.1756599999999999</v>
      </c>
      <c r="AH96" s="9">
        <v>1.8123499999999999</v>
      </c>
      <c r="AI96" s="9">
        <v>0.78749000000000002</v>
      </c>
      <c r="AJ96" s="9">
        <v>0.29563</v>
      </c>
      <c r="AK96" s="9">
        <v>0.21310000000000001</v>
      </c>
      <c r="AL96" s="9">
        <v>0.46914</v>
      </c>
      <c r="AM96" s="9">
        <v>0.60282999999999998</v>
      </c>
      <c r="AN96" s="9">
        <v>5.2900000000000004E-3</v>
      </c>
      <c r="AO96" s="9">
        <v>2.392E-2</v>
      </c>
      <c r="AP96" s="9">
        <v>1.64937</v>
      </c>
      <c r="AQ96" s="25">
        <v>3.9030000000000002E-2</v>
      </c>
      <c r="AR96" s="9">
        <v>1.504E-2</v>
      </c>
      <c r="AS96" s="9">
        <v>7.8649999999999998E-2</v>
      </c>
      <c r="AT96" s="25">
        <v>0.23660999999999999</v>
      </c>
      <c r="AU96" s="9">
        <v>0.28947000000000001</v>
      </c>
      <c r="AV96" s="25">
        <v>1.2766599999999999</v>
      </c>
      <c r="AW96" s="9">
        <v>2.6199999999999999E-3</v>
      </c>
      <c r="AX96" s="9">
        <v>5</v>
      </c>
      <c r="AY96" s="9">
        <v>0.14352000000000001</v>
      </c>
      <c r="AZ96" s="9">
        <v>0.50246999999999997</v>
      </c>
      <c r="BA96" s="9">
        <v>1.83E-3</v>
      </c>
      <c r="BB96" s="9">
        <v>0.16769000000000001</v>
      </c>
      <c r="BC96" s="9">
        <v>4.8869999999999997E-2</v>
      </c>
      <c r="BD96" s="9">
        <v>0.21271000000000001</v>
      </c>
      <c r="BE96" s="9">
        <v>0.11504</v>
      </c>
      <c r="BF96" s="9">
        <v>3.3478500000000002</v>
      </c>
      <c r="BG96" s="9">
        <v>2.3882500000000002</v>
      </c>
      <c r="BH96" s="9">
        <v>5.7829999999999999E-2</v>
      </c>
      <c r="BI96" s="9">
        <v>0.22214999999999999</v>
      </c>
      <c r="BJ96" s="25">
        <v>1.2835099999999999</v>
      </c>
      <c r="BK96" s="9">
        <v>5</v>
      </c>
      <c r="BL96" s="9">
        <v>7.2109999999999994E-2</v>
      </c>
      <c r="BM96" s="9">
        <v>0.16145000000000001</v>
      </c>
      <c r="BN96" s="9">
        <v>0.26293</v>
      </c>
      <c r="BO96" s="25">
        <v>0.18536</v>
      </c>
      <c r="BP96" s="9">
        <v>4.1000000000000003E-3</v>
      </c>
      <c r="BQ96" s="9">
        <v>2.5020000000000001E-2</v>
      </c>
      <c r="BR96" s="9">
        <v>5.1900000000000002E-2</v>
      </c>
      <c r="BS96" s="9">
        <v>3.9989999999999998E-2</v>
      </c>
      <c r="BT96" s="9">
        <v>1.91E-3</v>
      </c>
      <c r="BU96" s="25">
        <v>0.21428</v>
      </c>
      <c r="BV96" s="9">
        <v>3.0181800000000001</v>
      </c>
      <c r="BW96" s="9">
        <v>0.15651999999999999</v>
      </c>
      <c r="BX96" s="9">
        <v>4.0600000000000002E-3</v>
      </c>
      <c r="BY96" s="9">
        <v>4.607E-2</v>
      </c>
      <c r="BZ96" s="9">
        <v>4.6399999999999997E-2</v>
      </c>
      <c r="CA96" s="25">
        <v>5.1393199999999997</v>
      </c>
      <c r="CB96" s="25">
        <v>10.866529999999999</v>
      </c>
      <c r="CC96" s="9">
        <v>2.5300000000000001E-3</v>
      </c>
      <c r="CD96" s="9">
        <v>1.1000000000000001E-3</v>
      </c>
      <c r="CE96" s="9">
        <v>5</v>
      </c>
      <c r="CF96" s="9">
        <v>0.11051999999999999</v>
      </c>
      <c r="CG96" s="9">
        <v>0.70032000000000005</v>
      </c>
      <c r="CH96" s="9">
        <v>6.1580000000000003E-2</v>
      </c>
      <c r="CI96" s="9">
        <v>0.78083999999999998</v>
      </c>
      <c r="CJ96" s="9">
        <v>0.60814999999999997</v>
      </c>
      <c r="CK96" s="9">
        <v>0.42036000000000001</v>
      </c>
      <c r="CL96" s="9">
        <v>2.6199999999999999E-3</v>
      </c>
      <c r="CM96" s="9">
        <v>4.879E-2</v>
      </c>
      <c r="CN96" s="9">
        <v>5</v>
      </c>
      <c r="CO96" s="9">
        <v>1.7600000000000001E-3</v>
      </c>
      <c r="CP96" s="9">
        <v>2.8899999999999999E-2</v>
      </c>
      <c r="CQ96" s="9">
        <v>7.3959999999999998E-2</v>
      </c>
      <c r="CR96" s="9">
        <v>3.4169999999999999E-2</v>
      </c>
      <c r="CS96" s="9">
        <v>8.6269999999999999E-2</v>
      </c>
      <c r="CT96" s="9">
        <v>2.886E-2</v>
      </c>
      <c r="CU96" s="9">
        <v>3.6769999999999997E-2</v>
      </c>
      <c r="CV96" s="9">
        <v>0.20926</v>
      </c>
      <c r="CW96" s="9">
        <v>5.3600000000000002E-3</v>
      </c>
      <c r="CX96" s="9">
        <v>3.031E-2</v>
      </c>
      <c r="CY96" s="9">
        <v>3.5540000000000002E-2</v>
      </c>
      <c r="CZ96" s="9">
        <v>5.0200000000000002E-3</v>
      </c>
      <c r="DA96" s="9">
        <v>8.7799999999999996E-3</v>
      </c>
      <c r="DB96" s="9">
        <v>2.6120000000000001E-2</v>
      </c>
      <c r="DC96" s="9">
        <v>8.3089999999999997E-2</v>
      </c>
      <c r="DD96" s="9">
        <v>8.6E-3</v>
      </c>
      <c r="DE96" s="9">
        <v>2.0914000000000001</v>
      </c>
      <c r="DF96" s="9">
        <v>7.4400000000000004E-3</v>
      </c>
      <c r="DG96" s="9">
        <v>1.805E-2</v>
      </c>
      <c r="DH96" s="9">
        <v>0.31323000000000001</v>
      </c>
    </row>
    <row r="97" spans="1:112" s="8" customFormat="1" x14ac:dyDescent="0.15">
      <c r="A97" s="9" t="s">
        <v>206</v>
      </c>
      <c r="B97" s="9">
        <v>9.4089799999999997</v>
      </c>
      <c r="C97" s="9">
        <v>21.44323</v>
      </c>
      <c r="D97" s="9">
        <v>13.65175</v>
      </c>
      <c r="E97" s="9">
        <v>44.426589999999997</v>
      </c>
      <c r="F97" s="9">
        <v>10.10568</v>
      </c>
      <c r="G97" s="9">
        <v>10.67488</v>
      </c>
      <c r="H97" s="9">
        <v>0.73036000000000001</v>
      </c>
      <c r="I97" s="9">
        <v>6.6070000000000004E-2</v>
      </c>
      <c r="J97" s="9">
        <v>0.22094</v>
      </c>
      <c r="K97" s="9">
        <v>2.1229999999999999E-2</v>
      </c>
      <c r="L97" s="9">
        <v>0.13799</v>
      </c>
      <c r="M97" s="9">
        <v>5.1328800000000001</v>
      </c>
      <c r="N97" s="9">
        <v>3.8882500000000002</v>
      </c>
      <c r="O97" s="9">
        <v>5.2560000000000003E-2</v>
      </c>
      <c r="P97" s="9">
        <v>0.44858999999999999</v>
      </c>
      <c r="Q97" s="9">
        <v>0.63095999999999997</v>
      </c>
      <c r="R97" s="9">
        <v>1.5939999999999999E-2</v>
      </c>
      <c r="S97" s="9">
        <v>0.98602000000000001</v>
      </c>
      <c r="T97" s="9">
        <v>6.5930000000000002E-2</v>
      </c>
      <c r="U97" s="9">
        <v>6.9899999999999997E-3</v>
      </c>
      <c r="V97" s="9">
        <v>0.31385999999999997</v>
      </c>
      <c r="W97" s="9">
        <v>3.5979999999999998E-2</v>
      </c>
      <c r="X97" s="9">
        <v>2.3779999999999999E-2</v>
      </c>
      <c r="Y97" s="9">
        <v>0.11507000000000001</v>
      </c>
      <c r="Z97" s="9">
        <v>5.1900000000000002E-3</v>
      </c>
      <c r="AA97" s="25">
        <v>0.54969000000000001</v>
      </c>
      <c r="AB97" s="25">
        <v>0.62416000000000005</v>
      </c>
      <c r="AC97" s="9">
        <v>9.1219999999999996E-2</v>
      </c>
      <c r="AD97" s="9">
        <v>1.33E-3</v>
      </c>
      <c r="AE97" s="9">
        <v>3.5619999999999999E-2</v>
      </c>
      <c r="AF97" s="25">
        <v>5.08467</v>
      </c>
      <c r="AG97" s="9">
        <v>0.52046999999999999</v>
      </c>
      <c r="AH97" s="9">
        <v>0.95162000000000002</v>
      </c>
      <c r="AI97" s="9">
        <v>0.58470999999999995</v>
      </c>
      <c r="AJ97" s="9">
        <v>0.41387000000000002</v>
      </c>
      <c r="AK97" s="9">
        <v>0.17582999999999999</v>
      </c>
      <c r="AL97" s="9">
        <v>0.20505999999999999</v>
      </c>
      <c r="AM97" s="9">
        <v>0.83306000000000002</v>
      </c>
      <c r="AN97" s="9">
        <v>5.3299999999999997E-3</v>
      </c>
      <c r="AO97" s="9">
        <v>1.8489999999999999E-2</v>
      </c>
      <c r="AP97" s="9">
        <v>3.8272200000000001</v>
      </c>
      <c r="AQ97" s="25">
        <v>0.38522000000000001</v>
      </c>
      <c r="AR97" s="9">
        <v>1.0059999999999999E-2</v>
      </c>
      <c r="AS97" s="9">
        <v>6.5750000000000003E-2</v>
      </c>
      <c r="AT97" s="25">
        <v>0.36148000000000002</v>
      </c>
      <c r="AU97" s="9">
        <v>0.53127999999999997</v>
      </c>
      <c r="AV97" s="25">
        <v>0.45007999999999998</v>
      </c>
      <c r="AW97" s="9">
        <v>3.9199999999999999E-3</v>
      </c>
      <c r="AX97" s="9">
        <v>5</v>
      </c>
      <c r="AY97" s="9">
        <v>0.10353</v>
      </c>
      <c r="AZ97" s="9">
        <v>9.0609999999999996E-2</v>
      </c>
      <c r="BA97" s="9">
        <v>3.0599999999999998E-3</v>
      </c>
      <c r="BB97" s="9">
        <v>0.10287</v>
      </c>
      <c r="BC97" s="9">
        <v>2.2710000000000001E-2</v>
      </c>
      <c r="BD97" s="9">
        <v>7.5819999999999999E-2</v>
      </c>
      <c r="BE97" s="9">
        <v>0.10851</v>
      </c>
      <c r="BF97" s="9">
        <v>0.70530999999999999</v>
      </c>
      <c r="BG97" s="9">
        <v>1.8712</v>
      </c>
      <c r="BH97" s="9">
        <v>2.2890000000000001E-2</v>
      </c>
      <c r="BI97" s="9">
        <v>0.14842</v>
      </c>
      <c r="BJ97" s="25">
        <v>0.32827000000000001</v>
      </c>
      <c r="BK97" s="9">
        <v>5</v>
      </c>
      <c r="BL97" s="9">
        <v>3.4079999999999999E-2</v>
      </c>
      <c r="BM97" s="9">
        <v>0.10204000000000001</v>
      </c>
      <c r="BN97" s="9">
        <v>0.20344000000000001</v>
      </c>
      <c r="BO97" s="25">
        <v>0.19328999999999999</v>
      </c>
      <c r="BP97" s="9">
        <v>3.3600000000000001E-3</v>
      </c>
      <c r="BQ97" s="9">
        <v>1.392E-2</v>
      </c>
      <c r="BR97" s="9">
        <v>3.4470000000000001E-2</v>
      </c>
      <c r="BS97" s="9">
        <v>2.8899999999999999E-2</v>
      </c>
      <c r="BT97" s="9">
        <v>9.3000000000000005E-4</v>
      </c>
      <c r="BU97" s="25">
        <v>6.4820000000000003E-2</v>
      </c>
      <c r="BV97" s="9">
        <v>1.42483</v>
      </c>
      <c r="BW97" s="9">
        <v>0.13658000000000001</v>
      </c>
      <c r="BX97" s="9">
        <v>4.0999999999999999E-4</v>
      </c>
      <c r="BY97" s="9">
        <v>3.1449999999999999E-2</v>
      </c>
      <c r="BZ97" s="9">
        <v>1.9699999999999999E-2</v>
      </c>
      <c r="CA97" s="25">
        <v>5.1958200000000003</v>
      </c>
      <c r="CB97" s="25">
        <v>9.3010900000000003</v>
      </c>
      <c r="CC97" s="9">
        <v>1.14E-3</v>
      </c>
      <c r="CD97" s="9">
        <v>1.2999999999999999E-4</v>
      </c>
      <c r="CE97" s="9">
        <v>5</v>
      </c>
      <c r="CF97" s="9">
        <v>3.8190000000000002E-2</v>
      </c>
      <c r="CG97" s="9">
        <v>0.40810000000000002</v>
      </c>
      <c r="CH97" s="9">
        <v>4.3529999999999999E-2</v>
      </c>
      <c r="CI97" s="9">
        <v>0.50990999999999997</v>
      </c>
      <c r="CJ97" s="9">
        <v>0.39463999999999999</v>
      </c>
      <c r="CK97" s="9">
        <v>0.21792</v>
      </c>
      <c r="CL97" s="9">
        <v>2.8800000000000002E-3</v>
      </c>
      <c r="CM97" s="9">
        <v>2.724E-2</v>
      </c>
      <c r="CN97" s="9">
        <v>5</v>
      </c>
      <c r="CO97" s="9">
        <v>1.01E-3</v>
      </c>
      <c r="CP97" s="9">
        <v>2.4209999999999999E-2</v>
      </c>
      <c r="CQ97" s="9">
        <v>6.9589999999999999E-2</v>
      </c>
      <c r="CR97" s="9">
        <v>3.245E-2</v>
      </c>
      <c r="CS97" s="9">
        <v>5.5910000000000001E-2</v>
      </c>
      <c r="CT97" s="9">
        <v>2.9659999999999999E-2</v>
      </c>
      <c r="CU97" s="9">
        <v>3.2770000000000001E-2</v>
      </c>
      <c r="CV97" s="9">
        <v>0.22567000000000001</v>
      </c>
      <c r="CW97" s="9">
        <v>2.8400000000000001E-3</v>
      </c>
      <c r="CX97" s="9">
        <v>4.1730000000000003E-2</v>
      </c>
      <c r="CY97" s="9">
        <v>3.5029999999999999E-2</v>
      </c>
      <c r="CZ97" s="9">
        <v>3.9199999999999999E-3</v>
      </c>
      <c r="DA97" s="9">
        <v>8.1600000000000006E-3</v>
      </c>
      <c r="DB97" s="9">
        <v>2.955E-2</v>
      </c>
      <c r="DC97" s="9">
        <v>4.7669999999999997E-2</v>
      </c>
      <c r="DD97" s="9">
        <v>2.96E-3</v>
      </c>
      <c r="DE97" s="9">
        <v>1.23323</v>
      </c>
      <c r="DF97" s="9">
        <v>3.6600000000000001E-3</v>
      </c>
      <c r="DG97" s="9">
        <v>9.1000000000000004E-3</v>
      </c>
      <c r="DH97" s="9">
        <v>0.22175</v>
      </c>
    </row>
    <row r="98" spans="1:112" s="8" customFormat="1" x14ac:dyDescent="0.15">
      <c r="A98" s="9" t="s">
        <v>207</v>
      </c>
      <c r="B98" s="9">
        <v>2.7974899999999998</v>
      </c>
      <c r="C98" s="9">
        <v>0.75463000000000002</v>
      </c>
      <c r="D98" s="9">
        <v>3.4470100000000001</v>
      </c>
      <c r="E98" s="9">
        <v>0.24176</v>
      </c>
      <c r="F98" s="9">
        <v>9.4021399999999993</v>
      </c>
      <c r="G98" s="9">
        <v>9.32437</v>
      </c>
      <c r="H98" s="9">
        <v>0.53588999999999998</v>
      </c>
      <c r="I98" s="9">
        <v>7.7490000000000003E-2</v>
      </c>
      <c r="J98" s="9">
        <v>0</v>
      </c>
      <c r="K98" s="9">
        <v>1.397E-2</v>
      </c>
      <c r="L98" s="9">
        <v>0.10061</v>
      </c>
      <c r="M98" s="9">
        <v>5.1855900000000004</v>
      </c>
      <c r="N98" s="9">
        <v>3.97641</v>
      </c>
      <c r="O98" s="9">
        <v>5.0540000000000002E-2</v>
      </c>
      <c r="P98" s="9">
        <v>0.35898000000000002</v>
      </c>
      <c r="Q98" s="9">
        <v>0.90822999999999998</v>
      </c>
      <c r="R98" s="9">
        <v>2.2380000000000001E-2</v>
      </c>
      <c r="S98" s="9">
        <v>0.26062000000000002</v>
      </c>
      <c r="T98" s="9">
        <v>6.1940000000000002E-2</v>
      </c>
      <c r="U98" s="9">
        <v>6.9300000000000004E-3</v>
      </c>
      <c r="V98" s="9">
        <v>0.31180000000000002</v>
      </c>
      <c r="W98" s="9">
        <v>1.396E-2</v>
      </c>
      <c r="X98" s="9">
        <v>1.8919999999999999E-2</v>
      </c>
      <c r="Y98" s="9">
        <v>1.9050000000000001E-2</v>
      </c>
      <c r="Z98" s="9">
        <v>2.8999999999999998E-3</v>
      </c>
      <c r="AA98" s="25">
        <v>0.18948000000000001</v>
      </c>
      <c r="AB98" s="25">
        <v>0.30976999999999999</v>
      </c>
      <c r="AC98" s="9">
        <v>9.2660000000000006E-2</v>
      </c>
      <c r="AD98" s="9">
        <v>2.9399999999999999E-3</v>
      </c>
      <c r="AE98" s="9">
        <v>2.5680000000000001E-2</v>
      </c>
      <c r="AF98" s="25">
        <v>4.2320399999999996</v>
      </c>
      <c r="AG98" s="9">
        <v>0.47975000000000001</v>
      </c>
      <c r="AH98" s="9">
        <v>0.78924000000000005</v>
      </c>
      <c r="AI98" s="9">
        <v>0.19361999999999999</v>
      </c>
      <c r="AJ98" s="9">
        <v>0.184</v>
      </c>
      <c r="AK98" s="9">
        <v>0.13386999999999999</v>
      </c>
      <c r="AL98" s="9">
        <v>0.16355</v>
      </c>
      <c r="AM98" s="9">
        <v>0.21309</v>
      </c>
      <c r="AN98" s="9">
        <v>4.0200000000000001E-3</v>
      </c>
      <c r="AO98" s="9">
        <v>1.7520000000000001E-2</v>
      </c>
      <c r="AP98" s="9">
        <v>0.60106000000000004</v>
      </c>
      <c r="AQ98" s="25">
        <v>0.11691</v>
      </c>
      <c r="AR98" s="9">
        <v>1.2070000000000001E-2</v>
      </c>
      <c r="AS98" s="9">
        <v>2.9680000000000002E-2</v>
      </c>
      <c r="AT98" s="25">
        <v>0.13186</v>
      </c>
      <c r="AU98" s="9">
        <v>0.16732</v>
      </c>
      <c r="AV98" s="25">
        <v>0.43718000000000001</v>
      </c>
      <c r="AW98" s="9">
        <v>2.9399999999999999E-3</v>
      </c>
      <c r="AX98" s="9">
        <v>5</v>
      </c>
      <c r="AY98" s="9">
        <v>9.9030000000000007E-2</v>
      </c>
      <c r="AZ98" s="9">
        <v>8.8480000000000003E-2</v>
      </c>
      <c r="BA98" s="9">
        <v>4.0299999999999997E-3</v>
      </c>
      <c r="BB98" s="9">
        <v>7.1309999999999998E-2</v>
      </c>
      <c r="BC98" s="9">
        <v>1.315E-2</v>
      </c>
      <c r="BD98" s="9">
        <v>4.9910000000000003E-2</v>
      </c>
      <c r="BE98" s="9">
        <v>0.10763</v>
      </c>
      <c r="BF98" s="9">
        <v>0.52447999999999995</v>
      </c>
      <c r="BG98" s="9">
        <v>0.76698999999999995</v>
      </c>
      <c r="BH98" s="9">
        <v>1.8519999999999998E-2</v>
      </c>
      <c r="BI98" s="9">
        <v>0.10093000000000001</v>
      </c>
      <c r="BJ98" s="25">
        <v>0.30087999999999998</v>
      </c>
      <c r="BK98" s="9">
        <v>5</v>
      </c>
      <c r="BL98" s="9">
        <v>3.8289999999999998E-2</v>
      </c>
      <c r="BM98" s="9">
        <v>7.9350000000000004E-2</v>
      </c>
      <c r="BN98" s="9">
        <v>0.20563000000000001</v>
      </c>
      <c r="BO98" s="25">
        <v>0.16361000000000001</v>
      </c>
      <c r="BP98" s="9">
        <v>2.9299999999999999E-3</v>
      </c>
      <c r="BQ98" s="9">
        <v>1.1010000000000001E-2</v>
      </c>
      <c r="BR98" s="9">
        <v>2.4580000000000001E-2</v>
      </c>
      <c r="BS98" s="9">
        <v>1.8950000000000002E-2</v>
      </c>
      <c r="BT98" s="9">
        <v>2.33E-3</v>
      </c>
      <c r="BU98" s="25">
        <v>5.5930000000000001E-2</v>
      </c>
      <c r="BV98" s="9">
        <v>1.20048</v>
      </c>
      <c r="BW98" s="9">
        <v>0.10542</v>
      </c>
      <c r="BX98" s="9">
        <v>1.2099999999999999E-3</v>
      </c>
      <c r="BY98" s="9">
        <v>2.8549999999999999E-2</v>
      </c>
      <c r="BZ98" s="9">
        <v>1.762E-2</v>
      </c>
      <c r="CA98" s="25">
        <v>4.2283999999999997</v>
      </c>
      <c r="CB98" s="25">
        <v>10.64744</v>
      </c>
      <c r="CC98" s="9">
        <v>1.5900000000000001E-3</v>
      </c>
      <c r="CD98" s="9">
        <v>2.4000000000000001E-4</v>
      </c>
      <c r="CE98" s="9">
        <v>5</v>
      </c>
      <c r="CF98" s="9">
        <v>2.844E-2</v>
      </c>
      <c r="CG98" s="9">
        <v>0.40719</v>
      </c>
      <c r="CH98" s="9">
        <v>4.446E-2</v>
      </c>
      <c r="CI98" s="9">
        <v>0.52234000000000003</v>
      </c>
      <c r="CJ98" s="9">
        <v>0.39589999999999997</v>
      </c>
      <c r="CK98" s="9">
        <v>0.21722</v>
      </c>
      <c r="CL98" s="9">
        <v>1.5100000000000001E-3</v>
      </c>
      <c r="CM98" s="9">
        <v>2.2450000000000001E-2</v>
      </c>
      <c r="CN98" s="9">
        <v>5</v>
      </c>
      <c r="CO98" s="9">
        <v>1.2199999999999999E-3</v>
      </c>
      <c r="CP98" s="9">
        <v>2.198E-2</v>
      </c>
      <c r="CQ98" s="9">
        <v>6.2469999999999998E-2</v>
      </c>
      <c r="CR98" s="9">
        <v>3.0679999999999999E-2</v>
      </c>
      <c r="CS98" s="9">
        <v>4.9759999999999999E-2</v>
      </c>
      <c r="CT98" s="9">
        <v>2.5780000000000001E-2</v>
      </c>
      <c r="CU98" s="9">
        <v>2.98E-2</v>
      </c>
      <c r="CV98" s="9">
        <v>0.20602000000000001</v>
      </c>
      <c r="CW98" s="9">
        <v>2.15E-3</v>
      </c>
      <c r="CX98" s="9">
        <v>3.9469999999999998E-2</v>
      </c>
      <c r="CY98" s="9">
        <v>3.0970000000000001E-2</v>
      </c>
      <c r="CZ98" s="9">
        <v>4.3400000000000001E-3</v>
      </c>
      <c r="DA98" s="9">
        <v>7.6299999999999996E-3</v>
      </c>
      <c r="DB98" s="9">
        <v>3.014E-2</v>
      </c>
      <c r="DC98" s="9">
        <v>4.1520000000000001E-2</v>
      </c>
      <c r="DD98" s="9">
        <v>3.7699999999999999E-3</v>
      </c>
      <c r="DE98" s="9">
        <v>1.00082</v>
      </c>
      <c r="DF98" s="9">
        <v>5.5799999999999999E-3</v>
      </c>
      <c r="DG98" s="9">
        <v>5.4299999999999999E-3</v>
      </c>
      <c r="DH98" s="9">
        <v>0.20577999999999999</v>
      </c>
    </row>
    <row r="99" spans="1:112" s="8" customFormat="1" x14ac:dyDescent="0.15">
      <c r="A99" s="9" t="s">
        <v>208</v>
      </c>
      <c r="B99" s="9">
        <v>2.1843599999999999</v>
      </c>
      <c r="C99" s="9">
        <v>0.47054000000000001</v>
      </c>
      <c r="D99" s="9">
        <v>2.8910900000000002</v>
      </c>
      <c r="E99" s="9">
        <v>7.0900000000000005E-2</v>
      </c>
      <c r="F99" s="9">
        <v>12.316789999999999</v>
      </c>
      <c r="G99" s="9">
        <v>13.092639999999999</v>
      </c>
      <c r="H99" s="9">
        <v>0.59075999999999995</v>
      </c>
      <c r="I99" s="9">
        <v>4.727E-2</v>
      </c>
      <c r="J99" s="9">
        <v>1.353E-2</v>
      </c>
      <c r="K99" s="9">
        <v>1.6800000000000001E-3</v>
      </c>
      <c r="L99" s="9">
        <v>7.4819999999999998E-2</v>
      </c>
      <c r="M99" s="9">
        <v>7.6841200000000001</v>
      </c>
      <c r="N99" s="9">
        <v>6.6531599999999997</v>
      </c>
      <c r="O99" s="9">
        <v>7.0889999999999995E-2</v>
      </c>
      <c r="P99" s="9">
        <v>0.40067999999999998</v>
      </c>
      <c r="Q99" s="9">
        <v>0.90300000000000002</v>
      </c>
      <c r="R99" s="9">
        <v>1.0070000000000001E-2</v>
      </c>
      <c r="S99" s="9">
        <v>9.017E-2</v>
      </c>
      <c r="T99" s="9">
        <v>1.8339999999999999E-2</v>
      </c>
      <c r="U99" s="9">
        <v>2.0629999999999999E-2</v>
      </c>
      <c r="V99" s="9">
        <v>0.29796</v>
      </c>
      <c r="W99" s="9">
        <v>7.4700000000000001E-3</v>
      </c>
      <c r="X99" s="9">
        <v>2.5080000000000002E-2</v>
      </c>
      <c r="Y99" s="9">
        <v>1.593E-2</v>
      </c>
      <c r="Z99" s="9">
        <v>1.5399999999999999E-3</v>
      </c>
      <c r="AA99" s="25">
        <v>6.3070000000000001E-2</v>
      </c>
      <c r="AB99" s="25">
        <v>0.28334999999999999</v>
      </c>
      <c r="AC99" s="9">
        <v>8.1040000000000001E-2</v>
      </c>
      <c r="AD99" s="9">
        <v>3.9199999999999999E-3</v>
      </c>
      <c r="AE99" s="9">
        <v>1.043E-2</v>
      </c>
      <c r="AF99" s="25">
        <v>4.6039700000000003</v>
      </c>
      <c r="AG99" s="9">
        <v>0.45693</v>
      </c>
      <c r="AH99" s="9">
        <v>0.82967000000000002</v>
      </c>
      <c r="AI99" s="9">
        <v>9.3579999999999997E-2</v>
      </c>
      <c r="AJ99" s="9">
        <v>0.11033999999999999</v>
      </c>
      <c r="AK99" s="9">
        <v>6.1460000000000001E-2</v>
      </c>
      <c r="AL99" s="9">
        <v>0.1409</v>
      </c>
      <c r="AM99" s="9">
        <v>8.7669999999999998E-2</v>
      </c>
      <c r="AN99" s="9">
        <v>3.4099999999999998E-3</v>
      </c>
      <c r="AO99" s="9">
        <v>1.391E-2</v>
      </c>
      <c r="AP99" s="9">
        <v>0.20921000000000001</v>
      </c>
      <c r="AQ99" s="25">
        <v>2.2839999999999999E-2</v>
      </c>
      <c r="AR99" s="9">
        <v>1.2030000000000001E-2</v>
      </c>
      <c r="AS99" s="9">
        <v>3.1519999999999999E-2</v>
      </c>
      <c r="AT99" s="25">
        <v>0.15279000000000001</v>
      </c>
      <c r="AU99" s="9">
        <v>0.10057000000000001</v>
      </c>
      <c r="AV99" s="25">
        <v>0.34671000000000002</v>
      </c>
      <c r="AW99" s="9">
        <v>5.0299999999999997E-3</v>
      </c>
      <c r="AX99" s="9">
        <v>5</v>
      </c>
      <c r="AY99" s="9">
        <v>8.8679999999999995E-2</v>
      </c>
      <c r="AZ99" s="9">
        <v>7.2910000000000003E-2</v>
      </c>
      <c r="BA99" s="9">
        <v>3.2299999999999998E-3</v>
      </c>
      <c r="BB99" s="9">
        <v>8.4080000000000002E-2</v>
      </c>
      <c r="BC99" s="9">
        <v>1.1860000000000001E-2</v>
      </c>
      <c r="BD99" s="9">
        <v>3.9350000000000003E-2</v>
      </c>
      <c r="BE99" s="9">
        <v>9.7220000000000001E-2</v>
      </c>
      <c r="BF99" s="9">
        <v>0.44175999999999999</v>
      </c>
      <c r="BG99" s="9">
        <v>0.54035</v>
      </c>
      <c r="BH99" s="9">
        <v>1.482E-2</v>
      </c>
      <c r="BI99" s="9">
        <v>0.12497999999999999</v>
      </c>
      <c r="BJ99" s="25">
        <v>0.26754</v>
      </c>
      <c r="BK99" s="9">
        <v>5</v>
      </c>
      <c r="BL99" s="9">
        <v>5.3100000000000001E-2</v>
      </c>
      <c r="BM99" s="9">
        <v>0.10902000000000001</v>
      </c>
      <c r="BN99" s="9">
        <v>0.24751000000000001</v>
      </c>
      <c r="BO99" s="25">
        <v>0.16969999999999999</v>
      </c>
      <c r="BP99" s="9">
        <v>1.65E-3</v>
      </c>
      <c r="BQ99" s="9">
        <v>1.1259999999999999E-2</v>
      </c>
      <c r="BR99" s="9">
        <v>2.6769999999999999E-2</v>
      </c>
      <c r="BS99" s="9">
        <v>1.6379999999999999E-2</v>
      </c>
      <c r="BT99" s="9">
        <v>1.0499999999999999E-3</v>
      </c>
      <c r="BU99" s="25">
        <v>5.289E-2</v>
      </c>
      <c r="BV99" s="9">
        <v>1.56399</v>
      </c>
      <c r="BW99" s="9">
        <v>0.1045</v>
      </c>
      <c r="BX99" s="9">
        <v>1.6100000000000001E-3</v>
      </c>
      <c r="BY99" s="9">
        <v>2.8309999999999998E-2</v>
      </c>
      <c r="BZ99" s="9">
        <v>1.9439999999999999E-2</v>
      </c>
      <c r="CA99" s="25">
        <v>3.8808400000000001</v>
      </c>
      <c r="CB99" s="25">
        <v>12.365080000000001</v>
      </c>
      <c r="CC99" s="9">
        <v>5.6999999999999998E-4</v>
      </c>
      <c r="CD99" s="9">
        <v>1.3999999999999999E-4</v>
      </c>
      <c r="CE99" s="9">
        <v>5</v>
      </c>
      <c r="CF99" s="9">
        <v>2.5080000000000002E-2</v>
      </c>
      <c r="CG99" s="9">
        <v>0.38588</v>
      </c>
      <c r="CH99" s="9">
        <v>4.1860000000000001E-2</v>
      </c>
      <c r="CI99" s="9">
        <v>0.47817999999999999</v>
      </c>
      <c r="CJ99" s="9">
        <v>0.37298999999999999</v>
      </c>
      <c r="CK99" s="9">
        <v>0.24271000000000001</v>
      </c>
      <c r="CL99" s="9">
        <v>2.4399999999999999E-3</v>
      </c>
      <c r="CM99" s="9">
        <v>1.7000000000000001E-2</v>
      </c>
      <c r="CN99" s="9">
        <v>5</v>
      </c>
      <c r="CO99" s="9">
        <v>1.25E-3</v>
      </c>
      <c r="CP99" s="9">
        <v>1.8460000000000001E-2</v>
      </c>
      <c r="CQ99" s="9">
        <v>5.6149999999999999E-2</v>
      </c>
      <c r="CR99" s="9">
        <v>2.4729999999999999E-2</v>
      </c>
      <c r="CS99" s="9">
        <v>5.4339999999999999E-2</v>
      </c>
      <c r="CT99" s="9">
        <v>2.3650000000000001E-2</v>
      </c>
      <c r="CU99" s="9">
        <v>2.631E-2</v>
      </c>
      <c r="CV99" s="9">
        <v>0.18312</v>
      </c>
      <c r="CW99" s="9">
        <v>1.47E-3</v>
      </c>
      <c r="CX99" s="9">
        <v>3.5220000000000001E-2</v>
      </c>
      <c r="CY99" s="9">
        <v>2.8369999999999999E-2</v>
      </c>
      <c r="CZ99" s="9">
        <v>4.2500000000000003E-3</v>
      </c>
      <c r="DA99" s="9">
        <v>1.11E-2</v>
      </c>
      <c r="DB99" s="9">
        <v>2.0619999999999999E-2</v>
      </c>
      <c r="DC99" s="9">
        <v>3.7929999999999998E-2</v>
      </c>
      <c r="DD99" s="9">
        <v>2.8900000000000002E-3</v>
      </c>
      <c r="DE99" s="9">
        <v>0.99651999999999996</v>
      </c>
      <c r="DF99" s="9">
        <v>8.8400000000000006E-3</v>
      </c>
      <c r="DG99" s="9">
        <v>6.4400000000000004E-3</v>
      </c>
      <c r="DH99" s="9">
        <v>0.18637999999999999</v>
      </c>
    </row>
    <row r="100" spans="1:112" s="8" customFormat="1" x14ac:dyDescent="0.15">
      <c r="A100" s="9" t="s">
        <v>209</v>
      </c>
      <c r="B100" s="9">
        <v>5.9013400000000003</v>
      </c>
      <c r="C100" s="9">
        <v>2.5934300000000001</v>
      </c>
      <c r="D100" s="9">
        <v>5.8728499999999997</v>
      </c>
      <c r="E100" s="9">
        <v>1.45428</v>
      </c>
      <c r="F100" s="9">
        <v>6.2991700000000002</v>
      </c>
      <c r="G100" s="9">
        <v>7.3046699999999998</v>
      </c>
      <c r="H100" s="9">
        <v>1.1572</v>
      </c>
      <c r="I100" s="9">
        <v>4.2950000000000002E-2</v>
      </c>
      <c r="J100" s="9">
        <v>4.9689999999999998E-2</v>
      </c>
      <c r="K100" s="9">
        <v>4.9899999999999996E-3</v>
      </c>
      <c r="L100" s="9">
        <v>0.10184</v>
      </c>
      <c r="M100" s="9">
        <v>3.88551</v>
      </c>
      <c r="N100" s="9">
        <v>2.9329299999999998</v>
      </c>
      <c r="O100" s="9">
        <v>2.479E-2</v>
      </c>
      <c r="P100" s="9">
        <v>0.38540000000000002</v>
      </c>
      <c r="Q100" s="9">
        <v>2.8568099999999998</v>
      </c>
      <c r="R100" s="9">
        <v>2.1610000000000001E-2</v>
      </c>
      <c r="S100" s="9">
        <v>0.22531000000000001</v>
      </c>
      <c r="T100" s="9">
        <v>1.7600000000000001E-2</v>
      </c>
      <c r="U100" s="9">
        <v>5.296E-2</v>
      </c>
      <c r="V100" s="9">
        <v>0.33835999999999999</v>
      </c>
      <c r="W100" s="9">
        <v>3.3189999999999997E-2</v>
      </c>
      <c r="X100" s="9">
        <v>2.3560000000000001E-2</v>
      </c>
      <c r="Y100" s="9">
        <v>8.8010000000000005E-2</v>
      </c>
      <c r="Z100" s="9">
        <v>6.5199999999999998E-3</v>
      </c>
      <c r="AA100" s="25">
        <v>0.33161000000000002</v>
      </c>
      <c r="AB100" s="25">
        <v>0.81408999999999998</v>
      </c>
      <c r="AC100" s="9">
        <v>9.3009999999999995E-2</v>
      </c>
      <c r="AD100" s="9">
        <v>1.111E-2</v>
      </c>
      <c r="AE100" s="9">
        <v>3.3919999999999999E-2</v>
      </c>
      <c r="AF100" s="25">
        <v>7.4755700000000003</v>
      </c>
      <c r="AG100" s="9">
        <v>1.20777</v>
      </c>
      <c r="AH100" s="9">
        <v>2.38036</v>
      </c>
      <c r="AI100" s="9">
        <v>0.57733999999999996</v>
      </c>
      <c r="AJ100" s="9">
        <v>0.35270000000000001</v>
      </c>
      <c r="AK100" s="9">
        <v>0.14710999999999999</v>
      </c>
      <c r="AL100" s="9">
        <v>0.37523000000000001</v>
      </c>
      <c r="AM100" s="9">
        <v>0.27950999999999998</v>
      </c>
      <c r="AN100" s="9">
        <v>9.58E-3</v>
      </c>
      <c r="AO100" s="9">
        <v>2.5360000000000001E-2</v>
      </c>
      <c r="AP100" s="9">
        <v>0.59123999999999999</v>
      </c>
      <c r="AQ100" s="25">
        <v>0.16392999999999999</v>
      </c>
      <c r="AR100" s="9">
        <v>5.8340000000000003E-2</v>
      </c>
      <c r="AS100" s="9">
        <v>0.15920999999999999</v>
      </c>
      <c r="AT100" s="25">
        <v>0.74441000000000002</v>
      </c>
      <c r="AU100" s="9">
        <v>0.19578000000000001</v>
      </c>
      <c r="AV100" s="25">
        <v>0.94757000000000002</v>
      </c>
      <c r="AW100" s="9">
        <v>1.125E-2</v>
      </c>
      <c r="AX100" s="9">
        <v>5</v>
      </c>
      <c r="AY100" s="9">
        <v>0.29202</v>
      </c>
      <c r="AZ100" s="9">
        <v>0.31464999999999999</v>
      </c>
      <c r="BA100" s="9">
        <v>4.0299999999999997E-3</v>
      </c>
      <c r="BB100" s="9">
        <v>0.13219</v>
      </c>
      <c r="BC100" s="9">
        <v>4.3310000000000001E-2</v>
      </c>
      <c r="BD100" s="9">
        <v>0.14065</v>
      </c>
      <c r="BE100" s="9">
        <v>0.12523000000000001</v>
      </c>
      <c r="BF100" s="9">
        <v>0.96297999999999995</v>
      </c>
      <c r="BG100" s="9">
        <v>0.91800000000000004</v>
      </c>
      <c r="BH100" s="9">
        <v>3.7440000000000001E-2</v>
      </c>
      <c r="BI100" s="9">
        <v>0.23380000000000001</v>
      </c>
      <c r="BJ100" s="25">
        <v>0.61500999999999995</v>
      </c>
      <c r="BK100" s="9">
        <v>5</v>
      </c>
      <c r="BL100" s="9">
        <v>0.14213000000000001</v>
      </c>
      <c r="BM100" s="9">
        <v>0.13195999999999999</v>
      </c>
      <c r="BN100" s="9">
        <v>0.36125000000000002</v>
      </c>
      <c r="BO100" s="25">
        <v>0.33194000000000001</v>
      </c>
      <c r="BP100" s="9">
        <v>3.7799999999999999E-3</v>
      </c>
      <c r="BQ100" s="9">
        <v>1.9730000000000001E-2</v>
      </c>
      <c r="BR100" s="9">
        <v>5.2429999999999997E-2</v>
      </c>
      <c r="BS100" s="9">
        <v>3.0349999999999999E-2</v>
      </c>
      <c r="BT100" s="9">
        <v>1.4499999999999999E-3</v>
      </c>
      <c r="BU100" s="25">
        <v>0.11302</v>
      </c>
      <c r="BV100" s="9">
        <v>1.61937</v>
      </c>
      <c r="BW100" s="9">
        <v>0.13114000000000001</v>
      </c>
      <c r="BX100" s="9">
        <v>2.33E-3</v>
      </c>
      <c r="BY100" s="9">
        <v>9.7970000000000002E-2</v>
      </c>
      <c r="BZ100" s="9">
        <v>3.1809999999999998E-2</v>
      </c>
      <c r="CA100" s="25">
        <v>7.9172500000000001</v>
      </c>
      <c r="CB100" s="25">
        <v>13.415480000000001</v>
      </c>
      <c r="CC100" s="9">
        <v>5.8E-4</v>
      </c>
      <c r="CD100" s="9">
        <v>1.1900000000000001E-3</v>
      </c>
      <c r="CE100" s="9">
        <v>5</v>
      </c>
      <c r="CF100" s="9">
        <v>6.794E-2</v>
      </c>
      <c r="CG100" s="9">
        <v>0.48855999999999999</v>
      </c>
      <c r="CH100" s="9">
        <v>9.1120000000000007E-2</v>
      </c>
      <c r="CI100" s="9">
        <v>0.49496000000000001</v>
      </c>
      <c r="CJ100" s="9">
        <v>0.42398999999999998</v>
      </c>
      <c r="CK100" s="9">
        <v>0.13950000000000001</v>
      </c>
      <c r="CL100" s="9">
        <v>1.8600000000000001E-3</v>
      </c>
      <c r="CM100" s="9">
        <v>3.8309999999999997E-2</v>
      </c>
      <c r="CN100" s="9">
        <v>5</v>
      </c>
      <c r="CO100" s="9">
        <v>3.3600000000000001E-3</v>
      </c>
      <c r="CP100" s="9">
        <v>4.3589999999999997E-2</v>
      </c>
      <c r="CQ100" s="9">
        <v>0.12679000000000001</v>
      </c>
      <c r="CR100" s="9">
        <v>6.2059999999999997E-2</v>
      </c>
      <c r="CS100" s="9">
        <v>7.5800000000000006E-2</v>
      </c>
      <c r="CT100" s="9">
        <v>4.684E-2</v>
      </c>
      <c r="CU100" s="9">
        <v>5.4309999999999997E-2</v>
      </c>
      <c r="CV100" s="9">
        <v>0.39934999999999998</v>
      </c>
      <c r="CW100" s="9">
        <v>5.77E-3</v>
      </c>
      <c r="CX100" s="9">
        <v>8.9419999999999999E-2</v>
      </c>
      <c r="CY100" s="9">
        <v>5.4289999999999998E-2</v>
      </c>
      <c r="CZ100" s="9">
        <v>3.6099999999999999E-3</v>
      </c>
      <c r="DA100" s="9">
        <v>1.5939999999999999E-2</v>
      </c>
      <c r="DB100" s="9">
        <v>4.6620000000000002E-2</v>
      </c>
      <c r="DC100" s="9">
        <v>0.11166</v>
      </c>
      <c r="DD100" s="9">
        <v>1.1050000000000001E-2</v>
      </c>
      <c r="DE100" s="9">
        <v>3.7942100000000001</v>
      </c>
      <c r="DF100" s="9">
        <v>9.9699999999999997E-3</v>
      </c>
      <c r="DG100" s="9">
        <v>1.566E-2</v>
      </c>
      <c r="DH100" s="9">
        <v>0.6573</v>
      </c>
    </row>
    <row r="101" spans="1:112" s="8" customFormat="1" x14ac:dyDescent="0.15">
      <c r="A101" s="9" t="s">
        <v>210</v>
      </c>
      <c r="B101" s="9">
        <v>4.5397600000000002</v>
      </c>
      <c r="C101" s="9">
        <v>2.0700400000000001</v>
      </c>
      <c r="D101" s="9">
        <v>5.5371199999999998</v>
      </c>
      <c r="E101" s="9">
        <v>1.3222799999999999</v>
      </c>
      <c r="F101" s="9">
        <v>8.56508</v>
      </c>
      <c r="G101" s="9">
        <v>10.284990000000001</v>
      </c>
      <c r="H101" s="9">
        <v>1.0768200000000001</v>
      </c>
      <c r="I101" s="9">
        <v>6.6930000000000003E-2</v>
      </c>
      <c r="J101" s="9">
        <v>6.0260000000000001E-2</v>
      </c>
      <c r="K101" s="9">
        <v>2.4400000000000002E-2</v>
      </c>
      <c r="L101" s="9">
        <v>0.10641</v>
      </c>
      <c r="M101" s="9">
        <v>6.2931600000000003</v>
      </c>
      <c r="N101" s="9">
        <v>5.4272900000000002</v>
      </c>
      <c r="O101" s="9">
        <v>4.1410000000000002E-2</v>
      </c>
      <c r="P101" s="9">
        <v>0.38711000000000001</v>
      </c>
      <c r="Q101" s="9">
        <v>1.2720100000000001</v>
      </c>
      <c r="R101" s="9">
        <v>3.63E-3</v>
      </c>
      <c r="S101" s="9">
        <v>0.28403</v>
      </c>
      <c r="T101" s="9">
        <v>8.0199999999999994E-3</v>
      </c>
      <c r="U101" s="9">
        <v>4.5440000000000001E-2</v>
      </c>
      <c r="V101" s="9">
        <v>0.33415</v>
      </c>
      <c r="W101" s="9">
        <v>2.5069999999999999E-2</v>
      </c>
      <c r="X101" s="9">
        <v>3.7039999999999997E-2</v>
      </c>
      <c r="Y101" s="9">
        <v>6.5439999999999998E-2</v>
      </c>
      <c r="Z101" s="9">
        <v>4.1999999999999997E-3</v>
      </c>
      <c r="AA101" s="25">
        <v>0.53559999999999997</v>
      </c>
      <c r="AB101" s="25">
        <v>0.28327000000000002</v>
      </c>
      <c r="AC101" s="9">
        <v>8.9810000000000001E-2</v>
      </c>
      <c r="AD101" s="9">
        <v>5.5799999999999999E-3</v>
      </c>
      <c r="AE101" s="9">
        <v>3.5290000000000002E-2</v>
      </c>
      <c r="AF101" s="25">
        <v>7.3712</v>
      </c>
      <c r="AG101" s="9">
        <v>0.99763999999999997</v>
      </c>
      <c r="AH101" s="9">
        <v>1.92733</v>
      </c>
      <c r="AI101" s="9">
        <v>0.36480000000000001</v>
      </c>
      <c r="AJ101" s="9">
        <v>0.30331999999999998</v>
      </c>
      <c r="AK101" s="9">
        <v>0.14080000000000001</v>
      </c>
      <c r="AL101" s="9">
        <v>0.27856999999999998</v>
      </c>
      <c r="AM101" s="9">
        <v>0.23779</v>
      </c>
      <c r="AN101" s="9">
        <v>8.4200000000000004E-3</v>
      </c>
      <c r="AO101" s="9">
        <v>2.206E-2</v>
      </c>
      <c r="AP101" s="9">
        <v>0.48614000000000002</v>
      </c>
      <c r="AQ101" s="25">
        <v>0.21901999999999999</v>
      </c>
      <c r="AR101" s="9">
        <v>1.477E-2</v>
      </c>
      <c r="AS101" s="9">
        <v>4.6679999999999999E-2</v>
      </c>
      <c r="AT101" s="25">
        <v>0.27754000000000001</v>
      </c>
      <c r="AU101" s="9">
        <v>0.21556</v>
      </c>
      <c r="AV101" s="25">
        <v>0.76641999999999999</v>
      </c>
      <c r="AW101" s="9">
        <v>5.0800000000000003E-3</v>
      </c>
      <c r="AX101" s="9">
        <v>5</v>
      </c>
      <c r="AY101" s="9">
        <v>0.24598</v>
      </c>
      <c r="AZ101" s="9">
        <v>0.27711999999999998</v>
      </c>
      <c r="BA101" s="9">
        <v>2.64E-3</v>
      </c>
      <c r="BB101" s="9">
        <v>0.14741000000000001</v>
      </c>
      <c r="BC101" s="9">
        <v>4.4310000000000002E-2</v>
      </c>
      <c r="BD101" s="9">
        <v>0.14022000000000001</v>
      </c>
      <c r="BE101" s="9">
        <v>0.12257999999999999</v>
      </c>
      <c r="BF101" s="9">
        <v>0.74831000000000003</v>
      </c>
      <c r="BG101" s="9">
        <v>0.80298999999999998</v>
      </c>
      <c r="BH101" s="9">
        <v>2.887E-2</v>
      </c>
      <c r="BI101" s="9">
        <v>0.19966</v>
      </c>
      <c r="BJ101" s="25">
        <v>0.14466000000000001</v>
      </c>
      <c r="BK101" s="9">
        <v>5</v>
      </c>
      <c r="BL101" s="9">
        <v>9.6360000000000001E-2</v>
      </c>
      <c r="BM101" s="9">
        <v>0.13025</v>
      </c>
      <c r="BN101" s="9">
        <v>0.31191000000000002</v>
      </c>
      <c r="BO101" s="25">
        <v>0.40594000000000002</v>
      </c>
      <c r="BP101" s="9">
        <v>2.8E-3</v>
      </c>
      <c r="BQ101" s="9">
        <v>1.644E-2</v>
      </c>
      <c r="BR101" s="9">
        <v>3.9649999999999998E-2</v>
      </c>
      <c r="BS101" s="9">
        <v>3.3770000000000001E-2</v>
      </c>
      <c r="BT101" s="9">
        <v>1.56E-3</v>
      </c>
      <c r="BU101" s="25">
        <v>7.1160000000000001E-2</v>
      </c>
      <c r="BV101" s="9">
        <v>2.52874</v>
      </c>
      <c r="BW101" s="9">
        <v>0.10251</v>
      </c>
      <c r="BX101" s="9">
        <v>1.5E-3</v>
      </c>
      <c r="BY101" s="9">
        <v>5.5019999999999999E-2</v>
      </c>
      <c r="BZ101" s="9">
        <v>2.1239999999999998E-2</v>
      </c>
      <c r="CA101" s="25">
        <v>5.5205799999999998</v>
      </c>
      <c r="CB101" s="25">
        <v>20.084720000000001</v>
      </c>
      <c r="CC101" s="9">
        <v>7.6999999999999996E-4</v>
      </c>
      <c r="CD101" s="9">
        <v>5.9999999999999995E-4</v>
      </c>
      <c r="CE101" s="9">
        <v>5</v>
      </c>
      <c r="CF101" s="9">
        <v>4.5839999999999999E-2</v>
      </c>
      <c r="CG101" s="9">
        <v>0.37241000000000002</v>
      </c>
      <c r="CH101" s="9">
        <v>6.8779999999999994E-2</v>
      </c>
      <c r="CI101" s="9">
        <v>0.37096000000000001</v>
      </c>
      <c r="CJ101" s="9">
        <v>0.30769999999999997</v>
      </c>
      <c r="CK101" s="9">
        <v>0.16222</v>
      </c>
      <c r="CL101" s="9">
        <v>2.2899999999999999E-3</v>
      </c>
      <c r="CM101" s="9">
        <v>3.0349999999999999E-2</v>
      </c>
      <c r="CN101" s="9">
        <v>5</v>
      </c>
      <c r="CO101" s="9">
        <v>1.72E-3</v>
      </c>
      <c r="CP101" s="9">
        <v>3.1579999999999997E-2</v>
      </c>
      <c r="CQ101" s="9">
        <v>9.1020000000000004E-2</v>
      </c>
      <c r="CR101" s="9">
        <v>4.299E-2</v>
      </c>
      <c r="CS101" s="9">
        <v>4.8919999999999998E-2</v>
      </c>
      <c r="CT101" s="9">
        <v>3.5610000000000003E-2</v>
      </c>
      <c r="CU101" s="9">
        <v>3.9910000000000001E-2</v>
      </c>
      <c r="CV101" s="9">
        <v>0.30312</v>
      </c>
      <c r="CW101" s="9">
        <v>3.8300000000000001E-3</v>
      </c>
      <c r="CX101" s="9">
        <v>6.5589999999999996E-2</v>
      </c>
      <c r="CY101" s="9">
        <v>4.0660000000000002E-2</v>
      </c>
      <c r="CZ101" s="9">
        <v>2.7599999999999999E-3</v>
      </c>
      <c r="DA101" s="9">
        <v>1.1560000000000001E-2</v>
      </c>
      <c r="DB101" s="9">
        <v>3.3029999999999997E-2</v>
      </c>
      <c r="DC101" s="9">
        <v>5.7779999999999998E-2</v>
      </c>
      <c r="DD101" s="9">
        <v>7.5199999999999998E-3</v>
      </c>
      <c r="DE101" s="9">
        <v>1.61069</v>
      </c>
      <c r="DF101" s="9">
        <v>6.3800000000000003E-3</v>
      </c>
      <c r="DG101" s="9">
        <v>6.1900000000000002E-3</v>
      </c>
      <c r="DH101" s="9">
        <v>0.25913000000000003</v>
      </c>
    </row>
    <row r="102" spans="1:112" s="8" customFormat="1" x14ac:dyDescent="0.15">
      <c r="A102" s="9" t="s">
        <v>211</v>
      </c>
      <c r="B102" s="9">
        <v>4.7031700000000001</v>
      </c>
      <c r="C102" s="9">
        <v>2.3239000000000001</v>
      </c>
      <c r="D102" s="9">
        <v>6.35975</v>
      </c>
      <c r="E102" s="9">
        <v>1.2490699999999999</v>
      </c>
      <c r="F102" s="9">
        <v>13.221360000000001</v>
      </c>
      <c r="G102" s="9">
        <v>13.56443</v>
      </c>
      <c r="H102" s="9">
        <v>1.09775</v>
      </c>
      <c r="I102" s="9">
        <v>9.8659999999999998E-2</v>
      </c>
      <c r="J102" s="9">
        <v>8.8749999999999996E-2</v>
      </c>
      <c r="K102" s="9">
        <v>4.1059999999999999E-2</v>
      </c>
      <c r="L102" s="9">
        <v>9.4659999999999994E-2</v>
      </c>
      <c r="M102" s="9">
        <v>7.0440199999999997</v>
      </c>
      <c r="N102" s="9">
        <v>5.2674200000000004</v>
      </c>
      <c r="O102" s="9">
        <v>6.6229999999999997E-2</v>
      </c>
      <c r="P102" s="9">
        <v>0.49020000000000002</v>
      </c>
      <c r="Q102" s="9">
        <v>1.02254</v>
      </c>
      <c r="R102" s="9">
        <v>2.3300000000000001E-2</v>
      </c>
      <c r="S102" s="9">
        <v>0.61807000000000001</v>
      </c>
      <c r="T102" s="9">
        <v>2.052E-2</v>
      </c>
      <c r="U102" s="9">
        <v>4.6730000000000001E-2</v>
      </c>
      <c r="V102" s="9">
        <v>0.33150000000000002</v>
      </c>
      <c r="W102" s="9">
        <v>2.8219999999999999E-2</v>
      </c>
      <c r="X102" s="9">
        <v>3.0499999999999999E-2</v>
      </c>
      <c r="Y102" s="9">
        <v>6.8839999999999998E-2</v>
      </c>
      <c r="Z102" s="9">
        <v>4.8799999999999998E-3</v>
      </c>
      <c r="AA102" s="25">
        <v>0.68661000000000005</v>
      </c>
      <c r="AB102" s="25">
        <v>0.57233999999999996</v>
      </c>
      <c r="AC102" s="9">
        <v>9.5729999999999996E-2</v>
      </c>
      <c r="AD102" s="9">
        <v>5.2700000000000004E-3</v>
      </c>
      <c r="AE102" s="9">
        <v>2.954E-2</v>
      </c>
      <c r="AF102" s="25">
        <v>6.9294500000000001</v>
      </c>
      <c r="AG102" s="9">
        <v>1.55751</v>
      </c>
      <c r="AH102" s="9">
        <v>2.0265200000000001</v>
      </c>
      <c r="AI102" s="9">
        <v>0.50414000000000003</v>
      </c>
      <c r="AJ102" s="9">
        <v>0.40555999999999998</v>
      </c>
      <c r="AK102" s="9">
        <v>0.11735</v>
      </c>
      <c r="AL102" s="9">
        <v>0.31436999999999998</v>
      </c>
      <c r="AM102" s="9">
        <v>0.31731999999999999</v>
      </c>
      <c r="AN102" s="9">
        <v>7.4700000000000001E-3</v>
      </c>
      <c r="AO102" s="9">
        <v>2.7299999999999998E-3</v>
      </c>
      <c r="AP102" s="9">
        <v>0.78380000000000005</v>
      </c>
      <c r="AQ102" s="25">
        <v>0.2303</v>
      </c>
      <c r="AR102" s="9">
        <v>2.751E-2</v>
      </c>
      <c r="AS102" s="9">
        <v>9.9360000000000004E-2</v>
      </c>
      <c r="AT102" s="25">
        <v>0.21926000000000001</v>
      </c>
      <c r="AU102" s="9">
        <v>0.30057</v>
      </c>
      <c r="AV102" s="25">
        <v>0.80254000000000003</v>
      </c>
      <c r="AW102" s="9">
        <v>4.5700000000000003E-3</v>
      </c>
      <c r="AX102" s="9">
        <v>5</v>
      </c>
      <c r="AY102" s="9">
        <v>0.28212999999999999</v>
      </c>
      <c r="AZ102" s="9">
        <v>0.30629000000000001</v>
      </c>
      <c r="BA102" s="9">
        <v>2.0200000000000001E-3</v>
      </c>
      <c r="BB102" s="9">
        <v>0.18124999999999999</v>
      </c>
      <c r="BC102" s="9">
        <v>5.4519999999999999E-2</v>
      </c>
      <c r="BD102" s="9">
        <v>0.16092999999999999</v>
      </c>
      <c r="BE102" s="9">
        <v>0.12379999999999999</v>
      </c>
      <c r="BF102" s="9">
        <v>0.82220000000000004</v>
      </c>
      <c r="BG102" s="9">
        <v>0.82843999999999995</v>
      </c>
      <c r="BH102" s="9">
        <v>3.2239999999999998E-2</v>
      </c>
      <c r="BI102" s="9">
        <v>0.19707</v>
      </c>
      <c r="BJ102" s="25">
        <v>0.25578000000000001</v>
      </c>
      <c r="BK102" s="9">
        <v>5</v>
      </c>
      <c r="BL102" s="9">
        <v>7.2419999999999998E-2</v>
      </c>
      <c r="BM102" s="9">
        <v>0.13580999999999999</v>
      </c>
      <c r="BN102" s="9">
        <v>0.26075999999999999</v>
      </c>
      <c r="BO102" s="25">
        <v>0.17646000000000001</v>
      </c>
      <c r="BP102" s="9">
        <v>2.0400000000000001E-3</v>
      </c>
      <c r="BQ102" s="9">
        <v>1.9650000000000001E-2</v>
      </c>
      <c r="BR102" s="9">
        <v>4.3729999999999998E-2</v>
      </c>
      <c r="BS102" s="9">
        <v>2.469E-2</v>
      </c>
      <c r="BT102" s="9">
        <v>2.4599999999999999E-3</v>
      </c>
      <c r="BU102" s="25">
        <v>7.9820000000000002E-2</v>
      </c>
      <c r="BV102" s="9">
        <v>1.37381</v>
      </c>
      <c r="BW102" s="9">
        <v>0.10700999999999999</v>
      </c>
      <c r="BX102" s="9">
        <v>8.4999999999999995E-4</v>
      </c>
      <c r="BY102" s="9">
        <v>5.2859999999999997E-2</v>
      </c>
      <c r="BZ102" s="9">
        <v>1.8519999999999998E-2</v>
      </c>
      <c r="CA102" s="25">
        <v>5.1086999999999998</v>
      </c>
      <c r="CB102" s="25">
        <v>12.066140000000001</v>
      </c>
      <c r="CC102" s="9">
        <v>1.3699999999999999E-3</v>
      </c>
      <c r="CD102" s="9">
        <v>7.9000000000000001E-4</v>
      </c>
      <c r="CE102" s="9">
        <v>5</v>
      </c>
      <c r="CF102" s="9">
        <v>4.5159999999999999E-2</v>
      </c>
      <c r="CG102" s="9">
        <v>0.36404999999999998</v>
      </c>
      <c r="CH102" s="9">
        <v>6.8809999999999996E-2</v>
      </c>
      <c r="CI102" s="9">
        <v>0.39256000000000002</v>
      </c>
      <c r="CJ102" s="9">
        <v>0.32446999999999998</v>
      </c>
      <c r="CK102" s="9">
        <v>0.15198999999999999</v>
      </c>
      <c r="CL102" s="9">
        <v>2.16E-3</v>
      </c>
      <c r="CM102" s="9">
        <v>2.8369999999999999E-2</v>
      </c>
      <c r="CN102" s="9">
        <v>5</v>
      </c>
      <c r="CO102" s="9">
        <v>1.9400000000000001E-3</v>
      </c>
      <c r="CP102" s="9">
        <v>2.9440000000000001E-2</v>
      </c>
      <c r="CQ102" s="9">
        <v>9.4009999999999996E-2</v>
      </c>
      <c r="CR102" s="9">
        <v>3.9170000000000003E-2</v>
      </c>
      <c r="CS102" s="9">
        <v>4.3740000000000001E-2</v>
      </c>
      <c r="CT102" s="9">
        <v>3.5909999999999997E-2</v>
      </c>
      <c r="CU102" s="9">
        <v>3.8670000000000003E-2</v>
      </c>
      <c r="CV102" s="9">
        <v>0.29026999999999997</v>
      </c>
      <c r="CW102" s="9">
        <v>3.29E-3</v>
      </c>
      <c r="CX102" s="9">
        <v>6.991E-2</v>
      </c>
      <c r="CY102" s="9">
        <v>3.8390000000000001E-2</v>
      </c>
      <c r="CZ102" s="9">
        <v>2.0400000000000001E-3</v>
      </c>
      <c r="DA102" s="9">
        <v>9.3100000000000006E-3</v>
      </c>
      <c r="DB102" s="9">
        <v>3.0249999999999999E-2</v>
      </c>
      <c r="DC102" s="9">
        <v>3.4909999999999997E-2</v>
      </c>
      <c r="DD102" s="9">
        <v>4.9399999999999999E-3</v>
      </c>
      <c r="DE102" s="9">
        <v>0.90442999999999996</v>
      </c>
      <c r="DF102" s="9">
        <v>1.005E-2</v>
      </c>
      <c r="DG102" s="9">
        <v>5.3099999999999996E-3</v>
      </c>
      <c r="DH102" s="9">
        <v>0.1893</v>
      </c>
    </row>
    <row r="103" spans="1:112" s="8" customFormat="1" x14ac:dyDescent="0.15">
      <c r="A103" s="9" t="s">
        <v>212</v>
      </c>
      <c r="B103" s="9">
        <v>5.0300399999999996</v>
      </c>
      <c r="C103" s="9">
        <v>4.8927399999999999</v>
      </c>
      <c r="D103" s="9">
        <v>5.9301399999999997</v>
      </c>
      <c r="E103" s="9">
        <v>5.8586999999999998</v>
      </c>
      <c r="F103" s="9">
        <v>7.8087099999999996</v>
      </c>
      <c r="G103" s="9">
        <v>8.4519300000000008</v>
      </c>
      <c r="H103" s="9">
        <v>1.1306</v>
      </c>
      <c r="I103" s="9">
        <v>6.9610000000000005E-2</v>
      </c>
      <c r="J103" s="9">
        <v>0.13106999999999999</v>
      </c>
      <c r="K103" s="9">
        <v>3.4389999999999997E-2</v>
      </c>
      <c r="L103" s="9">
        <v>9.3259999999999996E-2</v>
      </c>
      <c r="M103" s="9">
        <v>4.391</v>
      </c>
      <c r="N103" s="9">
        <v>3.1625000000000001</v>
      </c>
      <c r="O103" s="9">
        <v>3.9329999999999997E-2</v>
      </c>
      <c r="P103" s="9">
        <v>0.40305000000000002</v>
      </c>
      <c r="Q103" s="9">
        <v>0.94571000000000005</v>
      </c>
      <c r="R103" s="9">
        <v>2.2159999999999999E-2</v>
      </c>
      <c r="S103" s="9">
        <v>0.61058000000000001</v>
      </c>
      <c r="T103" s="9">
        <v>2.8320000000000001E-2</v>
      </c>
      <c r="U103" s="9">
        <v>3.1789999999999999E-2</v>
      </c>
      <c r="V103" s="9">
        <v>0.32124999999999998</v>
      </c>
      <c r="W103" s="9">
        <v>2.928E-2</v>
      </c>
      <c r="X103" s="9">
        <v>3.0800000000000001E-2</v>
      </c>
      <c r="Y103" s="9">
        <v>7.1929999999999994E-2</v>
      </c>
      <c r="Z103" s="9">
        <v>8.1499999999999993E-3</v>
      </c>
      <c r="AA103" s="25">
        <v>0.62746999999999997</v>
      </c>
      <c r="AB103" s="25">
        <v>0.79230999999999996</v>
      </c>
      <c r="AC103" s="9">
        <v>8.2470000000000002E-2</v>
      </c>
      <c r="AD103" s="9">
        <v>2.3700000000000001E-3</v>
      </c>
      <c r="AE103" s="9">
        <v>3.7310000000000003E-2</v>
      </c>
      <c r="AF103" s="25">
        <v>5.6387299999999998</v>
      </c>
      <c r="AG103" s="9">
        <v>1.3408</v>
      </c>
      <c r="AH103" s="9">
        <v>1.7764</v>
      </c>
      <c r="AI103" s="9">
        <v>0.43021999999999999</v>
      </c>
      <c r="AJ103" s="9">
        <v>0.37384000000000001</v>
      </c>
      <c r="AK103" s="9">
        <v>0.14438999999999999</v>
      </c>
      <c r="AL103" s="9">
        <v>0.30620999999999998</v>
      </c>
      <c r="AM103" s="9">
        <v>0.36159999999999998</v>
      </c>
      <c r="AN103" s="9">
        <v>7.2899999999999996E-3</v>
      </c>
      <c r="AO103" s="9">
        <v>2.4029999999999999E-2</v>
      </c>
      <c r="AP103" s="9">
        <v>1.05419</v>
      </c>
      <c r="AQ103" s="25">
        <v>0.19056000000000001</v>
      </c>
      <c r="AR103" s="9">
        <v>2.222E-2</v>
      </c>
      <c r="AS103" s="9">
        <v>9.4070000000000001E-2</v>
      </c>
      <c r="AT103" s="25">
        <v>0.28938999999999998</v>
      </c>
      <c r="AU103" s="9">
        <v>0.27521000000000001</v>
      </c>
      <c r="AV103" s="25">
        <v>0.76473000000000002</v>
      </c>
      <c r="AW103" s="9">
        <v>2.5000000000000001E-3</v>
      </c>
      <c r="AX103" s="9">
        <v>5</v>
      </c>
      <c r="AY103" s="9">
        <v>0.22775999999999999</v>
      </c>
      <c r="AZ103" s="9">
        <v>0.26384999999999997</v>
      </c>
      <c r="BA103" s="9">
        <v>3.0799999999999998E-3</v>
      </c>
      <c r="BB103" s="9">
        <v>0.13438</v>
      </c>
      <c r="BC103" s="9">
        <v>4.1509999999999998E-2</v>
      </c>
      <c r="BD103" s="9">
        <v>0.1244</v>
      </c>
      <c r="BE103" s="9">
        <v>0.1188</v>
      </c>
      <c r="BF103" s="9">
        <v>0.87656999999999996</v>
      </c>
      <c r="BG103" s="9">
        <v>0.89641999999999999</v>
      </c>
      <c r="BH103" s="9">
        <v>3.236E-2</v>
      </c>
      <c r="BI103" s="9">
        <v>0.20746000000000001</v>
      </c>
      <c r="BJ103" s="25">
        <v>0.26538</v>
      </c>
      <c r="BK103" s="9">
        <v>5</v>
      </c>
      <c r="BL103" s="9">
        <v>6.2960000000000002E-2</v>
      </c>
      <c r="BM103" s="9">
        <v>0.10016</v>
      </c>
      <c r="BN103" s="9">
        <v>0.26312000000000002</v>
      </c>
      <c r="BO103" s="25">
        <v>0.28003</v>
      </c>
      <c r="BP103" s="9">
        <v>2.9399999999999999E-3</v>
      </c>
      <c r="BQ103" s="9">
        <v>1.5879999999999998E-2</v>
      </c>
      <c r="BR103" s="9">
        <v>4.0869999999999997E-2</v>
      </c>
      <c r="BS103" s="9">
        <v>2.579E-2</v>
      </c>
      <c r="BT103" s="9">
        <v>3.5100000000000001E-3</v>
      </c>
      <c r="BU103" s="25">
        <v>8.1949999999999995E-2</v>
      </c>
      <c r="BV103" s="9">
        <v>1.14297</v>
      </c>
      <c r="BW103" s="9">
        <v>8.0949999999999994E-2</v>
      </c>
      <c r="BX103" s="9">
        <v>1.49E-3</v>
      </c>
      <c r="BY103" s="9">
        <v>4.7899999999999998E-2</v>
      </c>
      <c r="BZ103" s="9">
        <v>1.8689999999999998E-2</v>
      </c>
      <c r="CA103" s="25">
        <v>4.96713</v>
      </c>
      <c r="CB103" s="25">
        <v>8.9281299999999995</v>
      </c>
      <c r="CC103" s="9">
        <v>1.8500000000000001E-3</v>
      </c>
      <c r="CD103" s="9">
        <v>1.1000000000000001E-3</v>
      </c>
      <c r="CE103" s="9">
        <v>5</v>
      </c>
      <c r="CF103" s="9">
        <v>4.5150000000000003E-2</v>
      </c>
      <c r="CG103" s="9">
        <v>0.35454999999999998</v>
      </c>
      <c r="CH103" s="9">
        <v>5.271E-2</v>
      </c>
      <c r="CI103" s="9">
        <v>0.36498999999999998</v>
      </c>
      <c r="CJ103" s="9">
        <v>0.30043999999999998</v>
      </c>
      <c r="CK103" s="9">
        <v>0.13511999999999999</v>
      </c>
      <c r="CL103" s="9">
        <v>9.7000000000000005E-4</v>
      </c>
      <c r="CM103" s="9">
        <v>2.6100000000000002E-2</v>
      </c>
      <c r="CN103" s="9">
        <v>5</v>
      </c>
      <c r="CO103" s="9">
        <v>2.1099999999999999E-3</v>
      </c>
      <c r="CP103" s="9">
        <v>2.6239999999999999E-2</v>
      </c>
      <c r="CQ103" s="9">
        <v>7.8189999999999996E-2</v>
      </c>
      <c r="CR103" s="9">
        <v>3.7339999999999998E-2</v>
      </c>
      <c r="CS103" s="9">
        <v>3.7940000000000002E-2</v>
      </c>
      <c r="CT103" s="9">
        <v>3.1640000000000001E-2</v>
      </c>
      <c r="CU103" s="9">
        <v>3.372E-2</v>
      </c>
      <c r="CV103" s="9">
        <v>0.25557000000000002</v>
      </c>
      <c r="CW103" s="9">
        <v>3.5300000000000002E-3</v>
      </c>
      <c r="CX103" s="9">
        <v>6.9919999999999996E-2</v>
      </c>
      <c r="CY103" s="9">
        <v>3.5909999999999997E-2</v>
      </c>
      <c r="CZ103" s="9">
        <v>3.5999999999999999E-3</v>
      </c>
      <c r="DA103" s="9">
        <v>7.0000000000000001E-3</v>
      </c>
      <c r="DB103" s="9">
        <v>2.7199999999999998E-2</v>
      </c>
      <c r="DC103" s="9">
        <v>3.4669999999999999E-2</v>
      </c>
      <c r="DD103" s="9">
        <v>5.0099999999999997E-3</v>
      </c>
      <c r="DE103" s="9">
        <v>0.65234000000000003</v>
      </c>
      <c r="DF103" s="9">
        <v>1.5900000000000001E-3</v>
      </c>
      <c r="DG103" s="9">
        <v>5.2399999999999999E-3</v>
      </c>
      <c r="DH103" s="9">
        <v>0.18265999999999999</v>
      </c>
    </row>
    <row r="104" spans="1:112" s="8" customFormat="1" x14ac:dyDescent="0.15">
      <c r="A104" s="9" t="s">
        <v>213</v>
      </c>
      <c r="B104" s="9">
        <v>5.1938399999999998</v>
      </c>
      <c r="C104" s="9">
        <v>6.6547400000000003</v>
      </c>
      <c r="D104" s="9">
        <v>6.1881899999999996</v>
      </c>
      <c r="E104" s="9">
        <v>9.8155000000000001</v>
      </c>
      <c r="F104" s="9">
        <v>11.95856</v>
      </c>
      <c r="G104" s="9">
        <v>13.99751</v>
      </c>
      <c r="H104" s="9">
        <v>1.17624</v>
      </c>
      <c r="I104" s="9">
        <v>4.5280000000000001E-2</v>
      </c>
      <c r="J104" s="9">
        <v>0.14924999999999999</v>
      </c>
      <c r="K104" s="9">
        <v>1.5570000000000001E-2</v>
      </c>
      <c r="L104" s="9">
        <v>0.10682999999999999</v>
      </c>
      <c r="M104" s="9">
        <v>7.5923800000000004</v>
      </c>
      <c r="N104" s="9">
        <v>6.4246100000000004</v>
      </c>
      <c r="O104" s="9">
        <v>7.2690000000000005E-2</v>
      </c>
      <c r="P104" s="9">
        <v>0.63363999999999998</v>
      </c>
      <c r="Q104" s="9">
        <v>1.4113100000000001</v>
      </c>
      <c r="R104" s="9">
        <v>2.205E-2</v>
      </c>
      <c r="S104" s="9">
        <v>0.52376</v>
      </c>
      <c r="T104" s="9">
        <v>3.73E-2</v>
      </c>
      <c r="U104" s="9">
        <v>4.725E-2</v>
      </c>
      <c r="V104" s="9">
        <v>0.32328000000000001</v>
      </c>
      <c r="W104" s="9">
        <v>1.9009999999999999E-2</v>
      </c>
      <c r="X104" s="9">
        <v>2.436E-2</v>
      </c>
      <c r="Y104" s="9">
        <v>4.1779999999999998E-2</v>
      </c>
      <c r="Z104" s="9">
        <v>3.2200000000000002E-3</v>
      </c>
      <c r="AA104" s="25">
        <v>0.49428</v>
      </c>
      <c r="AB104" s="25">
        <v>0.54571999999999998</v>
      </c>
      <c r="AC104" s="9">
        <v>8.8230000000000003E-2</v>
      </c>
      <c r="AD104" s="9">
        <v>2.0400000000000001E-3</v>
      </c>
      <c r="AE104" s="9">
        <v>3.9510000000000003E-2</v>
      </c>
      <c r="AF104" s="25">
        <v>6.6265000000000001</v>
      </c>
      <c r="AG104" s="9">
        <v>1.1964300000000001</v>
      </c>
      <c r="AH104" s="9">
        <v>2.1004700000000001</v>
      </c>
      <c r="AI104" s="9">
        <v>0.40016000000000002</v>
      </c>
      <c r="AJ104" s="9">
        <v>0.23769000000000001</v>
      </c>
      <c r="AK104" s="9">
        <v>0.15071000000000001</v>
      </c>
      <c r="AL104" s="9">
        <v>0.32053999999999999</v>
      </c>
      <c r="AM104" s="9">
        <v>0.44333</v>
      </c>
      <c r="AN104" s="9">
        <v>7.5900000000000004E-3</v>
      </c>
      <c r="AO104" s="9">
        <v>2.9170000000000001E-2</v>
      </c>
      <c r="AP104" s="9">
        <v>1.43153</v>
      </c>
      <c r="AQ104" s="25">
        <v>0.29353000000000001</v>
      </c>
      <c r="AR104" s="9">
        <v>2.47E-2</v>
      </c>
      <c r="AS104" s="9">
        <v>0.10283</v>
      </c>
      <c r="AT104" s="25">
        <v>0.30015999999999998</v>
      </c>
      <c r="AU104" s="9">
        <v>0.30073</v>
      </c>
      <c r="AV104" s="25">
        <v>0.92425000000000002</v>
      </c>
      <c r="AW104" s="9">
        <v>3.2200000000000002E-3</v>
      </c>
      <c r="AX104" s="9">
        <v>5</v>
      </c>
      <c r="AY104" s="9">
        <v>0.22728999999999999</v>
      </c>
      <c r="AZ104" s="9">
        <v>0.28160000000000002</v>
      </c>
      <c r="BA104" s="9">
        <v>2.5100000000000001E-3</v>
      </c>
      <c r="BB104" s="9">
        <v>0.15021999999999999</v>
      </c>
      <c r="BC104" s="9">
        <v>2.3820000000000001E-2</v>
      </c>
      <c r="BD104" s="9">
        <v>0.13320000000000001</v>
      </c>
      <c r="BE104" s="9">
        <v>0.11845</v>
      </c>
      <c r="BF104" s="9">
        <v>0.93306</v>
      </c>
      <c r="BG104" s="9">
        <v>1.0363100000000001</v>
      </c>
      <c r="BH104" s="9">
        <v>3.0280000000000001E-2</v>
      </c>
      <c r="BI104" s="9">
        <v>0.23239000000000001</v>
      </c>
      <c r="BJ104" s="25">
        <v>0.29991000000000001</v>
      </c>
      <c r="BK104" s="9">
        <v>5</v>
      </c>
      <c r="BL104" s="9">
        <v>7.7270000000000005E-2</v>
      </c>
      <c r="BM104" s="9">
        <v>0.14166999999999999</v>
      </c>
      <c r="BN104" s="9">
        <v>0.38556000000000001</v>
      </c>
      <c r="BO104" s="25">
        <v>0.26019999999999999</v>
      </c>
      <c r="BP104" s="9">
        <v>2.4099999999999998E-3</v>
      </c>
      <c r="BQ104" s="9">
        <v>1.5630000000000002E-2</v>
      </c>
      <c r="BR104" s="9">
        <v>4.913E-2</v>
      </c>
      <c r="BS104" s="9">
        <v>2.5569999999999999E-2</v>
      </c>
      <c r="BT104" s="9">
        <v>1.6800000000000001E-3</v>
      </c>
      <c r="BU104" s="25">
        <v>6.037E-2</v>
      </c>
      <c r="BV104" s="9">
        <v>1.6318699999999999</v>
      </c>
      <c r="BW104" s="9">
        <v>0.10951</v>
      </c>
      <c r="BX104" s="9">
        <v>1.34E-3</v>
      </c>
      <c r="BY104" s="9">
        <v>4.7230000000000001E-2</v>
      </c>
      <c r="BZ104" s="9">
        <v>2.1080000000000002E-2</v>
      </c>
      <c r="CA104" s="25">
        <v>6.6034699999999997</v>
      </c>
      <c r="CB104" s="25">
        <v>13.758330000000001</v>
      </c>
      <c r="CC104" s="9">
        <v>1.56E-3</v>
      </c>
      <c r="CD104" s="9">
        <v>0</v>
      </c>
      <c r="CE104" s="9">
        <v>5</v>
      </c>
      <c r="CF104" s="9">
        <v>5.4530000000000002E-2</v>
      </c>
      <c r="CG104" s="9">
        <v>0.38379999999999997</v>
      </c>
      <c r="CH104" s="9">
        <v>5.9880000000000003E-2</v>
      </c>
      <c r="CI104" s="9">
        <v>0.36405999999999999</v>
      </c>
      <c r="CJ104" s="9">
        <v>0.30478</v>
      </c>
      <c r="CK104" s="9">
        <v>0.19661000000000001</v>
      </c>
      <c r="CL104" s="9">
        <v>2.1199999999999999E-3</v>
      </c>
      <c r="CM104" s="9">
        <v>3.0079999999999999E-2</v>
      </c>
      <c r="CN104" s="9">
        <v>5</v>
      </c>
      <c r="CO104" s="9">
        <v>2.82E-3</v>
      </c>
      <c r="CP104" s="9">
        <v>2.7300000000000001E-2</v>
      </c>
      <c r="CQ104" s="9">
        <v>7.8579999999999997E-2</v>
      </c>
      <c r="CR104" s="9">
        <v>3.6110000000000003E-2</v>
      </c>
      <c r="CS104" s="9">
        <v>6.2399999999999997E-2</v>
      </c>
      <c r="CT104" s="9">
        <v>2.912E-2</v>
      </c>
      <c r="CU104" s="9">
        <v>3.4720000000000001E-2</v>
      </c>
      <c r="CV104" s="9">
        <v>0.24226</v>
      </c>
      <c r="CW104" s="9">
        <v>5.5900000000000004E-3</v>
      </c>
      <c r="CX104" s="9">
        <v>5.1880000000000003E-2</v>
      </c>
      <c r="CY104" s="9">
        <v>3.388E-2</v>
      </c>
      <c r="CZ104" s="9">
        <v>3.5500000000000002E-3</v>
      </c>
      <c r="DA104" s="9">
        <v>8.8599999999999998E-3</v>
      </c>
      <c r="DB104" s="9">
        <v>2.7300000000000001E-2</v>
      </c>
      <c r="DC104" s="9">
        <v>4.5499999999999999E-2</v>
      </c>
      <c r="DD104" s="9">
        <v>7.6299999999999996E-3</v>
      </c>
      <c r="DE104" s="9">
        <v>1.54853</v>
      </c>
      <c r="DF104" s="9">
        <v>8.1099999999999992E-3</v>
      </c>
      <c r="DG104" s="9">
        <v>1.167E-2</v>
      </c>
      <c r="DH104" s="9">
        <v>0.23796</v>
      </c>
    </row>
    <row r="105" spans="1:112" s="8" customFormat="1" x14ac:dyDescent="0.15">
      <c r="A105" s="9" t="s">
        <v>214</v>
      </c>
      <c r="B105" s="9">
        <v>7.2293000000000003</v>
      </c>
      <c r="C105" s="9">
        <v>11.766389999999999</v>
      </c>
      <c r="D105" s="9">
        <v>10.765879999999999</v>
      </c>
      <c r="E105" s="9">
        <v>14.065429999999999</v>
      </c>
      <c r="F105" s="9">
        <v>15.94539</v>
      </c>
      <c r="G105" s="9">
        <v>4.7098199999999997</v>
      </c>
      <c r="H105" s="9">
        <v>1.5768</v>
      </c>
      <c r="I105" s="9">
        <v>0.41825000000000001</v>
      </c>
      <c r="J105" s="9">
        <v>0.74470000000000003</v>
      </c>
      <c r="K105" s="9">
        <v>0.29615999999999998</v>
      </c>
      <c r="L105" s="9">
        <v>0.23152</v>
      </c>
      <c r="M105" s="9">
        <v>8.2417899999999999</v>
      </c>
      <c r="N105" s="9">
        <v>5.3961100000000002</v>
      </c>
      <c r="O105" s="9">
        <v>5.5649999999999998E-2</v>
      </c>
      <c r="P105" s="9">
        <v>0.56662000000000001</v>
      </c>
      <c r="Q105" s="9">
        <v>1.05589</v>
      </c>
      <c r="R105" s="9">
        <v>1.9E-2</v>
      </c>
      <c r="S105" s="9">
        <v>1.0290900000000001</v>
      </c>
      <c r="T105" s="9">
        <v>8.1920000000000007E-2</v>
      </c>
      <c r="U105" s="9">
        <v>5.1139999999999998E-2</v>
      </c>
      <c r="V105" s="9">
        <v>0.33034000000000002</v>
      </c>
      <c r="W105" s="9">
        <v>9.4899999999999998E-2</v>
      </c>
      <c r="X105" s="9">
        <v>7.417E-2</v>
      </c>
      <c r="Y105" s="9">
        <v>0.19789000000000001</v>
      </c>
      <c r="Z105" s="9">
        <v>4.2079999999999999E-2</v>
      </c>
      <c r="AA105" s="25">
        <v>0.52790999999999999</v>
      </c>
      <c r="AB105" s="25">
        <v>10.49629</v>
      </c>
      <c r="AC105" s="9">
        <v>8.6999999999999994E-2</v>
      </c>
      <c r="AD105" s="9">
        <v>1.208E-2</v>
      </c>
      <c r="AE105" s="9">
        <v>8.3820000000000006E-2</v>
      </c>
      <c r="AF105" s="25">
        <v>8.1062399999999997</v>
      </c>
      <c r="AG105" s="9">
        <v>2.1822699999999999</v>
      </c>
      <c r="AH105" s="9">
        <v>2.87439</v>
      </c>
      <c r="AI105" s="9">
        <v>1.8853200000000001</v>
      </c>
      <c r="AJ105" s="9">
        <v>1.3371500000000001</v>
      </c>
      <c r="AK105" s="9">
        <v>0.34797</v>
      </c>
      <c r="AL105" s="9">
        <v>0.57499999999999996</v>
      </c>
      <c r="AM105" s="9">
        <v>1.19811</v>
      </c>
      <c r="AN105" s="9">
        <v>6.6019999999999995E-2</v>
      </c>
      <c r="AO105" s="9">
        <v>4.0120000000000003E-2</v>
      </c>
      <c r="AP105" s="9">
        <v>3.5802499999999999</v>
      </c>
      <c r="AQ105" s="25">
        <v>0.13411999999999999</v>
      </c>
      <c r="AR105" s="9">
        <v>0.19966</v>
      </c>
      <c r="AS105" s="9">
        <v>9.5750000000000002E-2</v>
      </c>
      <c r="AT105" s="25">
        <v>0.11938</v>
      </c>
      <c r="AU105" s="9">
        <v>0.74653999999999998</v>
      </c>
      <c r="AV105" s="25">
        <v>2.1711900000000002</v>
      </c>
      <c r="AW105" s="9">
        <v>8.4290000000000004E-2</v>
      </c>
      <c r="AX105" s="9">
        <v>5</v>
      </c>
      <c r="AY105" s="9">
        <v>0.39047999999999999</v>
      </c>
      <c r="AZ105" s="9">
        <v>0.46681</v>
      </c>
      <c r="BA105" s="9">
        <v>3.3400000000000001E-3</v>
      </c>
      <c r="BB105" s="9">
        <v>0.33478000000000002</v>
      </c>
      <c r="BC105" s="9">
        <v>9.5909999999999995E-2</v>
      </c>
      <c r="BD105" s="9">
        <v>0.26401999999999998</v>
      </c>
      <c r="BE105" s="9">
        <v>0.12432</v>
      </c>
      <c r="BF105" s="9">
        <v>2.0259200000000002</v>
      </c>
      <c r="BG105" s="9">
        <v>1.2118800000000001</v>
      </c>
      <c r="BH105" s="9">
        <v>5.2310000000000002E-2</v>
      </c>
      <c r="BI105" s="9">
        <v>0.4234</v>
      </c>
      <c r="BJ105" s="25">
        <v>0.19011</v>
      </c>
      <c r="BK105" s="9">
        <v>5</v>
      </c>
      <c r="BL105" s="9">
        <v>0.12895000000000001</v>
      </c>
      <c r="BM105" s="9">
        <v>0.23216999999999999</v>
      </c>
      <c r="BN105" s="9">
        <v>1.0097799999999999</v>
      </c>
      <c r="BO105" s="25">
        <v>0.14493</v>
      </c>
      <c r="BP105" s="9">
        <v>3.8700000000000002E-3</v>
      </c>
      <c r="BQ105" s="9">
        <v>2.623E-2</v>
      </c>
      <c r="BR105" s="9">
        <v>7.4709999999999999E-2</v>
      </c>
      <c r="BS105" s="9">
        <v>4.9430000000000002E-2</v>
      </c>
      <c r="BT105" s="9">
        <v>2.32E-3</v>
      </c>
      <c r="BU105" s="25">
        <v>0.10226</v>
      </c>
      <c r="BV105" s="9">
        <v>2.36578</v>
      </c>
      <c r="BW105" s="9">
        <v>9.6439999999999998E-2</v>
      </c>
      <c r="BX105" s="9">
        <v>1.6000000000000001E-3</v>
      </c>
      <c r="BY105" s="9">
        <v>6.6119999999999998E-2</v>
      </c>
      <c r="BZ105" s="9">
        <v>3.9010000000000003E-2</v>
      </c>
      <c r="CA105" s="25">
        <v>3.1609500000000001</v>
      </c>
      <c r="CB105" s="25">
        <v>6.4432</v>
      </c>
      <c r="CC105" s="9">
        <v>1.67E-3</v>
      </c>
      <c r="CD105" s="9">
        <v>5.5000000000000003E-4</v>
      </c>
      <c r="CE105" s="9">
        <v>5</v>
      </c>
      <c r="CF105" s="9">
        <v>4.7829999999999998E-2</v>
      </c>
      <c r="CG105" s="9">
        <v>0.75754999999999995</v>
      </c>
      <c r="CH105" s="9">
        <v>4.3409999999999997E-2</v>
      </c>
      <c r="CI105" s="9">
        <v>0.65988999999999998</v>
      </c>
      <c r="CJ105" s="9">
        <v>0.48111999999999999</v>
      </c>
      <c r="CK105" s="9">
        <v>0.18310000000000001</v>
      </c>
      <c r="CL105" s="9">
        <v>2.0600000000000002E-3</v>
      </c>
      <c r="CM105" s="9">
        <v>2.265E-2</v>
      </c>
      <c r="CN105" s="9">
        <v>5</v>
      </c>
      <c r="CO105" s="9">
        <v>2.4199999999999998E-3</v>
      </c>
      <c r="CP105" s="9">
        <v>3.329E-2</v>
      </c>
      <c r="CQ105" s="9">
        <v>8.9330000000000007E-2</v>
      </c>
      <c r="CR105" s="9">
        <v>4.1520000000000001E-2</v>
      </c>
      <c r="CS105" s="9">
        <v>3.5639999999999998E-2</v>
      </c>
      <c r="CT105" s="9">
        <v>3.2489999999999998E-2</v>
      </c>
      <c r="CU105" s="9">
        <v>3.7819999999999999E-2</v>
      </c>
      <c r="CV105" s="9">
        <v>0.25930999999999998</v>
      </c>
      <c r="CW105" s="9">
        <v>4.0099999999999997E-3</v>
      </c>
      <c r="CX105" s="9">
        <v>2.3820000000000001E-2</v>
      </c>
      <c r="CY105" s="9">
        <v>3.3500000000000002E-2</v>
      </c>
      <c r="CZ105" s="9">
        <v>8.8000000000000003E-4</v>
      </c>
      <c r="DA105" s="9">
        <v>8.7600000000000004E-3</v>
      </c>
      <c r="DB105" s="9">
        <v>2.5669999999999998E-2</v>
      </c>
      <c r="DC105" s="9">
        <v>2.9860000000000001E-2</v>
      </c>
      <c r="DD105" s="9">
        <v>4.1599999999999996E-3</v>
      </c>
      <c r="DE105" s="9">
        <v>0.39989000000000002</v>
      </c>
      <c r="DF105" s="9">
        <v>4.5199999999999997E-3</v>
      </c>
      <c r="DG105" s="9">
        <v>3.2699999999999999E-3</v>
      </c>
      <c r="DH105" s="9">
        <v>0.13124</v>
      </c>
    </row>
    <row r="106" spans="1:112" s="8" customFormat="1" x14ac:dyDescent="0.15">
      <c r="A106" s="9" t="s">
        <v>215</v>
      </c>
      <c r="B106" s="9">
        <v>17.221579999999999</v>
      </c>
      <c r="C106" s="9">
        <v>84.287270000000007</v>
      </c>
      <c r="D106" s="9">
        <v>16.749410000000001</v>
      </c>
      <c r="E106" s="9">
        <v>161.80716000000001</v>
      </c>
      <c r="F106" s="9">
        <v>17.644870000000001</v>
      </c>
      <c r="G106" s="9">
        <v>8.0687899999999999</v>
      </c>
      <c r="H106" s="9">
        <v>2.1001300000000001</v>
      </c>
      <c r="I106" s="9">
        <v>0.38314999999999999</v>
      </c>
      <c r="J106" s="9">
        <v>1.3331500000000001</v>
      </c>
      <c r="K106" s="9">
        <v>0.33056999999999997</v>
      </c>
      <c r="L106" s="9">
        <v>0.23762</v>
      </c>
      <c r="M106" s="9">
        <v>7.8443399999999999</v>
      </c>
      <c r="N106" s="9">
        <v>4.3698199999999998</v>
      </c>
      <c r="O106" s="9">
        <v>5.7959999999999998E-2</v>
      </c>
      <c r="P106" s="9">
        <v>0.59169000000000005</v>
      </c>
      <c r="Q106" s="9">
        <v>1.43543</v>
      </c>
      <c r="R106" s="9">
        <v>1.051E-2</v>
      </c>
      <c r="S106" s="9">
        <v>3.2681200000000001</v>
      </c>
      <c r="T106" s="9">
        <v>0.29100999999999999</v>
      </c>
      <c r="U106" s="9">
        <v>2.9649999999999999E-2</v>
      </c>
      <c r="V106" s="9">
        <v>0.30592999999999998</v>
      </c>
      <c r="W106" s="9">
        <v>0.13208</v>
      </c>
      <c r="X106" s="9">
        <v>0.11867999999999999</v>
      </c>
      <c r="Y106" s="9">
        <v>0.25206000000000001</v>
      </c>
      <c r="Z106" s="9">
        <v>5.3030000000000001E-2</v>
      </c>
      <c r="AA106" s="25">
        <v>0.49654999999999999</v>
      </c>
      <c r="AB106" s="25">
        <v>0.51675000000000004</v>
      </c>
      <c r="AC106" s="9">
        <v>8.6260000000000003E-2</v>
      </c>
      <c r="AD106" s="9">
        <v>1.14E-3</v>
      </c>
      <c r="AE106" s="9">
        <v>7.5310000000000002E-2</v>
      </c>
      <c r="AF106" s="25">
        <v>9.6736799999999992</v>
      </c>
      <c r="AG106" s="9">
        <v>1.53301</v>
      </c>
      <c r="AH106" s="9">
        <v>1.82623</v>
      </c>
      <c r="AI106" s="9">
        <v>1.51054</v>
      </c>
      <c r="AJ106" s="9">
        <v>0.98611000000000004</v>
      </c>
      <c r="AK106" s="9">
        <v>0.34366999999999998</v>
      </c>
      <c r="AL106" s="9">
        <v>0.59158999999999995</v>
      </c>
      <c r="AM106" s="9">
        <v>2.0591499999999998</v>
      </c>
      <c r="AN106" s="9">
        <v>7.4900000000000001E-3</v>
      </c>
      <c r="AO106" s="9">
        <v>9.1699999999999993E-3</v>
      </c>
      <c r="AP106" s="9">
        <v>9.4063400000000001</v>
      </c>
      <c r="AQ106" s="25">
        <v>12.87988</v>
      </c>
      <c r="AR106" s="9">
        <v>1.9949999999999999E-2</v>
      </c>
      <c r="AS106" s="9">
        <v>4.6109999999999998E-2</v>
      </c>
      <c r="AT106" s="25">
        <v>0.20809</v>
      </c>
      <c r="AU106" s="9">
        <v>1.2407300000000001</v>
      </c>
      <c r="AV106" s="25">
        <v>2.2855699999999999</v>
      </c>
      <c r="AW106" s="9">
        <v>6.0200000000000002E-3</v>
      </c>
      <c r="AX106" s="9">
        <v>5</v>
      </c>
      <c r="AY106" s="9">
        <v>0.20472000000000001</v>
      </c>
      <c r="AZ106" s="9">
        <v>0.34304000000000001</v>
      </c>
      <c r="BA106" s="9">
        <v>2.15E-3</v>
      </c>
      <c r="BB106" s="9">
        <v>0.29348999999999997</v>
      </c>
      <c r="BC106" s="9">
        <v>5.7540000000000001E-2</v>
      </c>
      <c r="BD106" s="9">
        <v>0.19663</v>
      </c>
      <c r="BE106" s="9">
        <v>0.1124</v>
      </c>
      <c r="BF106" s="9">
        <v>1.0752699999999999</v>
      </c>
      <c r="BG106" s="9">
        <v>3.2335500000000001</v>
      </c>
      <c r="BH106" s="9">
        <v>4.8000000000000001E-2</v>
      </c>
      <c r="BI106" s="9">
        <v>0.33983000000000002</v>
      </c>
      <c r="BJ106" s="25">
        <v>0.38</v>
      </c>
      <c r="BK106" s="9">
        <v>5</v>
      </c>
      <c r="BL106" s="9">
        <v>6.2420000000000003E-2</v>
      </c>
      <c r="BM106" s="9">
        <v>0.21296000000000001</v>
      </c>
      <c r="BN106" s="9">
        <v>0.31295000000000001</v>
      </c>
      <c r="BO106" s="25">
        <v>0.12497999999999999</v>
      </c>
      <c r="BP106" s="9">
        <v>4.45E-3</v>
      </c>
      <c r="BQ106" s="9">
        <v>2.4199999999999999E-2</v>
      </c>
      <c r="BR106" s="9">
        <v>6.6439999999999999E-2</v>
      </c>
      <c r="BS106" s="9">
        <v>5.6230000000000002E-2</v>
      </c>
      <c r="BT106" s="9">
        <v>1.9599999999999999E-3</v>
      </c>
      <c r="BU106" s="25">
        <v>0.12659000000000001</v>
      </c>
      <c r="BV106" s="9">
        <v>2.1357400000000002</v>
      </c>
      <c r="BW106" s="9">
        <v>0.14155999999999999</v>
      </c>
      <c r="BX106" s="9">
        <v>1.1100000000000001E-3</v>
      </c>
      <c r="BY106" s="9">
        <v>4.7129999999999998E-2</v>
      </c>
      <c r="BZ106" s="9">
        <v>2.479E-2</v>
      </c>
      <c r="CA106" s="25">
        <v>4.4751799999999999</v>
      </c>
      <c r="CB106" s="25">
        <v>6.6991300000000003</v>
      </c>
      <c r="CC106" s="9">
        <v>1.32E-3</v>
      </c>
      <c r="CD106" s="9">
        <v>6.8000000000000005E-4</v>
      </c>
      <c r="CE106" s="9">
        <v>5</v>
      </c>
      <c r="CF106" s="9">
        <v>5.4429999999999999E-2</v>
      </c>
      <c r="CG106" s="9">
        <v>0.65661000000000003</v>
      </c>
      <c r="CH106" s="9">
        <v>5.0349999999999999E-2</v>
      </c>
      <c r="CI106" s="9">
        <v>0.74450000000000005</v>
      </c>
      <c r="CJ106" s="9">
        <v>0.53266999999999998</v>
      </c>
      <c r="CK106" s="9">
        <v>0.24448</v>
      </c>
      <c r="CL106" s="9">
        <v>2.6800000000000001E-3</v>
      </c>
      <c r="CM106" s="9">
        <v>2.7140000000000001E-2</v>
      </c>
      <c r="CN106" s="9">
        <v>5</v>
      </c>
      <c r="CO106" s="9">
        <v>2.4099999999999998E-3</v>
      </c>
      <c r="CP106" s="9">
        <v>3.6269999999999997E-2</v>
      </c>
      <c r="CQ106" s="9">
        <v>0.10256999999999999</v>
      </c>
      <c r="CR106" s="9">
        <v>4.7059999999999998E-2</v>
      </c>
      <c r="CS106" s="9">
        <v>4.122E-2</v>
      </c>
      <c r="CT106" s="9">
        <v>3.8490000000000003E-2</v>
      </c>
      <c r="CU106" s="9">
        <v>4.3740000000000001E-2</v>
      </c>
      <c r="CV106" s="9">
        <v>0.30557000000000001</v>
      </c>
      <c r="CW106" s="9">
        <v>4.79E-3</v>
      </c>
      <c r="CX106" s="9">
        <v>2.7879999999999999E-2</v>
      </c>
      <c r="CY106" s="9">
        <v>3.8830000000000003E-2</v>
      </c>
      <c r="CZ106" s="9">
        <v>2.64E-3</v>
      </c>
      <c r="DA106" s="9">
        <v>1.031E-2</v>
      </c>
      <c r="DB106" s="9">
        <v>3.3239999999999999E-2</v>
      </c>
      <c r="DC106" s="9">
        <v>5.6009999999999997E-2</v>
      </c>
      <c r="DD106" s="9">
        <v>5.0299999999999997E-3</v>
      </c>
      <c r="DE106" s="9">
        <v>1.0907800000000001</v>
      </c>
      <c r="DF106" s="9">
        <v>5.1900000000000002E-3</v>
      </c>
      <c r="DG106" s="9">
        <v>6.0400000000000002E-3</v>
      </c>
      <c r="DH106" s="9">
        <v>0.23644000000000001</v>
      </c>
    </row>
    <row r="107" spans="1:112" s="8" customFormat="1" x14ac:dyDescent="0.15">
      <c r="A107" s="9" t="s">
        <v>216</v>
      </c>
      <c r="B107" s="9">
        <v>3.1852900000000002</v>
      </c>
      <c r="C107" s="9">
        <v>6.3207899999999997</v>
      </c>
      <c r="D107" s="9">
        <v>4.1059599999999996</v>
      </c>
      <c r="E107" s="9">
        <v>7.2341899999999999</v>
      </c>
      <c r="F107" s="9">
        <v>18.034490000000002</v>
      </c>
      <c r="G107" s="9">
        <v>5.4496000000000002</v>
      </c>
      <c r="H107" s="9">
        <v>1.02023</v>
      </c>
      <c r="I107" s="9">
        <v>7.1429999999999993E-2</v>
      </c>
      <c r="J107" s="9">
        <v>2.913E-2</v>
      </c>
      <c r="K107" s="9">
        <v>8.3800000000000003E-3</v>
      </c>
      <c r="L107" s="9">
        <v>0.10063</v>
      </c>
      <c r="M107" s="9">
        <v>10.187810000000001</v>
      </c>
      <c r="N107" s="9">
        <v>7.1940400000000002</v>
      </c>
      <c r="O107" s="9">
        <v>2.3550000000000001E-2</v>
      </c>
      <c r="P107" s="9">
        <v>0.44542999999999999</v>
      </c>
      <c r="Q107" s="9">
        <v>2.6372900000000001</v>
      </c>
      <c r="R107" s="9">
        <v>8.0199999999999994E-3</v>
      </c>
      <c r="S107" s="9">
        <v>0.15887000000000001</v>
      </c>
      <c r="T107" s="9">
        <v>2.9829999999999999E-2</v>
      </c>
      <c r="U107" s="9">
        <v>3.0630000000000001E-2</v>
      </c>
      <c r="V107" s="9">
        <v>0.33784999999999998</v>
      </c>
      <c r="W107" s="9">
        <v>2.264E-2</v>
      </c>
      <c r="X107" s="9">
        <v>2.6679999999999999E-2</v>
      </c>
      <c r="Y107" s="9">
        <v>2.6419999999999999E-2</v>
      </c>
      <c r="Z107" s="9">
        <v>5.4000000000000001E-4</v>
      </c>
      <c r="AA107" s="25">
        <v>0.19975999999999999</v>
      </c>
      <c r="AB107" s="25">
        <v>0.64134000000000002</v>
      </c>
      <c r="AC107" s="9">
        <v>5.2540000000000003E-2</v>
      </c>
      <c r="AD107" s="9">
        <v>4.8999999999999998E-3</v>
      </c>
      <c r="AE107" s="9">
        <v>2.6419999999999999E-2</v>
      </c>
      <c r="AF107" s="25">
        <v>7.5569499999999996</v>
      </c>
      <c r="AG107" s="9">
        <v>0.45007000000000003</v>
      </c>
      <c r="AH107" s="9">
        <v>1.43668</v>
      </c>
      <c r="AI107" s="9">
        <v>0.41943000000000003</v>
      </c>
      <c r="AJ107" s="9">
        <v>0.30789</v>
      </c>
      <c r="AK107" s="9">
        <v>0.14088999999999999</v>
      </c>
      <c r="AL107" s="9">
        <v>0.37397000000000002</v>
      </c>
      <c r="AM107" s="9">
        <v>0.29759000000000002</v>
      </c>
      <c r="AN107" s="9">
        <v>7.3400000000000002E-3</v>
      </c>
      <c r="AO107" s="9">
        <v>1.362E-2</v>
      </c>
      <c r="AP107" s="9">
        <v>0.78747</v>
      </c>
      <c r="AQ107" s="25">
        <v>0.19198999999999999</v>
      </c>
      <c r="AR107" s="9">
        <v>1.061E-2</v>
      </c>
      <c r="AS107" s="9">
        <v>7.5560000000000002E-2</v>
      </c>
      <c r="AT107" s="25">
        <v>0.34439999999999998</v>
      </c>
      <c r="AU107" s="9">
        <v>0.17982000000000001</v>
      </c>
      <c r="AV107" s="25">
        <v>1.33473</v>
      </c>
      <c r="AW107" s="9">
        <v>4.4600000000000004E-3</v>
      </c>
      <c r="AX107" s="9">
        <v>5</v>
      </c>
      <c r="AY107" s="9">
        <v>0.12852</v>
      </c>
      <c r="AZ107" s="9">
        <v>0.26843</v>
      </c>
      <c r="BA107" s="9">
        <v>4.0099999999999997E-3</v>
      </c>
      <c r="BB107" s="9">
        <v>0.17043</v>
      </c>
      <c r="BC107" s="9">
        <v>3.3029999999999997E-2</v>
      </c>
      <c r="BD107" s="9">
        <v>0.12536</v>
      </c>
      <c r="BE107" s="9">
        <v>0.12167</v>
      </c>
      <c r="BF107" s="9">
        <v>1.1748799999999999</v>
      </c>
      <c r="BG107" s="9">
        <v>0.82138999999999995</v>
      </c>
      <c r="BH107" s="9">
        <v>3.1510000000000003E-2</v>
      </c>
      <c r="BI107" s="9">
        <v>0.31324000000000002</v>
      </c>
      <c r="BJ107" s="25">
        <v>0.17882999999999999</v>
      </c>
      <c r="BK107" s="9">
        <v>5</v>
      </c>
      <c r="BL107" s="9">
        <v>0.10415000000000001</v>
      </c>
      <c r="BM107" s="9">
        <v>0.24360999999999999</v>
      </c>
      <c r="BN107" s="9">
        <v>0.25379000000000002</v>
      </c>
      <c r="BO107" s="25">
        <v>0.26191999999999999</v>
      </c>
      <c r="BP107" s="9">
        <v>9.2000000000000003E-4</v>
      </c>
      <c r="BQ107" s="9">
        <v>1.7489999999999999E-2</v>
      </c>
      <c r="BR107" s="9">
        <v>6.2480000000000001E-2</v>
      </c>
      <c r="BS107" s="9">
        <v>3.5860000000000003E-2</v>
      </c>
      <c r="BT107" s="9">
        <v>1.1299999999999999E-3</v>
      </c>
      <c r="BU107" s="25">
        <v>0.13158</v>
      </c>
      <c r="BV107" s="9">
        <v>2.3696600000000001</v>
      </c>
      <c r="BW107" s="9">
        <v>0.10625999999999999</v>
      </c>
      <c r="BX107" s="9">
        <v>0</v>
      </c>
      <c r="BY107" s="9">
        <v>5.4919999999999997E-2</v>
      </c>
      <c r="BZ107" s="9">
        <v>2.8510000000000001E-2</v>
      </c>
      <c r="CA107" s="25">
        <v>4.1175499999999996</v>
      </c>
      <c r="CB107" s="25">
        <v>12.06643</v>
      </c>
      <c r="CC107" s="9">
        <v>1.7600000000000001E-3</v>
      </c>
      <c r="CD107" s="9">
        <v>1.4E-3</v>
      </c>
      <c r="CE107" s="9">
        <v>5</v>
      </c>
      <c r="CF107" s="9">
        <v>4.7019999999999999E-2</v>
      </c>
      <c r="CG107" s="9">
        <v>0.65544000000000002</v>
      </c>
      <c r="CH107" s="9">
        <v>5.2150000000000002E-2</v>
      </c>
      <c r="CI107" s="9">
        <v>0.73055000000000003</v>
      </c>
      <c r="CJ107" s="9">
        <v>0.54083999999999999</v>
      </c>
      <c r="CK107" s="9">
        <v>0.24634</v>
      </c>
      <c r="CL107" s="9">
        <v>3.8400000000000001E-3</v>
      </c>
      <c r="CM107" s="9">
        <v>2.5940000000000001E-2</v>
      </c>
      <c r="CN107" s="9">
        <v>5</v>
      </c>
      <c r="CO107" s="9">
        <v>2.0699999999999998E-3</v>
      </c>
      <c r="CP107" s="9">
        <v>3.6659999999999998E-2</v>
      </c>
      <c r="CQ107" s="9">
        <v>0.10453</v>
      </c>
      <c r="CR107" s="9">
        <v>4.7800000000000002E-2</v>
      </c>
      <c r="CS107" s="9">
        <v>5.5739999999999998E-2</v>
      </c>
      <c r="CT107" s="9">
        <v>3.9809999999999998E-2</v>
      </c>
      <c r="CU107" s="9">
        <v>4.5749999999999999E-2</v>
      </c>
      <c r="CV107" s="9">
        <v>0.32246999999999998</v>
      </c>
      <c r="CW107" s="9">
        <v>5.2500000000000003E-3</v>
      </c>
      <c r="CX107" s="9">
        <v>2.5360000000000001E-2</v>
      </c>
      <c r="CY107" s="9">
        <v>4.376E-2</v>
      </c>
      <c r="CZ107" s="9">
        <v>5.62E-3</v>
      </c>
      <c r="DA107" s="9">
        <v>1.187E-2</v>
      </c>
      <c r="DB107" s="9">
        <v>3.6490000000000002E-2</v>
      </c>
      <c r="DC107" s="9">
        <v>4.6530000000000002E-2</v>
      </c>
      <c r="DD107" s="9">
        <v>6.1199999999999996E-3</v>
      </c>
      <c r="DE107" s="9">
        <v>0.80916999999999994</v>
      </c>
      <c r="DF107" s="9">
        <v>7.6000000000000004E-4</v>
      </c>
      <c r="DG107" s="9">
        <v>1.0149999999999999E-2</v>
      </c>
      <c r="DH107" s="9">
        <v>0.24690999999999999</v>
      </c>
    </row>
    <row r="108" spans="1:112" s="8" customFormat="1" x14ac:dyDescent="0.15">
      <c r="A108" s="9" t="s">
        <v>217</v>
      </c>
      <c r="B108" s="9">
        <v>2.71292</v>
      </c>
      <c r="C108" s="9">
        <v>1.33904</v>
      </c>
      <c r="D108" s="9">
        <v>3.3794300000000002</v>
      </c>
      <c r="E108" s="9">
        <v>0.26461000000000001</v>
      </c>
      <c r="F108" s="9">
        <v>23.768899999999999</v>
      </c>
      <c r="G108" s="9">
        <v>4.1133800000000003</v>
      </c>
      <c r="H108" s="9">
        <v>0.95404</v>
      </c>
      <c r="I108" s="9">
        <v>4.1410000000000002E-2</v>
      </c>
      <c r="J108" s="9">
        <v>1.8450000000000001E-2</v>
      </c>
      <c r="K108" s="9">
        <v>0</v>
      </c>
      <c r="L108" s="9">
        <v>6.5519999999999995E-2</v>
      </c>
      <c r="M108" s="9">
        <v>8.3718400000000006</v>
      </c>
      <c r="N108" s="9">
        <v>4.7095000000000002</v>
      </c>
      <c r="O108" s="9">
        <v>5.2850000000000001E-2</v>
      </c>
      <c r="P108" s="9">
        <v>0.56640000000000001</v>
      </c>
      <c r="Q108" s="9">
        <v>6.7878299999999996</v>
      </c>
      <c r="R108" s="9">
        <v>1.303E-2</v>
      </c>
      <c r="S108" s="9">
        <v>4.8520000000000001E-2</v>
      </c>
      <c r="T108" s="9">
        <v>7.5359999999999996E-2</v>
      </c>
      <c r="U108" s="9">
        <v>4.0980000000000003E-2</v>
      </c>
      <c r="V108" s="9">
        <v>0.34300999999999998</v>
      </c>
      <c r="W108" s="9">
        <v>6.7000000000000002E-3</v>
      </c>
      <c r="X108" s="9">
        <v>1.4250000000000001E-2</v>
      </c>
      <c r="Y108" s="9">
        <v>1.7319999999999999E-2</v>
      </c>
      <c r="Z108" s="9">
        <v>1.31E-3</v>
      </c>
      <c r="AA108" s="25">
        <v>0.1817</v>
      </c>
      <c r="AB108" s="25">
        <v>0.48144999999999999</v>
      </c>
      <c r="AC108" s="9">
        <v>9.6640000000000004E-2</v>
      </c>
      <c r="AD108" s="9">
        <v>2.3600000000000001E-3</v>
      </c>
      <c r="AE108" s="9">
        <v>2.23E-2</v>
      </c>
      <c r="AF108" s="25">
        <v>5.5522900000000002</v>
      </c>
      <c r="AG108" s="9">
        <v>0.64478999999999997</v>
      </c>
      <c r="AH108" s="9">
        <v>1.0788500000000001</v>
      </c>
      <c r="AI108" s="9">
        <v>0.32188</v>
      </c>
      <c r="AJ108" s="9">
        <v>7.4620000000000006E-2</v>
      </c>
      <c r="AK108" s="9">
        <v>6.6650000000000001E-2</v>
      </c>
      <c r="AL108" s="9">
        <v>0.21031</v>
      </c>
      <c r="AM108" s="9">
        <v>0.24074999999999999</v>
      </c>
      <c r="AN108" s="9">
        <v>5.1799999999999997E-3</v>
      </c>
      <c r="AO108" s="9">
        <v>1.12E-2</v>
      </c>
      <c r="AP108" s="9">
        <v>0.88746000000000003</v>
      </c>
      <c r="AQ108" s="25">
        <v>2.4250000000000001E-2</v>
      </c>
      <c r="AR108" s="9">
        <v>1.8530000000000001E-2</v>
      </c>
      <c r="AS108" s="9">
        <v>4.7140000000000001E-2</v>
      </c>
      <c r="AT108" s="25">
        <v>0.24593999999999999</v>
      </c>
      <c r="AU108" s="9">
        <v>0.15276999999999999</v>
      </c>
      <c r="AV108" s="25">
        <v>0.73185</v>
      </c>
      <c r="AW108" s="9">
        <v>5.6499999999999996E-3</v>
      </c>
      <c r="AX108" s="9">
        <v>5</v>
      </c>
      <c r="AY108" s="9">
        <v>0.10845</v>
      </c>
      <c r="AZ108" s="9">
        <v>0.16103000000000001</v>
      </c>
      <c r="BA108" s="9">
        <v>3.32E-3</v>
      </c>
      <c r="BB108" s="9">
        <v>8.6889999999999995E-2</v>
      </c>
      <c r="BC108" s="9">
        <v>2.8320000000000001E-2</v>
      </c>
      <c r="BD108" s="9">
        <v>9.4409999999999994E-2</v>
      </c>
      <c r="BE108" s="9">
        <v>0.12375</v>
      </c>
      <c r="BF108" s="9">
        <v>0.67271000000000003</v>
      </c>
      <c r="BG108" s="9">
        <v>0.59372999999999998</v>
      </c>
      <c r="BH108" s="9">
        <v>1.8270000000000002E-2</v>
      </c>
      <c r="BI108" s="9">
        <v>0.25670999999999999</v>
      </c>
      <c r="BJ108" s="25">
        <v>0.36003000000000002</v>
      </c>
      <c r="BK108" s="9">
        <v>5</v>
      </c>
      <c r="BL108" s="9">
        <v>7.3469999999999994E-2</v>
      </c>
      <c r="BM108" s="9">
        <v>0.13894999999999999</v>
      </c>
      <c r="BN108" s="9">
        <v>0.22065000000000001</v>
      </c>
      <c r="BO108" s="25">
        <v>0.28355999999999998</v>
      </c>
      <c r="BP108" s="9">
        <v>3.8500000000000001E-3</v>
      </c>
      <c r="BQ108" s="9">
        <v>1.3849999999999999E-2</v>
      </c>
      <c r="BR108" s="9">
        <v>5.0439999999999999E-2</v>
      </c>
      <c r="BS108" s="9">
        <v>2.4670000000000001E-2</v>
      </c>
      <c r="BT108" s="9">
        <v>1.5900000000000001E-3</v>
      </c>
      <c r="BU108" s="25">
        <v>0.10557999999999999</v>
      </c>
      <c r="BV108" s="9">
        <v>1.39821</v>
      </c>
      <c r="BW108" s="9">
        <v>7.4940000000000007E-2</v>
      </c>
      <c r="BX108" s="9">
        <v>1.5200000000000001E-3</v>
      </c>
      <c r="BY108" s="9">
        <v>3.5310000000000001E-2</v>
      </c>
      <c r="BZ108" s="9">
        <v>2.4199999999999999E-2</v>
      </c>
      <c r="CA108" s="25">
        <v>4.6800600000000001</v>
      </c>
      <c r="CB108" s="25">
        <v>9.4017900000000001</v>
      </c>
      <c r="CC108" s="9">
        <v>4.6999999999999999E-4</v>
      </c>
      <c r="CD108" s="9">
        <v>2.1199999999999999E-3</v>
      </c>
      <c r="CE108" s="9">
        <v>5</v>
      </c>
      <c r="CF108" s="9">
        <v>3.8890000000000001E-2</v>
      </c>
      <c r="CG108" s="9">
        <v>0.49051</v>
      </c>
      <c r="CH108" s="9">
        <v>3.9399999999999998E-2</v>
      </c>
      <c r="CI108" s="9">
        <v>0.48320000000000002</v>
      </c>
      <c r="CJ108" s="9">
        <v>0.36487000000000003</v>
      </c>
      <c r="CK108" s="9">
        <v>0.15755</v>
      </c>
      <c r="CL108" s="9">
        <v>2.9499999999999999E-3</v>
      </c>
      <c r="CM108" s="9">
        <v>1.932E-2</v>
      </c>
      <c r="CN108" s="9">
        <v>5</v>
      </c>
      <c r="CO108" s="9">
        <v>2.2300000000000002E-3</v>
      </c>
      <c r="CP108" s="9">
        <v>3.4369999999999998E-2</v>
      </c>
      <c r="CQ108" s="9">
        <v>9.9229999999999999E-2</v>
      </c>
      <c r="CR108" s="9">
        <v>4.5150000000000003E-2</v>
      </c>
      <c r="CS108" s="9">
        <v>4.5519999999999998E-2</v>
      </c>
      <c r="CT108" s="9">
        <v>3.6429999999999997E-2</v>
      </c>
      <c r="CU108" s="9">
        <v>4.283E-2</v>
      </c>
      <c r="CV108" s="9">
        <v>0.33133000000000001</v>
      </c>
      <c r="CW108" s="9">
        <v>5.6600000000000001E-3</v>
      </c>
      <c r="CX108" s="9">
        <v>2.1850000000000001E-2</v>
      </c>
      <c r="CY108" s="9">
        <v>4.1739999999999999E-2</v>
      </c>
      <c r="CZ108" s="9">
        <v>5.2599999999999999E-3</v>
      </c>
      <c r="DA108" s="9">
        <v>1.2290000000000001E-2</v>
      </c>
      <c r="DB108" s="9">
        <v>3.4930000000000003E-2</v>
      </c>
      <c r="DC108" s="9">
        <v>4.7329999999999997E-2</v>
      </c>
      <c r="DD108" s="9">
        <v>5.1700000000000001E-3</v>
      </c>
      <c r="DE108" s="9">
        <v>0.73601000000000005</v>
      </c>
      <c r="DF108" s="9">
        <v>6.9899999999999997E-3</v>
      </c>
      <c r="DG108" s="9">
        <v>5.45E-3</v>
      </c>
      <c r="DH108" s="9">
        <v>0.23808000000000001</v>
      </c>
    </row>
    <row r="109" spans="1:112" s="8" customFormat="1" x14ac:dyDescent="0.15">
      <c r="A109" s="9" t="s">
        <v>218</v>
      </c>
      <c r="B109" s="9">
        <v>2.6041699999999999</v>
      </c>
      <c r="C109" s="9">
        <v>0.83404999999999996</v>
      </c>
      <c r="D109" s="9">
        <v>3.0315500000000002</v>
      </c>
      <c r="E109" s="9">
        <v>0.27110000000000001</v>
      </c>
      <c r="F109" s="9">
        <v>23.52552</v>
      </c>
      <c r="G109" s="9">
        <v>4.1959600000000004</v>
      </c>
      <c r="H109" s="9">
        <v>0.82438</v>
      </c>
      <c r="I109" s="9">
        <v>6.8000000000000005E-2</v>
      </c>
      <c r="J109" s="9">
        <v>0</v>
      </c>
      <c r="K109" s="9">
        <v>0</v>
      </c>
      <c r="L109" s="9">
        <v>9.2289999999999997E-2</v>
      </c>
      <c r="M109" s="9">
        <v>9.9373500000000003</v>
      </c>
      <c r="N109" s="9">
        <v>6.06541</v>
      </c>
      <c r="O109" s="9">
        <v>1.6000000000000001E-3</v>
      </c>
      <c r="P109" s="9">
        <v>4.666E-2</v>
      </c>
      <c r="Q109" s="9">
        <v>8.1368899999999993</v>
      </c>
      <c r="R109" s="9">
        <v>0.20097999999999999</v>
      </c>
      <c r="S109" s="9">
        <v>5.9229999999999998E-2</v>
      </c>
      <c r="T109" s="9">
        <v>6.8190000000000001E-2</v>
      </c>
      <c r="U109" s="9">
        <v>0.18840000000000001</v>
      </c>
      <c r="V109" s="9">
        <v>1.0259400000000001</v>
      </c>
      <c r="W109" s="9">
        <v>9.9229999999999999E-2</v>
      </c>
      <c r="X109" s="9">
        <v>1.5689999999999999E-2</v>
      </c>
      <c r="Y109" s="9">
        <v>4.6489999999999997E-2</v>
      </c>
      <c r="Z109" s="9">
        <v>1.5610000000000001E-2</v>
      </c>
      <c r="AA109" s="25">
        <v>0.49465999999999999</v>
      </c>
      <c r="AB109" s="25">
        <v>22.593039999999998</v>
      </c>
      <c r="AC109" s="9">
        <v>0.29099000000000003</v>
      </c>
      <c r="AD109" s="9">
        <v>3.9789999999999999E-2</v>
      </c>
      <c r="AE109" s="9">
        <v>6.3659999999999994E-2</v>
      </c>
      <c r="AF109" s="25">
        <v>17.238949999999999</v>
      </c>
      <c r="AG109" s="9">
        <v>1.34E-3</v>
      </c>
      <c r="AH109" s="9">
        <v>3.08684</v>
      </c>
      <c r="AI109" s="9">
        <v>1.3418399999999999</v>
      </c>
      <c r="AJ109" s="9">
        <v>0.51554999999999995</v>
      </c>
      <c r="AK109" s="9">
        <v>0.29757</v>
      </c>
      <c r="AL109" s="9">
        <v>0.47314000000000001</v>
      </c>
      <c r="AM109" s="9">
        <v>0.45025999999999999</v>
      </c>
      <c r="AN109" s="9">
        <v>1.993E-2</v>
      </c>
      <c r="AO109" s="9">
        <v>3.2419999999999997E-2</v>
      </c>
      <c r="AP109" s="9">
        <v>1.21458</v>
      </c>
      <c r="AQ109" s="25">
        <v>0.39659</v>
      </c>
      <c r="AR109" s="9">
        <v>6.7049999999999998E-2</v>
      </c>
      <c r="AS109" s="9">
        <v>3.5279999999999999E-2</v>
      </c>
      <c r="AT109" s="25">
        <v>0.51737999999999995</v>
      </c>
      <c r="AU109" s="9">
        <v>0.33187</v>
      </c>
      <c r="AV109" s="25">
        <v>1.4264399999999999</v>
      </c>
      <c r="AW109" s="9">
        <v>2.4740000000000002E-2</v>
      </c>
      <c r="AX109" s="9">
        <v>5</v>
      </c>
      <c r="AY109" s="9">
        <v>0.45147999999999999</v>
      </c>
      <c r="AZ109" s="9">
        <v>0.28955999999999998</v>
      </c>
      <c r="BA109" s="9">
        <v>2.564E-2</v>
      </c>
      <c r="BB109" s="9">
        <v>0.26647999999999999</v>
      </c>
      <c r="BC109" s="9">
        <v>4.7899999999999998E-2</v>
      </c>
      <c r="BD109" s="9">
        <v>0.28791</v>
      </c>
      <c r="BE109" s="9">
        <v>0.37123</v>
      </c>
      <c r="BF109" s="9">
        <v>2.0251899999999998</v>
      </c>
      <c r="BG109" s="9">
        <v>0.64276</v>
      </c>
      <c r="BH109" s="9">
        <v>2.0879999999999999E-2</v>
      </c>
      <c r="BI109" s="9">
        <v>0.15392</v>
      </c>
      <c r="BJ109" s="25">
        <v>0.27655999999999997</v>
      </c>
      <c r="BK109" s="9">
        <v>5</v>
      </c>
      <c r="BL109" s="9">
        <v>4.3319999999999997E-2</v>
      </c>
      <c r="BM109" s="9">
        <v>0.15931999999999999</v>
      </c>
      <c r="BN109" s="9">
        <v>0.21590999999999999</v>
      </c>
      <c r="BO109" s="25">
        <v>0.13306000000000001</v>
      </c>
      <c r="BP109" s="9">
        <v>2.7000000000000001E-3</v>
      </c>
      <c r="BQ109" s="9">
        <v>1.328E-2</v>
      </c>
      <c r="BR109" s="9">
        <v>4.4110000000000003E-2</v>
      </c>
      <c r="BS109" s="9">
        <v>5.0729999999999997E-2</v>
      </c>
      <c r="BT109" s="9">
        <v>1.1999999999999999E-3</v>
      </c>
      <c r="BU109" s="25">
        <v>9.4039999999999999E-2</v>
      </c>
      <c r="BV109" s="9">
        <v>2.2388499999999998</v>
      </c>
      <c r="BW109" s="9">
        <v>9.6860000000000002E-2</v>
      </c>
      <c r="BX109" s="9">
        <v>2.7200000000000002E-3</v>
      </c>
      <c r="BY109" s="9">
        <v>4.7050000000000002E-2</v>
      </c>
      <c r="BZ109" s="9">
        <v>3.1719999999999998E-2</v>
      </c>
      <c r="CA109" s="25">
        <v>6.2875800000000002</v>
      </c>
      <c r="CB109" s="25">
        <v>15.044219999999999</v>
      </c>
      <c r="CC109" s="9">
        <v>1.34E-3</v>
      </c>
      <c r="CD109" s="9">
        <v>4.8999999999999998E-4</v>
      </c>
      <c r="CE109" s="9">
        <v>5</v>
      </c>
      <c r="CF109" s="9">
        <v>5.074E-2</v>
      </c>
      <c r="CG109" s="9">
        <v>0.63875000000000004</v>
      </c>
      <c r="CH109" s="9">
        <v>4.743E-2</v>
      </c>
      <c r="CI109" s="9">
        <v>0.63990999999999998</v>
      </c>
      <c r="CJ109" s="9">
        <v>0.49717</v>
      </c>
      <c r="CK109" s="9">
        <v>0.25240000000000001</v>
      </c>
      <c r="CL109" s="9">
        <v>1.5499999999999999E-3</v>
      </c>
      <c r="CM109" s="9">
        <v>3.6269999999999997E-2</v>
      </c>
      <c r="CN109" s="9">
        <v>5</v>
      </c>
      <c r="CO109" s="9">
        <v>2.3800000000000002E-3</v>
      </c>
      <c r="CP109" s="9">
        <v>4.3749999999999997E-2</v>
      </c>
      <c r="CQ109" s="9">
        <v>0.12942999999999999</v>
      </c>
      <c r="CR109" s="9">
        <v>6.2530000000000002E-2</v>
      </c>
      <c r="CS109" s="9">
        <v>6.6949999999999996E-2</v>
      </c>
      <c r="CT109" s="9">
        <v>5.3199999999999997E-2</v>
      </c>
      <c r="CU109" s="9">
        <v>5.7209999999999997E-2</v>
      </c>
      <c r="CV109" s="9">
        <v>0.47194000000000003</v>
      </c>
      <c r="CW109" s="9">
        <v>6.0299999999999998E-3</v>
      </c>
      <c r="CX109" s="9">
        <v>3.0509999999999999E-2</v>
      </c>
      <c r="CY109" s="9">
        <v>6.3039999999999999E-2</v>
      </c>
      <c r="CZ109" s="9">
        <v>2.3900000000000002E-3</v>
      </c>
      <c r="DA109" s="9">
        <v>1.8890000000000001E-2</v>
      </c>
      <c r="DB109" s="9">
        <v>5.7340000000000002E-2</v>
      </c>
      <c r="DC109" s="9">
        <v>7.2989999999999999E-2</v>
      </c>
      <c r="DD109" s="9">
        <v>6.8199999999999997E-3</v>
      </c>
      <c r="DE109" s="9">
        <v>1.35694</v>
      </c>
      <c r="DF109" s="9">
        <v>8.1799999999999998E-3</v>
      </c>
      <c r="DG109" s="9">
        <v>3.3600000000000001E-3</v>
      </c>
      <c r="DH109" s="9">
        <v>0.34884999999999999</v>
      </c>
    </row>
    <row r="110" spans="1:112" s="8" customFormat="1" x14ac:dyDescent="0.15">
      <c r="A110" s="9" t="s">
        <v>219</v>
      </c>
      <c r="B110" s="9">
        <v>3.00447</v>
      </c>
      <c r="C110" s="9">
        <v>2.8599100000000002</v>
      </c>
      <c r="D110" s="9">
        <v>5.42943</v>
      </c>
      <c r="E110" s="9">
        <v>0.40377999999999997</v>
      </c>
      <c r="F110" s="9">
        <v>23.55367</v>
      </c>
      <c r="G110" s="9">
        <v>7.6064299999999996</v>
      </c>
      <c r="H110" s="9">
        <v>1.1263399999999999</v>
      </c>
      <c r="I110" s="9">
        <v>6.5740000000000007E-2</v>
      </c>
      <c r="J110" s="9">
        <v>3.175E-2</v>
      </c>
      <c r="K110" s="9">
        <v>9.5E-4</v>
      </c>
      <c r="L110" s="9">
        <v>9.8699999999999996E-2</v>
      </c>
      <c r="M110" s="9">
        <v>11.179690000000001</v>
      </c>
      <c r="N110" s="9">
        <v>8.2195699999999992</v>
      </c>
      <c r="O110" s="9">
        <v>4.956E-2</v>
      </c>
      <c r="P110" s="9">
        <v>0.54896999999999996</v>
      </c>
      <c r="Q110" s="9">
        <v>1.4566699999999999</v>
      </c>
      <c r="R110" s="9">
        <v>6.7710000000000006E-2</v>
      </c>
      <c r="S110" s="9">
        <v>8.1290000000000001E-2</v>
      </c>
      <c r="T110" s="9">
        <v>1.5570000000000001E-2</v>
      </c>
      <c r="U110" s="9">
        <v>5.9760000000000001E-2</v>
      </c>
      <c r="V110" s="9">
        <v>0.33067999999999997</v>
      </c>
      <c r="W110" s="9">
        <v>1.7319999999999999E-2</v>
      </c>
      <c r="X110" s="9">
        <v>2.2689999999999998E-2</v>
      </c>
      <c r="Y110" s="9">
        <v>4.3889999999999998E-2</v>
      </c>
      <c r="Z110" s="9">
        <v>2.7100000000000002E-3</v>
      </c>
      <c r="AA110" s="25">
        <v>0.21378</v>
      </c>
      <c r="AB110" s="25">
        <v>0.22311</v>
      </c>
      <c r="AC110" s="9">
        <v>0.10607</v>
      </c>
      <c r="AD110" s="9">
        <v>5.1700000000000001E-3</v>
      </c>
      <c r="AE110" s="9">
        <v>3.2410000000000001E-2</v>
      </c>
      <c r="AF110" s="25">
        <v>7.7981299999999996</v>
      </c>
      <c r="AG110" s="9">
        <v>0.24254999999999999</v>
      </c>
      <c r="AH110" s="9">
        <v>2.1057899999999998</v>
      </c>
      <c r="AI110" s="9">
        <v>0.42788999999999999</v>
      </c>
      <c r="AJ110" s="9">
        <v>0.29897000000000001</v>
      </c>
      <c r="AK110" s="9">
        <v>0.13614000000000001</v>
      </c>
      <c r="AL110" s="9">
        <v>0.94298999999999999</v>
      </c>
      <c r="AM110" s="9">
        <v>0.34895999999999999</v>
      </c>
      <c r="AN110" s="9">
        <v>2.4599999999999999E-3</v>
      </c>
      <c r="AO110" s="9">
        <v>1.282E-2</v>
      </c>
      <c r="AP110" s="9">
        <v>0.45734000000000002</v>
      </c>
      <c r="AQ110" s="25">
        <v>7.17E-2</v>
      </c>
      <c r="AR110" s="9">
        <v>2.673E-2</v>
      </c>
      <c r="AS110" s="9">
        <v>4.2889999999999998E-2</v>
      </c>
      <c r="AT110" s="25">
        <v>0.15948999999999999</v>
      </c>
      <c r="AU110" s="9">
        <v>0.25991999999999998</v>
      </c>
      <c r="AV110" s="25">
        <v>0.88476999999999995</v>
      </c>
      <c r="AW110" s="9">
        <v>6.0200000000000002E-3</v>
      </c>
      <c r="AX110" s="9">
        <v>5</v>
      </c>
      <c r="AY110" s="9">
        <v>0.15171000000000001</v>
      </c>
      <c r="AZ110" s="9">
        <v>0.22805</v>
      </c>
      <c r="BA110" s="9">
        <v>4.2100000000000002E-3</v>
      </c>
      <c r="BB110" s="9">
        <v>8.5551899999999996</v>
      </c>
      <c r="BC110" s="9">
        <v>5.126E-2</v>
      </c>
      <c r="BD110" s="9">
        <v>0.22952</v>
      </c>
      <c r="BE110" s="9">
        <v>0.13729</v>
      </c>
      <c r="BF110" s="9">
        <v>0.97582000000000002</v>
      </c>
      <c r="BG110" s="9">
        <v>10.019349999999999</v>
      </c>
      <c r="BH110" s="9">
        <v>4.752E-2</v>
      </c>
      <c r="BI110" s="9">
        <v>0.32671</v>
      </c>
      <c r="BJ110" s="25">
        <v>3.8179999999999999E-2</v>
      </c>
      <c r="BK110" s="9">
        <v>5</v>
      </c>
      <c r="BL110" s="9">
        <v>0.10077999999999999</v>
      </c>
      <c r="BM110" s="9">
        <v>0.25557999999999997</v>
      </c>
      <c r="BN110" s="9">
        <v>0.37930999999999998</v>
      </c>
      <c r="BO110" s="25">
        <v>0.18733</v>
      </c>
      <c r="BP110" s="9">
        <v>3.1199999999999999E-3</v>
      </c>
      <c r="BQ110" s="9">
        <v>1.7399999999999999E-2</v>
      </c>
      <c r="BR110" s="9">
        <v>5.1119999999999999E-2</v>
      </c>
      <c r="BS110" s="9">
        <v>3.7499999999999999E-2</v>
      </c>
      <c r="BT110" s="9">
        <v>3.29E-3</v>
      </c>
      <c r="BU110" s="25">
        <v>2.3092299999999999</v>
      </c>
      <c r="BV110" s="9">
        <v>2.1519200000000001</v>
      </c>
      <c r="BW110" s="9">
        <v>8.4779999999999994E-2</v>
      </c>
      <c r="BX110" s="9">
        <v>1.82E-3</v>
      </c>
      <c r="BY110" s="9">
        <v>5.7410000000000003E-2</v>
      </c>
      <c r="BZ110" s="9">
        <v>3.841E-2</v>
      </c>
      <c r="CA110" s="25">
        <v>4.87941</v>
      </c>
      <c r="CB110" s="25">
        <v>8.5205300000000008</v>
      </c>
      <c r="CC110" s="9">
        <v>9.3999999999999997E-4</v>
      </c>
      <c r="CD110" s="9">
        <v>1.41E-3</v>
      </c>
      <c r="CE110" s="9">
        <v>5</v>
      </c>
      <c r="CF110" s="9">
        <v>1.73349</v>
      </c>
      <c r="CG110" s="9">
        <v>0.40964</v>
      </c>
      <c r="CH110" s="9">
        <v>3.3439999999999998E-2</v>
      </c>
      <c r="CI110" s="9">
        <v>0.48109000000000002</v>
      </c>
      <c r="CJ110" s="9">
        <v>0.35410999999999998</v>
      </c>
      <c r="CK110" s="9">
        <v>0.19453999999999999</v>
      </c>
      <c r="CL110" s="9">
        <v>1.5299999999999999E-3</v>
      </c>
      <c r="CM110" s="9">
        <v>5.5590000000000001E-2</v>
      </c>
      <c r="CN110" s="9">
        <v>5</v>
      </c>
      <c r="CO110" s="9">
        <v>1.66E-3</v>
      </c>
      <c r="CP110" s="9">
        <v>1.6650000000000002E-2</v>
      </c>
      <c r="CQ110" s="9">
        <v>4.5600000000000002E-2</v>
      </c>
      <c r="CR110" s="9">
        <v>2.0029999999999999E-2</v>
      </c>
      <c r="CS110" s="9">
        <v>4.335E-2</v>
      </c>
      <c r="CT110" s="9">
        <v>2.0299999999999999E-2</v>
      </c>
      <c r="CU110" s="9">
        <v>2.1649999999999999E-2</v>
      </c>
      <c r="CV110" s="9">
        <v>0.13961999999999999</v>
      </c>
      <c r="CW110" s="9">
        <v>1.7799999999999999E-3</v>
      </c>
      <c r="CX110" s="9">
        <v>2.8459999999999999E-2</v>
      </c>
      <c r="CY110" s="9">
        <v>2.0209999999999999E-2</v>
      </c>
      <c r="CZ110" s="9">
        <v>3.5000000000000001E-3</v>
      </c>
      <c r="DA110" s="9">
        <v>3.6800000000000001E-3</v>
      </c>
      <c r="DB110" s="9">
        <v>1.515E-2</v>
      </c>
      <c r="DC110" s="9">
        <v>4.5780000000000001E-2</v>
      </c>
      <c r="DD110" s="9">
        <v>8.8000000000000005E-3</v>
      </c>
      <c r="DE110" s="9">
        <v>0.83309999999999995</v>
      </c>
      <c r="DF110" s="9">
        <v>2.3999999999999998E-3</v>
      </c>
      <c r="DG110" s="9">
        <v>3.98E-3</v>
      </c>
      <c r="DH110" s="9">
        <v>0.15964999999999999</v>
      </c>
    </row>
    <row r="111" spans="1:112" s="8" customFormat="1" x14ac:dyDescent="0.15">
      <c r="A111" s="9" t="s">
        <v>220</v>
      </c>
      <c r="B111" s="9">
        <v>2.7515299999999998</v>
      </c>
      <c r="C111" s="9">
        <v>0.62287999999999999</v>
      </c>
      <c r="D111" s="9">
        <v>4.7589699999999997</v>
      </c>
      <c r="E111" s="9">
        <v>9.3310000000000004E-2</v>
      </c>
      <c r="F111" s="9">
        <v>52.738140000000001</v>
      </c>
      <c r="G111" s="9">
        <v>9.1993500000000008</v>
      </c>
      <c r="H111" s="9">
        <v>0.57033</v>
      </c>
      <c r="I111" s="9">
        <v>4.0829999999999998E-2</v>
      </c>
      <c r="J111" s="9">
        <v>1.2899999999999999E-3</v>
      </c>
      <c r="K111" s="9">
        <v>0</v>
      </c>
      <c r="L111" s="9">
        <v>8.9340000000000003E-2</v>
      </c>
      <c r="M111" s="9">
        <v>22.825099999999999</v>
      </c>
      <c r="N111" s="9">
        <v>15.094239999999999</v>
      </c>
      <c r="O111" s="9">
        <v>8.2210000000000005E-2</v>
      </c>
      <c r="P111" s="9">
        <v>0.68118000000000001</v>
      </c>
      <c r="Q111" s="9">
        <v>1.0123599999999999</v>
      </c>
      <c r="R111" s="9">
        <v>2.3230000000000001E-2</v>
      </c>
      <c r="S111" s="9">
        <v>0.14749000000000001</v>
      </c>
      <c r="T111" s="9">
        <v>1.3939999999999999E-2</v>
      </c>
      <c r="U111" s="9">
        <v>4.4429999999999997E-2</v>
      </c>
      <c r="V111" s="9">
        <v>0.32678000000000001</v>
      </c>
      <c r="W111" s="9">
        <v>8.2100000000000003E-3</v>
      </c>
      <c r="X111" s="9">
        <v>1.125E-2</v>
      </c>
      <c r="Y111" s="9">
        <v>1.898E-2</v>
      </c>
      <c r="Z111" s="9">
        <v>3.98E-3</v>
      </c>
      <c r="AA111" s="25">
        <v>0.14058999999999999</v>
      </c>
      <c r="AB111" s="25">
        <v>0.26299</v>
      </c>
      <c r="AC111" s="9">
        <v>9.2520000000000005E-2</v>
      </c>
      <c r="AD111" s="9">
        <v>2.8800000000000002E-3</v>
      </c>
      <c r="AE111" s="9">
        <v>2.4740000000000002E-2</v>
      </c>
      <c r="AF111" s="25">
        <v>6.7688100000000002</v>
      </c>
      <c r="AG111" s="9">
        <v>0.54598000000000002</v>
      </c>
      <c r="AH111" s="9">
        <v>0.95540999999999998</v>
      </c>
      <c r="AI111" s="9">
        <v>9.5200000000000007E-2</v>
      </c>
      <c r="AJ111" s="9">
        <v>0.16047</v>
      </c>
      <c r="AK111" s="9">
        <v>0.13339000000000001</v>
      </c>
      <c r="AL111" s="9">
        <v>0.55481999999999998</v>
      </c>
      <c r="AM111" s="9">
        <v>0.17039000000000001</v>
      </c>
      <c r="AN111" s="9">
        <v>3.0100000000000001E-3</v>
      </c>
      <c r="AO111" s="9">
        <v>2.776E-2</v>
      </c>
      <c r="AP111" s="9">
        <v>0.20971999999999999</v>
      </c>
      <c r="AQ111" s="25">
        <v>4.0309999999999999E-2</v>
      </c>
      <c r="AR111" s="9">
        <v>1.6889999999999999E-2</v>
      </c>
      <c r="AS111" s="9">
        <v>4.4970000000000003E-2</v>
      </c>
      <c r="AT111" s="25">
        <v>0.21564</v>
      </c>
      <c r="AU111" s="9">
        <v>6.7119999999999999E-2</v>
      </c>
      <c r="AV111" s="25">
        <v>0.58260000000000001</v>
      </c>
      <c r="AW111" s="9">
        <v>2.7699999999999999E-3</v>
      </c>
      <c r="AX111" s="9">
        <v>5</v>
      </c>
      <c r="AY111" s="9">
        <v>8.6069999999999994E-2</v>
      </c>
      <c r="AZ111" s="9">
        <v>0.13169</v>
      </c>
      <c r="BA111" s="9">
        <v>2.81E-3</v>
      </c>
      <c r="BB111" s="9">
        <v>0.57625000000000004</v>
      </c>
      <c r="BC111" s="9">
        <v>1.6629999999999999E-2</v>
      </c>
      <c r="BD111" s="9">
        <v>8.0890000000000004E-2</v>
      </c>
      <c r="BE111" s="9">
        <v>0.11687</v>
      </c>
      <c r="BF111" s="9">
        <v>0.33223000000000003</v>
      </c>
      <c r="BG111" s="9">
        <v>1.6993100000000001</v>
      </c>
      <c r="BH111" s="9">
        <v>2.188E-2</v>
      </c>
      <c r="BI111" s="9">
        <v>0.23619999999999999</v>
      </c>
      <c r="BJ111" s="25">
        <v>0.40981000000000001</v>
      </c>
      <c r="BK111" s="9">
        <v>5</v>
      </c>
      <c r="BL111" s="9">
        <v>5.9520000000000003E-2</v>
      </c>
      <c r="BM111" s="9">
        <v>0.25946999999999998</v>
      </c>
      <c r="BN111" s="9">
        <v>0.23261999999999999</v>
      </c>
      <c r="BO111" s="25">
        <v>0.20549000000000001</v>
      </c>
      <c r="BP111" s="9">
        <v>1.48E-3</v>
      </c>
      <c r="BQ111" s="9">
        <v>1.4999999999999999E-2</v>
      </c>
      <c r="BR111" s="9">
        <v>6.1060000000000003E-2</v>
      </c>
      <c r="BS111" s="9">
        <v>3.993E-2</v>
      </c>
      <c r="BT111" s="9">
        <v>9.3000000000000005E-4</v>
      </c>
      <c r="BU111" s="25">
        <v>0.17907999999999999</v>
      </c>
      <c r="BV111" s="9">
        <v>2.7820999999999998</v>
      </c>
      <c r="BW111" s="9">
        <v>0.10002999999999999</v>
      </c>
      <c r="BX111" s="9">
        <v>6.0999999999999997E-4</v>
      </c>
      <c r="BY111" s="9">
        <v>3.9320000000000001E-2</v>
      </c>
      <c r="BZ111" s="9">
        <v>3.117E-2</v>
      </c>
      <c r="CA111" s="25">
        <v>5.6817200000000003</v>
      </c>
      <c r="CB111" s="25">
        <v>11.42914</v>
      </c>
      <c r="CC111" s="9">
        <v>8.7000000000000001E-4</v>
      </c>
      <c r="CD111" s="9">
        <v>1.33E-3</v>
      </c>
      <c r="CE111" s="9">
        <v>5</v>
      </c>
      <c r="CF111" s="9">
        <v>0.52820999999999996</v>
      </c>
      <c r="CG111" s="9">
        <v>0.40061999999999998</v>
      </c>
      <c r="CH111" s="9">
        <v>3.3579999999999999E-2</v>
      </c>
      <c r="CI111" s="9">
        <v>0.50795000000000001</v>
      </c>
      <c r="CJ111" s="9">
        <v>0.38851999999999998</v>
      </c>
      <c r="CK111" s="9">
        <v>0.30481999999999998</v>
      </c>
      <c r="CL111" s="9">
        <v>3.1900000000000001E-3</v>
      </c>
      <c r="CM111" s="9">
        <v>5.8430000000000003E-2</v>
      </c>
      <c r="CN111" s="9">
        <v>5</v>
      </c>
      <c r="CO111" s="9">
        <v>2.0400000000000001E-3</v>
      </c>
      <c r="CP111" s="9">
        <v>1.4970000000000001E-2</v>
      </c>
      <c r="CQ111" s="9">
        <v>4.0750000000000001E-2</v>
      </c>
      <c r="CR111" s="9">
        <v>1.866E-2</v>
      </c>
      <c r="CS111" s="9">
        <v>5.0040000000000001E-2</v>
      </c>
      <c r="CT111" s="9">
        <v>1.959E-2</v>
      </c>
      <c r="CU111" s="9">
        <v>2.0379999999999999E-2</v>
      </c>
      <c r="CV111" s="9">
        <v>0.13347999999999999</v>
      </c>
      <c r="CW111" s="9">
        <v>1.08E-3</v>
      </c>
      <c r="CX111" s="9">
        <v>2.0820000000000002E-2</v>
      </c>
      <c r="CY111" s="9">
        <v>2.1309999999999999E-2</v>
      </c>
      <c r="CZ111" s="9">
        <v>5.79E-3</v>
      </c>
      <c r="DA111" s="9">
        <v>6.0200000000000002E-3</v>
      </c>
      <c r="DB111" s="9">
        <v>1.529E-2</v>
      </c>
      <c r="DC111" s="9">
        <v>4.0669999999999998E-2</v>
      </c>
      <c r="DD111" s="9">
        <v>6.0899999999999999E-3</v>
      </c>
      <c r="DE111" s="9">
        <v>0.83348999999999995</v>
      </c>
      <c r="DF111" s="9">
        <v>4.5799999999999999E-3</v>
      </c>
      <c r="DG111" s="9">
        <v>3.4399999999999999E-3</v>
      </c>
      <c r="DH111" s="9">
        <v>0.20311000000000001</v>
      </c>
    </row>
    <row r="112" spans="1:112" s="8" customFormat="1" x14ac:dyDescent="0.15">
      <c r="A112" s="9" t="s">
        <v>221</v>
      </c>
      <c r="B112" s="9">
        <v>2.2847499999999998</v>
      </c>
      <c r="C112" s="9">
        <v>0.45974999999999999</v>
      </c>
      <c r="D112" s="9">
        <v>2.2798799999999999</v>
      </c>
      <c r="E112" s="9">
        <v>1.6879999999999999E-2</v>
      </c>
      <c r="F112" s="9">
        <v>16.514279999999999</v>
      </c>
      <c r="G112" s="9">
        <v>2.9403600000000001</v>
      </c>
      <c r="H112" s="9">
        <v>0.53281000000000001</v>
      </c>
      <c r="I112" s="9">
        <v>3.0839999999999999E-2</v>
      </c>
      <c r="J112" s="9">
        <v>0</v>
      </c>
      <c r="K112" s="9">
        <v>0</v>
      </c>
      <c r="L112" s="9">
        <v>4.793E-2</v>
      </c>
      <c r="M112" s="9">
        <v>6.3738599999999996</v>
      </c>
      <c r="N112" s="9">
        <v>3.8281499999999999</v>
      </c>
      <c r="O112" s="9">
        <v>4.4049999999999999E-2</v>
      </c>
      <c r="P112" s="9">
        <v>0.30808999999999997</v>
      </c>
      <c r="Q112" s="9">
        <v>1.44455</v>
      </c>
      <c r="R112" s="9">
        <v>1.145E-2</v>
      </c>
      <c r="S112" s="9">
        <v>4.2639999999999997E-2</v>
      </c>
      <c r="T112" s="9">
        <v>1.788E-2</v>
      </c>
      <c r="U112" s="9">
        <v>1.001E-2</v>
      </c>
      <c r="V112" s="9">
        <v>0.31968000000000002</v>
      </c>
      <c r="W112" s="9">
        <v>5.1999999999999998E-3</v>
      </c>
      <c r="X112" s="9">
        <v>7.6299999999999996E-3</v>
      </c>
      <c r="Y112" s="9">
        <v>1.4420000000000001E-2</v>
      </c>
      <c r="Z112" s="9">
        <v>2.5400000000000002E-3</v>
      </c>
      <c r="AA112" s="25">
        <v>9.7059999999999994E-2</v>
      </c>
      <c r="AB112" s="25">
        <v>0.38852999999999999</v>
      </c>
      <c r="AC112" s="9">
        <v>9.665E-2</v>
      </c>
      <c r="AD112" s="9">
        <v>4.2999999999999999E-4</v>
      </c>
      <c r="AE112" s="9">
        <v>3.6600000000000001E-3</v>
      </c>
      <c r="AF112" s="25">
        <v>4.7528899999999998</v>
      </c>
      <c r="AG112" s="9">
        <v>0.27035999999999999</v>
      </c>
      <c r="AH112" s="9">
        <v>1.06335</v>
      </c>
      <c r="AI112" s="9">
        <v>0.14305999999999999</v>
      </c>
      <c r="AJ112" s="9">
        <v>0.13661999999999999</v>
      </c>
      <c r="AK112" s="9">
        <v>4.2619999999999998E-2</v>
      </c>
      <c r="AL112" s="9">
        <v>0.37935999999999998</v>
      </c>
      <c r="AM112" s="9">
        <v>0.14426</v>
      </c>
      <c r="AN112" s="9">
        <v>9.7000000000000005E-4</v>
      </c>
      <c r="AO112" s="9">
        <v>6.2700000000000004E-3</v>
      </c>
      <c r="AP112" s="9">
        <v>0.16961000000000001</v>
      </c>
      <c r="AQ112" s="25">
        <v>2.5860000000000001E-2</v>
      </c>
      <c r="AR112" s="9">
        <v>7.0600000000000003E-3</v>
      </c>
      <c r="AS112" s="9">
        <v>4.8739999999999999E-2</v>
      </c>
      <c r="AT112" s="25">
        <v>0.23702000000000001</v>
      </c>
      <c r="AU112" s="9">
        <v>4.5490000000000003E-2</v>
      </c>
      <c r="AV112" s="25">
        <v>0.66629000000000005</v>
      </c>
      <c r="AW112" s="9">
        <v>3.1900000000000001E-3</v>
      </c>
      <c r="AX112" s="9">
        <v>5</v>
      </c>
      <c r="AY112" s="9">
        <v>0.12396</v>
      </c>
      <c r="AZ112" s="9">
        <v>9.5509999999999998E-2</v>
      </c>
      <c r="BA112" s="9">
        <v>2.2599999999999999E-3</v>
      </c>
      <c r="BB112" s="9">
        <v>0.26080999999999999</v>
      </c>
      <c r="BC112" s="9">
        <v>7.6E-3</v>
      </c>
      <c r="BD112" s="9">
        <v>4.5030000000000001E-2</v>
      </c>
      <c r="BE112" s="9">
        <v>0.11047999999999999</v>
      </c>
      <c r="BF112" s="9">
        <v>0.28494000000000003</v>
      </c>
      <c r="BG112" s="9">
        <v>1.1118600000000001</v>
      </c>
      <c r="BH112" s="9">
        <v>1.635E-2</v>
      </c>
      <c r="BI112" s="9">
        <v>0.11345</v>
      </c>
      <c r="BJ112" s="25">
        <v>0.17304</v>
      </c>
      <c r="BK112" s="9">
        <v>5</v>
      </c>
      <c r="BL112" s="9">
        <v>4.6420000000000003E-2</v>
      </c>
      <c r="BM112" s="9">
        <v>8.2909999999999998E-2</v>
      </c>
      <c r="BN112" s="9">
        <v>0.10913</v>
      </c>
      <c r="BO112" s="25">
        <v>0.15961</v>
      </c>
      <c r="BP112" s="9">
        <v>2.47E-3</v>
      </c>
      <c r="BQ112" s="9">
        <v>9.7699999999999992E-3</v>
      </c>
      <c r="BR112" s="9">
        <v>2.213E-2</v>
      </c>
      <c r="BS112" s="9">
        <v>1.6449999999999999E-2</v>
      </c>
      <c r="BT112" s="9">
        <v>8.7000000000000001E-4</v>
      </c>
      <c r="BU112" s="25">
        <v>0.14219000000000001</v>
      </c>
      <c r="BV112" s="9">
        <v>1.2249399999999999</v>
      </c>
      <c r="BW112" s="9">
        <v>5.8630000000000002E-2</v>
      </c>
      <c r="BX112" s="9">
        <v>2.5699999999999998E-3</v>
      </c>
      <c r="BY112" s="9">
        <v>2.3390000000000001E-2</v>
      </c>
      <c r="BZ112" s="9">
        <v>2.5139999999999999E-2</v>
      </c>
      <c r="CA112" s="25">
        <v>5.01647</v>
      </c>
      <c r="CB112" s="25">
        <v>5.6617600000000001</v>
      </c>
      <c r="CC112" s="9">
        <v>6.4000000000000005E-4</v>
      </c>
      <c r="CD112" s="9">
        <v>1.4999999999999999E-4</v>
      </c>
      <c r="CE112" s="9">
        <v>5</v>
      </c>
      <c r="CF112" s="9">
        <v>0.36280000000000001</v>
      </c>
      <c r="CG112" s="9">
        <v>0.25119999999999998</v>
      </c>
      <c r="CH112" s="9">
        <v>2.7300000000000001E-2</v>
      </c>
      <c r="CI112" s="9">
        <v>0.29677999999999999</v>
      </c>
      <c r="CJ112" s="9">
        <v>0.22491</v>
      </c>
      <c r="CK112" s="9">
        <v>0.10188999999999999</v>
      </c>
      <c r="CL112" s="9">
        <v>1.9400000000000001E-3</v>
      </c>
      <c r="CM112" s="9">
        <v>4.1570000000000003E-2</v>
      </c>
      <c r="CN112" s="9">
        <v>5</v>
      </c>
      <c r="CO112" s="9">
        <v>1.4300000000000001E-3</v>
      </c>
      <c r="CP112" s="9">
        <v>1.342E-2</v>
      </c>
      <c r="CQ112" s="9">
        <v>3.8039999999999997E-2</v>
      </c>
      <c r="CR112" s="9">
        <v>1.7819999999999999E-2</v>
      </c>
      <c r="CS112" s="9">
        <v>3.1759999999999997E-2</v>
      </c>
      <c r="CT112" s="9">
        <v>1.703E-2</v>
      </c>
      <c r="CU112" s="9">
        <v>1.7500000000000002E-2</v>
      </c>
      <c r="CV112" s="9">
        <v>0.12058000000000001</v>
      </c>
      <c r="CW112" s="9">
        <v>1.5399999999999999E-3</v>
      </c>
      <c r="CX112" s="9">
        <v>2.3640000000000001E-2</v>
      </c>
      <c r="CY112" s="9">
        <v>1.839E-2</v>
      </c>
      <c r="CZ112" s="9">
        <v>2.8600000000000001E-3</v>
      </c>
      <c r="DA112" s="9">
        <v>6.7299999999999999E-3</v>
      </c>
      <c r="DB112" s="9">
        <v>1.129E-2</v>
      </c>
      <c r="DC112" s="9">
        <v>2.8920000000000001E-2</v>
      </c>
      <c r="DD112" s="9">
        <v>5.0800000000000003E-3</v>
      </c>
      <c r="DE112" s="9">
        <v>0.52393000000000001</v>
      </c>
      <c r="DF112" s="9">
        <v>1.83E-3</v>
      </c>
      <c r="DG112" s="9">
        <v>2.9399999999999999E-3</v>
      </c>
      <c r="DH112" s="9">
        <v>0.13089999999999999</v>
      </c>
    </row>
    <row r="113" spans="1:112" s="8" customFormat="1" x14ac:dyDescent="0.15">
      <c r="A113" s="9" t="s">
        <v>222</v>
      </c>
      <c r="B113" s="9">
        <v>3.8653900000000001</v>
      </c>
      <c r="C113" s="9">
        <v>1.15059</v>
      </c>
      <c r="D113" s="9">
        <v>4.5606799999999996</v>
      </c>
      <c r="E113" s="9">
        <v>8.5639999999999994E-2</v>
      </c>
      <c r="F113" s="9">
        <v>15.88754</v>
      </c>
      <c r="G113" s="9">
        <v>3.8921100000000002</v>
      </c>
      <c r="H113" s="9">
        <v>1.3228599999999999</v>
      </c>
      <c r="I113" s="9">
        <v>4.4889999999999999E-2</v>
      </c>
      <c r="J113" s="9">
        <v>0</v>
      </c>
      <c r="K113" s="9">
        <v>0</v>
      </c>
      <c r="L113" s="9">
        <v>8.2150000000000001E-2</v>
      </c>
      <c r="M113" s="9">
        <v>8.1035299999999992</v>
      </c>
      <c r="N113" s="9">
        <v>5.6417900000000003</v>
      </c>
      <c r="O113" s="9">
        <v>6.0600000000000001E-2</v>
      </c>
      <c r="P113" s="9">
        <v>0.54588999999999999</v>
      </c>
      <c r="Q113" s="9">
        <v>1.4008700000000001</v>
      </c>
      <c r="R113" s="9">
        <v>2.3130000000000001E-2</v>
      </c>
      <c r="S113" s="9">
        <v>3.6290000000000003E-2</v>
      </c>
      <c r="T113" s="9">
        <v>3.8500000000000001E-3</v>
      </c>
      <c r="U113" s="9">
        <v>8.6319999999999994E-2</v>
      </c>
      <c r="V113" s="9">
        <v>0.30695</v>
      </c>
      <c r="W113" s="9">
        <v>1.1520000000000001E-2</v>
      </c>
      <c r="X113" s="9">
        <v>1.469E-2</v>
      </c>
      <c r="Y113" s="9">
        <v>6.9120000000000001E-2</v>
      </c>
      <c r="Z113" s="9">
        <v>2.7399999999999998E-3</v>
      </c>
      <c r="AA113" s="25">
        <v>0.23557</v>
      </c>
      <c r="AB113" s="25">
        <v>0.26119999999999999</v>
      </c>
      <c r="AC113" s="9">
        <v>9.5490000000000005E-2</v>
      </c>
      <c r="AD113" s="9">
        <v>6.0899999999999999E-3</v>
      </c>
      <c r="AE113" s="9">
        <v>2.027E-2</v>
      </c>
      <c r="AF113" s="25">
        <v>4.9585400000000002</v>
      </c>
      <c r="AG113" s="9">
        <v>0.25069999999999998</v>
      </c>
      <c r="AH113" s="9">
        <v>2.5025200000000001</v>
      </c>
      <c r="AI113" s="9">
        <v>0.16647999999999999</v>
      </c>
      <c r="AJ113" s="9">
        <v>9.0050000000000005E-2</v>
      </c>
      <c r="AK113" s="9">
        <v>7.2620000000000004E-2</v>
      </c>
      <c r="AL113" s="9">
        <v>0.29097000000000001</v>
      </c>
      <c r="AM113" s="9">
        <v>0.14964</v>
      </c>
      <c r="AN113" s="9">
        <v>1.1010000000000001E-2</v>
      </c>
      <c r="AO113" s="9">
        <v>1.0659999999999999E-2</v>
      </c>
      <c r="AP113" s="9">
        <v>0.22165000000000001</v>
      </c>
      <c r="AQ113" s="25">
        <v>0.11271</v>
      </c>
      <c r="AR113" s="9">
        <v>6.4439999999999997E-2</v>
      </c>
      <c r="AS113" s="9">
        <v>9.3649999999999997E-2</v>
      </c>
      <c r="AT113" s="25">
        <v>0.48568</v>
      </c>
      <c r="AU113" s="9">
        <v>8.6870000000000003E-2</v>
      </c>
      <c r="AV113" s="25">
        <v>1.00353</v>
      </c>
      <c r="AW113" s="9">
        <v>7.1300000000000001E-3</v>
      </c>
      <c r="AX113" s="9">
        <v>5</v>
      </c>
      <c r="AY113" s="9">
        <v>0.13625000000000001</v>
      </c>
      <c r="AZ113" s="9">
        <v>0.20877000000000001</v>
      </c>
      <c r="BA113" s="9">
        <v>5.8199999999999997E-3</v>
      </c>
      <c r="BB113" s="9">
        <v>0.16875999999999999</v>
      </c>
      <c r="BC113" s="9">
        <v>2.035E-2</v>
      </c>
      <c r="BD113" s="9">
        <v>7.0480000000000001E-2</v>
      </c>
      <c r="BE113" s="9">
        <v>0.11137</v>
      </c>
      <c r="BF113" s="9">
        <v>1.0210999999999999</v>
      </c>
      <c r="BG113" s="9">
        <v>0.70120000000000005</v>
      </c>
      <c r="BH113" s="9">
        <v>1.839E-2</v>
      </c>
      <c r="BI113" s="9">
        <v>0.34509000000000001</v>
      </c>
      <c r="BJ113" s="25">
        <v>0.17405000000000001</v>
      </c>
      <c r="BK113" s="9">
        <v>5</v>
      </c>
      <c r="BL113" s="9">
        <v>7.4270000000000003E-2</v>
      </c>
      <c r="BM113" s="9">
        <v>0.14951999999999999</v>
      </c>
      <c r="BN113" s="9">
        <v>0.25323000000000001</v>
      </c>
      <c r="BO113" s="25">
        <v>0.21149999999999999</v>
      </c>
      <c r="BP113" s="9">
        <v>3.1099999999999999E-3</v>
      </c>
      <c r="BQ113" s="9">
        <v>1.111E-2</v>
      </c>
      <c r="BR113" s="9">
        <v>3.8449999999999998E-2</v>
      </c>
      <c r="BS113" s="9">
        <v>2.562E-2</v>
      </c>
      <c r="BT113" s="9">
        <v>1.5100000000000001E-3</v>
      </c>
      <c r="BU113" s="25">
        <v>8.5644500000000008</v>
      </c>
      <c r="BV113" s="9">
        <v>1.7398199999999999</v>
      </c>
      <c r="BW113" s="9">
        <v>0.10687000000000001</v>
      </c>
      <c r="BX113" s="9">
        <v>4.2000000000000002E-4</v>
      </c>
      <c r="BY113" s="9">
        <v>4.6129999999999997E-2</v>
      </c>
      <c r="BZ113" s="9">
        <v>4.233E-2</v>
      </c>
      <c r="CA113" s="25">
        <v>5.2372300000000003</v>
      </c>
      <c r="CB113" s="25">
        <v>51.51632</v>
      </c>
      <c r="CC113" s="9">
        <v>1.0399999999999999E-3</v>
      </c>
      <c r="CD113" s="9">
        <v>8.4999999999999995E-4</v>
      </c>
      <c r="CE113" s="9">
        <v>5</v>
      </c>
      <c r="CF113" s="9">
        <v>4.4749999999999998E-2</v>
      </c>
      <c r="CG113" s="9">
        <v>2.5101200000000001</v>
      </c>
      <c r="CH113" s="9">
        <v>8.5849999999999996E-2</v>
      </c>
      <c r="CI113" s="9">
        <v>3.8514300000000001</v>
      </c>
      <c r="CJ113" s="9">
        <v>2.8350599999999999</v>
      </c>
      <c r="CK113" s="9">
        <v>0.70398000000000005</v>
      </c>
      <c r="CL113" s="9">
        <v>1.72E-3</v>
      </c>
      <c r="CM113" s="9">
        <v>4.6429999999999999E-2</v>
      </c>
      <c r="CN113" s="9">
        <v>5</v>
      </c>
      <c r="CO113" s="9">
        <v>1.72E-3</v>
      </c>
      <c r="CP113" s="9">
        <v>4.165E-2</v>
      </c>
      <c r="CQ113" s="9">
        <v>0.10269</v>
      </c>
      <c r="CR113" s="9">
        <v>4.4569999999999999E-2</v>
      </c>
      <c r="CS113" s="9">
        <v>3.8890000000000001E-2</v>
      </c>
      <c r="CT113" s="9">
        <v>3.1320000000000001E-2</v>
      </c>
      <c r="CU113" s="9">
        <v>4.5010000000000001E-2</v>
      </c>
      <c r="CV113" s="9">
        <v>0.22289999999999999</v>
      </c>
      <c r="CW113" s="9">
        <v>1.2199999999999999E-3</v>
      </c>
      <c r="CX113" s="9">
        <v>1.34E-2</v>
      </c>
      <c r="CY113" s="9">
        <v>2.7089999999999999E-2</v>
      </c>
      <c r="CZ113" s="9">
        <v>5.3E-3</v>
      </c>
      <c r="DA113" s="9">
        <v>5.3099999999999996E-3</v>
      </c>
      <c r="DB113" s="9">
        <v>1.8319999999999999E-2</v>
      </c>
      <c r="DC113" s="9">
        <v>4.9639999999999997E-2</v>
      </c>
      <c r="DD113" s="9">
        <v>4.6499999999999996E-3</v>
      </c>
      <c r="DE113" s="9">
        <v>1.06775</v>
      </c>
      <c r="DF113" s="9">
        <v>6.8300000000000001E-3</v>
      </c>
      <c r="DG113" s="9">
        <v>7.1599999999999997E-3</v>
      </c>
      <c r="DH113" s="9">
        <v>0.18712000000000001</v>
      </c>
    </row>
    <row r="114" spans="1:112" s="8" customFormat="1" x14ac:dyDescent="0.15">
      <c r="A114" s="9" t="s">
        <v>223</v>
      </c>
      <c r="B114" s="9">
        <v>4.2157999999999998</v>
      </c>
      <c r="C114" s="9">
        <v>1.3414299999999999</v>
      </c>
      <c r="D114" s="9">
        <v>5.5865099999999996</v>
      </c>
      <c r="E114" s="9">
        <v>0.10786</v>
      </c>
      <c r="F114" s="9">
        <v>38.712580000000003</v>
      </c>
      <c r="G114" s="9">
        <v>7.1799900000000001</v>
      </c>
      <c r="H114" s="9">
        <v>1.28298</v>
      </c>
      <c r="I114" s="9">
        <v>3.3779999999999998E-2</v>
      </c>
      <c r="J114" s="9">
        <v>2.315E-2</v>
      </c>
      <c r="K114" s="9">
        <v>0</v>
      </c>
      <c r="L114" s="9">
        <v>7.0169999999999996E-2</v>
      </c>
      <c r="M114" s="9">
        <v>14.794079999999999</v>
      </c>
      <c r="N114" s="9">
        <v>8.8903700000000008</v>
      </c>
      <c r="O114" s="9">
        <v>7.7600000000000002E-2</v>
      </c>
      <c r="P114" s="9">
        <v>0.65573000000000004</v>
      </c>
      <c r="Q114" s="9">
        <v>1.5391600000000001</v>
      </c>
      <c r="R114" s="9">
        <v>4.7629999999999999E-2</v>
      </c>
      <c r="S114" s="9">
        <v>0.11913</v>
      </c>
      <c r="T114" s="9">
        <v>1.489E-2</v>
      </c>
      <c r="U114" s="9">
        <v>0.10221</v>
      </c>
      <c r="V114" s="9">
        <v>0.33889000000000002</v>
      </c>
      <c r="W114" s="9">
        <v>1.3100000000000001E-2</v>
      </c>
      <c r="X114" s="9">
        <v>3.0009999999999998E-2</v>
      </c>
      <c r="Y114" s="9">
        <v>3.891E-2</v>
      </c>
      <c r="Z114" s="9">
        <v>3.1800000000000001E-3</v>
      </c>
      <c r="AA114" s="25">
        <v>0.13624</v>
      </c>
      <c r="AB114" s="25">
        <v>0.59909000000000001</v>
      </c>
      <c r="AC114" s="9">
        <v>0.10543</v>
      </c>
      <c r="AD114" s="9">
        <v>4.8300000000000001E-3</v>
      </c>
      <c r="AE114" s="9">
        <v>2.7009999999999999E-2</v>
      </c>
      <c r="AF114" s="25">
        <v>6.4994899999999998</v>
      </c>
      <c r="AG114" s="9">
        <v>0.33156000000000002</v>
      </c>
      <c r="AH114" s="9">
        <v>2.5612699999999999</v>
      </c>
      <c r="AI114" s="9">
        <v>0.18131</v>
      </c>
      <c r="AJ114" s="9">
        <v>0.11569</v>
      </c>
      <c r="AK114" s="9">
        <v>9.1480000000000006E-2</v>
      </c>
      <c r="AL114" s="9">
        <v>0.39530999999999999</v>
      </c>
      <c r="AM114" s="9">
        <v>0.16853000000000001</v>
      </c>
      <c r="AN114" s="9">
        <v>6.9899999999999997E-3</v>
      </c>
      <c r="AO114" s="9">
        <v>1.107E-2</v>
      </c>
      <c r="AP114" s="9">
        <v>0.2384</v>
      </c>
      <c r="AQ114" s="25">
        <v>9.8650000000000002E-2</v>
      </c>
      <c r="AR114" s="9">
        <v>6.1449999999999998E-2</v>
      </c>
      <c r="AS114" s="9">
        <v>0.13428999999999999</v>
      </c>
      <c r="AT114" s="25">
        <v>0.73609000000000002</v>
      </c>
      <c r="AU114" s="9">
        <v>8.3330000000000001E-2</v>
      </c>
      <c r="AV114" s="25">
        <v>0.93389999999999995</v>
      </c>
      <c r="AW114" s="9">
        <v>7.4900000000000001E-3</v>
      </c>
      <c r="AX114" s="9">
        <v>5</v>
      </c>
      <c r="AY114" s="9">
        <v>0.13062000000000001</v>
      </c>
      <c r="AZ114" s="9">
        <v>0.20301</v>
      </c>
      <c r="BA114" s="9">
        <v>4.8799999999999998E-3</v>
      </c>
      <c r="BB114" s="9">
        <v>0.20804</v>
      </c>
      <c r="BC114" s="9">
        <v>2.3439999999999999E-2</v>
      </c>
      <c r="BD114" s="9">
        <v>7.2050000000000003E-2</v>
      </c>
      <c r="BE114" s="9">
        <v>0.12217</v>
      </c>
      <c r="BF114" s="9">
        <v>0.65903999999999996</v>
      </c>
      <c r="BG114" s="9">
        <v>0.91986000000000001</v>
      </c>
      <c r="BH114" s="9">
        <v>1.898E-2</v>
      </c>
      <c r="BI114" s="9">
        <v>0.26616000000000001</v>
      </c>
      <c r="BJ114" s="25">
        <v>0.47126000000000001</v>
      </c>
      <c r="BK114" s="9">
        <v>5</v>
      </c>
      <c r="BL114" s="9">
        <v>7.5889999999999999E-2</v>
      </c>
      <c r="BM114" s="9">
        <v>0.15034</v>
      </c>
      <c r="BN114" s="9">
        <v>0.27606999999999998</v>
      </c>
      <c r="BO114" s="25">
        <v>0.20438999999999999</v>
      </c>
      <c r="BP114" s="9">
        <v>2.16E-3</v>
      </c>
      <c r="BQ114" s="9">
        <v>1.2370000000000001E-2</v>
      </c>
      <c r="BR114" s="9">
        <v>3.6790000000000003E-2</v>
      </c>
      <c r="BS114" s="9">
        <v>2.6919999999999999E-2</v>
      </c>
      <c r="BT114" s="9">
        <v>1.23E-3</v>
      </c>
      <c r="BU114" s="25">
        <v>0.23429</v>
      </c>
      <c r="BV114" s="9">
        <v>1.6054900000000001</v>
      </c>
      <c r="BW114" s="9">
        <v>0.10555</v>
      </c>
      <c r="BX114" s="9">
        <v>4.0000000000000003E-5</v>
      </c>
      <c r="BY114" s="9">
        <v>3.9980000000000002E-2</v>
      </c>
      <c r="BZ114" s="9">
        <v>3.5979999999999998E-2</v>
      </c>
      <c r="CA114" s="25">
        <v>6.0153299999999996</v>
      </c>
      <c r="CB114" s="25">
        <v>7.4268799999999997</v>
      </c>
      <c r="CC114" s="9">
        <v>3.2000000000000003E-4</v>
      </c>
      <c r="CD114" s="9">
        <v>5.1999999999999995E-4</v>
      </c>
      <c r="CE114" s="9">
        <v>5</v>
      </c>
      <c r="CF114" s="9">
        <v>4.0529999999999997E-2</v>
      </c>
      <c r="CG114" s="9">
        <v>0.42131000000000002</v>
      </c>
      <c r="CH114" s="9">
        <v>5.9180000000000003E-2</v>
      </c>
      <c r="CI114" s="9">
        <v>0.46493000000000001</v>
      </c>
      <c r="CJ114" s="9">
        <v>0.35424</v>
      </c>
      <c r="CK114" s="9">
        <v>0.13517000000000001</v>
      </c>
      <c r="CL114" s="9">
        <v>3.81E-3</v>
      </c>
      <c r="CM114" s="9">
        <v>2.3699999999999999E-2</v>
      </c>
      <c r="CN114" s="9">
        <v>5</v>
      </c>
      <c r="CO114" s="9">
        <v>2.2799999999999999E-3</v>
      </c>
      <c r="CP114" s="9">
        <v>1.6459999999999999E-2</v>
      </c>
      <c r="CQ114" s="9">
        <v>3.601E-2</v>
      </c>
      <c r="CR114" s="9">
        <v>1.813E-2</v>
      </c>
      <c r="CS114" s="9">
        <v>3.347E-2</v>
      </c>
      <c r="CT114" s="9">
        <v>1.2160000000000001E-2</v>
      </c>
      <c r="CU114" s="9">
        <v>1.7409999999999998E-2</v>
      </c>
      <c r="CV114" s="9">
        <v>9.8269999999999996E-2</v>
      </c>
      <c r="CW114" s="9">
        <v>5.1999999999999995E-4</v>
      </c>
      <c r="CX114" s="9">
        <v>1.159E-2</v>
      </c>
      <c r="CY114" s="9">
        <v>1.5800000000000002E-2</v>
      </c>
      <c r="CZ114" s="9">
        <v>4.28E-3</v>
      </c>
      <c r="DA114" s="9">
        <v>1.5399999999999999E-3</v>
      </c>
      <c r="DB114" s="9">
        <v>1.0869999999999999E-2</v>
      </c>
      <c r="DC114" s="9">
        <v>3.2230000000000002E-2</v>
      </c>
      <c r="DD114" s="9">
        <v>3.13E-3</v>
      </c>
      <c r="DE114" s="9">
        <v>0.57694000000000001</v>
      </c>
      <c r="DF114" s="9">
        <v>3.0599999999999998E-3</v>
      </c>
      <c r="DG114" s="9">
        <v>5.8399999999999997E-3</v>
      </c>
      <c r="DH114" s="9">
        <v>0.14465</v>
      </c>
    </row>
    <row r="115" spans="1:112" s="8" customFormat="1" x14ac:dyDescent="0.15">
      <c r="A115" s="9" t="s">
        <v>224</v>
      </c>
      <c r="B115" s="9">
        <v>6.6234599999999997</v>
      </c>
      <c r="C115" s="9">
        <v>2.20357</v>
      </c>
      <c r="D115" s="9">
        <v>9.9289100000000001</v>
      </c>
      <c r="E115" s="9">
        <v>0.24279000000000001</v>
      </c>
      <c r="F115" s="9">
        <v>55.44802</v>
      </c>
      <c r="G115" s="9">
        <v>14.4809</v>
      </c>
      <c r="H115" s="9">
        <v>2.1286999999999998</v>
      </c>
      <c r="I115" s="9">
        <v>6.5250000000000002E-2</v>
      </c>
      <c r="J115" s="9">
        <v>1.8069999999999999E-2</v>
      </c>
      <c r="K115" s="9">
        <v>0</v>
      </c>
      <c r="L115" s="9">
        <v>9.3979999999999994E-2</v>
      </c>
      <c r="M115" s="9">
        <v>17.72822</v>
      </c>
      <c r="N115" s="9">
        <v>10.19378</v>
      </c>
      <c r="O115" s="9">
        <v>0.11982</v>
      </c>
      <c r="P115" s="9">
        <v>0.69572999999999996</v>
      </c>
      <c r="Q115" s="9">
        <v>1.3870199999999999</v>
      </c>
      <c r="R115" s="9">
        <v>1.6910000000000001E-2</v>
      </c>
      <c r="S115" s="9">
        <v>6.6890000000000005E-2</v>
      </c>
      <c r="T115" s="9">
        <v>1.9019999999999999E-2</v>
      </c>
      <c r="U115" s="9">
        <v>6.6129999999999994E-2</v>
      </c>
      <c r="V115" s="9">
        <v>0.33724999999999999</v>
      </c>
      <c r="W115" s="9">
        <v>8.7799999999999996E-3</v>
      </c>
      <c r="X115" s="9">
        <v>6.5199999999999998E-3</v>
      </c>
      <c r="Y115" s="9">
        <v>3.2989999999999998E-2</v>
      </c>
      <c r="Z115" s="9">
        <v>1.14E-3</v>
      </c>
      <c r="AA115" s="25">
        <v>0.20025999999999999</v>
      </c>
      <c r="AB115" s="25">
        <v>0.94603999999999999</v>
      </c>
      <c r="AC115" s="9">
        <v>0.10265000000000001</v>
      </c>
      <c r="AD115" s="9">
        <v>2.4099999999999998E-3</v>
      </c>
      <c r="AE115" s="9">
        <v>3.3070000000000002E-2</v>
      </c>
      <c r="AF115" s="25">
        <v>7.7468599999999999</v>
      </c>
      <c r="AG115" s="9">
        <v>0.42487000000000003</v>
      </c>
      <c r="AH115" s="9">
        <v>2.5244399999999998</v>
      </c>
      <c r="AI115" s="9">
        <v>0.17868999999999999</v>
      </c>
      <c r="AJ115" s="9">
        <v>5.4050000000000001E-2</v>
      </c>
      <c r="AK115" s="9">
        <v>5.4809999999999998E-2</v>
      </c>
      <c r="AL115" s="9">
        <v>0.38895999999999997</v>
      </c>
      <c r="AM115" s="9">
        <v>0.16728999999999999</v>
      </c>
      <c r="AN115" s="9">
        <v>2.98E-3</v>
      </c>
      <c r="AO115" s="9">
        <v>3.8300000000000001E-3</v>
      </c>
      <c r="AP115" s="9">
        <v>0.21955</v>
      </c>
      <c r="AQ115" s="25">
        <v>0.13592000000000001</v>
      </c>
      <c r="AR115" s="9">
        <v>5.6930000000000001E-2</v>
      </c>
      <c r="AS115" s="9">
        <v>7.0809999999999998E-2</v>
      </c>
      <c r="AT115" s="25">
        <v>0.34928999999999999</v>
      </c>
      <c r="AU115" s="9">
        <v>6.1870000000000001E-2</v>
      </c>
      <c r="AV115" s="25">
        <v>1.0120199999999999</v>
      </c>
      <c r="AW115" s="9">
        <v>8.8500000000000002E-3</v>
      </c>
      <c r="AX115" s="9">
        <v>5</v>
      </c>
      <c r="AY115" s="9">
        <v>0.13375999999999999</v>
      </c>
      <c r="AZ115" s="9">
        <v>0.14849999999999999</v>
      </c>
      <c r="BA115" s="9">
        <v>2.4399999999999999E-3</v>
      </c>
      <c r="BB115" s="9">
        <v>0.14812</v>
      </c>
      <c r="BC115" s="9">
        <v>2.0060000000000001E-2</v>
      </c>
      <c r="BD115" s="9">
        <v>7.2400000000000006E-2</v>
      </c>
      <c r="BE115" s="9">
        <v>0.11550000000000001</v>
      </c>
      <c r="BF115" s="9">
        <v>0.6754</v>
      </c>
      <c r="BG115" s="9">
        <v>0.93681999999999999</v>
      </c>
      <c r="BH115" s="9">
        <v>1.8550000000000001E-2</v>
      </c>
      <c r="BI115" s="9">
        <v>0.17802999999999999</v>
      </c>
      <c r="BJ115" s="25">
        <v>0.36723</v>
      </c>
      <c r="BK115" s="9">
        <v>5</v>
      </c>
      <c r="BL115" s="9">
        <v>8.2890000000000005E-2</v>
      </c>
      <c r="BM115" s="9">
        <v>0.13181000000000001</v>
      </c>
      <c r="BN115" s="9">
        <v>0.28341</v>
      </c>
      <c r="BO115" s="25">
        <v>0.37325999999999998</v>
      </c>
      <c r="BP115" s="9">
        <v>2.3600000000000001E-3</v>
      </c>
      <c r="BQ115" s="9">
        <v>1.191E-2</v>
      </c>
      <c r="BR115" s="9">
        <v>3.6589999999999998E-2</v>
      </c>
      <c r="BS115" s="9">
        <v>2.359E-2</v>
      </c>
      <c r="BT115" s="9">
        <v>2.31E-3</v>
      </c>
      <c r="BU115" s="25">
        <v>0.20065</v>
      </c>
      <c r="BV115" s="9">
        <v>1.5470200000000001</v>
      </c>
      <c r="BW115" s="9">
        <v>9.7189999999999999E-2</v>
      </c>
      <c r="BX115" s="9">
        <v>5.1999999999999995E-4</v>
      </c>
      <c r="BY115" s="9">
        <v>4.0529999999999997E-2</v>
      </c>
      <c r="BZ115" s="9">
        <v>4.0300000000000002E-2</v>
      </c>
      <c r="CA115" s="25">
        <v>8.2890899999999998</v>
      </c>
      <c r="CB115" s="25">
        <v>11.687200000000001</v>
      </c>
      <c r="CC115" s="9">
        <v>2.4499999999999999E-3</v>
      </c>
      <c r="CD115" s="9">
        <v>1.6299999999999999E-3</v>
      </c>
      <c r="CE115" s="9">
        <v>5</v>
      </c>
      <c r="CF115" s="9">
        <v>4.4249999999999998E-2</v>
      </c>
      <c r="CG115" s="9">
        <v>0.4904</v>
      </c>
      <c r="CH115" s="9">
        <v>7.9939999999999997E-2</v>
      </c>
      <c r="CI115" s="9">
        <v>0.53491999999999995</v>
      </c>
      <c r="CJ115" s="9">
        <v>0.42026999999999998</v>
      </c>
      <c r="CK115" s="9">
        <v>0.17813000000000001</v>
      </c>
      <c r="CL115" s="9">
        <v>4.9800000000000001E-3</v>
      </c>
      <c r="CM115" s="9">
        <v>3.083E-2</v>
      </c>
      <c r="CN115" s="9">
        <v>5</v>
      </c>
      <c r="CO115" s="9">
        <v>2.3500000000000001E-3</v>
      </c>
      <c r="CP115" s="9">
        <v>2.298E-2</v>
      </c>
      <c r="CQ115" s="9">
        <v>5.1060000000000001E-2</v>
      </c>
      <c r="CR115" s="9">
        <v>2.2890000000000001E-2</v>
      </c>
      <c r="CS115" s="9">
        <v>4.956E-2</v>
      </c>
      <c r="CT115" s="9">
        <v>1.618E-2</v>
      </c>
      <c r="CU115" s="9">
        <v>2.58E-2</v>
      </c>
      <c r="CV115" s="9">
        <v>0.1366</v>
      </c>
      <c r="CW115" s="9">
        <v>1.24E-3</v>
      </c>
      <c r="CX115" s="9">
        <v>1.422E-2</v>
      </c>
      <c r="CY115" s="9">
        <v>2.0889999999999999E-2</v>
      </c>
      <c r="CZ115" s="9">
        <v>4.0800000000000003E-3</v>
      </c>
      <c r="DA115" s="9">
        <v>5.8900000000000003E-3</v>
      </c>
      <c r="DB115" s="9">
        <v>1.5769999999999999E-2</v>
      </c>
      <c r="DC115" s="9">
        <v>5.0310000000000001E-2</v>
      </c>
      <c r="DD115" s="9">
        <v>4.9399999999999999E-3</v>
      </c>
      <c r="DE115" s="9">
        <v>0.95999000000000001</v>
      </c>
      <c r="DF115" s="9">
        <v>3.9100000000000003E-3</v>
      </c>
      <c r="DG115" s="9">
        <v>5.5599999999999998E-3</v>
      </c>
      <c r="DH115" s="9">
        <v>0.24287</v>
      </c>
    </row>
    <row r="116" spans="1:112" s="8" customFormat="1" x14ac:dyDescent="0.15">
      <c r="A116" s="9" t="s">
        <v>225</v>
      </c>
      <c r="B116" s="9">
        <v>5.4019500000000003</v>
      </c>
      <c r="C116" s="9">
        <v>4.7746500000000003</v>
      </c>
      <c r="D116" s="9">
        <v>13.33798</v>
      </c>
      <c r="E116" s="9">
        <v>2.9416600000000002</v>
      </c>
      <c r="F116" s="9">
        <v>7.6684200000000002</v>
      </c>
      <c r="G116" s="9">
        <v>7.3082799999999999</v>
      </c>
      <c r="H116" s="9">
        <v>2.3523299999999998</v>
      </c>
      <c r="I116" s="9">
        <v>0.19170000000000001</v>
      </c>
      <c r="J116" s="9">
        <v>0.29350999999999999</v>
      </c>
      <c r="K116" s="9">
        <v>0.1166</v>
      </c>
      <c r="L116" s="9">
        <v>0.20585999999999999</v>
      </c>
      <c r="M116" s="9">
        <v>22.924109999999999</v>
      </c>
      <c r="N116" s="9">
        <v>12.7319</v>
      </c>
      <c r="O116" s="9">
        <v>8.7059999999999998E-2</v>
      </c>
      <c r="P116" s="9">
        <v>0.54173000000000004</v>
      </c>
      <c r="Q116" s="9">
        <v>1.09382</v>
      </c>
      <c r="R116" s="9">
        <v>2.7459999999999998E-2</v>
      </c>
      <c r="S116" s="9">
        <v>0.40599000000000002</v>
      </c>
      <c r="T116" s="9">
        <v>1.77E-2</v>
      </c>
      <c r="U116" s="9">
        <v>2.7879999999999999E-2</v>
      </c>
      <c r="V116" s="9">
        <v>0.34533999999999998</v>
      </c>
      <c r="W116" s="9">
        <v>4.6609999999999999E-2</v>
      </c>
      <c r="X116" s="9">
        <v>8.5199999999999998E-2</v>
      </c>
      <c r="Y116" s="9">
        <v>0.107</v>
      </c>
      <c r="Z116" s="9">
        <v>1.078E-2</v>
      </c>
      <c r="AA116" s="25">
        <v>0.55769000000000002</v>
      </c>
      <c r="AB116" s="25">
        <v>0.59928999999999999</v>
      </c>
      <c r="AC116" s="9">
        <v>4.6980000000000001E-2</v>
      </c>
      <c r="AD116" s="9">
        <v>9.572E-2</v>
      </c>
      <c r="AE116" s="9">
        <v>0.12230000000000001</v>
      </c>
      <c r="AF116" s="25">
        <v>7.3366300000000004</v>
      </c>
      <c r="AG116" s="9">
        <v>1.0155700000000001</v>
      </c>
      <c r="AH116" s="9">
        <v>3.7827899999999999</v>
      </c>
      <c r="AI116" s="9">
        <v>1.53823</v>
      </c>
      <c r="AJ116" s="9">
        <v>0.88334000000000001</v>
      </c>
      <c r="AK116" s="9">
        <v>0.30675000000000002</v>
      </c>
      <c r="AL116" s="9">
        <v>4.02827</v>
      </c>
      <c r="AM116" s="9">
        <v>1.2831399999999999</v>
      </c>
      <c r="AN116" s="9">
        <v>7.6319999999999999E-2</v>
      </c>
      <c r="AO116" s="9">
        <v>4.2070000000000003E-2</v>
      </c>
      <c r="AP116" s="9">
        <v>1.9380599999999999</v>
      </c>
      <c r="AQ116" s="25">
        <v>0.31989000000000001</v>
      </c>
      <c r="AR116" s="9">
        <v>0.45188</v>
      </c>
      <c r="AS116" s="9">
        <v>0.15859000000000001</v>
      </c>
      <c r="AT116" s="25">
        <v>0.18010999999999999</v>
      </c>
      <c r="AU116" s="9">
        <v>0.42953000000000002</v>
      </c>
      <c r="AV116" s="25">
        <v>1.1519900000000001</v>
      </c>
      <c r="AW116" s="9">
        <v>0.1171</v>
      </c>
      <c r="AX116" s="9">
        <v>5</v>
      </c>
      <c r="AY116" s="9">
        <v>0.28111999999999998</v>
      </c>
      <c r="AZ116" s="9">
        <v>0.42653000000000002</v>
      </c>
      <c r="BA116" s="9">
        <v>2.5600000000000002E-3</v>
      </c>
      <c r="BB116" s="9">
        <v>0.36962</v>
      </c>
      <c r="BC116" s="9">
        <v>0.12018</v>
      </c>
      <c r="BD116" s="9">
        <v>0.28288000000000002</v>
      </c>
      <c r="BE116" s="9">
        <v>0.14049</v>
      </c>
      <c r="BF116" s="9">
        <v>1.2793399999999999</v>
      </c>
      <c r="BG116" s="9">
        <v>1.1883300000000001</v>
      </c>
      <c r="BH116" s="9">
        <v>0.51253000000000004</v>
      </c>
      <c r="BI116" s="9">
        <v>0.59643999999999997</v>
      </c>
      <c r="BJ116" s="25">
        <v>0.12391000000000001</v>
      </c>
      <c r="BK116" s="9">
        <v>5</v>
      </c>
      <c r="BL116" s="9">
        <v>0.96174999999999999</v>
      </c>
      <c r="BM116" s="9">
        <v>0.53349999999999997</v>
      </c>
      <c r="BN116" s="9">
        <v>0.84294999999999998</v>
      </c>
      <c r="BO116" s="25">
        <v>0.23030999999999999</v>
      </c>
      <c r="BP116" s="9">
        <v>2.7200000000000002E-3</v>
      </c>
      <c r="BQ116" s="9">
        <v>0.16385</v>
      </c>
      <c r="BR116" s="9">
        <v>0.13227</v>
      </c>
      <c r="BS116" s="9">
        <v>6.5119999999999997E-2</v>
      </c>
      <c r="BT116" s="9">
        <v>2.8700000000000002E-3</v>
      </c>
      <c r="BU116" s="25">
        <v>0.32688</v>
      </c>
      <c r="BV116" s="9">
        <v>3.71014</v>
      </c>
      <c r="BW116" s="9">
        <v>0.17827999999999999</v>
      </c>
      <c r="BX116" s="9">
        <v>2.2300000000000002E-3</v>
      </c>
      <c r="BY116" s="9">
        <v>0.63575000000000004</v>
      </c>
      <c r="BZ116" s="9">
        <v>6.9819999999999993E-2</v>
      </c>
      <c r="CA116" s="25">
        <v>8.5365599999999997</v>
      </c>
      <c r="CB116" s="25">
        <v>12.18313</v>
      </c>
      <c r="CC116" s="9">
        <v>7.2000000000000005E-4</v>
      </c>
      <c r="CD116" s="9">
        <v>1.1000000000000001E-3</v>
      </c>
      <c r="CE116" s="9">
        <v>5</v>
      </c>
      <c r="CF116" s="9">
        <v>7.6950000000000005E-2</v>
      </c>
      <c r="CG116" s="9">
        <v>0.99561999999999995</v>
      </c>
      <c r="CH116" s="9">
        <v>8.1129999999999994E-2</v>
      </c>
      <c r="CI116" s="9">
        <v>0.85621999999999998</v>
      </c>
      <c r="CJ116" s="9">
        <v>0.66912000000000005</v>
      </c>
      <c r="CK116" s="9">
        <v>0.37803999999999999</v>
      </c>
      <c r="CL116" s="9">
        <v>1.98E-3</v>
      </c>
      <c r="CM116" s="9">
        <v>2.9690000000000001E-2</v>
      </c>
      <c r="CN116" s="9">
        <v>5</v>
      </c>
      <c r="CO116" s="9">
        <v>1.174E-2</v>
      </c>
      <c r="CP116" s="9">
        <v>3.7039999999999997E-2</v>
      </c>
      <c r="CQ116" s="9">
        <v>9.7280000000000005E-2</v>
      </c>
      <c r="CR116" s="9">
        <v>4.3639999999999998E-2</v>
      </c>
      <c r="CS116" s="9">
        <v>8.8550000000000004E-2</v>
      </c>
      <c r="CT116" s="9">
        <v>3.5680000000000003E-2</v>
      </c>
      <c r="CU116" s="9">
        <v>4.6800000000000001E-2</v>
      </c>
      <c r="CV116" s="9">
        <v>0.29305999999999999</v>
      </c>
      <c r="CW116" s="9">
        <v>6.7000000000000002E-4</v>
      </c>
      <c r="CX116" s="9">
        <v>3.4959999999999998E-2</v>
      </c>
      <c r="CY116" s="9">
        <v>4.3700000000000003E-2</v>
      </c>
      <c r="CZ116" s="9">
        <v>5.77E-3</v>
      </c>
      <c r="DA116" s="9">
        <v>1.272E-2</v>
      </c>
      <c r="DB116" s="9">
        <v>3.5439999999999999E-2</v>
      </c>
      <c r="DC116" s="9">
        <v>9.0050000000000005E-2</v>
      </c>
      <c r="DD116" s="9">
        <v>5.2300000000000003E-3</v>
      </c>
      <c r="DE116" s="9">
        <v>2.7546400000000002</v>
      </c>
      <c r="DF116" s="9">
        <v>7.5199999999999998E-3</v>
      </c>
      <c r="DG116" s="9">
        <v>9.4800000000000006E-3</v>
      </c>
      <c r="DH116" s="9">
        <v>0.62821000000000005</v>
      </c>
    </row>
    <row r="117" spans="1:112" s="8" customFormat="1" x14ac:dyDescent="0.15">
      <c r="A117" s="9" t="s">
        <v>226</v>
      </c>
      <c r="B117" s="9">
        <v>3.96631</v>
      </c>
      <c r="C117" s="9">
        <v>1.1233200000000001</v>
      </c>
      <c r="D117" s="9">
        <v>3.8554200000000001</v>
      </c>
      <c r="E117" s="9">
        <v>1.99491</v>
      </c>
      <c r="F117" s="9">
        <v>5.9972899999999996</v>
      </c>
      <c r="G117" s="9">
        <v>6.3266900000000001</v>
      </c>
      <c r="H117" s="9">
        <v>1.2376199999999999</v>
      </c>
      <c r="I117" s="9">
        <v>5.3879999999999997E-2</v>
      </c>
      <c r="J117" s="9">
        <v>9.5210000000000003E-2</v>
      </c>
      <c r="K117" s="9">
        <v>2.078E-2</v>
      </c>
      <c r="L117" s="9">
        <v>0.12536</v>
      </c>
      <c r="M117" s="9">
        <v>14.01652</v>
      </c>
      <c r="N117" s="9">
        <v>6.6289199999999999</v>
      </c>
      <c r="O117" s="9">
        <v>5.7599999999999998E-2</v>
      </c>
      <c r="P117" s="9">
        <v>0.48633999999999999</v>
      </c>
      <c r="Q117" s="9">
        <v>1.2754099999999999</v>
      </c>
      <c r="R117" s="9">
        <v>1.205E-2</v>
      </c>
      <c r="S117" s="9">
        <v>6.132E-2</v>
      </c>
      <c r="T117" s="9">
        <v>1.745E-2</v>
      </c>
      <c r="U117" s="9">
        <v>6.45E-3</v>
      </c>
      <c r="V117" s="9">
        <v>0.32135000000000002</v>
      </c>
      <c r="W117" s="9">
        <v>5.5840000000000001E-2</v>
      </c>
      <c r="X117" s="9">
        <v>4.1239999999999999E-2</v>
      </c>
      <c r="Y117" s="9">
        <v>8.5900000000000004E-3</v>
      </c>
      <c r="Z117" s="9">
        <v>4.7200000000000002E-3</v>
      </c>
      <c r="AA117" s="25">
        <v>0.20338999999999999</v>
      </c>
      <c r="AB117" s="25">
        <v>0.21692</v>
      </c>
      <c r="AC117" s="9">
        <v>9.5339999999999994E-2</v>
      </c>
      <c r="AD117" s="9">
        <v>1.308E-2</v>
      </c>
      <c r="AE117" s="9">
        <v>6.4689999999999998E-2</v>
      </c>
      <c r="AF117" s="25">
        <v>5.9984400000000004</v>
      </c>
      <c r="AG117" s="9">
        <v>0.60824999999999996</v>
      </c>
      <c r="AH117" s="9">
        <v>1.7887200000000001</v>
      </c>
      <c r="AI117" s="9">
        <v>0.90027999999999997</v>
      </c>
      <c r="AJ117" s="9">
        <v>0.58443000000000001</v>
      </c>
      <c r="AK117" s="9">
        <v>0.17885999999999999</v>
      </c>
      <c r="AL117" s="9">
        <v>1.8872899999999999</v>
      </c>
      <c r="AM117" s="9">
        <v>0.82055</v>
      </c>
      <c r="AN117" s="9">
        <v>1.6230000000000001E-2</v>
      </c>
      <c r="AO117" s="9">
        <v>1.779E-2</v>
      </c>
      <c r="AP117" s="9">
        <v>1.59284</v>
      </c>
      <c r="AQ117" s="25">
        <v>1.1129999999999999E-2</v>
      </c>
      <c r="AR117" s="9">
        <v>9.6409999999999996E-2</v>
      </c>
      <c r="AS117" s="9">
        <v>6.6549999999999998E-2</v>
      </c>
      <c r="AT117" s="25">
        <v>0.28922999999999999</v>
      </c>
      <c r="AU117" s="9">
        <v>0.33173999999999998</v>
      </c>
      <c r="AV117" s="25">
        <v>1.3193299999999999</v>
      </c>
      <c r="AW117" s="9">
        <v>2.496E-2</v>
      </c>
      <c r="AX117" s="9">
        <v>5</v>
      </c>
      <c r="AY117" s="9">
        <v>0.21959000000000001</v>
      </c>
      <c r="AZ117" s="9">
        <v>0.17016000000000001</v>
      </c>
      <c r="BA117" s="9">
        <v>4.4000000000000003E-3</v>
      </c>
      <c r="BB117" s="9">
        <v>0.77642</v>
      </c>
      <c r="BC117" s="9">
        <v>3.918E-2</v>
      </c>
      <c r="BD117" s="9">
        <v>0.11418</v>
      </c>
      <c r="BE117" s="9">
        <v>0.12801000000000001</v>
      </c>
      <c r="BF117" s="9">
        <v>0.87100999999999995</v>
      </c>
      <c r="BG117" s="9">
        <v>0.99224999999999997</v>
      </c>
      <c r="BH117" s="9">
        <v>5.8229999999999997E-2</v>
      </c>
      <c r="BI117" s="9">
        <v>0.25069999999999998</v>
      </c>
      <c r="BJ117" s="25">
        <v>0.21265000000000001</v>
      </c>
      <c r="BK117" s="9">
        <v>5</v>
      </c>
      <c r="BL117" s="9">
        <v>0.36334</v>
      </c>
      <c r="BM117" s="9">
        <v>0.21317</v>
      </c>
      <c r="BN117" s="9">
        <v>0.42474000000000001</v>
      </c>
      <c r="BO117" s="25">
        <v>0.23558999999999999</v>
      </c>
      <c r="BP117" s="9">
        <v>3.8899999999999998E-3</v>
      </c>
      <c r="BQ117" s="9">
        <v>2.334E-2</v>
      </c>
      <c r="BR117" s="9">
        <v>5.4429999999999999E-2</v>
      </c>
      <c r="BS117" s="9">
        <v>3.1969999999999998E-2</v>
      </c>
      <c r="BT117" s="9">
        <v>1.9E-3</v>
      </c>
      <c r="BU117" s="25">
        <v>0.35877999999999999</v>
      </c>
      <c r="BV117" s="9">
        <v>2.00284</v>
      </c>
      <c r="BW117" s="9">
        <v>0.11416</v>
      </c>
      <c r="BX117" s="9">
        <v>5.3099999999999996E-3</v>
      </c>
      <c r="BY117" s="9">
        <v>0.34488000000000002</v>
      </c>
      <c r="BZ117" s="9">
        <v>5.9679999999999997E-2</v>
      </c>
      <c r="CA117" s="25">
        <v>17.67568</v>
      </c>
      <c r="CB117" s="25">
        <v>12.92122</v>
      </c>
      <c r="CC117" s="9">
        <v>6.4999999999999997E-4</v>
      </c>
      <c r="CD117" s="9">
        <v>8.0000000000000007E-5</v>
      </c>
      <c r="CE117" s="9">
        <v>5</v>
      </c>
      <c r="CF117" s="9">
        <v>0.19342000000000001</v>
      </c>
      <c r="CG117" s="9">
        <v>0.81186999999999998</v>
      </c>
      <c r="CH117" s="9">
        <v>8.5760000000000003E-2</v>
      </c>
      <c r="CI117" s="9">
        <v>0.8135</v>
      </c>
      <c r="CJ117" s="9">
        <v>0.67364999999999997</v>
      </c>
      <c r="CK117" s="9">
        <v>0.29637999999999998</v>
      </c>
      <c r="CL117" s="9">
        <v>3.2499999999999999E-3</v>
      </c>
      <c r="CM117" s="9">
        <v>3.2059999999999998E-2</v>
      </c>
      <c r="CN117" s="9">
        <v>5</v>
      </c>
      <c r="CO117" s="9">
        <v>8.8100000000000001E-3</v>
      </c>
      <c r="CP117" s="9">
        <v>4.4060000000000002E-2</v>
      </c>
      <c r="CQ117" s="9">
        <v>0.12847</v>
      </c>
      <c r="CR117" s="9">
        <v>6.1589999999999999E-2</v>
      </c>
      <c r="CS117" s="9">
        <v>0.10304000000000001</v>
      </c>
      <c r="CT117" s="9">
        <v>4.888E-2</v>
      </c>
      <c r="CU117" s="9">
        <v>6.164E-2</v>
      </c>
      <c r="CV117" s="9">
        <v>0.41572999999999999</v>
      </c>
      <c r="CW117" s="9">
        <v>1.74E-3</v>
      </c>
      <c r="CX117" s="9">
        <v>6.0019999999999997E-2</v>
      </c>
      <c r="CY117" s="9">
        <v>6.2579999999999997E-2</v>
      </c>
      <c r="CZ117" s="9">
        <v>5.7200000000000003E-3</v>
      </c>
      <c r="DA117" s="9">
        <v>1.9060000000000001E-2</v>
      </c>
      <c r="DB117" s="9">
        <v>5.1970000000000002E-2</v>
      </c>
      <c r="DC117" s="9">
        <v>0.10340000000000001</v>
      </c>
      <c r="DD117" s="9">
        <v>5.5599999999999998E-3</v>
      </c>
      <c r="DE117" s="9">
        <v>2.4493499999999999</v>
      </c>
      <c r="DF117" s="9">
        <v>8.3300000000000006E-3</v>
      </c>
      <c r="DG117" s="9">
        <v>7.8399999999999997E-3</v>
      </c>
      <c r="DH117" s="9">
        <v>0.71758999999999995</v>
      </c>
    </row>
    <row r="118" spans="1:112" s="8" customFormat="1" x14ac:dyDescent="0.15">
      <c r="A118" s="9" t="s">
        <v>227</v>
      </c>
      <c r="B118" s="9">
        <v>3.3322500000000002</v>
      </c>
      <c r="C118" s="9">
        <v>0.83909999999999996</v>
      </c>
      <c r="D118" s="9">
        <v>3.07816</v>
      </c>
      <c r="E118" s="9">
        <v>1.2628699999999999</v>
      </c>
      <c r="F118" s="9">
        <v>4.8391799999999998</v>
      </c>
      <c r="G118" s="9">
        <v>2.7939600000000002</v>
      </c>
      <c r="H118" s="9">
        <v>1.16303</v>
      </c>
      <c r="I118" s="9">
        <v>5.4679999999999999E-2</v>
      </c>
      <c r="J118" s="9">
        <v>0</v>
      </c>
      <c r="K118" s="9">
        <v>5.8799999999999998E-3</v>
      </c>
      <c r="L118" s="9">
        <v>0.08</v>
      </c>
      <c r="M118" s="9">
        <v>11.94408</v>
      </c>
      <c r="N118" s="9">
        <v>6.4123599999999996</v>
      </c>
      <c r="O118" s="9">
        <v>3.4599999999999999E-2</v>
      </c>
      <c r="P118" s="9">
        <v>0.39917000000000002</v>
      </c>
      <c r="Q118" s="9">
        <v>0.69882</v>
      </c>
      <c r="R118" s="9">
        <v>1.465E-2</v>
      </c>
      <c r="S118" s="9">
        <v>3.671E-2</v>
      </c>
      <c r="T118" s="9">
        <v>1.8020000000000001E-2</v>
      </c>
      <c r="U118" s="9">
        <v>5.2780000000000001E-2</v>
      </c>
      <c r="V118" s="9">
        <v>0.33495000000000003</v>
      </c>
      <c r="W118" s="9">
        <v>1.299E-2</v>
      </c>
      <c r="X118" s="9">
        <v>2.5479999999999999E-2</v>
      </c>
      <c r="Y118" s="9">
        <v>1.027E-2</v>
      </c>
      <c r="Z118" s="9">
        <v>9.2000000000000003E-4</v>
      </c>
      <c r="AA118" s="25">
        <v>0.23599999999999999</v>
      </c>
      <c r="AB118" s="25">
        <v>0.51202000000000003</v>
      </c>
      <c r="AC118" s="9">
        <v>9.8610000000000003E-2</v>
      </c>
      <c r="AD118" s="9">
        <v>1.004E-2</v>
      </c>
      <c r="AE118" s="9">
        <v>2.3449999999999999E-2</v>
      </c>
      <c r="AF118" s="25">
        <v>5.8723700000000001</v>
      </c>
      <c r="AG118" s="9">
        <v>0.62548000000000004</v>
      </c>
      <c r="AH118" s="9">
        <v>1.99173</v>
      </c>
      <c r="AI118" s="9">
        <v>0.31269000000000002</v>
      </c>
      <c r="AJ118" s="9">
        <v>0.22866</v>
      </c>
      <c r="AK118" s="9">
        <v>9.6299999999999997E-2</v>
      </c>
      <c r="AL118" s="9">
        <v>0.62573000000000001</v>
      </c>
      <c r="AM118" s="9">
        <v>0.25653999999999999</v>
      </c>
      <c r="AN118" s="9">
        <v>2.333E-2</v>
      </c>
      <c r="AO118" s="9">
        <v>1.457E-2</v>
      </c>
      <c r="AP118" s="9">
        <v>0.53605999999999998</v>
      </c>
      <c r="AQ118" s="25">
        <v>0.12761</v>
      </c>
      <c r="AR118" s="9">
        <v>0.14438999999999999</v>
      </c>
      <c r="AS118" s="9">
        <v>7.2590000000000002E-2</v>
      </c>
      <c r="AT118" s="25">
        <v>0.34316999999999998</v>
      </c>
      <c r="AU118" s="9">
        <v>0.11319</v>
      </c>
      <c r="AV118" s="25">
        <v>0.99512999999999996</v>
      </c>
      <c r="AW118" s="9">
        <v>3.363E-2</v>
      </c>
      <c r="AX118" s="9">
        <v>5</v>
      </c>
      <c r="AY118" s="9">
        <v>0.17979000000000001</v>
      </c>
      <c r="AZ118" s="9">
        <v>0.14796000000000001</v>
      </c>
      <c r="BA118" s="9">
        <v>4.3499999999999997E-3</v>
      </c>
      <c r="BB118" s="9">
        <v>0.16281999999999999</v>
      </c>
      <c r="BC118" s="9">
        <v>2.4420000000000001E-2</v>
      </c>
      <c r="BD118" s="9">
        <v>8.5470000000000004E-2</v>
      </c>
      <c r="BE118" s="9">
        <v>0.13173000000000001</v>
      </c>
      <c r="BF118" s="9">
        <v>0.80840000000000001</v>
      </c>
      <c r="BG118" s="9">
        <v>0.80406</v>
      </c>
      <c r="BH118" s="9">
        <v>3.3500000000000002E-2</v>
      </c>
      <c r="BI118" s="9">
        <v>0.28166999999999998</v>
      </c>
      <c r="BJ118" s="25">
        <v>8.7389999999999995E-2</v>
      </c>
      <c r="BK118" s="9">
        <v>5</v>
      </c>
      <c r="BL118" s="9">
        <v>0.46327000000000002</v>
      </c>
      <c r="BM118" s="9">
        <v>0.24030000000000001</v>
      </c>
      <c r="BN118" s="9">
        <v>0.47858000000000001</v>
      </c>
      <c r="BO118" s="25">
        <v>0.37692999999999999</v>
      </c>
      <c r="BP118" s="9">
        <v>3.2200000000000002E-3</v>
      </c>
      <c r="BQ118" s="9">
        <v>1.5699999999999999E-2</v>
      </c>
      <c r="BR118" s="9">
        <v>5.4300000000000001E-2</v>
      </c>
      <c r="BS118" s="9">
        <v>3.1870000000000002E-2</v>
      </c>
      <c r="BT118" s="9">
        <v>1.3500000000000001E-3</v>
      </c>
      <c r="BU118" s="25">
        <v>0.23921999999999999</v>
      </c>
      <c r="BV118" s="9">
        <v>1.86589</v>
      </c>
      <c r="BW118" s="9">
        <v>0.11434</v>
      </c>
      <c r="BX118" s="9">
        <v>2.2599999999999999E-3</v>
      </c>
      <c r="BY118" s="9">
        <v>0.41216999999999998</v>
      </c>
      <c r="BZ118" s="9">
        <v>4.7169999999999997E-2</v>
      </c>
      <c r="CA118" s="25">
        <v>7.7257300000000004</v>
      </c>
      <c r="CB118" s="25">
        <v>17.894300000000001</v>
      </c>
      <c r="CC118" s="9">
        <v>2.7299999999999998E-3</v>
      </c>
      <c r="CD118" s="9">
        <v>4.0999999999999999E-4</v>
      </c>
      <c r="CE118" s="9">
        <v>5</v>
      </c>
      <c r="CF118" s="9">
        <v>8.1129999999999994E-2</v>
      </c>
      <c r="CG118" s="9">
        <v>0.83399000000000001</v>
      </c>
      <c r="CH118" s="9">
        <v>6.5460000000000004E-2</v>
      </c>
      <c r="CI118" s="9">
        <v>0.70026999999999995</v>
      </c>
      <c r="CJ118" s="9">
        <v>0.55062999999999995</v>
      </c>
      <c r="CK118" s="9">
        <v>0.25385999999999997</v>
      </c>
      <c r="CL118" s="9">
        <v>3.7399999999999998E-3</v>
      </c>
      <c r="CM118" s="9">
        <v>3.8760000000000003E-2</v>
      </c>
      <c r="CN118" s="9">
        <v>5</v>
      </c>
      <c r="CO118" s="9">
        <v>1.231E-2</v>
      </c>
      <c r="CP118" s="9">
        <v>3.0859999999999999E-2</v>
      </c>
      <c r="CQ118" s="9">
        <v>8.1009999999999999E-2</v>
      </c>
      <c r="CR118" s="9">
        <v>3.9510000000000003E-2</v>
      </c>
      <c r="CS118" s="9">
        <v>6.4560000000000006E-2</v>
      </c>
      <c r="CT118" s="9">
        <v>2.9929999999999998E-2</v>
      </c>
      <c r="CU118" s="9">
        <v>3.8730000000000001E-2</v>
      </c>
      <c r="CV118" s="9">
        <v>0.24734999999999999</v>
      </c>
      <c r="CW118" s="9">
        <v>1.3699999999999999E-3</v>
      </c>
      <c r="CX118" s="9">
        <v>2.9239999999999999E-2</v>
      </c>
      <c r="CY118" s="9">
        <v>3.5479999999999998E-2</v>
      </c>
      <c r="CZ118" s="9">
        <v>4.9300000000000004E-3</v>
      </c>
      <c r="DA118" s="9">
        <v>9.6200000000000001E-3</v>
      </c>
      <c r="DB118" s="9">
        <v>2.63E-2</v>
      </c>
      <c r="DC118" s="9">
        <v>6.7570000000000005E-2</v>
      </c>
      <c r="DD118" s="9">
        <v>3.65E-3</v>
      </c>
      <c r="DE118" s="9">
        <v>3.0311499999999998</v>
      </c>
      <c r="DF118" s="9">
        <v>7.0299999999999998E-3</v>
      </c>
      <c r="DG118" s="9">
        <v>6.2899999999999996E-3</v>
      </c>
      <c r="DH118" s="9">
        <v>0.48237000000000002</v>
      </c>
    </row>
    <row r="119" spans="1:112" s="8" customFormat="1" x14ac:dyDescent="0.15">
      <c r="A119" s="9" t="s">
        <v>228</v>
      </c>
      <c r="B119" s="9">
        <v>3.87683</v>
      </c>
      <c r="C119" s="9">
        <v>1.4768399999999999</v>
      </c>
      <c r="D119" s="9">
        <v>3.9030800000000001</v>
      </c>
      <c r="E119" s="9">
        <v>4.5002800000000001</v>
      </c>
      <c r="F119" s="9">
        <v>18.0105</v>
      </c>
      <c r="G119" s="9">
        <v>4.5871599999999999</v>
      </c>
      <c r="H119" s="9">
        <v>1.3259300000000001</v>
      </c>
      <c r="I119" s="9">
        <v>5.3920000000000003E-2</v>
      </c>
      <c r="J119" s="9">
        <v>1.038E-2</v>
      </c>
      <c r="K119" s="9">
        <v>0</v>
      </c>
      <c r="L119" s="9">
        <v>0.13578999999999999</v>
      </c>
      <c r="M119" s="9">
        <v>36.376489999999997</v>
      </c>
      <c r="N119" s="9">
        <v>17.014430000000001</v>
      </c>
      <c r="O119" s="9">
        <v>0.15981000000000001</v>
      </c>
      <c r="P119" s="9">
        <v>1.51518</v>
      </c>
      <c r="Q119" s="9">
        <v>1.0825899999999999</v>
      </c>
      <c r="R119" s="9">
        <v>6.6390000000000005E-2</v>
      </c>
      <c r="S119" s="9">
        <v>7.3719999999999994E-2</v>
      </c>
      <c r="T119" s="9">
        <v>3.2779999999999997E-2</v>
      </c>
      <c r="U119" s="9">
        <v>4.0419999999999998E-2</v>
      </c>
      <c r="V119" s="9">
        <v>0.28655999999999998</v>
      </c>
      <c r="W119" s="9">
        <v>1.0359999999999999E-2</v>
      </c>
      <c r="X119" s="9">
        <v>0.18245</v>
      </c>
      <c r="Y119" s="9">
        <v>6.2379999999999998E-2</v>
      </c>
      <c r="Z119" s="9">
        <v>5.0699999999999999E-3</v>
      </c>
      <c r="AA119" s="25">
        <v>0.17391999999999999</v>
      </c>
      <c r="AB119" s="25">
        <v>0.28256999999999999</v>
      </c>
      <c r="AC119" s="9">
        <v>9.6210000000000004E-2</v>
      </c>
      <c r="AD119" s="9">
        <v>1.643E-2</v>
      </c>
      <c r="AE119" s="9">
        <v>8.9999999999999993E-3</v>
      </c>
      <c r="AF119" s="25">
        <v>6.9017600000000003</v>
      </c>
      <c r="AG119" s="9">
        <v>0.82723000000000002</v>
      </c>
      <c r="AH119" s="9">
        <v>2.3912599999999999</v>
      </c>
      <c r="AI119" s="9">
        <v>0.47454000000000002</v>
      </c>
      <c r="AJ119" s="9">
        <v>0.34794999999999998</v>
      </c>
      <c r="AK119" s="9">
        <v>0.18776000000000001</v>
      </c>
      <c r="AL119" s="9">
        <v>0.84984999999999999</v>
      </c>
      <c r="AM119" s="9">
        <v>0.34578999999999999</v>
      </c>
      <c r="AN119" s="9">
        <v>2.2290000000000001E-2</v>
      </c>
      <c r="AO119" s="9">
        <v>2.58E-2</v>
      </c>
      <c r="AP119" s="9">
        <v>0.89905999999999997</v>
      </c>
      <c r="AQ119" s="25">
        <v>9.3900000000000008E-3</v>
      </c>
      <c r="AR119" s="9">
        <v>6.9470000000000004E-2</v>
      </c>
      <c r="AS119" s="9">
        <v>7.1510000000000004E-2</v>
      </c>
      <c r="AT119" s="25">
        <v>0.33682000000000001</v>
      </c>
      <c r="AU119" s="9">
        <v>0.15717999999999999</v>
      </c>
      <c r="AV119" s="25">
        <v>0.97946</v>
      </c>
      <c r="AW119" s="9">
        <v>2.4459999999999999E-2</v>
      </c>
      <c r="AX119" s="9">
        <v>5</v>
      </c>
      <c r="AY119" s="9">
        <v>0.21428</v>
      </c>
      <c r="AZ119" s="9">
        <v>0.16458</v>
      </c>
      <c r="BA119" s="9">
        <v>2.7999999999999998E-4</v>
      </c>
      <c r="BB119" s="9">
        <v>0.192</v>
      </c>
      <c r="BC119" s="9">
        <v>3.1269999999999999E-2</v>
      </c>
      <c r="BD119" s="9">
        <v>0.10537000000000001</v>
      </c>
      <c r="BE119" s="9">
        <v>0.11928999999999999</v>
      </c>
      <c r="BF119" s="9">
        <v>0.85606000000000004</v>
      </c>
      <c r="BG119" s="9">
        <v>1.1168499999999999</v>
      </c>
      <c r="BH119" s="9">
        <v>3.5020000000000003E-2</v>
      </c>
      <c r="BI119" s="9">
        <v>0.38338</v>
      </c>
      <c r="BJ119" s="25">
        <v>0.28939999999999999</v>
      </c>
      <c r="BK119" s="9">
        <v>5</v>
      </c>
      <c r="BL119" s="9">
        <v>0.44380999999999998</v>
      </c>
      <c r="BM119" s="9">
        <v>0.36668000000000001</v>
      </c>
      <c r="BN119" s="9">
        <v>0.47766999999999998</v>
      </c>
      <c r="BO119" s="25">
        <v>0.25878000000000001</v>
      </c>
      <c r="BP119" s="9">
        <v>4.4900000000000001E-3</v>
      </c>
      <c r="BQ119" s="9">
        <v>8.2100000000000003E-3</v>
      </c>
      <c r="BR119" s="9">
        <v>7.1580000000000005E-2</v>
      </c>
      <c r="BS119" s="9">
        <v>4.0989999999999999E-2</v>
      </c>
      <c r="BT119" s="9">
        <v>3.29E-3</v>
      </c>
      <c r="BU119" s="25">
        <v>0.18214</v>
      </c>
      <c r="BV119" s="9">
        <v>2.4983300000000002</v>
      </c>
      <c r="BW119" s="9">
        <v>0.14732999999999999</v>
      </c>
      <c r="BX119" s="9">
        <v>3.2299999999999998E-3</v>
      </c>
      <c r="BY119" s="9">
        <v>0.37286000000000002</v>
      </c>
      <c r="BZ119" s="9">
        <v>5.2920000000000002E-2</v>
      </c>
      <c r="CA119" s="25">
        <v>6.8984399999999999</v>
      </c>
      <c r="CB119" s="25">
        <v>13.89071</v>
      </c>
      <c r="CC119" s="9">
        <v>1.64E-3</v>
      </c>
      <c r="CD119" s="9">
        <v>8.3000000000000001E-4</v>
      </c>
      <c r="CE119" s="9">
        <v>5</v>
      </c>
      <c r="CF119" s="9">
        <v>6.2939999999999996E-2</v>
      </c>
      <c r="CG119" s="9">
        <v>0.76903999999999995</v>
      </c>
      <c r="CH119" s="9">
        <v>7.2160000000000002E-2</v>
      </c>
      <c r="CI119" s="9">
        <v>0.66283999999999998</v>
      </c>
      <c r="CJ119" s="9">
        <v>0.51622000000000001</v>
      </c>
      <c r="CK119" s="9">
        <v>0.24998000000000001</v>
      </c>
      <c r="CL119" s="9">
        <v>1.31E-3</v>
      </c>
      <c r="CM119" s="9">
        <v>3.4660000000000003E-2</v>
      </c>
      <c r="CN119" s="9">
        <v>5</v>
      </c>
      <c r="CO119" s="9">
        <v>9.9100000000000004E-3</v>
      </c>
      <c r="CP119" s="9">
        <v>3.0720000000000001E-2</v>
      </c>
      <c r="CQ119" s="9">
        <v>8.1729999999999997E-2</v>
      </c>
      <c r="CR119" s="9">
        <v>4.1669999999999999E-2</v>
      </c>
      <c r="CS119" s="9">
        <v>6.8440000000000001E-2</v>
      </c>
      <c r="CT119" s="9">
        <v>2.989E-2</v>
      </c>
      <c r="CU119" s="9">
        <v>3.8730000000000001E-2</v>
      </c>
      <c r="CV119" s="9">
        <v>0.25691999999999998</v>
      </c>
      <c r="CW119" s="9">
        <v>1.0499999999999999E-3</v>
      </c>
      <c r="CX119" s="9">
        <v>4.1250000000000002E-2</v>
      </c>
      <c r="CY119" s="9">
        <v>3.8159999999999999E-2</v>
      </c>
      <c r="CZ119" s="9">
        <v>4.5500000000000002E-3</v>
      </c>
      <c r="DA119" s="9">
        <v>1.8350000000000002E-2</v>
      </c>
      <c r="DB119" s="9">
        <v>3.1300000000000001E-2</v>
      </c>
      <c r="DC119" s="9">
        <v>6.7919999999999994E-2</v>
      </c>
      <c r="DD119" s="9">
        <v>3.0400000000000002E-3</v>
      </c>
      <c r="DE119" s="9">
        <v>1.5315000000000001</v>
      </c>
      <c r="DF119" s="9">
        <v>4.3299999999999996E-3</v>
      </c>
      <c r="DG119" s="9">
        <v>5.2300000000000003E-3</v>
      </c>
      <c r="DH119" s="9">
        <v>0.48231000000000002</v>
      </c>
    </row>
    <row r="120" spans="1:112" s="8" customFormat="1" x14ac:dyDescent="0.15">
      <c r="A120" s="9" t="s">
        <v>229</v>
      </c>
      <c r="B120" s="9">
        <v>4.2601399999999998</v>
      </c>
      <c r="C120" s="9">
        <v>1.8281099999999999</v>
      </c>
      <c r="D120" s="9">
        <v>3.1429100000000001</v>
      </c>
      <c r="E120" s="9">
        <v>0.80661000000000005</v>
      </c>
      <c r="F120" s="9">
        <v>2.9497499999999999</v>
      </c>
      <c r="G120" s="9">
        <v>2.21719</v>
      </c>
      <c r="H120" s="9">
        <v>1.3798299999999999</v>
      </c>
      <c r="I120" s="9">
        <v>3.2230000000000002E-2</v>
      </c>
      <c r="J120" s="9">
        <v>0</v>
      </c>
      <c r="K120" s="9">
        <v>1.081E-2</v>
      </c>
      <c r="L120" s="9">
        <v>7.7079999999999996E-2</v>
      </c>
      <c r="M120" s="9">
        <v>7.1212099999999996</v>
      </c>
      <c r="N120" s="9">
        <v>3.5709300000000002</v>
      </c>
      <c r="O120" s="9">
        <v>2.861E-2</v>
      </c>
      <c r="P120" s="9">
        <v>0.39308999999999999</v>
      </c>
      <c r="Q120" s="9">
        <v>1.2805</v>
      </c>
      <c r="R120" s="9">
        <v>7.4700000000000001E-3</v>
      </c>
      <c r="S120" s="9">
        <v>4.1200000000000001E-2</v>
      </c>
      <c r="T120" s="9">
        <v>3.8359999999999998E-2</v>
      </c>
      <c r="U120" s="9">
        <v>4.5019999999999998E-2</v>
      </c>
      <c r="V120" s="9">
        <v>0.33198</v>
      </c>
      <c r="W120" s="9">
        <v>1.95E-2</v>
      </c>
      <c r="X120" s="9">
        <v>1.1599999999999999E-2</v>
      </c>
      <c r="Y120" s="9">
        <v>9.3799999999999994E-3</v>
      </c>
      <c r="Z120" s="9">
        <v>2.0000000000000001E-4</v>
      </c>
      <c r="AA120" s="25">
        <v>0.20102</v>
      </c>
      <c r="AB120" s="25">
        <v>0.23594000000000001</v>
      </c>
      <c r="AC120" s="9">
        <v>9.5089999999999994E-2</v>
      </c>
      <c r="AD120" s="9">
        <v>1.1599999999999999E-2</v>
      </c>
      <c r="AE120" s="9">
        <v>3.2250000000000001E-2</v>
      </c>
      <c r="AF120" s="25">
        <v>6.4881700000000002</v>
      </c>
      <c r="AG120" s="9">
        <v>0.78366000000000002</v>
      </c>
      <c r="AH120" s="9">
        <v>2.0598999999999998</v>
      </c>
      <c r="AI120" s="9">
        <v>0.19102</v>
      </c>
      <c r="AJ120" s="9">
        <v>0.24584</v>
      </c>
      <c r="AK120" s="9">
        <v>5.8110000000000002E-2</v>
      </c>
      <c r="AL120" s="9">
        <v>1.67835</v>
      </c>
      <c r="AM120" s="9">
        <v>0.4143</v>
      </c>
      <c r="AN120" s="9">
        <v>1.585E-2</v>
      </c>
      <c r="AO120" s="9">
        <v>8.8500000000000002E-3</v>
      </c>
      <c r="AP120" s="9">
        <v>0.41687999999999997</v>
      </c>
      <c r="AQ120" s="25">
        <v>8.7980000000000003E-2</v>
      </c>
      <c r="AR120" s="9">
        <v>0.11379</v>
      </c>
      <c r="AS120" s="9">
        <v>0.11677</v>
      </c>
      <c r="AT120" s="25">
        <v>0.62895999999999996</v>
      </c>
      <c r="AU120" s="9">
        <v>0.11039</v>
      </c>
      <c r="AV120" s="25">
        <v>0.95742000000000005</v>
      </c>
      <c r="AW120" s="9">
        <v>2.3730000000000001E-2</v>
      </c>
      <c r="AX120" s="9">
        <v>5</v>
      </c>
      <c r="AY120" s="9">
        <v>0.16292999999999999</v>
      </c>
      <c r="AZ120" s="9">
        <v>0.11956</v>
      </c>
      <c r="BA120" s="9">
        <v>2.5600000000000002E-3</v>
      </c>
      <c r="BB120" s="9">
        <v>0.15051</v>
      </c>
      <c r="BC120" s="9">
        <v>2.282E-2</v>
      </c>
      <c r="BD120" s="9">
        <v>7.2559999999999999E-2</v>
      </c>
      <c r="BE120" s="9">
        <v>0.12492</v>
      </c>
      <c r="BF120" s="9">
        <v>0.77124999999999999</v>
      </c>
      <c r="BG120" s="9">
        <v>1.78287</v>
      </c>
      <c r="BH120" s="9">
        <v>3.6429999999999997E-2</v>
      </c>
      <c r="BI120" s="9">
        <v>0.25063000000000002</v>
      </c>
      <c r="BJ120" s="25">
        <v>0.27226</v>
      </c>
      <c r="BK120" s="9">
        <v>5</v>
      </c>
      <c r="BL120" s="9">
        <v>0.32125999999999999</v>
      </c>
      <c r="BM120" s="9">
        <v>0.16266</v>
      </c>
      <c r="BN120" s="9">
        <v>0.37830000000000003</v>
      </c>
      <c r="BO120" s="25">
        <v>0.20948</v>
      </c>
      <c r="BP120" s="9">
        <v>2.16E-3</v>
      </c>
      <c r="BQ120" s="9">
        <v>1.4829999999999999E-2</v>
      </c>
      <c r="BR120" s="9">
        <v>3.7510000000000002E-2</v>
      </c>
      <c r="BS120" s="9">
        <v>2.7709999999999999E-2</v>
      </c>
      <c r="BT120" s="9">
        <v>2.9499999999999999E-3</v>
      </c>
      <c r="BU120" s="25">
        <v>0.16175</v>
      </c>
      <c r="BV120" s="9">
        <v>1.42764</v>
      </c>
      <c r="BW120" s="9">
        <v>8.9990000000000001E-2</v>
      </c>
      <c r="BX120" s="9">
        <v>1.1000000000000001E-3</v>
      </c>
      <c r="BY120" s="9">
        <v>0.27090999999999998</v>
      </c>
      <c r="BZ120" s="9">
        <v>4.453E-2</v>
      </c>
      <c r="CA120" s="25">
        <v>7.3230700000000004</v>
      </c>
      <c r="CB120" s="25">
        <v>8.85107</v>
      </c>
      <c r="CC120" s="9">
        <v>4.4000000000000002E-4</v>
      </c>
      <c r="CD120" s="9">
        <v>6.9999999999999999E-4</v>
      </c>
      <c r="CE120" s="9">
        <v>5</v>
      </c>
      <c r="CF120" s="9">
        <v>5.3469999999999997E-2</v>
      </c>
      <c r="CG120" s="9">
        <v>0.62189000000000005</v>
      </c>
      <c r="CH120" s="9">
        <v>5.6079999999999998E-2</v>
      </c>
      <c r="CI120" s="9">
        <v>0.54498000000000002</v>
      </c>
      <c r="CJ120" s="9">
        <v>0.43498999999999999</v>
      </c>
      <c r="CK120" s="9">
        <v>0.18822</v>
      </c>
      <c r="CL120" s="9">
        <v>2.3900000000000002E-3</v>
      </c>
      <c r="CM120" s="9">
        <v>3.2930000000000001E-2</v>
      </c>
      <c r="CN120" s="9">
        <v>5</v>
      </c>
      <c r="CO120" s="9">
        <v>8.3199999999999993E-3</v>
      </c>
      <c r="CP120" s="9">
        <v>2.9340000000000001E-2</v>
      </c>
      <c r="CQ120" s="9">
        <v>7.6660000000000006E-2</v>
      </c>
      <c r="CR120" s="9">
        <v>3.8150000000000003E-2</v>
      </c>
      <c r="CS120" s="9">
        <v>5.7320000000000003E-2</v>
      </c>
      <c r="CT120" s="9">
        <v>2.777E-2</v>
      </c>
      <c r="CU120" s="9">
        <v>3.6760000000000001E-2</v>
      </c>
      <c r="CV120" s="9">
        <v>0.24557000000000001</v>
      </c>
      <c r="CW120" s="9">
        <v>1.91E-3</v>
      </c>
      <c r="CX120" s="9">
        <v>3.4410000000000003E-2</v>
      </c>
      <c r="CY120" s="9">
        <v>3.7449999999999997E-2</v>
      </c>
      <c r="CZ120" s="9">
        <v>6.3699999999999998E-3</v>
      </c>
      <c r="DA120" s="9">
        <v>1.0019999999999999E-2</v>
      </c>
      <c r="DB120" s="9">
        <v>3.1150000000000001E-2</v>
      </c>
      <c r="DC120" s="9">
        <v>6.2670000000000003E-2</v>
      </c>
      <c r="DD120" s="9">
        <v>3.7399999999999998E-3</v>
      </c>
      <c r="DE120" s="9">
        <v>1.35802</v>
      </c>
      <c r="DF120" s="9">
        <v>5.7200000000000003E-3</v>
      </c>
      <c r="DG120" s="9">
        <v>8.3599999999999994E-3</v>
      </c>
      <c r="DH120" s="9">
        <v>0.49947000000000003</v>
      </c>
    </row>
    <row r="121" spans="1:112" s="8" customFormat="1" x14ac:dyDescent="0.15">
      <c r="A121" s="9" t="s">
        <v>230</v>
      </c>
      <c r="B121" s="9">
        <v>5.3863000000000003</v>
      </c>
      <c r="C121" s="9">
        <v>4.4098499999999996</v>
      </c>
      <c r="D121" s="9">
        <v>8.7013099999999994</v>
      </c>
      <c r="E121" s="9">
        <v>1.99396</v>
      </c>
      <c r="F121" s="9">
        <v>4.6889500000000002</v>
      </c>
      <c r="G121" s="9">
        <v>4.2157200000000001</v>
      </c>
      <c r="H121" s="9">
        <v>2.5070800000000002</v>
      </c>
      <c r="I121" s="9">
        <v>0.11942999999999999</v>
      </c>
      <c r="J121" s="9">
        <v>0.19988</v>
      </c>
      <c r="K121" s="9">
        <v>8.0250000000000002E-2</v>
      </c>
      <c r="L121" s="9">
        <v>0.15010999999999999</v>
      </c>
      <c r="M121" s="9">
        <v>8.9903200000000005</v>
      </c>
      <c r="N121" s="9">
        <v>4.9040600000000003</v>
      </c>
      <c r="O121" s="9">
        <v>7.6939999999999995E-2</v>
      </c>
      <c r="P121" s="9">
        <v>0.48914999999999997</v>
      </c>
      <c r="Q121" s="9">
        <v>1.27681</v>
      </c>
      <c r="R121" s="9">
        <v>2.3560000000000001E-2</v>
      </c>
      <c r="S121" s="9">
        <v>0.26794000000000001</v>
      </c>
      <c r="T121" s="9">
        <v>0.23357</v>
      </c>
      <c r="U121" s="9">
        <v>8.8739999999999999E-2</v>
      </c>
      <c r="V121" s="9">
        <v>0.35400999999999999</v>
      </c>
      <c r="W121" s="9">
        <v>6.8739999999999996E-2</v>
      </c>
      <c r="X121" s="9">
        <v>4.0239999999999998E-2</v>
      </c>
      <c r="Y121" s="9">
        <v>0.12281</v>
      </c>
      <c r="Z121" s="9">
        <v>1.2500000000000001E-2</v>
      </c>
      <c r="AA121" s="25">
        <v>0.21084</v>
      </c>
      <c r="AB121" s="25">
        <v>0.60421999999999998</v>
      </c>
      <c r="AC121" s="9">
        <v>5.5329999999999997E-2</v>
      </c>
      <c r="AD121" s="9">
        <v>6.9199999999999999E-3</v>
      </c>
      <c r="AE121" s="9">
        <v>8.9410000000000003E-2</v>
      </c>
      <c r="AF121" s="25">
        <v>5.7534599999999996</v>
      </c>
      <c r="AG121" s="9">
        <v>0.97172999999999998</v>
      </c>
      <c r="AH121" s="9">
        <v>4.0242500000000003</v>
      </c>
      <c r="AI121" s="9">
        <v>0.96665999999999996</v>
      </c>
      <c r="AJ121" s="9">
        <v>0.51800000000000002</v>
      </c>
      <c r="AK121" s="9">
        <v>0.19838</v>
      </c>
      <c r="AL121" s="9">
        <v>1.91381</v>
      </c>
      <c r="AM121" s="9">
        <v>0.70435999999999999</v>
      </c>
      <c r="AN121" s="9">
        <v>9.9799999999999993E-3</v>
      </c>
      <c r="AO121" s="9">
        <v>6.3049999999999995E-2</v>
      </c>
      <c r="AP121" s="9">
        <v>1.06559</v>
      </c>
      <c r="AQ121" s="25">
        <v>5.1380000000000002E-2</v>
      </c>
      <c r="AR121" s="9">
        <v>6.4509999999999998E-2</v>
      </c>
      <c r="AS121" s="9">
        <v>0.11386</v>
      </c>
      <c r="AT121" s="25">
        <v>0.13249</v>
      </c>
      <c r="AU121" s="9">
        <v>0.35332999999999998</v>
      </c>
      <c r="AV121" s="25">
        <v>1.20614</v>
      </c>
      <c r="AW121" s="9">
        <v>8.1200000000000005E-3</v>
      </c>
      <c r="AX121" s="9">
        <v>5</v>
      </c>
      <c r="AY121" s="9">
        <v>0.45034999999999997</v>
      </c>
      <c r="AZ121" s="9">
        <v>0.66591999999999996</v>
      </c>
      <c r="BA121" s="9">
        <v>3.9699999999999996E-3</v>
      </c>
      <c r="BB121" s="9">
        <v>0.43380999999999997</v>
      </c>
      <c r="BC121" s="9">
        <v>8.1790000000000002E-2</v>
      </c>
      <c r="BD121" s="9">
        <v>0.30741000000000002</v>
      </c>
      <c r="BE121" s="9">
        <v>0.13406999999999999</v>
      </c>
      <c r="BF121" s="9">
        <v>1.7227399999999999</v>
      </c>
      <c r="BG121" s="9">
        <v>1.5278499999999999</v>
      </c>
      <c r="BH121" s="9">
        <v>7.6179999999999998E-2</v>
      </c>
      <c r="BI121" s="9">
        <v>0.40076000000000001</v>
      </c>
      <c r="BJ121" s="25">
        <v>0.26124999999999998</v>
      </c>
      <c r="BK121" s="9">
        <v>5</v>
      </c>
      <c r="BL121" s="9">
        <v>0.12116</v>
      </c>
      <c r="BM121" s="9">
        <v>0.24797</v>
      </c>
      <c r="BN121" s="9">
        <v>0.50707000000000002</v>
      </c>
      <c r="BO121" s="25">
        <v>0.20593</v>
      </c>
      <c r="BP121" s="9">
        <v>3.46E-3</v>
      </c>
      <c r="BQ121" s="9">
        <v>2.9960000000000001E-2</v>
      </c>
      <c r="BR121" s="9">
        <v>6.6879999999999995E-2</v>
      </c>
      <c r="BS121" s="9">
        <v>3.6069999999999998E-2</v>
      </c>
      <c r="BT121" s="9">
        <v>2.7100000000000002E-3</v>
      </c>
      <c r="BU121" s="25">
        <v>0.37679000000000001</v>
      </c>
      <c r="BV121" s="9">
        <v>2.4915799999999999</v>
      </c>
      <c r="BW121" s="9">
        <v>0.12603</v>
      </c>
      <c r="BX121" s="9">
        <v>1.9E-3</v>
      </c>
      <c r="BY121" s="9">
        <v>0.11665</v>
      </c>
      <c r="BZ121" s="9">
        <v>8.1430000000000002E-2</v>
      </c>
      <c r="CA121" s="25">
        <v>5.20404</v>
      </c>
      <c r="CB121" s="25">
        <v>11.86462</v>
      </c>
      <c r="CC121" s="9">
        <v>1.57E-3</v>
      </c>
      <c r="CD121" s="9">
        <v>1.5900000000000001E-3</v>
      </c>
      <c r="CE121" s="9">
        <v>5</v>
      </c>
      <c r="CF121" s="9">
        <v>7.9289999999999999E-2</v>
      </c>
      <c r="CG121" s="9">
        <v>1.05366</v>
      </c>
      <c r="CH121" s="9">
        <v>7.8140000000000001E-2</v>
      </c>
      <c r="CI121" s="9">
        <v>0.96560000000000001</v>
      </c>
      <c r="CJ121" s="9">
        <v>0.78136000000000005</v>
      </c>
      <c r="CK121" s="9">
        <v>0.28315000000000001</v>
      </c>
      <c r="CL121" s="9">
        <v>3.3899999999999998E-3</v>
      </c>
      <c r="CM121" s="9">
        <v>5.3170000000000002E-2</v>
      </c>
      <c r="CN121" s="9">
        <v>5</v>
      </c>
      <c r="CO121" s="9">
        <v>3.5599999999999998E-3</v>
      </c>
      <c r="CP121" s="9">
        <v>4.6129999999999997E-2</v>
      </c>
      <c r="CQ121" s="9">
        <v>0.13013</v>
      </c>
      <c r="CR121" s="9">
        <v>6.2100000000000002E-2</v>
      </c>
      <c r="CS121" s="9">
        <v>8.9459999999999998E-2</v>
      </c>
      <c r="CT121" s="9">
        <v>4.7600000000000003E-2</v>
      </c>
      <c r="CU121" s="9">
        <v>6.1550000000000001E-2</v>
      </c>
      <c r="CV121" s="9">
        <v>0.38483000000000001</v>
      </c>
      <c r="CW121" s="9">
        <v>3.13E-3</v>
      </c>
      <c r="CX121" s="9">
        <v>9.8640000000000005E-2</v>
      </c>
      <c r="CY121" s="9">
        <v>5.7939999999999998E-2</v>
      </c>
      <c r="CZ121" s="9">
        <v>4.5399999999999998E-3</v>
      </c>
      <c r="DA121" s="9">
        <v>1.6279999999999999E-2</v>
      </c>
      <c r="DB121" s="9">
        <v>4.888E-2</v>
      </c>
      <c r="DC121" s="9">
        <v>0.10922</v>
      </c>
      <c r="DD121" s="9">
        <v>7.3600000000000002E-3</v>
      </c>
      <c r="DE121" s="9">
        <v>2.4507500000000002</v>
      </c>
      <c r="DF121" s="9">
        <v>5.6100000000000004E-3</v>
      </c>
      <c r="DG121" s="9">
        <v>8.8199999999999997E-3</v>
      </c>
      <c r="DH121" s="9">
        <v>0.74075000000000002</v>
      </c>
    </row>
    <row r="122" spans="1:112" s="8" customFormat="1" x14ac:dyDescent="0.15">
      <c r="A122" s="9" t="s">
        <v>231</v>
      </c>
      <c r="B122" s="9">
        <v>4.8447699999999996</v>
      </c>
      <c r="C122" s="9">
        <v>2.9706999999999999</v>
      </c>
      <c r="D122" s="9">
        <v>5.6014600000000003</v>
      </c>
      <c r="E122" s="9">
        <v>1.26183</v>
      </c>
      <c r="F122" s="9">
        <v>3.9998399999999998</v>
      </c>
      <c r="G122" s="9">
        <v>3.7911999999999999</v>
      </c>
      <c r="H122" s="9">
        <v>2.14778</v>
      </c>
      <c r="I122" s="9">
        <v>4.5030000000000001E-2</v>
      </c>
      <c r="J122" s="9">
        <v>9.4100000000000003E-2</v>
      </c>
      <c r="K122" s="9">
        <v>0</v>
      </c>
      <c r="L122" s="9">
        <v>0.15379000000000001</v>
      </c>
      <c r="M122" s="9">
        <v>6.99899</v>
      </c>
      <c r="N122" s="9">
        <v>3.9673400000000001</v>
      </c>
      <c r="O122" s="9">
        <v>6.8720000000000003E-2</v>
      </c>
      <c r="P122" s="9">
        <v>0.44954</v>
      </c>
      <c r="Q122" s="9">
        <v>4.0530799999999996</v>
      </c>
      <c r="R122" s="9">
        <v>8.5599999999999999E-3</v>
      </c>
      <c r="S122" s="9">
        <v>0.11605</v>
      </c>
      <c r="T122" s="9">
        <v>4.8919999999999998E-2</v>
      </c>
      <c r="U122" s="9">
        <v>0.18465000000000001</v>
      </c>
      <c r="V122" s="9">
        <v>0.32136999999999999</v>
      </c>
      <c r="W122" s="9">
        <v>3.6700000000000003E-2</v>
      </c>
      <c r="X122" s="9">
        <v>1.4019999999999999E-2</v>
      </c>
      <c r="Y122" s="9">
        <v>2.5649999999999999E-2</v>
      </c>
      <c r="Z122" s="9">
        <v>1.9400000000000001E-3</v>
      </c>
      <c r="AA122" s="25">
        <v>0.37511</v>
      </c>
      <c r="AB122" s="25">
        <v>0.18387999999999999</v>
      </c>
      <c r="AC122" s="9">
        <v>0.11055</v>
      </c>
      <c r="AD122" s="9">
        <v>0.14491999999999999</v>
      </c>
      <c r="AE122" s="9">
        <v>4.8379999999999999E-2</v>
      </c>
      <c r="AF122" s="25">
        <v>5.9980399999999996</v>
      </c>
      <c r="AG122" s="9">
        <v>0.90369999999999995</v>
      </c>
      <c r="AH122" s="9">
        <v>6.0872200000000003</v>
      </c>
      <c r="AI122" s="9">
        <v>0.63819999999999999</v>
      </c>
      <c r="AJ122" s="9">
        <v>0.34466999999999998</v>
      </c>
      <c r="AK122" s="9">
        <v>0.21384</v>
      </c>
      <c r="AL122" s="9">
        <v>1.8800600000000001</v>
      </c>
      <c r="AM122" s="9">
        <v>0.54840999999999995</v>
      </c>
      <c r="AN122" s="9">
        <v>1.0699999999999999E-2</v>
      </c>
      <c r="AO122" s="9">
        <v>2.0480000000000002E-2</v>
      </c>
      <c r="AP122" s="9">
        <v>0.69398000000000004</v>
      </c>
      <c r="AQ122" s="25">
        <v>0.1512</v>
      </c>
      <c r="AR122" s="9">
        <v>6.5159999999999996E-2</v>
      </c>
      <c r="AS122" s="9">
        <v>0.10747</v>
      </c>
      <c r="AT122" s="25">
        <v>0.29965000000000003</v>
      </c>
      <c r="AU122" s="9">
        <v>0.21168000000000001</v>
      </c>
      <c r="AV122" s="25">
        <v>1.1877200000000001</v>
      </c>
      <c r="AW122" s="9">
        <v>1.285E-2</v>
      </c>
      <c r="AX122" s="9">
        <v>5</v>
      </c>
      <c r="AY122" s="9">
        <v>0.47205000000000003</v>
      </c>
      <c r="AZ122" s="9">
        <v>0.55378000000000005</v>
      </c>
      <c r="BA122" s="9">
        <v>6.8900000000000003E-3</v>
      </c>
      <c r="BB122" s="9">
        <v>0.52471999999999996</v>
      </c>
      <c r="BC122" s="9">
        <v>5.7770000000000002E-2</v>
      </c>
      <c r="BD122" s="9">
        <v>0.15057000000000001</v>
      </c>
      <c r="BE122" s="9">
        <v>0.11128</v>
      </c>
      <c r="BF122" s="9">
        <v>1.3836900000000001</v>
      </c>
      <c r="BG122" s="9">
        <v>1.4257299999999999</v>
      </c>
      <c r="BH122" s="9">
        <v>9.1850000000000001E-2</v>
      </c>
      <c r="BI122" s="9">
        <v>0.28121000000000002</v>
      </c>
      <c r="BJ122" s="25">
        <v>0.43765999999999999</v>
      </c>
      <c r="BK122" s="9">
        <v>5</v>
      </c>
      <c r="BL122" s="9">
        <v>0.10496</v>
      </c>
      <c r="BM122" s="9">
        <v>0.20824999999999999</v>
      </c>
      <c r="BN122" s="9">
        <v>0.52309000000000005</v>
      </c>
      <c r="BO122" s="25">
        <v>0.19847000000000001</v>
      </c>
      <c r="BP122" s="9">
        <v>5.0200000000000002E-3</v>
      </c>
      <c r="BQ122" s="9">
        <v>3.1730000000000001E-2</v>
      </c>
      <c r="BR122" s="9">
        <v>4.9590000000000002E-2</v>
      </c>
      <c r="BS122" s="9">
        <v>2.7969999999999998E-2</v>
      </c>
      <c r="BT122" s="9">
        <v>1.6900000000000001E-3</v>
      </c>
      <c r="BU122" s="25">
        <v>0.31856000000000001</v>
      </c>
      <c r="BV122" s="9">
        <v>2.6437900000000001</v>
      </c>
      <c r="BW122" s="9">
        <v>0.11552999999999999</v>
      </c>
      <c r="BX122" s="9">
        <v>4.9899999999999996E-3</v>
      </c>
      <c r="BY122" s="9">
        <v>0.26079000000000002</v>
      </c>
      <c r="BZ122" s="9">
        <v>7.2349999999999998E-2</v>
      </c>
      <c r="CA122" s="25">
        <v>6.3681799999999997</v>
      </c>
      <c r="CB122" s="25">
        <v>12.391249999999999</v>
      </c>
      <c r="CC122" s="9">
        <v>1.8400000000000001E-3</v>
      </c>
      <c r="CD122" s="9">
        <v>1.1999999999999999E-3</v>
      </c>
      <c r="CE122" s="9">
        <v>5</v>
      </c>
      <c r="CF122" s="9">
        <v>0.10906</v>
      </c>
      <c r="CG122" s="9">
        <v>0.91915000000000002</v>
      </c>
      <c r="CH122" s="9">
        <v>7.2489999999999999E-2</v>
      </c>
      <c r="CI122" s="9">
        <v>0.84087999999999996</v>
      </c>
      <c r="CJ122" s="9">
        <v>0.70040999999999998</v>
      </c>
      <c r="CK122" s="9">
        <v>0.23018</v>
      </c>
      <c r="CL122" s="9">
        <v>3.3500000000000001E-3</v>
      </c>
      <c r="CM122" s="9">
        <v>4.8710000000000003E-2</v>
      </c>
      <c r="CN122" s="9">
        <v>5</v>
      </c>
      <c r="CO122" s="9">
        <v>3.49E-3</v>
      </c>
      <c r="CP122" s="9">
        <v>4.4670000000000001E-2</v>
      </c>
      <c r="CQ122" s="9">
        <v>0.1232</v>
      </c>
      <c r="CR122" s="9">
        <v>5.738E-2</v>
      </c>
      <c r="CS122" s="9">
        <v>8.6410000000000001E-2</v>
      </c>
      <c r="CT122" s="9">
        <v>4.6149999999999997E-2</v>
      </c>
      <c r="CU122" s="9">
        <v>6.0109999999999997E-2</v>
      </c>
      <c r="CV122" s="9">
        <v>0.37480999999999998</v>
      </c>
      <c r="CW122" s="9">
        <v>3.2200000000000002E-3</v>
      </c>
      <c r="CX122" s="9">
        <v>7.1919999999999998E-2</v>
      </c>
      <c r="CY122" s="9">
        <v>5.7869999999999998E-2</v>
      </c>
      <c r="CZ122" s="9">
        <v>4.9500000000000004E-3</v>
      </c>
      <c r="DA122" s="9">
        <v>1.6410000000000001E-2</v>
      </c>
      <c r="DB122" s="9">
        <v>4.6149999999999997E-2</v>
      </c>
      <c r="DC122" s="9">
        <v>0.10236000000000001</v>
      </c>
      <c r="DD122" s="9">
        <v>7.9299999999999995E-3</v>
      </c>
      <c r="DE122" s="9">
        <v>3.1948599999999998</v>
      </c>
      <c r="DF122" s="9">
        <v>7.9399999999999991E-3</v>
      </c>
      <c r="DG122" s="9">
        <v>7.3600000000000002E-3</v>
      </c>
      <c r="DH122" s="9">
        <v>0.65566999999999998</v>
      </c>
    </row>
    <row r="123" spans="1:112" s="8" customFormat="1" x14ac:dyDescent="0.15">
      <c r="A123" s="9" t="s">
        <v>232</v>
      </c>
      <c r="B123" s="9">
        <v>3.2773300000000001</v>
      </c>
      <c r="C123" s="9">
        <v>0.99736000000000002</v>
      </c>
      <c r="D123" s="9">
        <v>2.6147800000000001</v>
      </c>
      <c r="E123" s="9">
        <v>0.85877000000000003</v>
      </c>
      <c r="F123" s="9">
        <v>3.7963900000000002</v>
      </c>
      <c r="G123" s="9">
        <v>2.6505800000000002</v>
      </c>
      <c r="H123" s="9">
        <v>1.4115800000000001</v>
      </c>
      <c r="I123" s="9">
        <v>3.4630000000000001E-2</v>
      </c>
      <c r="J123" s="9">
        <v>0</v>
      </c>
      <c r="K123" s="9">
        <v>0</v>
      </c>
      <c r="L123" s="9">
        <v>7.6969999999999997E-2</v>
      </c>
      <c r="M123" s="9">
        <v>11.533110000000001</v>
      </c>
      <c r="N123" s="9">
        <v>6.9118899999999996</v>
      </c>
      <c r="O123" s="9">
        <v>3.1690000000000003E-2</v>
      </c>
      <c r="P123" s="9">
        <v>0.3226</v>
      </c>
      <c r="Q123" s="9">
        <v>1.2110300000000001</v>
      </c>
      <c r="R123" s="9">
        <v>1.9279999999999999E-2</v>
      </c>
      <c r="S123" s="9">
        <v>2.1170000000000001E-2</v>
      </c>
      <c r="T123" s="9">
        <v>2.7910000000000001E-2</v>
      </c>
      <c r="U123" s="9">
        <v>5.0200000000000002E-2</v>
      </c>
      <c r="V123" s="9">
        <v>0.30917</v>
      </c>
      <c r="W123" s="9">
        <v>1.0489999999999999E-2</v>
      </c>
      <c r="X123" s="9">
        <v>2.1309999999999999E-2</v>
      </c>
      <c r="Y123" s="9">
        <v>1.221E-2</v>
      </c>
      <c r="Z123" s="9">
        <v>6.8999999999999997E-4</v>
      </c>
      <c r="AA123" s="25">
        <v>0.11451</v>
      </c>
      <c r="AB123" s="25">
        <v>0.42642999999999998</v>
      </c>
      <c r="AC123" s="9">
        <v>9.3619999999999995E-2</v>
      </c>
      <c r="AD123" s="9">
        <v>4.9500000000000004E-3</v>
      </c>
      <c r="AE123" s="9">
        <v>2.7560000000000001E-2</v>
      </c>
      <c r="AF123" s="25">
        <v>7.1586800000000004</v>
      </c>
      <c r="AG123" s="9">
        <v>0.64046999999999998</v>
      </c>
      <c r="AH123" s="9">
        <v>2.8245200000000001</v>
      </c>
      <c r="AI123" s="9">
        <v>0.28372999999999998</v>
      </c>
      <c r="AJ123" s="9">
        <v>0.17641999999999999</v>
      </c>
      <c r="AK123" s="9">
        <v>0.11267000000000001</v>
      </c>
      <c r="AL123" s="9">
        <v>0.36010999999999999</v>
      </c>
      <c r="AM123" s="9">
        <v>0.19053999999999999</v>
      </c>
      <c r="AN123" s="9">
        <v>8.09E-3</v>
      </c>
      <c r="AO123" s="9">
        <v>5.47E-3</v>
      </c>
      <c r="AP123" s="9">
        <v>0.49858999999999998</v>
      </c>
      <c r="AQ123" s="25">
        <v>5.8889999999999998E-2</v>
      </c>
      <c r="AR123" s="9">
        <v>4.752E-2</v>
      </c>
      <c r="AS123" s="9">
        <v>7.3719999999999994E-2</v>
      </c>
      <c r="AT123" s="25">
        <v>0.37102000000000002</v>
      </c>
      <c r="AU123" s="9">
        <v>8.8190000000000004E-2</v>
      </c>
      <c r="AV123" s="25">
        <v>0.99350000000000005</v>
      </c>
      <c r="AW123" s="9">
        <v>5.9699999999999996E-3</v>
      </c>
      <c r="AX123" s="9">
        <v>5</v>
      </c>
      <c r="AY123" s="9">
        <v>0.15703</v>
      </c>
      <c r="AZ123" s="9">
        <v>0.11397</v>
      </c>
      <c r="BA123" s="9">
        <v>3.5400000000000002E-3</v>
      </c>
      <c r="BB123" s="9">
        <v>0.17898</v>
      </c>
      <c r="BC123" s="9">
        <v>2.436E-2</v>
      </c>
      <c r="BD123" s="9">
        <v>9.0300000000000005E-2</v>
      </c>
      <c r="BE123" s="9">
        <v>0.11070000000000001</v>
      </c>
      <c r="BF123" s="9">
        <v>0.97658</v>
      </c>
      <c r="BG123" s="9">
        <v>0.82667999999999997</v>
      </c>
      <c r="BH123" s="9">
        <v>2.5389999999999999E-2</v>
      </c>
      <c r="BI123" s="9">
        <v>0.30856</v>
      </c>
      <c r="BJ123" s="25">
        <v>0.36635000000000001</v>
      </c>
      <c r="BK123" s="9">
        <v>5</v>
      </c>
      <c r="BL123" s="9">
        <v>6.5809999999999994E-2</v>
      </c>
      <c r="BM123" s="9">
        <v>0.27914</v>
      </c>
      <c r="BN123" s="9">
        <v>0.58725000000000005</v>
      </c>
      <c r="BO123" s="25">
        <v>0.24948000000000001</v>
      </c>
      <c r="BP123" s="9">
        <v>3.3E-3</v>
      </c>
      <c r="BQ123" s="9">
        <v>1.538E-2</v>
      </c>
      <c r="BR123" s="9">
        <v>5.6279999999999997E-2</v>
      </c>
      <c r="BS123" s="9">
        <v>4.1059999999999999E-2</v>
      </c>
      <c r="BT123" s="9">
        <v>1.64E-3</v>
      </c>
      <c r="BU123" s="25">
        <v>0.18262999999999999</v>
      </c>
      <c r="BV123" s="9">
        <v>2.8088099999999998</v>
      </c>
      <c r="BW123" s="9">
        <v>0.1249</v>
      </c>
      <c r="BX123" s="9">
        <v>1.0499999999999999E-3</v>
      </c>
      <c r="BY123" s="9">
        <v>8.5730000000000001E-2</v>
      </c>
      <c r="BZ123" s="9">
        <v>5.2510000000000001E-2</v>
      </c>
      <c r="CA123" s="25">
        <v>7.1684900000000003</v>
      </c>
      <c r="CB123" s="25">
        <v>13.63654</v>
      </c>
      <c r="CC123" s="9">
        <v>2.2799999999999999E-3</v>
      </c>
      <c r="CD123" s="9">
        <v>7.6000000000000004E-4</v>
      </c>
      <c r="CE123" s="9">
        <v>5</v>
      </c>
      <c r="CF123" s="9">
        <v>5.534E-2</v>
      </c>
      <c r="CG123" s="9">
        <v>0.74746999999999997</v>
      </c>
      <c r="CH123" s="9">
        <v>4.9919999999999999E-2</v>
      </c>
      <c r="CI123" s="9">
        <v>0.64195999999999998</v>
      </c>
      <c r="CJ123" s="9">
        <v>0.53712000000000004</v>
      </c>
      <c r="CK123" s="9">
        <v>0.21826999999999999</v>
      </c>
      <c r="CL123" s="9">
        <v>4.5300000000000002E-3</v>
      </c>
      <c r="CM123" s="9">
        <v>5.9310000000000002E-2</v>
      </c>
      <c r="CN123" s="9">
        <v>5</v>
      </c>
      <c r="CO123" s="9">
        <v>2.1199999999999999E-3</v>
      </c>
      <c r="CP123" s="9">
        <v>3.1060000000000001E-2</v>
      </c>
      <c r="CQ123" s="9">
        <v>8.0250000000000002E-2</v>
      </c>
      <c r="CR123" s="9">
        <v>4.086E-2</v>
      </c>
      <c r="CS123" s="9">
        <v>6.3920000000000005E-2</v>
      </c>
      <c r="CT123" s="9">
        <v>3.0859999999999999E-2</v>
      </c>
      <c r="CU123" s="9">
        <v>4.0099999999999997E-2</v>
      </c>
      <c r="CV123" s="9">
        <v>0.24598999999999999</v>
      </c>
      <c r="CW123" s="9">
        <v>2.8400000000000001E-3</v>
      </c>
      <c r="CX123" s="9">
        <v>5.6989999999999999E-2</v>
      </c>
      <c r="CY123" s="9">
        <v>3.9289999999999999E-2</v>
      </c>
      <c r="CZ123" s="9">
        <v>3.29E-3</v>
      </c>
      <c r="DA123" s="9">
        <v>1.064E-2</v>
      </c>
      <c r="DB123" s="9">
        <v>2.972E-2</v>
      </c>
      <c r="DC123" s="9">
        <v>7.4370000000000006E-2</v>
      </c>
      <c r="DD123" s="9">
        <v>8.3300000000000006E-3</v>
      </c>
      <c r="DE123" s="9">
        <v>2.65204</v>
      </c>
      <c r="DF123" s="9">
        <v>8.8500000000000002E-3</v>
      </c>
      <c r="DG123" s="9">
        <v>6.4999999999999997E-3</v>
      </c>
      <c r="DH123" s="9">
        <v>0.51178000000000001</v>
      </c>
    </row>
    <row r="124" spans="1:112" s="8" customFormat="1" x14ac:dyDescent="0.15">
      <c r="A124" s="9" t="s">
        <v>233</v>
      </c>
      <c r="B124" s="9">
        <v>3.1167600000000002</v>
      </c>
      <c r="C124" s="9">
        <v>0.91061999999999999</v>
      </c>
      <c r="D124" s="9">
        <v>2.7854100000000002</v>
      </c>
      <c r="E124" s="9">
        <v>1.2947599999999999</v>
      </c>
      <c r="F124" s="9">
        <v>5.0430700000000002</v>
      </c>
      <c r="G124" s="9">
        <v>2.7201300000000002</v>
      </c>
      <c r="H124" s="9">
        <v>1.1653</v>
      </c>
      <c r="I124" s="9">
        <v>3.9469999999999998E-2</v>
      </c>
      <c r="J124" s="9">
        <v>0</v>
      </c>
      <c r="K124" s="9">
        <v>0</v>
      </c>
      <c r="L124" s="9">
        <v>7.9949999999999993E-2</v>
      </c>
      <c r="M124" s="9">
        <v>12.13054</v>
      </c>
      <c r="N124" s="9">
        <v>6.3985099999999999</v>
      </c>
      <c r="O124" s="9">
        <v>7.0360000000000006E-2</v>
      </c>
      <c r="P124" s="9">
        <v>0.38483000000000001</v>
      </c>
      <c r="Q124" s="9">
        <v>1.0479099999999999</v>
      </c>
      <c r="R124" s="9">
        <v>1.357E-2</v>
      </c>
      <c r="S124" s="9">
        <v>3.8530000000000002E-2</v>
      </c>
      <c r="T124" s="9">
        <v>2.3E-2</v>
      </c>
      <c r="U124" s="9">
        <v>4.8800000000000003E-2</v>
      </c>
      <c r="V124" s="9">
        <v>0.31911</v>
      </c>
      <c r="W124" s="9">
        <v>8.1700000000000002E-3</v>
      </c>
      <c r="X124" s="9">
        <v>2.2450000000000001E-2</v>
      </c>
      <c r="Y124" s="9">
        <v>4.0379999999999999E-2</v>
      </c>
      <c r="Z124" s="9">
        <v>1.4999999999999999E-4</v>
      </c>
      <c r="AA124" s="25">
        <v>0.10394</v>
      </c>
      <c r="AB124" s="25">
        <v>0.28699000000000002</v>
      </c>
      <c r="AC124" s="9">
        <v>4.2209999999999998E-2</v>
      </c>
      <c r="AD124" s="9">
        <v>4.7400000000000003E-3</v>
      </c>
      <c r="AE124" s="9">
        <v>1.397E-2</v>
      </c>
      <c r="AF124" s="25">
        <v>6.16432</v>
      </c>
      <c r="AG124" s="9">
        <v>1.1166700000000001</v>
      </c>
      <c r="AH124" s="9">
        <v>2.05403</v>
      </c>
      <c r="AI124" s="9">
        <v>5.6399999999999999E-2</v>
      </c>
      <c r="AJ124" s="9">
        <v>8.616E-2</v>
      </c>
      <c r="AK124" s="9">
        <v>7.2190000000000004E-2</v>
      </c>
      <c r="AL124" s="9">
        <v>0.46445999999999998</v>
      </c>
      <c r="AM124" s="9">
        <v>0.20246</v>
      </c>
      <c r="AN124" s="9">
        <v>1.3559999999999999E-2</v>
      </c>
      <c r="AO124" s="9">
        <v>1.626E-2</v>
      </c>
      <c r="AP124" s="9">
        <v>0.45535999999999999</v>
      </c>
      <c r="AQ124" s="25">
        <v>8.6999999999999994E-2</v>
      </c>
      <c r="AR124" s="9">
        <v>7.8450000000000006E-2</v>
      </c>
      <c r="AS124" s="9">
        <v>4.7419999999999997E-2</v>
      </c>
      <c r="AT124" s="25">
        <v>0.21761</v>
      </c>
      <c r="AU124" s="9">
        <v>0.10045</v>
      </c>
      <c r="AV124" s="25">
        <v>0.80717000000000005</v>
      </c>
      <c r="AW124" s="9">
        <v>8.0499999999999999E-3</v>
      </c>
      <c r="AX124" s="9">
        <v>5</v>
      </c>
      <c r="AY124" s="9">
        <v>0.16997999999999999</v>
      </c>
      <c r="AZ124" s="9">
        <v>0.15325</v>
      </c>
      <c r="BA124" s="9">
        <v>3.5200000000000001E-3</v>
      </c>
      <c r="BB124" s="9">
        <v>0.19031999999999999</v>
      </c>
      <c r="BC124" s="9">
        <v>2.4209999999999999E-2</v>
      </c>
      <c r="BD124" s="9">
        <v>8.1420000000000006E-2</v>
      </c>
      <c r="BE124" s="9">
        <v>0.10711</v>
      </c>
      <c r="BF124" s="9">
        <v>0.78939999999999999</v>
      </c>
      <c r="BG124" s="9">
        <v>0.77836000000000005</v>
      </c>
      <c r="BH124" s="9">
        <v>2.6290000000000001E-2</v>
      </c>
      <c r="BI124" s="9">
        <v>0.28444999999999998</v>
      </c>
      <c r="BJ124" s="25">
        <v>0.29287999999999997</v>
      </c>
      <c r="BK124" s="9">
        <v>5</v>
      </c>
      <c r="BL124" s="9">
        <v>7.1429999999999993E-2</v>
      </c>
      <c r="BM124" s="9">
        <v>0.25091000000000002</v>
      </c>
      <c r="BN124" s="9">
        <v>0.35754000000000002</v>
      </c>
      <c r="BO124" s="25">
        <v>0.22458</v>
      </c>
      <c r="BP124" s="9">
        <v>3.6800000000000001E-3</v>
      </c>
      <c r="BQ124" s="9">
        <v>1.494E-2</v>
      </c>
      <c r="BR124" s="9">
        <v>5.3539999999999997E-2</v>
      </c>
      <c r="BS124" s="9">
        <v>2.861E-2</v>
      </c>
      <c r="BT124" s="9">
        <v>2.4299999999999999E-3</v>
      </c>
      <c r="BU124" s="25">
        <v>0.17727999999999999</v>
      </c>
      <c r="BV124" s="9">
        <v>1.6909400000000001</v>
      </c>
      <c r="BW124" s="9">
        <v>0.11158</v>
      </c>
      <c r="BX124" s="9">
        <v>1E-3</v>
      </c>
      <c r="BY124" s="9">
        <v>7.8700000000000006E-2</v>
      </c>
      <c r="BZ124" s="9">
        <v>5.8560000000000001E-2</v>
      </c>
      <c r="CA124" s="25">
        <v>5.9296800000000003</v>
      </c>
      <c r="CB124" s="25">
        <v>14.23725</v>
      </c>
      <c r="CC124" s="9">
        <v>1.15E-3</v>
      </c>
      <c r="CD124" s="9">
        <v>8.3000000000000001E-4</v>
      </c>
      <c r="CE124" s="9">
        <v>5</v>
      </c>
      <c r="CF124" s="9">
        <v>5.8380000000000001E-2</v>
      </c>
      <c r="CG124" s="9">
        <v>0.64498999999999995</v>
      </c>
      <c r="CH124" s="9">
        <v>5.8450000000000002E-2</v>
      </c>
      <c r="CI124" s="9">
        <v>0.57450000000000001</v>
      </c>
      <c r="CJ124" s="9">
        <v>0.48294999999999999</v>
      </c>
      <c r="CK124" s="9">
        <v>0.23357</v>
      </c>
      <c r="CL124" s="9">
        <v>1.89E-3</v>
      </c>
      <c r="CM124" s="9">
        <v>3.8980000000000001E-2</v>
      </c>
      <c r="CN124" s="9">
        <v>5</v>
      </c>
      <c r="CO124" s="9">
        <v>1.99E-3</v>
      </c>
      <c r="CP124" s="9">
        <v>3.4610000000000002E-2</v>
      </c>
      <c r="CQ124" s="9">
        <v>9.2249999999999999E-2</v>
      </c>
      <c r="CR124" s="9">
        <v>4.0460000000000003E-2</v>
      </c>
      <c r="CS124" s="9">
        <v>6.8790000000000004E-2</v>
      </c>
      <c r="CT124" s="9">
        <v>3.2059999999999998E-2</v>
      </c>
      <c r="CU124" s="9">
        <v>4.3580000000000001E-2</v>
      </c>
      <c r="CV124" s="9">
        <v>0.28256999999999999</v>
      </c>
      <c r="CW124" s="9">
        <v>3.1199999999999999E-3</v>
      </c>
      <c r="CX124" s="9">
        <v>5.8979999999999998E-2</v>
      </c>
      <c r="CY124" s="9">
        <v>4.403E-2</v>
      </c>
      <c r="CZ124" s="9">
        <v>8.1899999999999994E-3</v>
      </c>
      <c r="DA124" s="9">
        <v>1.9879999999999998E-2</v>
      </c>
      <c r="DB124" s="9">
        <v>3.3849999999999998E-2</v>
      </c>
      <c r="DC124" s="9">
        <v>7.3730000000000004E-2</v>
      </c>
      <c r="DD124" s="9">
        <v>5.5900000000000004E-3</v>
      </c>
      <c r="DE124" s="9">
        <v>1.35351</v>
      </c>
      <c r="DF124" s="9">
        <v>1.7270000000000001E-2</v>
      </c>
      <c r="DG124" s="9">
        <v>9.9500000000000005E-3</v>
      </c>
      <c r="DH124" s="9">
        <v>0.54357</v>
      </c>
    </row>
    <row r="125" spans="1:112" s="8" customFormat="1" x14ac:dyDescent="0.15">
      <c r="A125" s="9" t="s">
        <v>234</v>
      </c>
      <c r="B125" s="9">
        <v>3.0863399999999999</v>
      </c>
      <c r="C125" s="9">
        <v>0.66505999999999998</v>
      </c>
      <c r="D125" s="9">
        <v>2.8673600000000001</v>
      </c>
      <c r="E125" s="9">
        <v>1.26125</v>
      </c>
      <c r="F125" s="9">
        <v>5.00467</v>
      </c>
      <c r="G125" s="9">
        <v>3.0635500000000002</v>
      </c>
      <c r="H125" s="9">
        <v>1.0828899999999999</v>
      </c>
      <c r="I125" s="9">
        <v>4.8759999999999998E-2</v>
      </c>
      <c r="J125" s="9">
        <v>2.1499999999999998E-2</v>
      </c>
      <c r="K125" s="9">
        <v>0</v>
      </c>
      <c r="L125" s="9">
        <v>7.6380000000000003E-2</v>
      </c>
      <c r="M125" s="9">
        <v>12.055730000000001</v>
      </c>
      <c r="N125" s="9">
        <v>6.3148600000000004</v>
      </c>
      <c r="O125" s="9">
        <v>3.3419999999999998E-2</v>
      </c>
      <c r="P125" s="9">
        <v>0.37685000000000002</v>
      </c>
      <c r="Q125" s="9">
        <v>0.93596000000000001</v>
      </c>
      <c r="R125" s="9">
        <v>2.7999999999999998E-4</v>
      </c>
      <c r="S125" s="9">
        <v>3.4509999999999999E-2</v>
      </c>
      <c r="T125" s="9">
        <v>2.2540000000000001E-2</v>
      </c>
      <c r="U125" s="9">
        <v>4.7910000000000001E-2</v>
      </c>
      <c r="V125" s="9">
        <v>0.30996000000000001</v>
      </c>
      <c r="W125" s="9">
        <v>4.9500000000000004E-3</v>
      </c>
      <c r="X125" s="9">
        <v>1.9439999999999999E-2</v>
      </c>
      <c r="Y125" s="9">
        <v>6.9499999999999996E-3</v>
      </c>
      <c r="Z125" s="9">
        <v>0</v>
      </c>
      <c r="AA125" s="25">
        <v>0.15135000000000001</v>
      </c>
      <c r="AB125" s="25">
        <v>0.47170000000000001</v>
      </c>
      <c r="AC125" s="9">
        <v>9.2069999999999999E-2</v>
      </c>
      <c r="AD125" s="9">
        <v>5.1500000000000001E-3</v>
      </c>
      <c r="AE125" s="9">
        <v>1.898E-2</v>
      </c>
      <c r="AF125" s="25">
        <v>5.4627800000000004</v>
      </c>
      <c r="AG125" s="9">
        <v>0.49336000000000002</v>
      </c>
      <c r="AH125" s="9">
        <v>2.0400800000000001</v>
      </c>
      <c r="AI125" s="9">
        <v>0.12726999999999999</v>
      </c>
      <c r="AJ125" s="9">
        <v>0.13233</v>
      </c>
      <c r="AK125" s="9">
        <v>7.2919999999999999E-2</v>
      </c>
      <c r="AL125" s="9">
        <v>0.38190000000000002</v>
      </c>
      <c r="AM125" s="9">
        <v>0.18274000000000001</v>
      </c>
      <c r="AN125" s="9">
        <v>1.0999999999999999E-2</v>
      </c>
      <c r="AO125" s="9">
        <v>1.4590000000000001E-2</v>
      </c>
      <c r="AP125" s="9">
        <v>0.40634999999999999</v>
      </c>
      <c r="AQ125" s="25">
        <v>5.058E-2</v>
      </c>
      <c r="AR125" s="9">
        <v>7.9049999999999995E-2</v>
      </c>
      <c r="AS125" s="9">
        <v>4.8590000000000001E-2</v>
      </c>
      <c r="AT125" s="25">
        <v>0.21629000000000001</v>
      </c>
      <c r="AU125" s="9">
        <v>8.1040000000000001E-2</v>
      </c>
      <c r="AV125" s="25">
        <v>0.80115000000000003</v>
      </c>
      <c r="AW125" s="9">
        <v>5.8999999999999999E-3</v>
      </c>
      <c r="AX125" s="9">
        <v>5</v>
      </c>
      <c r="AY125" s="9">
        <v>0.13367999999999999</v>
      </c>
      <c r="AZ125" s="9">
        <v>0.13081999999999999</v>
      </c>
      <c r="BA125" s="9">
        <v>2.8700000000000002E-3</v>
      </c>
      <c r="BB125" s="9">
        <v>0.14152999999999999</v>
      </c>
      <c r="BC125" s="9">
        <v>7.6400000000000001E-3</v>
      </c>
      <c r="BD125" s="9">
        <v>7.8640000000000002E-2</v>
      </c>
      <c r="BE125" s="9">
        <v>0.10785</v>
      </c>
      <c r="BF125" s="9">
        <v>0.71631999999999996</v>
      </c>
      <c r="BG125" s="9">
        <v>0.67476999999999998</v>
      </c>
      <c r="BH125" s="9">
        <v>2.3140000000000001E-2</v>
      </c>
      <c r="BI125" s="9">
        <v>0.27318999999999999</v>
      </c>
      <c r="BJ125" s="25">
        <v>0.37134</v>
      </c>
      <c r="BK125" s="9">
        <v>5</v>
      </c>
      <c r="BL125" s="9">
        <v>7.2080000000000005E-2</v>
      </c>
      <c r="BM125" s="9">
        <v>0.26622000000000001</v>
      </c>
      <c r="BN125" s="9">
        <v>0.34361000000000003</v>
      </c>
      <c r="BO125" s="25">
        <v>0.20488000000000001</v>
      </c>
      <c r="BP125" s="9">
        <v>1.9599999999999999E-3</v>
      </c>
      <c r="BQ125" s="9">
        <v>1.102E-2</v>
      </c>
      <c r="BR125" s="9">
        <v>4.521E-2</v>
      </c>
      <c r="BS125" s="9">
        <v>2.564E-2</v>
      </c>
      <c r="BT125" s="9">
        <v>4.0400000000000002E-3</v>
      </c>
      <c r="BU125" s="25">
        <v>0.16669</v>
      </c>
      <c r="BV125" s="9">
        <v>1.7169099999999999</v>
      </c>
      <c r="BW125" s="9">
        <v>0.10249999999999999</v>
      </c>
      <c r="BX125" s="9">
        <v>1.67E-3</v>
      </c>
      <c r="BY125" s="9">
        <v>6.991E-2</v>
      </c>
      <c r="BZ125" s="9">
        <v>4.002E-2</v>
      </c>
      <c r="CA125" s="25">
        <v>7.7782900000000001</v>
      </c>
      <c r="CB125" s="25">
        <v>11.67192</v>
      </c>
      <c r="CC125" s="9">
        <v>5.8E-4</v>
      </c>
      <c r="CD125" s="9">
        <v>4.6999999999999999E-4</v>
      </c>
      <c r="CE125" s="9">
        <v>5</v>
      </c>
      <c r="CF125" s="9">
        <v>5.9409999999999998E-2</v>
      </c>
      <c r="CG125" s="9">
        <v>0.65902000000000005</v>
      </c>
      <c r="CH125" s="9">
        <v>4.206E-2</v>
      </c>
      <c r="CI125" s="9">
        <v>0.52134999999999998</v>
      </c>
      <c r="CJ125" s="9">
        <v>0.43080000000000002</v>
      </c>
      <c r="CK125" s="9">
        <v>0.22617999999999999</v>
      </c>
      <c r="CL125" s="9">
        <v>2.1800000000000001E-3</v>
      </c>
      <c r="CM125" s="9">
        <v>4.4179999999999997E-2</v>
      </c>
      <c r="CN125" s="9">
        <v>5</v>
      </c>
      <c r="CO125" s="9">
        <v>3.5599999999999998E-3</v>
      </c>
      <c r="CP125" s="9">
        <v>2.632E-2</v>
      </c>
      <c r="CQ125" s="9">
        <v>6.1350000000000002E-2</v>
      </c>
      <c r="CR125" s="9">
        <v>2.9059999999999999E-2</v>
      </c>
      <c r="CS125" s="9">
        <v>5.1110000000000003E-2</v>
      </c>
      <c r="CT125" s="9">
        <v>2.1499999999999998E-2</v>
      </c>
      <c r="CU125" s="9">
        <v>3.143E-2</v>
      </c>
      <c r="CV125" s="9">
        <v>0.17615</v>
      </c>
      <c r="CW125" s="9">
        <v>2.82E-3</v>
      </c>
      <c r="CX125" s="9">
        <v>4.573E-2</v>
      </c>
      <c r="CY125" s="9">
        <v>3.058E-2</v>
      </c>
      <c r="CZ125" s="9">
        <v>2.64E-3</v>
      </c>
      <c r="DA125" s="9">
        <v>8.4499999999999992E-3</v>
      </c>
      <c r="DB125" s="9">
        <v>2.4590000000000001E-2</v>
      </c>
      <c r="DC125" s="9">
        <v>5.9639999999999999E-2</v>
      </c>
      <c r="DD125" s="9">
        <v>6.8799999999999998E-3</v>
      </c>
      <c r="DE125" s="9">
        <v>1.9653499999999999</v>
      </c>
      <c r="DF125" s="9">
        <v>5.3600000000000002E-3</v>
      </c>
      <c r="DG125" s="9">
        <v>3.1099999999999999E-3</v>
      </c>
      <c r="DH125" s="9">
        <v>0.42481999999999998</v>
      </c>
    </row>
    <row r="126" spans="1:112" s="50" customFormat="1" x14ac:dyDescent="0.15">
      <c r="A126" s="49" t="s">
        <v>235</v>
      </c>
      <c r="B126" s="49">
        <v>3.9940000000000002</v>
      </c>
      <c r="C126" s="49">
        <v>2.3307799999999999</v>
      </c>
      <c r="D126" s="49">
        <v>4.1082000000000001</v>
      </c>
      <c r="E126" s="49">
        <v>1.57151</v>
      </c>
      <c r="F126" s="49">
        <v>5.7656400000000003</v>
      </c>
      <c r="G126" s="49">
        <v>3.5240100000000001</v>
      </c>
      <c r="H126" s="49">
        <v>2.2408299999999999</v>
      </c>
      <c r="I126" s="49">
        <v>8.1250000000000003E-2</v>
      </c>
      <c r="J126" s="49">
        <v>4.5089999999999998E-2</v>
      </c>
      <c r="K126" s="49">
        <v>1.6709999999999999E-2</v>
      </c>
      <c r="L126" s="49">
        <v>9.1249999999999998E-2</v>
      </c>
      <c r="M126" s="49">
        <v>13.60482</v>
      </c>
      <c r="N126" s="49">
        <v>7.0969300000000004</v>
      </c>
      <c r="O126" s="49">
        <v>6.1199999999999997E-2</v>
      </c>
      <c r="P126" s="49">
        <v>0.46698000000000001</v>
      </c>
      <c r="Q126" s="49">
        <v>1.0491999999999999</v>
      </c>
      <c r="R126" s="49">
        <v>4.4179999999999997E-2</v>
      </c>
      <c r="S126" s="49">
        <v>6.8269999999999997E-2</v>
      </c>
      <c r="T126" s="49">
        <v>3.6209999999999999E-2</v>
      </c>
      <c r="U126" s="49">
        <v>9.1370000000000007E-2</v>
      </c>
      <c r="V126" s="49">
        <v>0.34702</v>
      </c>
      <c r="W126" s="49">
        <v>1.635E-2</v>
      </c>
      <c r="X126" s="49">
        <v>3.5909999999999997E-2</v>
      </c>
      <c r="Y126" s="49">
        <v>7.0980000000000001E-2</v>
      </c>
      <c r="Z126" s="49">
        <v>3.6099999999999999E-3</v>
      </c>
      <c r="AA126" s="49">
        <v>0.19449</v>
      </c>
      <c r="AB126" s="49">
        <v>0.22223000000000001</v>
      </c>
      <c r="AC126" s="49">
        <v>9.5299999999999996E-2</v>
      </c>
      <c r="AD126" s="49">
        <v>7.9399999999999991E-3</v>
      </c>
      <c r="AE126" s="49">
        <v>5.1270000000000003E-2</v>
      </c>
      <c r="AF126" s="49">
        <v>5.6051799999999998</v>
      </c>
      <c r="AG126" s="49">
        <v>0.84553999999999996</v>
      </c>
      <c r="AH126" s="49">
        <v>2.3100399999999999</v>
      </c>
      <c r="AI126" s="49">
        <v>0.37362000000000001</v>
      </c>
      <c r="AJ126" s="49">
        <v>0.16944999999999999</v>
      </c>
      <c r="AK126" s="49">
        <v>0.13447000000000001</v>
      </c>
      <c r="AL126" s="49">
        <v>0.53432999999999997</v>
      </c>
      <c r="AM126" s="49">
        <v>0.26282</v>
      </c>
      <c r="AN126" s="49">
        <v>1.567E-2</v>
      </c>
      <c r="AO126" s="49">
        <v>2.401E-2</v>
      </c>
      <c r="AP126" s="49">
        <v>0.58325000000000005</v>
      </c>
      <c r="AQ126" s="49">
        <v>7.5870000000000007E-2</v>
      </c>
      <c r="AR126" s="49">
        <v>6.0650000000000003E-2</v>
      </c>
      <c r="AS126" s="49">
        <v>2.0459999999999999E-2</v>
      </c>
      <c r="AT126" s="49">
        <v>0.17879</v>
      </c>
      <c r="AU126" s="49">
        <v>0.13131000000000001</v>
      </c>
      <c r="AV126" s="49">
        <v>0.75385000000000002</v>
      </c>
      <c r="AW126" s="49">
        <v>9.3900000000000008E-3</v>
      </c>
      <c r="AX126" s="49">
        <v>5</v>
      </c>
      <c r="AY126" s="49">
        <v>0.26468000000000003</v>
      </c>
      <c r="AZ126" s="49">
        <v>0.21032000000000001</v>
      </c>
      <c r="BA126" s="49">
        <v>3.46E-3</v>
      </c>
      <c r="BB126" s="49">
        <v>0.10328</v>
      </c>
      <c r="BC126" s="49">
        <v>1.5299999999999999E-2</v>
      </c>
      <c r="BD126" s="49">
        <v>9.8100000000000007E-2</v>
      </c>
      <c r="BE126" s="49">
        <v>0.12292</v>
      </c>
      <c r="BF126" s="49">
        <v>1.0480700000000001</v>
      </c>
      <c r="BG126" s="49">
        <v>1.2755099999999999</v>
      </c>
      <c r="BH126" s="49">
        <v>4.3240000000000001E-2</v>
      </c>
      <c r="BI126" s="49">
        <v>0.32142999999999999</v>
      </c>
      <c r="BJ126" s="49">
        <v>0.26655000000000001</v>
      </c>
      <c r="BK126" s="49">
        <v>5</v>
      </c>
      <c r="BL126" s="49">
        <v>7.0720000000000005E-2</v>
      </c>
      <c r="BM126" s="49">
        <v>0.24318999999999999</v>
      </c>
      <c r="BN126" s="49">
        <v>0.47731000000000001</v>
      </c>
      <c r="BO126" s="49">
        <v>0.23552000000000001</v>
      </c>
      <c r="BP126" s="49">
        <v>5.0899999999999999E-3</v>
      </c>
      <c r="BQ126" s="49">
        <v>2.078E-2</v>
      </c>
      <c r="BR126" s="49">
        <v>6.4079999999999998E-2</v>
      </c>
      <c r="BS126" s="49">
        <v>3.1809999999999998E-2</v>
      </c>
      <c r="BT126" s="49">
        <v>3.98E-3</v>
      </c>
      <c r="BU126" s="49">
        <v>0.14932999999999999</v>
      </c>
      <c r="BV126" s="49">
        <v>1.9942800000000001</v>
      </c>
      <c r="BW126" s="49">
        <v>0.1474</v>
      </c>
      <c r="BX126" s="49">
        <v>0</v>
      </c>
      <c r="BY126" s="49">
        <v>0.11176</v>
      </c>
      <c r="BZ126" s="49">
        <v>5.4469999999999998E-2</v>
      </c>
      <c r="CA126" s="49">
        <v>7.61233</v>
      </c>
      <c r="CB126" s="49">
        <v>13.208629999999999</v>
      </c>
      <c r="CC126" s="49">
        <v>8.8000000000000003E-4</v>
      </c>
      <c r="CD126" s="49">
        <v>1.6000000000000001E-3</v>
      </c>
      <c r="CE126" s="49">
        <v>5</v>
      </c>
      <c r="CF126" s="49">
        <v>5.1920000000000001E-2</v>
      </c>
      <c r="CG126" s="49">
        <v>0.68866000000000005</v>
      </c>
      <c r="CH126" s="49">
        <v>6.3420000000000004E-2</v>
      </c>
      <c r="CI126" s="49">
        <v>0.76236000000000004</v>
      </c>
      <c r="CJ126" s="49">
        <v>0.62261</v>
      </c>
      <c r="CK126" s="49">
        <v>0.34738999999999998</v>
      </c>
      <c r="CL126" s="49">
        <v>3.3899999999999998E-3</v>
      </c>
      <c r="CM126" s="49">
        <v>2.7519999999999999E-2</v>
      </c>
      <c r="CN126" s="49">
        <v>5</v>
      </c>
      <c r="CO126" s="49">
        <v>3.7399999999999998E-3</v>
      </c>
      <c r="CP126" s="49">
        <v>3.8350000000000002E-2</v>
      </c>
      <c r="CQ126" s="49">
        <v>0.10945000000000001</v>
      </c>
      <c r="CR126" s="49">
        <v>5.0169999999999999E-2</v>
      </c>
      <c r="CS126" s="49">
        <v>9.0200000000000002E-2</v>
      </c>
      <c r="CT126" s="49">
        <v>4.0590000000000001E-2</v>
      </c>
      <c r="CU126" s="49">
        <v>5.3920000000000003E-2</v>
      </c>
      <c r="CV126" s="49">
        <v>0.34723999999999999</v>
      </c>
      <c r="CW126" s="49">
        <v>1.9400000000000001E-3</v>
      </c>
      <c r="CX126" s="49">
        <v>6.3450000000000006E-2</v>
      </c>
      <c r="CY126" s="49">
        <v>5.6739999999999999E-2</v>
      </c>
      <c r="CZ126" s="49">
        <v>9.1699999999999993E-3</v>
      </c>
      <c r="DA126" s="49">
        <v>1.9040000000000001E-2</v>
      </c>
      <c r="DB126" s="49">
        <v>4.7E-2</v>
      </c>
      <c r="DC126" s="49">
        <v>0.10038</v>
      </c>
      <c r="DD126" s="49">
        <v>4.7800000000000004E-3</v>
      </c>
      <c r="DE126" s="49">
        <v>2.3029099999999998</v>
      </c>
      <c r="DF126" s="49">
        <v>6.7999999999999996E-3</v>
      </c>
      <c r="DG126" s="49">
        <v>9.4299999999999991E-3</v>
      </c>
      <c r="DH126" s="49">
        <v>0.67074999999999996</v>
      </c>
    </row>
    <row r="127" spans="1:112" s="50" customFormat="1" x14ac:dyDescent="0.15">
      <c r="A127" s="49" t="s">
        <v>236</v>
      </c>
      <c r="B127" s="49">
        <v>4.3291300000000001</v>
      </c>
      <c r="C127" s="49">
        <v>2.59321</v>
      </c>
      <c r="D127" s="49">
        <v>4.1996500000000001</v>
      </c>
      <c r="E127" s="49">
        <v>1.5588500000000001</v>
      </c>
      <c r="F127" s="49">
        <v>5.5790600000000001</v>
      </c>
      <c r="G127" s="49">
        <v>3.8487499999999999</v>
      </c>
      <c r="H127" s="49">
        <v>2.8110200000000001</v>
      </c>
      <c r="I127" s="49">
        <v>5.7540000000000001E-2</v>
      </c>
      <c r="J127" s="49">
        <v>5.3789999999999998E-2</v>
      </c>
      <c r="K127" s="49">
        <v>2.0990000000000002E-2</v>
      </c>
      <c r="L127" s="49">
        <v>0.11019</v>
      </c>
      <c r="M127" s="49">
        <v>15.480729999999999</v>
      </c>
      <c r="N127" s="49">
        <v>8.8270499999999998</v>
      </c>
      <c r="O127" s="49">
        <v>8.0250000000000002E-2</v>
      </c>
      <c r="P127" s="49">
        <v>0.4587</v>
      </c>
      <c r="Q127" s="49">
        <v>1.21529</v>
      </c>
      <c r="R127" s="49">
        <v>1.116E-2</v>
      </c>
      <c r="S127" s="49">
        <v>5.5509999999999997E-2</v>
      </c>
      <c r="T127" s="49">
        <v>2.6009999999999998E-2</v>
      </c>
      <c r="U127" s="49">
        <v>9.6680000000000002E-2</v>
      </c>
      <c r="V127" s="49">
        <v>0.34005999999999997</v>
      </c>
      <c r="W127" s="49">
        <v>1.704E-2</v>
      </c>
      <c r="X127" s="49">
        <v>4.0169999999999997E-2</v>
      </c>
      <c r="Y127" s="49">
        <v>5.815E-2</v>
      </c>
      <c r="Z127" s="49">
        <v>4.7000000000000002E-3</v>
      </c>
      <c r="AA127" s="49">
        <v>0.33144000000000001</v>
      </c>
      <c r="AB127" s="49">
        <v>0.41572999999999999</v>
      </c>
      <c r="AC127" s="49">
        <v>9.3890000000000001E-2</v>
      </c>
      <c r="AD127" s="49">
        <v>8.4499999999999992E-3</v>
      </c>
      <c r="AE127" s="49">
        <v>6.3880000000000006E-2</v>
      </c>
      <c r="AF127" s="49">
        <v>6.0376599999999998</v>
      </c>
      <c r="AG127" s="49">
        <v>0.74929000000000001</v>
      </c>
      <c r="AH127" s="49">
        <v>3.3655200000000001</v>
      </c>
      <c r="AI127" s="49">
        <v>0.47717999999999999</v>
      </c>
      <c r="AJ127" s="49">
        <v>0.31130999999999998</v>
      </c>
      <c r="AK127" s="49">
        <v>6.2740000000000004E-2</v>
      </c>
      <c r="AL127" s="49">
        <v>0.51680999999999999</v>
      </c>
      <c r="AM127" s="49">
        <v>0.30806</v>
      </c>
      <c r="AN127" s="49">
        <v>3.8159999999999999E-2</v>
      </c>
      <c r="AO127" s="49">
        <v>8.3700000000000007E-3</v>
      </c>
      <c r="AP127" s="49">
        <v>0.74177999999999999</v>
      </c>
      <c r="AQ127" s="49">
        <v>0.14001</v>
      </c>
      <c r="AR127" s="49">
        <v>0.10219</v>
      </c>
      <c r="AS127" s="49">
        <v>5.2139999999999999E-2</v>
      </c>
      <c r="AT127" s="49">
        <v>0.19911000000000001</v>
      </c>
      <c r="AU127" s="49">
        <v>0.16894000000000001</v>
      </c>
      <c r="AV127" s="49">
        <v>0.90961000000000003</v>
      </c>
      <c r="AW127" s="49">
        <v>2.921E-2</v>
      </c>
      <c r="AX127" s="49">
        <v>5</v>
      </c>
      <c r="AY127" s="49">
        <v>0.26082</v>
      </c>
      <c r="AZ127" s="49">
        <v>0.14296</v>
      </c>
      <c r="BA127" s="49">
        <v>2.7499999999999998E-3</v>
      </c>
      <c r="BB127" s="49">
        <v>0.1457</v>
      </c>
      <c r="BC127" s="49">
        <v>4.1590000000000002E-2</v>
      </c>
      <c r="BD127" s="49">
        <v>0.11889</v>
      </c>
      <c r="BE127" s="49">
        <v>0.12756000000000001</v>
      </c>
      <c r="BF127" s="49">
        <v>1.16923</v>
      </c>
      <c r="BG127" s="49">
        <v>1.4332</v>
      </c>
      <c r="BH127" s="49">
        <v>4.7359999999999999E-2</v>
      </c>
      <c r="BI127" s="49">
        <v>0.41458</v>
      </c>
      <c r="BJ127" s="49">
        <v>0.32740000000000002</v>
      </c>
      <c r="BK127" s="49">
        <v>5</v>
      </c>
      <c r="BL127" s="49">
        <v>7.3819999999999997E-2</v>
      </c>
      <c r="BM127" s="49">
        <v>0.37775999999999998</v>
      </c>
      <c r="BN127" s="49">
        <v>0.69013999999999998</v>
      </c>
      <c r="BO127" s="49">
        <v>0.34166999999999997</v>
      </c>
      <c r="BP127" s="49">
        <v>2.3900000000000002E-3</v>
      </c>
      <c r="BQ127" s="49">
        <v>2.657E-2</v>
      </c>
      <c r="BR127" s="49">
        <v>7.1870000000000003E-2</v>
      </c>
      <c r="BS127" s="49">
        <v>5.9790000000000003E-2</v>
      </c>
      <c r="BT127" s="49">
        <v>3.3500000000000001E-3</v>
      </c>
      <c r="BU127" s="49">
        <v>0.18423999999999999</v>
      </c>
      <c r="BV127" s="49">
        <v>3.2216200000000002</v>
      </c>
      <c r="BW127" s="49">
        <v>0.22308</v>
      </c>
      <c r="BX127" s="49">
        <v>4.28E-3</v>
      </c>
      <c r="BY127" s="49">
        <v>0.13084000000000001</v>
      </c>
      <c r="BZ127" s="49">
        <v>6.2010000000000003E-2</v>
      </c>
      <c r="CA127" s="49">
        <v>9.4724199999999996</v>
      </c>
      <c r="CB127" s="49">
        <v>18.722750000000001</v>
      </c>
      <c r="CC127" s="49">
        <v>1.9499999999999999E-3</v>
      </c>
      <c r="CD127" s="49">
        <v>1.2800000000000001E-3</v>
      </c>
      <c r="CE127" s="49">
        <v>5</v>
      </c>
      <c r="CF127" s="49">
        <v>7.7719999999999997E-2</v>
      </c>
      <c r="CG127" s="49">
        <v>0.86172000000000004</v>
      </c>
      <c r="CH127" s="49">
        <v>8.1119999999999998E-2</v>
      </c>
      <c r="CI127" s="49">
        <v>0.94950999999999997</v>
      </c>
      <c r="CJ127" s="49">
        <v>0.75499000000000005</v>
      </c>
      <c r="CK127" s="49">
        <v>0.42673</v>
      </c>
      <c r="CL127" s="49">
        <v>9.5E-4</v>
      </c>
      <c r="CM127" s="49">
        <v>3.0800000000000001E-2</v>
      </c>
      <c r="CN127" s="49">
        <v>5</v>
      </c>
      <c r="CO127" s="49">
        <v>3.63E-3</v>
      </c>
      <c r="CP127" s="49">
        <v>4.0370000000000003E-2</v>
      </c>
      <c r="CQ127" s="49">
        <v>0.11737</v>
      </c>
      <c r="CR127" s="49">
        <v>5.3510000000000002E-2</v>
      </c>
      <c r="CS127" s="49">
        <v>9.2869999999999994E-2</v>
      </c>
      <c r="CT127" s="49">
        <v>4.3229999999999998E-2</v>
      </c>
      <c r="CU127" s="49">
        <v>5.6439999999999997E-2</v>
      </c>
      <c r="CV127" s="49">
        <v>0.38495000000000001</v>
      </c>
      <c r="CW127" s="49">
        <v>9.3000000000000005E-4</v>
      </c>
      <c r="CX127" s="49">
        <v>6.0040000000000003E-2</v>
      </c>
      <c r="CY127" s="49">
        <v>6.2109999999999999E-2</v>
      </c>
      <c r="CZ127" s="49">
        <v>7.8799999999999999E-3</v>
      </c>
      <c r="DA127" s="49">
        <v>1.8870000000000001E-2</v>
      </c>
      <c r="DB127" s="49">
        <v>4.4609999999999997E-2</v>
      </c>
      <c r="DC127" s="49">
        <v>9.4009999999999996E-2</v>
      </c>
      <c r="DD127" s="49">
        <v>3.9699999999999996E-3</v>
      </c>
      <c r="DE127" s="49">
        <v>3.1557599999999999</v>
      </c>
      <c r="DF127" s="49">
        <v>8.6700000000000006E-3</v>
      </c>
      <c r="DG127" s="49">
        <v>7.2199999999999999E-3</v>
      </c>
      <c r="DH127" s="49">
        <v>0.64605000000000001</v>
      </c>
    </row>
    <row r="128" spans="1:112" s="50" customFormat="1" x14ac:dyDescent="0.15">
      <c r="A128" s="49" t="s">
        <v>237</v>
      </c>
      <c r="B128" s="49">
        <v>4.2019399999999996</v>
      </c>
      <c r="C128" s="49">
        <v>1.9285000000000001</v>
      </c>
      <c r="D128" s="49">
        <v>4.0857599999999996</v>
      </c>
      <c r="E128" s="49">
        <v>1.6469</v>
      </c>
      <c r="F128" s="49">
        <v>6.2077499999999999</v>
      </c>
      <c r="G128" s="49">
        <v>3.4783200000000001</v>
      </c>
      <c r="H128" s="49">
        <v>1.9660899999999999</v>
      </c>
      <c r="I128" s="49">
        <v>4.7989999999999998E-2</v>
      </c>
      <c r="J128" s="49">
        <v>0</v>
      </c>
      <c r="K128" s="49">
        <v>3.7599999999999999E-3</v>
      </c>
      <c r="L128" s="49">
        <v>8.0610000000000001E-2</v>
      </c>
      <c r="M128" s="49">
        <v>12.88369</v>
      </c>
      <c r="N128" s="49">
        <v>6.0267600000000003</v>
      </c>
      <c r="O128" s="49">
        <v>1.8400000000000001E-3</v>
      </c>
      <c r="P128" s="49">
        <v>3.1980000000000001E-2</v>
      </c>
      <c r="Q128" s="49">
        <v>3.7075399999999998</v>
      </c>
      <c r="R128" s="49">
        <v>5.6950000000000001E-2</v>
      </c>
      <c r="S128" s="49">
        <v>9.5610000000000001E-2</v>
      </c>
      <c r="T128" s="49">
        <v>8.3430000000000004E-2</v>
      </c>
      <c r="U128" s="49">
        <v>0.30110999999999999</v>
      </c>
      <c r="V128" s="49">
        <v>0.44697999999999999</v>
      </c>
      <c r="W128" s="49">
        <v>0.10795</v>
      </c>
      <c r="X128" s="49">
        <v>3.0540000000000001E-2</v>
      </c>
      <c r="Y128" s="49">
        <v>4.947E-2</v>
      </c>
      <c r="Z128" s="49">
        <v>6.343E-2</v>
      </c>
      <c r="AA128" s="49">
        <v>0.45637</v>
      </c>
      <c r="AB128" s="49">
        <v>19.342400000000001</v>
      </c>
      <c r="AC128" s="49">
        <v>0.32349</v>
      </c>
      <c r="AD128" s="49">
        <v>1.9529999999999999E-2</v>
      </c>
      <c r="AE128" s="49">
        <v>0.14713000000000001</v>
      </c>
      <c r="AF128" s="49">
        <v>6.9633799999999999</v>
      </c>
      <c r="AG128" s="49">
        <v>1.3377699999999999</v>
      </c>
      <c r="AH128" s="49">
        <v>9.3389100000000003</v>
      </c>
      <c r="AI128" s="49">
        <v>1.93174</v>
      </c>
      <c r="AJ128" s="49">
        <v>0.83667000000000002</v>
      </c>
      <c r="AK128" s="49">
        <v>0.26948</v>
      </c>
      <c r="AL128" s="49">
        <v>0.88558999999999999</v>
      </c>
      <c r="AM128" s="49">
        <v>0.30839</v>
      </c>
      <c r="AN128" s="49">
        <v>2.3380000000000001E-2</v>
      </c>
      <c r="AO128" s="49">
        <v>7.9280000000000003E-2</v>
      </c>
      <c r="AP128" s="49">
        <v>1.4043300000000001</v>
      </c>
      <c r="AQ128" s="49">
        <v>0.36647999999999997</v>
      </c>
      <c r="AR128" s="49">
        <v>0.14463000000000001</v>
      </c>
      <c r="AS128" s="49">
        <v>0.20754</v>
      </c>
      <c r="AT128" s="49">
        <v>0.43419999999999997</v>
      </c>
      <c r="AU128" s="49">
        <v>0.36487000000000003</v>
      </c>
      <c r="AV128" s="49">
        <v>5.7823599999999997</v>
      </c>
      <c r="AW128" s="49">
        <v>2.5870000000000001E-2</v>
      </c>
      <c r="AX128" s="49">
        <v>5</v>
      </c>
      <c r="AY128" s="49">
        <v>0.81628999999999996</v>
      </c>
      <c r="AZ128" s="49">
        <v>1.04694</v>
      </c>
      <c r="BA128" s="49">
        <v>1.363E-2</v>
      </c>
      <c r="BB128" s="49">
        <v>0.46651999999999999</v>
      </c>
      <c r="BC128" s="49">
        <v>3.3079999999999998E-2</v>
      </c>
      <c r="BD128" s="49">
        <v>0.35532999999999998</v>
      </c>
      <c r="BE128" s="49">
        <v>0.50390999999999997</v>
      </c>
      <c r="BF128" s="49">
        <v>4.2195799999999997</v>
      </c>
      <c r="BG128" s="49">
        <v>1.1591100000000001</v>
      </c>
      <c r="BH128" s="49">
        <v>2.9520000000000001E-2</v>
      </c>
      <c r="BI128" s="49">
        <v>0.20660000000000001</v>
      </c>
      <c r="BJ128" s="49">
        <v>3.6429999999999997E-2</v>
      </c>
      <c r="BK128" s="49">
        <v>5</v>
      </c>
      <c r="BL128" s="49">
        <v>3.5009999999999999E-2</v>
      </c>
      <c r="BM128" s="49">
        <v>0.20355999999999999</v>
      </c>
      <c r="BN128" s="49">
        <v>0.42953999999999998</v>
      </c>
      <c r="BO128" s="49">
        <v>0.26533000000000001</v>
      </c>
      <c r="BP128" s="49">
        <v>1.5299999999999999E-3</v>
      </c>
      <c r="BQ128" s="49">
        <v>1.367E-2</v>
      </c>
      <c r="BR128" s="49">
        <v>4.6940000000000003E-2</v>
      </c>
      <c r="BS128" s="49">
        <v>2.7990000000000001E-2</v>
      </c>
      <c r="BT128" s="49">
        <v>4.3499999999999997E-3</v>
      </c>
      <c r="BU128" s="49">
        <v>8.4589999999999999E-2</v>
      </c>
      <c r="BV128" s="49">
        <v>2.7058</v>
      </c>
      <c r="BW128" s="49">
        <v>0.24962000000000001</v>
      </c>
      <c r="BX128" s="49">
        <v>3.5999999999999999E-3</v>
      </c>
      <c r="BY128" s="49">
        <v>0.13161</v>
      </c>
      <c r="BZ128" s="49">
        <v>6.6790000000000002E-2</v>
      </c>
      <c r="CA128" s="49">
        <v>49.853340000000003</v>
      </c>
      <c r="CB128" s="49">
        <v>25.027609999999999</v>
      </c>
      <c r="CC128" s="49">
        <v>3.14E-3</v>
      </c>
      <c r="CD128" s="49">
        <v>3.47E-3</v>
      </c>
      <c r="CE128" s="49">
        <v>5</v>
      </c>
      <c r="CF128" s="49">
        <v>9.2799999999999994E-2</v>
      </c>
      <c r="CG128" s="49">
        <v>0.88963000000000003</v>
      </c>
      <c r="CH128" s="49">
        <v>7.0489999999999997E-2</v>
      </c>
      <c r="CI128" s="49">
        <v>0.74339</v>
      </c>
      <c r="CJ128" s="49">
        <v>0.62553999999999998</v>
      </c>
      <c r="CK128" s="49">
        <v>0.4577</v>
      </c>
      <c r="CL128" s="49">
        <v>5.9500000000000004E-3</v>
      </c>
      <c r="CM128" s="49">
        <v>3.8510000000000003E-2</v>
      </c>
      <c r="CN128" s="49">
        <v>5</v>
      </c>
      <c r="CO128" s="49">
        <v>4.3600000000000002E-3</v>
      </c>
      <c r="CP128" s="49">
        <v>3.8629999999999998E-2</v>
      </c>
      <c r="CQ128" s="49">
        <v>9.2990000000000003E-2</v>
      </c>
      <c r="CR128" s="49">
        <v>4.0890000000000003E-2</v>
      </c>
      <c r="CS128" s="49">
        <v>9.0550000000000005E-2</v>
      </c>
      <c r="CT128" s="49">
        <v>3.4360000000000002E-2</v>
      </c>
      <c r="CU128" s="49">
        <v>4.471E-2</v>
      </c>
      <c r="CV128" s="49">
        <v>0.29287999999999997</v>
      </c>
      <c r="CW128" s="49">
        <v>2.6800000000000001E-3</v>
      </c>
      <c r="CX128" s="49">
        <v>4.666E-2</v>
      </c>
      <c r="CY128" s="49">
        <v>5.2720000000000003E-2</v>
      </c>
      <c r="CZ128" s="49">
        <v>1.3979999999999999E-2</v>
      </c>
      <c r="DA128" s="49">
        <v>1.153E-2</v>
      </c>
      <c r="DB128" s="49">
        <v>4.9480000000000003E-2</v>
      </c>
      <c r="DC128" s="49">
        <v>0.18149999999999999</v>
      </c>
      <c r="DD128" s="49">
        <v>7.8300000000000002E-3</v>
      </c>
      <c r="DE128" s="49">
        <v>9.7206899999999994</v>
      </c>
      <c r="DF128" s="49">
        <v>1.7909999999999999E-2</v>
      </c>
      <c r="DG128" s="49">
        <v>1.1509999999999999E-2</v>
      </c>
      <c r="DH128" s="49">
        <v>1.0145999999999999</v>
      </c>
    </row>
    <row r="129" spans="1:112" s="50" customFormat="1" x14ac:dyDescent="0.15">
      <c r="A129" s="49" t="s">
        <v>238</v>
      </c>
      <c r="B129" s="49">
        <v>5.2786200000000001</v>
      </c>
      <c r="C129" s="49">
        <v>1.3820699999999999</v>
      </c>
      <c r="D129" s="49">
        <v>3.7144599999999999</v>
      </c>
      <c r="E129" s="49">
        <v>2.00115</v>
      </c>
      <c r="F129" s="49">
        <v>7.9415699999999996</v>
      </c>
      <c r="G129" s="49">
        <v>4.8314700000000004</v>
      </c>
      <c r="H129" s="49">
        <v>2.57707</v>
      </c>
      <c r="I129" s="49">
        <v>5.2319999999999998E-2</v>
      </c>
      <c r="J129" s="49">
        <v>0</v>
      </c>
      <c r="K129" s="49">
        <v>0</v>
      </c>
      <c r="L129" s="49">
        <v>0.121</v>
      </c>
      <c r="M129" s="49">
        <v>23.512840000000001</v>
      </c>
      <c r="N129" s="49">
        <v>12.72104</v>
      </c>
      <c r="O129" s="49">
        <v>1.204E-2</v>
      </c>
      <c r="P129" s="49">
        <v>0.48231000000000002</v>
      </c>
      <c r="Q129" s="49">
        <v>0.65232000000000001</v>
      </c>
      <c r="R129" s="49">
        <v>4.8800000000000003E-2</v>
      </c>
      <c r="S129" s="49">
        <v>6.3229999999999995E-2</v>
      </c>
      <c r="T129" s="49">
        <v>3.0020000000000002E-2</v>
      </c>
      <c r="U129" s="49">
        <v>4.5060000000000003E-2</v>
      </c>
      <c r="V129" s="49">
        <v>0.33667000000000002</v>
      </c>
      <c r="W129" s="49">
        <v>1.1010000000000001E-2</v>
      </c>
      <c r="X129" s="49">
        <v>4.1980000000000003E-2</v>
      </c>
      <c r="Y129" s="49">
        <v>7.9689999999999997E-2</v>
      </c>
      <c r="Z129" s="49">
        <v>1.5200000000000001E-3</v>
      </c>
      <c r="AA129" s="49">
        <v>0.15148</v>
      </c>
      <c r="AB129" s="49">
        <v>0.57016999999999995</v>
      </c>
      <c r="AC129" s="49">
        <v>9.1889999999999999E-2</v>
      </c>
      <c r="AD129" s="49">
        <v>4.4999999999999997E-3</v>
      </c>
      <c r="AE129" s="49">
        <v>2.4740000000000002E-2</v>
      </c>
      <c r="AF129" s="49">
        <v>7.6422299999999996</v>
      </c>
      <c r="AG129" s="49">
        <v>1.55017</v>
      </c>
      <c r="AH129" s="49">
        <v>2.5226199999999999</v>
      </c>
      <c r="AI129" s="49">
        <v>6.9610000000000005E-2</v>
      </c>
      <c r="AJ129" s="49">
        <v>0.31590000000000001</v>
      </c>
      <c r="AK129" s="49">
        <v>0.11002000000000001</v>
      </c>
      <c r="AL129" s="49">
        <v>0.40952</v>
      </c>
      <c r="AM129" s="49">
        <v>0.23912</v>
      </c>
      <c r="AN129" s="49">
        <v>1.191E-2</v>
      </c>
      <c r="AO129" s="49">
        <v>1.47E-2</v>
      </c>
      <c r="AP129" s="49">
        <v>0.77398999999999996</v>
      </c>
      <c r="AQ129" s="49">
        <v>0.11246</v>
      </c>
      <c r="AR129" s="49">
        <v>5.9810000000000002E-2</v>
      </c>
      <c r="AS129" s="49">
        <v>6.5159999999999996E-2</v>
      </c>
      <c r="AT129" s="49">
        <v>0.34</v>
      </c>
      <c r="AU129" s="49">
        <v>0.13927999999999999</v>
      </c>
      <c r="AV129" s="49">
        <v>0.90934000000000004</v>
      </c>
      <c r="AW129" s="49">
        <v>5.6699999999999997E-3</v>
      </c>
      <c r="AX129" s="49">
        <v>5</v>
      </c>
      <c r="AY129" s="49">
        <v>0.29487999999999998</v>
      </c>
      <c r="AZ129" s="49">
        <v>0.16422</v>
      </c>
      <c r="BA129" s="49">
        <v>6.7400000000000003E-3</v>
      </c>
      <c r="BB129" s="49">
        <v>0.16322999999999999</v>
      </c>
      <c r="BC129" s="49">
        <v>3.1550000000000002E-2</v>
      </c>
      <c r="BD129" s="49">
        <v>0.11216</v>
      </c>
      <c r="BE129" s="49">
        <v>0.12184</v>
      </c>
      <c r="BF129" s="49">
        <v>0.95057000000000003</v>
      </c>
      <c r="BG129" s="49">
        <v>1.37436</v>
      </c>
      <c r="BH129" s="49">
        <v>4.233E-2</v>
      </c>
      <c r="BI129" s="49">
        <v>0.43806</v>
      </c>
      <c r="BJ129" s="49">
        <v>0.38319999999999999</v>
      </c>
      <c r="BK129" s="49">
        <v>5</v>
      </c>
      <c r="BL129" s="49">
        <v>4.9599999999999998E-2</v>
      </c>
      <c r="BM129" s="49">
        <v>0.44077</v>
      </c>
      <c r="BN129" s="49">
        <v>0.50297000000000003</v>
      </c>
      <c r="BO129" s="49">
        <v>0.53583000000000003</v>
      </c>
      <c r="BP129" s="49">
        <v>2.5799999999999998E-3</v>
      </c>
      <c r="BQ129" s="49">
        <v>2.3970000000000002E-2</v>
      </c>
      <c r="BR129" s="49">
        <v>0.11008</v>
      </c>
      <c r="BS129" s="49">
        <v>4.8590000000000001E-2</v>
      </c>
      <c r="BT129" s="49">
        <v>6.1500000000000001E-3</v>
      </c>
      <c r="BU129" s="49">
        <v>0.12623999999999999</v>
      </c>
      <c r="BV129" s="49">
        <v>2.5498500000000002</v>
      </c>
      <c r="BW129" s="49">
        <v>0.22092000000000001</v>
      </c>
      <c r="BX129" s="49">
        <v>1.66E-3</v>
      </c>
      <c r="BY129" s="49">
        <v>0.1186</v>
      </c>
      <c r="BZ129" s="49">
        <v>5.6460000000000003E-2</v>
      </c>
      <c r="CA129" s="49">
        <v>12.059889999999999</v>
      </c>
      <c r="CB129" s="49">
        <v>18.229790000000001</v>
      </c>
      <c r="CC129" s="49">
        <v>2.3999999999999998E-3</v>
      </c>
      <c r="CD129" s="49">
        <v>1.2E-4</v>
      </c>
      <c r="CE129" s="49">
        <v>5</v>
      </c>
      <c r="CF129" s="49">
        <v>5.7419999999999999E-2</v>
      </c>
      <c r="CG129" s="49">
        <v>0.60092000000000001</v>
      </c>
      <c r="CH129" s="49">
        <v>8.4860000000000005E-2</v>
      </c>
      <c r="CI129" s="49">
        <v>0.61304000000000003</v>
      </c>
      <c r="CJ129" s="49">
        <v>0.50719000000000003</v>
      </c>
      <c r="CK129" s="49">
        <v>0.35349000000000003</v>
      </c>
      <c r="CL129" s="49">
        <v>2.0600000000000002E-3</v>
      </c>
      <c r="CM129" s="49">
        <v>2.4969999999999999E-2</v>
      </c>
      <c r="CN129" s="49">
        <v>5</v>
      </c>
      <c r="CO129" s="49">
        <v>3.64E-3</v>
      </c>
      <c r="CP129" s="49">
        <v>3.2730000000000002E-2</v>
      </c>
      <c r="CQ129" s="49">
        <v>8.5900000000000004E-2</v>
      </c>
      <c r="CR129" s="49">
        <v>4.3430000000000003E-2</v>
      </c>
      <c r="CS129" s="49">
        <v>8.2640000000000005E-2</v>
      </c>
      <c r="CT129" s="49">
        <v>3.006E-2</v>
      </c>
      <c r="CU129" s="49">
        <v>4.233E-2</v>
      </c>
      <c r="CV129" s="49">
        <v>0.26867999999999997</v>
      </c>
      <c r="CW129" s="49">
        <v>1.6299999999999999E-3</v>
      </c>
      <c r="CX129" s="49">
        <v>5.4109999999999998E-2</v>
      </c>
      <c r="CY129" s="49">
        <v>4.1189999999999997E-2</v>
      </c>
      <c r="CZ129" s="49">
        <v>3.81E-3</v>
      </c>
      <c r="DA129" s="49">
        <v>2.554E-2</v>
      </c>
      <c r="DB129" s="49">
        <v>3.1519999999999999E-2</v>
      </c>
      <c r="DC129" s="49">
        <v>8.659E-2</v>
      </c>
      <c r="DD129" s="49">
        <v>3.1800000000000001E-3</v>
      </c>
      <c r="DE129" s="49">
        <v>2.3256000000000001</v>
      </c>
      <c r="DF129" s="49">
        <v>5.5999999999999999E-3</v>
      </c>
      <c r="DG129" s="49">
        <v>3.3400000000000001E-3</v>
      </c>
      <c r="DH129" s="49">
        <v>0.56452999999999998</v>
      </c>
    </row>
    <row r="130" spans="1:112" s="50" customFormat="1" x14ac:dyDescent="0.15">
      <c r="A130" s="49" t="s">
        <v>239</v>
      </c>
      <c r="B130" s="49">
        <v>5.37974</v>
      </c>
      <c r="C130" s="49">
        <v>1.2723800000000001</v>
      </c>
      <c r="D130" s="49">
        <v>3.4824899999999999</v>
      </c>
      <c r="E130" s="49">
        <v>1.4454899999999999</v>
      </c>
      <c r="F130" s="49">
        <v>6.0209999999999999</v>
      </c>
      <c r="G130" s="49">
        <v>3.9069400000000001</v>
      </c>
      <c r="H130" s="49">
        <v>2.4843299999999999</v>
      </c>
      <c r="I130" s="49">
        <v>4.718E-2</v>
      </c>
      <c r="J130" s="49">
        <v>0</v>
      </c>
      <c r="K130" s="49">
        <v>0</v>
      </c>
      <c r="L130" s="49">
        <v>8.4470000000000003E-2</v>
      </c>
      <c r="M130" s="49">
        <v>15.055910000000001</v>
      </c>
      <c r="N130" s="49">
        <v>7.48909</v>
      </c>
      <c r="O130" s="49">
        <v>6.3369999999999996E-2</v>
      </c>
      <c r="P130" s="49">
        <v>0.41387000000000002</v>
      </c>
      <c r="Q130" s="49">
        <v>1.2498</v>
      </c>
      <c r="R130" s="49">
        <v>3.7609999999999998E-2</v>
      </c>
      <c r="S130" s="49">
        <v>3.8399999999999997E-2</v>
      </c>
      <c r="T130" s="49">
        <v>3.8289999999999998E-2</v>
      </c>
      <c r="U130" s="49">
        <v>0.10031</v>
      </c>
      <c r="V130" s="49">
        <v>0.34509000000000001</v>
      </c>
      <c r="W130" s="49">
        <v>1.022E-2</v>
      </c>
      <c r="X130" s="49">
        <v>1.7850000000000001E-2</v>
      </c>
      <c r="Y130" s="49">
        <v>3.8300000000000001E-2</v>
      </c>
      <c r="Z130" s="49">
        <v>9.0000000000000006E-5</v>
      </c>
      <c r="AA130" s="49">
        <v>0.29431000000000002</v>
      </c>
      <c r="AB130" s="49">
        <v>0.42357</v>
      </c>
      <c r="AC130" s="49">
        <v>9.7350000000000006E-2</v>
      </c>
      <c r="AD130" s="49">
        <v>3.29E-3</v>
      </c>
      <c r="AE130" s="49">
        <v>3.3160000000000002E-2</v>
      </c>
      <c r="AF130" s="49">
        <v>6.7585300000000004</v>
      </c>
      <c r="AG130" s="49">
        <v>1.2175</v>
      </c>
      <c r="AH130" s="49">
        <v>2.5810399999999998</v>
      </c>
      <c r="AI130" s="49">
        <v>5.6950000000000001E-2</v>
      </c>
      <c r="AJ130" s="49">
        <v>0.24923000000000001</v>
      </c>
      <c r="AK130" s="49">
        <v>5.7579999999999999E-2</v>
      </c>
      <c r="AL130" s="49">
        <v>0.33051000000000003</v>
      </c>
      <c r="AM130" s="49">
        <v>0.19941</v>
      </c>
      <c r="AN130" s="49">
        <v>8.2900000000000005E-3</v>
      </c>
      <c r="AO130" s="49">
        <v>8.6800000000000002E-3</v>
      </c>
      <c r="AP130" s="49">
        <v>0.56460999999999995</v>
      </c>
      <c r="AQ130" s="49">
        <v>0.10405</v>
      </c>
      <c r="AR130" s="49">
        <v>5.0970000000000001E-2</v>
      </c>
      <c r="AS130" s="49">
        <v>6.0690000000000001E-2</v>
      </c>
      <c r="AT130" s="49">
        <v>0.30368000000000001</v>
      </c>
      <c r="AU130" s="49">
        <v>0.10310999999999999</v>
      </c>
      <c r="AV130" s="49">
        <v>0.98824999999999996</v>
      </c>
      <c r="AW130" s="49">
        <v>3.8600000000000001E-3</v>
      </c>
      <c r="AX130" s="49">
        <v>5</v>
      </c>
      <c r="AY130" s="49">
        <v>0.22972999999999999</v>
      </c>
      <c r="AZ130" s="49">
        <v>0.12964999999999999</v>
      </c>
      <c r="BA130" s="49">
        <v>4.3200000000000001E-3</v>
      </c>
      <c r="BB130" s="49">
        <v>0.11003</v>
      </c>
      <c r="BC130" s="49">
        <v>1.7219999999999999E-2</v>
      </c>
      <c r="BD130" s="49">
        <v>6.4799999999999996E-2</v>
      </c>
      <c r="BE130" s="49">
        <v>0.12598999999999999</v>
      </c>
      <c r="BF130" s="49">
        <v>0.99175000000000002</v>
      </c>
      <c r="BG130" s="49">
        <v>1.4231799999999999</v>
      </c>
      <c r="BH130" s="49">
        <v>2.9649999999999999E-2</v>
      </c>
      <c r="BI130" s="49">
        <v>0.31930999999999998</v>
      </c>
      <c r="BJ130" s="49">
        <v>0.71618000000000004</v>
      </c>
      <c r="BK130" s="49">
        <v>5</v>
      </c>
      <c r="BL130" s="49">
        <v>4.3319999999999997E-2</v>
      </c>
      <c r="BM130" s="49">
        <v>0.23582</v>
      </c>
      <c r="BN130" s="49">
        <v>0.44716</v>
      </c>
      <c r="BO130" s="49">
        <v>0.36432999999999999</v>
      </c>
      <c r="BP130" s="49">
        <v>3.1099999999999999E-3</v>
      </c>
      <c r="BQ130" s="49">
        <v>1.451E-2</v>
      </c>
      <c r="BR130" s="49">
        <v>4.1939999999999998E-2</v>
      </c>
      <c r="BS130" s="49">
        <v>2.6509999999999999E-2</v>
      </c>
      <c r="BT130" s="49">
        <v>3.2299999999999998E-3</v>
      </c>
      <c r="BU130" s="49">
        <v>0.10961</v>
      </c>
      <c r="BV130" s="49">
        <v>1.7390399999999999</v>
      </c>
      <c r="BW130" s="49">
        <v>0.16544</v>
      </c>
      <c r="BX130" s="49">
        <v>3.2599999999999999E-3</v>
      </c>
      <c r="BY130" s="49">
        <v>8.4580000000000002E-2</v>
      </c>
      <c r="BZ130" s="49">
        <v>4.5600000000000002E-2</v>
      </c>
      <c r="CA130" s="49">
        <v>13.01221</v>
      </c>
      <c r="CB130" s="49">
        <v>13.57165</v>
      </c>
      <c r="CC130" s="49">
        <v>6.2E-4</v>
      </c>
      <c r="CD130" s="49">
        <v>1.9599999999999999E-3</v>
      </c>
      <c r="CE130" s="49">
        <v>5</v>
      </c>
      <c r="CF130" s="49">
        <v>4.369E-2</v>
      </c>
      <c r="CG130" s="49">
        <v>0.51315</v>
      </c>
      <c r="CH130" s="49">
        <v>5.1830000000000001E-2</v>
      </c>
      <c r="CI130" s="49">
        <v>0.46568999999999999</v>
      </c>
      <c r="CJ130" s="49">
        <v>0.39069999999999999</v>
      </c>
      <c r="CK130" s="49">
        <v>0.25841999999999998</v>
      </c>
      <c r="CL130" s="49">
        <v>2.6800000000000001E-3</v>
      </c>
      <c r="CM130" s="49">
        <v>2.0740000000000001E-2</v>
      </c>
      <c r="CN130" s="49">
        <v>5</v>
      </c>
      <c r="CO130" s="49">
        <v>2.5300000000000001E-3</v>
      </c>
      <c r="CP130" s="49">
        <v>2.7400000000000001E-2</v>
      </c>
      <c r="CQ130" s="49">
        <v>6.8459999999999993E-2</v>
      </c>
      <c r="CR130" s="49">
        <v>3.3849999999999998E-2</v>
      </c>
      <c r="CS130" s="49">
        <v>6.4399999999999999E-2</v>
      </c>
      <c r="CT130" s="49">
        <v>2.46E-2</v>
      </c>
      <c r="CU130" s="49">
        <v>3.524E-2</v>
      </c>
      <c r="CV130" s="49">
        <v>0.22106000000000001</v>
      </c>
      <c r="CW130" s="49">
        <v>8.5999999999999998E-4</v>
      </c>
      <c r="CX130" s="49">
        <v>4.2509999999999999E-2</v>
      </c>
      <c r="CY130" s="49">
        <v>3.6560000000000002E-2</v>
      </c>
      <c r="CZ130" s="49">
        <v>7.9100000000000004E-3</v>
      </c>
      <c r="DA130" s="49">
        <v>1.061E-2</v>
      </c>
      <c r="DB130" s="49">
        <v>2.9499999999999998E-2</v>
      </c>
      <c r="DC130" s="49">
        <v>6.6909999999999997E-2</v>
      </c>
      <c r="DD130" s="49">
        <v>4.0899999999999999E-3</v>
      </c>
      <c r="DE130" s="49">
        <v>2.1122000000000001</v>
      </c>
      <c r="DF130" s="49">
        <v>6.8399999999999997E-3</v>
      </c>
      <c r="DG130" s="49">
        <v>4.3800000000000002E-3</v>
      </c>
      <c r="DH130" s="49">
        <v>0.49578</v>
      </c>
    </row>
    <row r="131" spans="1:112" s="50" customFormat="1" x14ac:dyDescent="0.15">
      <c r="A131" s="49" t="s">
        <v>240</v>
      </c>
      <c r="B131" s="49">
        <v>5.6456</v>
      </c>
      <c r="C131" s="49">
        <v>1.35843</v>
      </c>
      <c r="D131" s="49">
        <v>3.52867</v>
      </c>
      <c r="E131" s="49">
        <v>1.43126</v>
      </c>
      <c r="F131" s="49">
        <v>6.4078499999999998</v>
      </c>
      <c r="G131" s="49">
        <v>4.3654799999999998</v>
      </c>
      <c r="H131" s="49">
        <v>2.6655099999999998</v>
      </c>
      <c r="I131" s="49">
        <v>3.4610000000000002E-2</v>
      </c>
      <c r="J131" s="49">
        <v>0</v>
      </c>
      <c r="K131" s="49">
        <v>5.6699999999999997E-3</v>
      </c>
      <c r="L131" s="49">
        <v>8.6470000000000005E-2</v>
      </c>
      <c r="M131" s="49">
        <v>17.779810000000001</v>
      </c>
      <c r="N131" s="49">
        <v>9.4587900000000005</v>
      </c>
      <c r="O131" s="49">
        <v>5.9839999999999997E-2</v>
      </c>
      <c r="P131" s="49">
        <v>0.44513999999999998</v>
      </c>
      <c r="Q131" s="49">
        <v>1.1123099999999999</v>
      </c>
      <c r="R131" s="49">
        <v>1.124E-2</v>
      </c>
      <c r="S131" s="49">
        <v>3.363E-2</v>
      </c>
      <c r="T131" s="49">
        <v>1.8169999999999999E-2</v>
      </c>
      <c r="U131" s="49">
        <v>6.6259999999999999E-2</v>
      </c>
      <c r="V131" s="49">
        <v>0.32658999999999999</v>
      </c>
      <c r="W131" s="49">
        <v>7.8700000000000003E-3</v>
      </c>
      <c r="X131" s="49">
        <v>1.6320000000000001E-2</v>
      </c>
      <c r="Y131" s="49">
        <v>2.4979999999999999E-2</v>
      </c>
      <c r="Z131" s="49">
        <v>1.4599999999999999E-3</v>
      </c>
      <c r="AA131" s="49">
        <v>0.15415000000000001</v>
      </c>
      <c r="AB131" s="49">
        <v>0.72896000000000005</v>
      </c>
      <c r="AC131" s="49">
        <v>9.1050000000000006E-2</v>
      </c>
      <c r="AD131" s="49">
        <v>3.0599999999999998E-3</v>
      </c>
      <c r="AE131" s="49">
        <v>4.5010000000000001E-2</v>
      </c>
      <c r="AF131" s="49">
        <v>6.8096899999999998</v>
      </c>
      <c r="AG131" s="49">
        <v>0.86038999999999999</v>
      </c>
      <c r="AH131" s="49">
        <v>2.5783499999999999</v>
      </c>
      <c r="AI131" s="49">
        <v>6.2359999999999999E-2</v>
      </c>
      <c r="AJ131" s="49">
        <v>0.21623999999999999</v>
      </c>
      <c r="AK131" s="49">
        <v>0.12074</v>
      </c>
      <c r="AL131" s="49">
        <v>0.32712000000000002</v>
      </c>
      <c r="AM131" s="49">
        <v>0.21271000000000001</v>
      </c>
      <c r="AN131" s="49">
        <v>5.7000000000000002E-3</v>
      </c>
      <c r="AO131" s="49">
        <v>1.349E-2</v>
      </c>
      <c r="AP131" s="49">
        <v>0.78163000000000005</v>
      </c>
      <c r="AQ131" s="49">
        <v>5.919E-2</v>
      </c>
      <c r="AR131" s="49">
        <v>4.7789999999999999E-2</v>
      </c>
      <c r="AS131" s="49">
        <v>5.885E-2</v>
      </c>
      <c r="AT131" s="49">
        <v>0.28420000000000001</v>
      </c>
      <c r="AU131" s="49">
        <v>0.10811999999999999</v>
      </c>
      <c r="AV131" s="49">
        <v>0.94584999999999997</v>
      </c>
      <c r="AW131" s="49">
        <v>3.8800000000000002E-3</v>
      </c>
      <c r="AX131" s="49">
        <v>5</v>
      </c>
      <c r="AY131" s="49">
        <v>0.20621</v>
      </c>
      <c r="AZ131" s="49">
        <v>0.12075</v>
      </c>
      <c r="BA131" s="49">
        <v>1.17E-3</v>
      </c>
      <c r="BB131" s="49">
        <v>0.11591</v>
      </c>
      <c r="BC131" s="49">
        <v>1.366E-2</v>
      </c>
      <c r="BD131" s="49">
        <v>7.7590000000000006E-2</v>
      </c>
      <c r="BE131" s="49">
        <v>0.1166</v>
      </c>
      <c r="BF131" s="49">
        <v>0.86824000000000001</v>
      </c>
      <c r="BG131" s="49">
        <v>1.4033899999999999</v>
      </c>
      <c r="BH131" s="49">
        <v>1.332E-2</v>
      </c>
      <c r="BI131" s="49">
        <v>0.32707999999999998</v>
      </c>
      <c r="BJ131" s="49">
        <v>0.78520999999999996</v>
      </c>
      <c r="BK131" s="49">
        <v>5</v>
      </c>
      <c r="BL131" s="49">
        <v>3.329E-2</v>
      </c>
      <c r="BM131" s="49">
        <v>0.30686999999999998</v>
      </c>
      <c r="BN131" s="49">
        <v>0.51478000000000002</v>
      </c>
      <c r="BO131" s="49">
        <v>0.29731000000000002</v>
      </c>
      <c r="BP131" s="49">
        <v>2.4099999999999998E-3</v>
      </c>
      <c r="BQ131" s="49">
        <v>1.391E-2</v>
      </c>
      <c r="BR131" s="49">
        <v>5.185E-2</v>
      </c>
      <c r="BS131" s="49">
        <v>3.7850000000000002E-2</v>
      </c>
      <c r="BT131" s="49">
        <v>4.0499999999999998E-3</v>
      </c>
      <c r="BU131" s="49">
        <v>0.13558000000000001</v>
      </c>
      <c r="BV131" s="49">
        <v>1.9455800000000001</v>
      </c>
      <c r="BW131" s="49">
        <v>0.16649</v>
      </c>
      <c r="BX131" s="49">
        <v>1.99E-3</v>
      </c>
      <c r="BY131" s="49">
        <v>8.6870000000000003E-2</v>
      </c>
      <c r="BZ131" s="49">
        <v>3.6389999999999999E-2</v>
      </c>
      <c r="CA131" s="49">
        <v>10.76</v>
      </c>
      <c r="CB131" s="49">
        <v>13.12246</v>
      </c>
      <c r="CC131" s="49">
        <v>8.9999999999999998E-4</v>
      </c>
      <c r="CD131" s="49">
        <v>1.1900000000000001E-3</v>
      </c>
      <c r="CE131" s="49">
        <v>5</v>
      </c>
      <c r="CF131" s="49">
        <v>4.0710000000000003E-2</v>
      </c>
      <c r="CG131" s="49">
        <v>0.52686999999999995</v>
      </c>
      <c r="CH131" s="49">
        <v>4.5269999999999998E-2</v>
      </c>
      <c r="CI131" s="49">
        <v>0.46883999999999998</v>
      </c>
      <c r="CJ131" s="49">
        <v>0.38394</v>
      </c>
      <c r="CK131" s="49">
        <v>0.21643000000000001</v>
      </c>
      <c r="CL131" s="49">
        <v>4.5399999999999998E-3</v>
      </c>
      <c r="CM131" s="49">
        <v>1.9179999999999999E-2</v>
      </c>
      <c r="CN131" s="49">
        <v>5</v>
      </c>
      <c r="CO131" s="49">
        <v>2.5799999999999998E-3</v>
      </c>
      <c r="CP131" s="49">
        <v>2.4559999999999998E-2</v>
      </c>
      <c r="CQ131" s="49">
        <v>5.9670000000000001E-2</v>
      </c>
      <c r="CR131" s="49">
        <v>2.7609999999999999E-2</v>
      </c>
      <c r="CS131" s="49">
        <v>6.0380000000000003E-2</v>
      </c>
      <c r="CT131" s="49">
        <v>2.198E-2</v>
      </c>
      <c r="CU131" s="49">
        <v>2.9839999999999998E-2</v>
      </c>
      <c r="CV131" s="49">
        <v>0.17852000000000001</v>
      </c>
      <c r="CW131" s="49">
        <v>1.39E-3</v>
      </c>
      <c r="CX131" s="49">
        <v>3.5860000000000003E-2</v>
      </c>
      <c r="CY131" s="49">
        <v>3.2809999999999999E-2</v>
      </c>
      <c r="CZ131" s="49">
        <v>2.2699999999999999E-3</v>
      </c>
      <c r="DA131" s="49">
        <v>6.8300000000000001E-3</v>
      </c>
      <c r="DB131" s="49">
        <v>2.3439999999999999E-2</v>
      </c>
      <c r="DC131" s="49">
        <v>6.5060000000000007E-2</v>
      </c>
      <c r="DD131" s="49">
        <v>4.0000000000000001E-3</v>
      </c>
      <c r="DE131" s="49">
        <v>2.0103800000000001</v>
      </c>
      <c r="DF131" s="49">
        <v>5.1999999999999998E-3</v>
      </c>
      <c r="DG131" s="49">
        <v>5.5300000000000002E-3</v>
      </c>
      <c r="DH131" s="49">
        <v>0.41550999999999999</v>
      </c>
    </row>
    <row r="132" spans="1:112" s="8" customFormat="1" x14ac:dyDescent="0.15">
      <c r="A132" s="9" t="s">
        <v>241</v>
      </c>
      <c r="B132" s="9">
        <v>4.0437399999999997</v>
      </c>
      <c r="C132" s="9">
        <v>0.86839</v>
      </c>
      <c r="D132" s="9">
        <v>2.4755500000000001</v>
      </c>
      <c r="E132" s="9">
        <v>1.0360799999999999</v>
      </c>
      <c r="F132" s="9">
        <v>4.77658</v>
      </c>
      <c r="G132" s="9">
        <v>2.9186800000000002</v>
      </c>
      <c r="H132" s="9">
        <v>1.61547</v>
      </c>
      <c r="I132" s="9">
        <v>3.5060000000000001E-2</v>
      </c>
      <c r="J132" s="9">
        <v>7.7999999999999996E-3</v>
      </c>
      <c r="K132" s="9">
        <v>4.2700000000000004E-3</v>
      </c>
      <c r="L132" s="9">
        <v>6.2480000000000001E-2</v>
      </c>
      <c r="M132" s="9">
        <v>11.03867</v>
      </c>
      <c r="N132" s="9">
        <v>5.4290200000000004</v>
      </c>
      <c r="O132" s="9">
        <v>4.4889999999999999E-2</v>
      </c>
      <c r="P132" s="9">
        <v>0.40488000000000002</v>
      </c>
      <c r="Q132" s="9">
        <v>0.95040000000000002</v>
      </c>
      <c r="R132" s="9">
        <v>2.401E-2</v>
      </c>
      <c r="S132" s="9">
        <v>3.3309999999999999E-2</v>
      </c>
      <c r="T132" s="9">
        <v>1.6469999999999999E-2</v>
      </c>
      <c r="U132" s="9">
        <v>3.669E-2</v>
      </c>
      <c r="V132" s="9">
        <v>0.33683000000000002</v>
      </c>
      <c r="W132" s="9">
        <v>1.209E-2</v>
      </c>
      <c r="X132" s="9">
        <v>9.4999999999999998E-3</v>
      </c>
      <c r="Y132" s="9">
        <v>4.8180000000000001E-2</v>
      </c>
      <c r="Z132" s="9">
        <v>2.2699999999999999E-3</v>
      </c>
      <c r="AA132" s="25">
        <v>0.36276000000000003</v>
      </c>
      <c r="AB132" s="25">
        <v>0.53015000000000001</v>
      </c>
      <c r="AC132" s="9">
        <v>8.9730000000000004E-2</v>
      </c>
      <c r="AD132" s="9">
        <v>2.8E-3</v>
      </c>
      <c r="AE132" s="9">
        <v>3.2329999999999998E-2</v>
      </c>
      <c r="AF132" s="25">
        <v>6.7004299999999999</v>
      </c>
      <c r="AG132" s="9">
        <v>1.1443700000000001</v>
      </c>
      <c r="AH132" s="9">
        <v>1.7884800000000001</v>
      </c>
      <c r="AI132" s="9">
        <v>3.6020000000000003E-2</v>
      </c>
      <c r="AJ132" s="9">
        <v>0.15353</v>
      </c>
      <c r="AK132" s="9">
        <v>8.8209999999999997E-2</v>
      </c>
      <c r="AL132" s="9">
        <v>0.29178999999999999</v>
      </c>
      <c r="AM132" s="9">
        <v>0.14202999999999999</v>
      </c>
      <c r="AN132" s="9">
        <v>5.3899999999999998E-3</v>
      </c>
      <c r="AO132" s="9">
        <v>1.242E-2</v>
      </c>
      <c r="AP132" s="9">
        <v>0.37540000000000001</v>
      </c>
      <c r="AQ132" s="25">
        <v>0.20258000000000001</v>
      </c>
      <c r="AR132" s="9">
        <v>3.2079999999999997E-2</v>
      </c>
      <c r="AS132" s="9">
        <v>7.8229999999999994E-2</v>
      </c>
      <c r="AT132" s="25">
        <v>0.39745000000000003</v>
      </c>
      <c r="AU132" s="9">
        <v>7.4380000000000002E-2</v>
      </c>
      <c r="AV132" s="25">
        <v>0.74897999999999998</v>
      </c>
      <c r="AW132" s="9">
        <v>7.8100000000000001E-3</v>
      </c>
      <c r="AX132" s="9">
        <v>5</v>
      </c>
      <c r="AY132" s="9">
        <v>0.17827000000000001</v>
      </c>
      <c r="AZ132" s="9">
        <v>8.3960000000000007E-2</v>
      </c>
      <c r="BA132" s="9">
        <v>2.14E-3</v>
      </c>
      <c r="BB132" s="9">
        <v>7.1870000000000003E-2</v>
      </c>
      <c r="BC132" s="9">
        <v>3.3E-3</v>
      </c>
      <c r="BD132" s="9">
        <v>5.2400000000000002E-2</v>
      </c>
      <c r="BE132" s="9">
        <v>0.11482000000000001</v>
      </c>
      <c r="BF132" s="9">
        <v>0.60516999999999999</v>
      </c>
      <c r="BG132" s="9">
        <v>0.96457999999999999</v>
      </c>
      <c r="BH132" s="9">
        <v>2.3529999999999999E-2</v>
      </c>
      <c r="BI132" s="9">
        <v>0.24293999999999999</v>
      </c>
      <c r="BJ132" s="25">
        <v>0.62336000000000003</v>
      </c>
      <c r="BK132" s="9">
        <v>5</v>
      </c>
      <c r="BL132" s="9">
        <v>2.989E-2</v>
      </c>
      <c r="BM132" s="9">
        <v>0.17582</v>
      </c>
      <c r="BN132" s="9">
        <v>0.31581999999999999</v>
      </c>
      <c r="BO132" s="25">
        <v>0.31502000000000002</v>
      </c>
      <c r="BP132" s="9">
        <v>4.7600000000000003E-3</v>
      </c>
      <c r="BQ132" s="9">
        <v>1.128E-2</v>
      </c>
      <c r="BR132" s="9">
        <v>3.8649999999999997E-2</v>
      </c>
      <c r="BS132" s="9">
        <v>2.9850000000000002E-2</v>
      </c>
      <c r="BT132" s="9">
        <v>3.7499999999999999E-3</v>
      </c>
      <c r="BU132" s="25">
        <v>7.6670000000000002E-2</v>
      </c>
      <c r="BV132" s="9">
        <v>1.5137499999999999</v>
      </c>
      <c r="BW132" s="9">
        <v>0.14299999999999999</v>
      </c>
      <c r="BX132" s="9">
        <v>2.3000000000000001E-4</v>
      </c>
      <c r="BY132" s="9">
        <v>5.287E-2</v>
      </c>
      <c r="BZ132" s="9">
        <v>3.993E-2</v>
      </c>
      <c r="CA132" s="25">
        <v>9.5397099999999995</v>
      </c>
      <c r="CB132" s="25">
        <v>11.397790000000001</v>
      </c>
      <c r="CC132" s="9">
        <v>1.8E-3</v>
      </c>
      <c r="CD132" s="9">
        <v>4.8999999999999998E-4</v>
      </c>
      <c r="CE132" s="9">
        <v>5</v>
      </c>
      <c r="CF132" s="9">
        <v>3.9399999999999998E-2</v>
      </c>
      <c r="CG132" s="9">
        <v>0.33307999999999999</v>
      </c>
      <c r="CH132" s="9">
        <v>9.9989999999999996E-2</v>
      </c>
      <c r="CI132" s="9">
        <v>0.36068</v>
      </c>
      <c r="CJ132" s="9">
        <v>0.31195000000000001</v>
      </c>
      <c r="CK132" s="9">
        <v>0.12451</v>
      </c>
      <c r="CL132" s="9">
        <v>3.3700000000000002E-3</v>
      </c>
      <c r="CM132" s="9">
        <v>1.6629999999999999E-2</v>
      </c>
      <c r="CN132" s="9">
        <v>5</v>
      </c>
      <c r="CO132" s="9">
        <v>2.2499999999999998E-3</v>
      </c>
      <c r="CP132" s="9">
        <v>2.1239999999999998E-2</v>
      </c>
      <c r="CQ132" s="9">
        <v>5.4859999999999999E-2</v>
      </c>
      <c r="CR132" s="9">
        <v>2.8490000000000001E-2</v>
      </c>
      <c r="CS132" s="9">
        <v>6.1080000000000002E-2</v>
      </c>
      <c r="CT132" s="9">
        <v>1.9390000000000001E-2</v>
      </c>
      <c r="CU132" s="9">
        <v>2.8879999999999999E-2</v>
      </c>
      <c r="CV132" s="9">
        <v>0.18547</v>
      </c>
      <c r="CW132" s="9">
        <v>2.7000000000000001E-3</v>
      </c>
      <c r="CX132" s="9">
        <v>3.3840000000000002E-2</v>
      </c>
      <c r="CY132" s="9">
        <v>3.015E-2</v>
      </c>
      <c r="CZ132" s="9">
        <v>3.5899999999999999E-3</v>
      </c>
      <c r="DA132" s="9">
        <v>1.7389999999999999E-2</v>
      </c>
      <c r="DB132" s="9">
        <v>2.4279999999999999E-2</v>
      </c>
      <c r="DC132" s="9">
        <v>6.0780000000000001E-2</v>
      </c>
      <c r="DD132" s="9">
        <v>4.0899999999999999E-3</v>
      </c>
      <c r="DE132" s="9">
        <v>1.6445000000000001</v>
      </c>
      <c r="DF132" s="9">
        <v>1.0789999999999999E-2</v>
      </c>
      <c r="DG132" s="9">
        <v>7.0699999999999999E-3</v>
      </c>
      <c r="DH132" s="9">
        <v>0.43997999999999998</v>
      </c>
    </row>
    <row r="133" spans="1:112" s="8" customFormat="1" x14ac:dyDescent="0.15">
      <c r="A133" s="9" t="s">
        <v>242</v>
      </c>
      <c r="B133" s="9">
        <v>6.3167</v>
      </c>
      <c r="C133" s="9">
        <v>1.2270000000000001</v>
      </c>
      <c r="D133" s="9">
        <v>3.8180900000000002</v>
      </c>
      <c r="E133" s="9">
        <v>1.7887299999999999</v>
      </c>
      <c r="F133" s="9">
        <v>7.67293</v>
      </c>
      <c r="G133" s="9">
        <v>4.4063800000000004</v>
      </c>
      <c r="H133" s="9">
        <v>2.5679599999999998</v>
      </c>
      <c r="I133" s="9">
        <v>4.215E-2</v>
      </c>
      <c r="J133" s="9">
        <v>0</v>
      </c>
      <c r="K133" s="9">
        <v>1.379E-2</v>
      </c>
      <c r="L133" s="9">
        <v>9.2979999999999993E-2</v>
      </c>
      <c r="M133" s="9">
        <v>17.97016</v>
      </c>
      <c r="N133" s="9">
        <v>9.0721000000000007</v>
      </c>
      <c r="O133" s="9">
        <v>5.6640000000000003E-2</v>
      </c>
      <c r="P133" s="9">
        <v>0.41155000000000003</v>
      </c>
      <c r="Q133" s="9">
        <v>0.86117999999999995</v>
      </c>
      <c r="R133" s="9">
        <v>2.0310000000000002E-2</v>
      </c>
      <c r="S133" s="9">
        <v>1.7090000000000001E-2</v>
      </c>
      <c r="T133" s="9">
        <v>2.266E-2</v>
      </c>
      <c r="U133" s="9">
        <v>7.0760000000000003E-2</v>
      </c>
      <c r="V133" s="9">
        <v>0.31219000000000002</v>
      </c>
      <c r="W133" s="9">
        <v>5.6299999999999996E-3</v>
      </c>
      <c r="X133" s="9">
        <v>0.32985999999999999</v>
      </c>
      <c r="Y133" s="9">
        <v>1.3559999999999999E-2</v>
      </c>
      <c r="Z133" s="9">
        <v>6.9999999999999994E-5</v>
      </c>
      <c r="AA133" s="25">
        <v>0.25951999999999997</v>
      </c>
      <c r="AB133" s="25">
        <v>0.67727000000000004</v>
      </c>
      <c r="AC133" s="9">
        <v>9.307E-2</v>
      </c>
      <c r="AD133" s="9">
        <v>1.24E-3</v>
      </c>
      <c r="AE133" s="9">
        <v>2.6970000000000001E-2</v>
      </c>
      <c r="AF133" s="25">
        <v>6.5223899999999997</v>
      </c>
      <c r="AG133" s="9">
        <v>0.53519000000000005</v>
      </c>
      <c r="AH133" s="9">
        <v>2.3386399999999998</v>
      </c>
      <c r="AI133" s="9">
        <v>0.11372</v>
      </c>
      <c r="AJ133" s="9">
        <v>0.15315999999999999</v>
      </c>
      <c r="AK133" s="9">
        <v>6.8409999999999999E-2</v>
      </c>
      <c r="AL133" s="9">
        <v>0.24082999999999999</v>
      </c>
      <c r="AM133" s="9">
        <v>0.12155000000000001</v>
      </c>
      <c r="AN133" s="9">
        <v>4.8999999999999998E-3</v>
      </c>
      <c r="AO133" s="9">
        <v>3.2799999999999999E-3</v>
      </c>
      <c r="AP133" s="9">
        <v>0.36305999999999999</v>
      </c>
      <c r="AQ133" s="25">
        <v>0.13613</v>
      </c>
      <c r="AR133" s="9">
        <v>3.0980000000000001E-2</v>
      </c>
      <c r="AS133" s="9">
        <v>9.5280000000000004E-2</v>
      </c>
      <c r="AT133" s="25">
        <v>0.53469</v>
      </c>
      <c r="AU133" s="9">
        <v>5.9979999999999999E-2</v>
      </c>
      <c r="AV133" s="25">
        <v>0.83452999999999999</v>
      </c>
      <c r="AW133" s="9">
        <v>9.4699999999999993E-3</v>
      </c>
      <c r="AX133" s="9">
        <v>5</v>
      </c>
      <c r="AY133" s="9">
        <v>0.14398</v>
      </c>
      <c r="AZ133" s="9">
        <v>9.9470000000000003E-2</v>
      </c>
      <c r="BA133" s="9">
        <v>3.2100000000000002E-3</v>
      </c>
      <c r="BB133" s="9">
        <v>6.1289999999999997E-2</v>
      </c>
      <c r="BC133" s="9">
        <v>1.197E-2</v>
      </c>
      <c r="BD133" s="9">
        <v>5.7480000000000003E-2</v>
      </c>
      <c r="BE133" s="9">
        <v>0.11824999999999999</v>
      </c>
      <c r="BF133" s="9">
        <v>0.58387999999999995</v>
      </c>
      <c r="BG133" s="9">
        <v>0.92400000000000004</v>
      </c>
      <c r="BH133" s="9">
        <v>1.529E-2</v>
      </c>
      <c r="BI133" s="9">
        <v>0.23265</v>
      </c>
      <c r="BJ133" s="25">
        <v>0.46265000000000001</v>
      </c>
      <c r="BK133" s="9">
        <v>5</v>
      </c>
      <c r="BL133" s="9">
        <v>2.664E-2</v>
      </c>
      <c r="BM133" s="9">
        <v>0.17074</v>
      </c>
      <c r="BN133" s="9">
        <v>0.28675</v>
      </c>
      <c r="BO133" s="25">
        <v>0.30857000000000001</v>
      </c>
      <c r="BP133" s="9">
        <v>2.7299999999999998E-3</v>
      </c>
      <c r="BQ133" s="9">
        <v>7.0800000000000004E-3</v>
      </c>
      <c r="BR133" s="9">
        <v>2.8809999999999999E-2</v>
      </c>
      <c r="BS133" s="9">
        <v>1.8429999999999998E-2</v>
      </c>
      <c r="BT133" s="9">
        <v>2.2699999999999999E-3</v>
      </c>
      <c r="BU133" s="25">
        <v>5.3120000000000001E-2</v>
      </c>
      <c r="BV133" s="9">
        <v>1.63449</v>
      </c>
      <c r="BW133" s="9">
        <v>0.11232</v>
      </c>
      <c r="BX133" s="9">
        <v>3.7000000000000002E-3</v>
      </c>
      <c r="BY133" s="9">
        <v>4.487E-2</v>
      </c>
      <c r="BZ133" s="9">
        <v>2.6009999999999998E-2</v>
      </c>
      <c r="CA133" s="25">
        <v>11.384639999999999</v>
      </c>
      <c r="CB133" s="25">
        <v>8.4816199999999995</v>
      </c>
      <c r="CC133" s="9">
        <v>2.96E-3</v>
      </c>
      <c r="CD133" s="9">
        <v>2.1199999999999999E-3</v>
      </c>
      <c r="CE133" s="9">
        <v>5</v>
      </c>
      <c r="CF133" s="9">
        <v>3.9280000000000002E-2</v>
      </c>
      <c r="CG133" s="9">
        <v>0.24970999999999999</v>
      </c>
      <c r="CH133" s="9">
        <v>7.2260000000000005E-2</v>
      </c>
      <c r="CI133" s="9">
        <v>0.2366</v>
      </c>
      <c r="CJ133" s="9">
        <v>0.20655000000000001</v>
      </c>
      <c r="CK133" s="9">
        <v>8.9190000000000005E-2</v>
      </c>
      <c r="CL133" s="9">
        <v>1.2600000000000001E-3</v>
      </c>
      <c r="CM133" s="9">
        <v>1.1809999999999999E-2</v>
      </c>
      <c r="CN133" s="9">
        <v>5</v>
      </c>
      <c r="CO133" s="9">
        <v>1.47E-3</v>
      </c>
      <c r="CP133" s="9">
        <v>1.17E-2</v>
      </c>
      <c r="CQ133" s="9">
        <v>2.5440000000000001E-2</v>
      </c>
      <c r="CR133" s="9">
        <v>1.3270000000000001E-2</v>
      </c>
      <c r="CS133" s="9">
        <v>4.2259999999999999E-2</v>
      </c>
      <c r="CT133" s="9">
        <v>1.0189999999999999E-2</v>
      </c>
      <c r="CU133" s="9">
        <v>1.4250000000000001E-2</v>
      </c>
      <c r="CV133" s="9">
        <v>8.2290000000000002E-2</v>
      </c>
      <c r="CW133" s="9">
        <v>4.45E-3</v>
      </c>
      <c r="CX133" s="9">
        <v>1.7090000000000001E-2</v>
      </c>
      <c r="CY133" s="9">
        <v>1.422E-2</v>
      </c>
      <c r="CZ133" s="9">
        <v>3.13E-3</v>
      </c>
      <c r="DA133" s="9">
        <v>3.82E-3</v>
      </c>
      <c r="DB133" s="9">
        <v>1.3820000000000001E-2</v>
      </c>
      <c r="DC133" s="9">
        <v>4.2299999999999997E-2</v>
      </c>
      <c r="DD133" s="9">
        <v>6.1799999999999997E-3</v>
      </c>
      <c r="DE133" s="9">
        <v>2.06867</v>
      </c>
      <c r="DF133" s="9">
        <v>7.7499999999999999E-3</v>
      </c>
      <c r="DG133" s="9">
        <v>5.8599999999999998E-3</v>
      </c>
      <c r="DH133" s="9">
        <v>0.26763999999999999</v>
      </c>
    </row>
    <row r="134" spans="1:112" s="8" customFormat="1" x14ac:dyDescent="0.15">
      <c r="A134" s="9" t="s">
        <v>243</v>
      </c>
      <c r="B134" s="9">
        <v>3.6754699999999998</v>
      </c>
      <c r="C134" s="9">
        <v>0.87485999999999997</v>
      </c>
      <c r="D134" s="9">
        <v>2.4056000000000002</v>
      </c>
      <c r="E134" s="9">
        <v>1.44445</v>
      </c>
      <c r="F134" s="9">
        <v>5.0737699999999997</v>
      </c>
      <c r="G134" s="9">
        <v>2.6795399999999998</v>
      </c>
      <c r="H134" s="9">
        <v>1.6598599999999999</v>
      </c>
      <c r="I134" s="9">
        <v>4.6829999999999997E-2</v>
      </c>
      <c r="J134" s="9">
        <v>0</v>
      </c>
      <c r="K134" s="9">
        <v>1.644E-2</v>
      </c>
      <c r="L134" s="9">
        <v>7.9420000000000004E-2</v>
      </c>
      <c r="M134" s="9">
        <v>11.16276</v>
      </c>
      <c r="N134" s="9">
        <v>5.4314200000000001</v>
      </c>
      <c r="O134" s="9">
        <v>1.745E-2</v>
      </c>
      <c r="P134" s="9">
        <v>0.41641</v>
      </c>
      <c r="Q134" s="9">
        <v>0.99773000000000001</v>
      </c>
      <c r="R134" s="9">
        <v>1.0359999999999999E-2</v>
      </c>
      <c r="S134" s="9">
        <v>2.7879999999999999E-2</v>
      </c>
      <c r="T134" s="9">
        <v>1.7350000000000001E-2</v>
      </c>
      <c r="U134" s="9">
        <v>7.8770000000000007E-2</v>
      </c>
      <c r="V134" s="9">
        <v>0.35215999999999997</v>
      </c>
      <c r="W134" s="9">
        <v>1.406E-2</v>
      </c>
      <c r="X134" s="9">
        <v>1.5949999999999999E-2</v>
      </c>
      <c r="Y134" s="9">
        <v>5.892E-2</v>
      </c>
      <c r="Z134" s="9">
        <v>5.1000000000000004E-4</v>
      </c>
      <c r="AA134" s="25">
        <v>0.19416</v>
      </c>
      <c r="AB134" s="25">
        <v>0.35060000000000002</v>
      </c>
      <c r="AC134" s="9">
        <v>9.715E-2</v>
      </c>
      <c r="AD134" s="9">
        <v>4.0200000000000001E-3</v>
      </c>
      <c r="AE134" s="9">
        <v>2.3519999999999999E-2</v>
      </c>
      <c r="AF134" s="25">
        <v>5.6876800000000003</v>
      </c>
      <c r="AG134" s="9">
        <v>1.0397799999999999</v>
      </c>
      <c r="AH134" s="9">
        <v>2.6358700000000002</v>
      </c>
      <c r="AI134" s="9">
        <v>1.2449999999999999E-2</v>
      </c>
      <c r="AJ134" s="9">
        <v>8.4599999999999995E-2</v>
      </c>
      <c r="AK134" s="9">
        <v>7.3230000000000003E-2</v>
      </c>
      <c r="AL134" s="9">
        <v>0.31169999999999998</v>
      </c>
      <c r="AM134" s="9">
        <v>0.14605000000000001</v>
      </c>
      <c r="AN134" s="9">
        <v>6.2399999999999999E-3</v>
      </c>
      <c r="AO134" s="9">
        <v>2.4129999999999999E-2</v>
      </c>
      <c r="AP134" s="9">
        <v>0.37402000000000002</v>
      </c>
      <c r="AQ134" s="25">
        <v>0.14987</v>
      </c>
      <c r="AR134" s="9">
        <v>3.6940000000000001E-2</v>
      </c>
      <c r="AS134" s="9">
        <v>4.4319999999999998E-2</v>
      </c>
      <c r="AT134" s="25">
        <v>0.22236</v>
      </c>
      <c r="AU134" s="9">
        <v>7.2270000000000001E-2</v>
      </c>
      <c r="AV134" s="25">
        <v>0.73787999999999998</v>
      </c>
      <c r="AW134" s="9">
        <v>7.9299999999999995E-3</v>
      </c>
      <c r="AX134" s="9">
        <v>5</v>
      </c>
      <c r="AY134" s="9">
        <v>0.19131000000000001</v>
      </c>
      <c r="AZ134" s="9">
        <v>7.0360000000000006E-2</v>
      </c>
      <c r="BA134" s="9">
        <v>7.11E-3</v>
      </c>
      <c r="BB134" s="9">
        <v>7.0910000000000001E-2</v>
      </c>
      <c r="BC134" s="9">
        <v>3.82E-3</v>
      </c>
      <c r="BD134" s="9">
        <v>4.9110000000000001E-2</v>
      </c>
      <c r="BE134" s="9">
        <v>0.12597</v>
      </c>
      <c r="BF134" s="9">
        <v>0.66181000000000001</v>
      </c>
      <c r="BG134" s="9">
        <v>0.96909999999999996</v>
      </c>
      <c r="BH134" s="9">
        <v>2.1160000000000002E-2</v>
      </c>
      <c r="BI134" s="9">
        <v>0.18887999999999999</v>
      </c>
      <c r="BJ134" s="25">
        <v>0.32091999999999998</v>
      </c>
      <c r="BK134" s="9">
        <v>5</v>
      </c>
      <c r="BL134" s="9">
        <v>2.7150000000000001E-2</v>
      </c>
      <c r="BM134" s="9">
        <v>0.15761</v>
      </c>
      <c r="BN134" s="9">
        <v>0.29272999999999999</v>
      </c>
      <c r="BO134" s="25">
        <v>0.24468999999999999</v>
      </c>
      <c r="BP134" s="9">
        <v>2.2000000000000001E-3</v>
      </c>
      <c r="BQ134" s="9">
        <v>1.025E-2</v>
      </c>
      <c r="BR134" s="9">
        <v>3.3259999999999998E-2</v>
      </c>
      <c r="BS134" s="9">
        <v>2.281E-2</v>
      </c>
      <c r="BT134" s="9">
        <v>4.7200000000000002E-3</v>
      </c>
      <c r="BU134" s="25">
        <v>7.5560000000000002E-2</v>
      </c>
      <c r="BV134" s="9">
        <v>1.59049</v>
      </c>
      <c r="BW134" s="9">
        <v>0.10971</v>
      </c>
      <c r="BX134" s="9">
        <v>1.3600000000000001E-3</v>
      </c>
      <c r="BY134" s="9">
        <v>4.8750000000000002E-2</v>
      </c>
      <c r="BZ134" s="9">
        <v>2.7900000000000001E-2</v>
      </c>
      <c r="CA134" s="25">
        <v>6.7907299999999999</v>
      </c>
      <c r="CB134" s="25">
        <v>13.29017</v>
      </c>
      <c r="CC134" s="9">
        <v>7.2999999999999996E-4</v>
      </c>
      <c r="CD134" s="9">
        <v>5.4000000000000001E-4</v>
      </c>
      <c r="CE134" s="9">
        <v>5</v>
      </c>
      <c r="CF134" s="9">
        <v>3.8899999999999997E-2</v>
      </c>
      <c r="CG134" s="9">
        <v>0.307</v>
      </c>
      <c r="CH134" s="9">
        <v>7.6689999999999994E-2</v>
      </c>
      <c r="CI134" s="9">
        <v>0.33413999999999999</v>
      </c>
      <c r="CJ134" s="9">
        <v>0.28567999999999999</v>
      </c>
      <c r="CK134" s="9">
        <v>0.17257</v>
      </c>
      <c r="CL134" s="9">
        <v>2.0200000000000001E-3</v>
      </c>
      <c r="CM134" s="9">
        <v>1.617E-2</v>
      </c>
      <c r="CN134" s="9">
        <v>5</v>
      </c>
      <c r="CO134" s="9">
        <v>1.65E-3</v>
      </c>
      <c r="CP134" s="9">
        <v>1.8020000000000001E-2</v>
      </c>
      <c r="CQ134" s="9">
        <v>4.5859999999999998E-2</v>
      </c>
      <c r="CR134" s="9">
        <v>2.3599999999999999E-2</v>
      </c>
      <c r="CS134" s="9">
        <v>5.3019999999999998E-2</v>
      </c>
      <c r="CT134" s="9">
        <v>1.695E-2</v>
      </c>
      <c r="CU134" s="9">
        <v>2.324E-2</v>
      </c>
      <c r="CV134" s="9">
        <v>0.1434</v>
      </c>
      <c r="CW134" s="9">
        <v>2.7499999999999998E-3</v>
      </c>
      <c r="CX134" s="9">
        <v>2.6550000000000001E-2</v>
      </c>
      <c r="CY134" s="9">
        <v>2.351E-2</v>
      </c>
      <c r="CZ134" s="9">
        <v>6.0699999999999999E-3</v>
      </c>
      <c r="DA134" s="9">
        <v>1.2200000000000001E-2</v>
      </c>
      <c r="DB134" s="9">
        <v>1.907E-2</v>
      </c>
      <c r="DC134" s="9">
        <v>5.4980000000000001E-2</v>
      </c>
      <c r="DD134" s="9">
        <v>4.96E-3</v>
      </c>
      <c r="DE134" s="9">
        <v>2.4215300000000002</v>
      </c>
      <c r="DF134" s="9">
        <v>1.004E-2</v>
      </c>
      <c r="DG134" s="9">
        <v>5.6100000000000004E-3</v>
      </c>
      <c r="DH134" s="9">
        <v>0.35981000000000002</v>
      </c>
    </row>
    <row r="135" spans="1:112" s="8" customFormat="1" x14ac:dyDescent="0.15">
      <c r="A135" s="9" t="s">
        <v>244</v>
      </c>
      <c r="B135" s="9">
        <v>2.8016200000000002</v>
      </c>
      <c r="C135" s="9">
        <v>1.41303</v>
      </c>
      <c r="D135" s="9">
        <v>3.2313499999999999</v>
      </c>
      <c r="E135" s="9">
        <v>0.27787000000000001</v>
      </c>
      <c r="F135" s="9">
        <v>9.2497399999999992</v>
      </c>
      <c r="G135" s="9">
        <v>4.0369200000000003</v>
      </c>
      <c r="H135" s="9">
        <v>1.09466</v>
      </c>
      <c r="I135" s="9">
        <v>5.4989999999999997E-2</v>
      </c>
      <c r="J135" s="9">
        <v>2.9309999999999999E-2</v>
      </c>
      <c r="K135" s="9">
        <v>1.2120000000000001E-2</v>
      </c>
      <c r="L135" s="9">
        <v>0.11372</v>
      </c>
      <c r="M135" s="9">
        <v>10.03796</v>
      </c>
      <c r="N135" s="9">
        <v>5.6117499999999998</v>
      </c>
      <c r="O135" s="9">
        <v>7.0459999999999995E-2</v>
      </c>
      <c r="P135" s="9">
        <v>0.41632999999999998</v>
      </c>
      <c r="Q135" s="9">
        <v>0.78508999999999995</v>
      </c>
      <c r="R135" s="9">
        <v>8.3890000000000006E-2</v>
      </c>
      <c r="S135" s="9">
        <v>6.4140000000000003E-2</v>
      </c>
      <c r="T135" s="9">
        <v>1.7319999999999999E-2</v>
      </c>
      <c r="U135" s="9">
        <v>3.5560000000000001E-2</v>
      </c>
      <c r="V135" s="9">
        <v>0.33814</v>
      </c>
      <c r="W135" s="9">
        <v>1.5180000000000001E-2</v>
      </c>
      <c r="X135" s="9">
        <v>4.0430000000000001E-2</v>
      </c>
      <c r="Y135" s="9">
        <v>6.2920000000000004E-2</v>
      </c>
      <c r="Z135" s="9">
        <v>4.28E-3</v>
      </c>
      <c r="AA135" s="25">
        <v>0.14369999999999999</v>
      </c>
      <c r="AB135" s="25">
        <v>0.21282000000000001</v>
      </c>
      <c r="AC135" s="9">
        <v>4.6510000000000003E-2</v>
      </c>
      <c r="AD135" s="9">
        <v>6.3800000000000003E-3</v>
      </c>
      <c r="AE135" s="9">
        <v>0.10691000000000001</v>
      </c>
      <c r="AF135" s="25">
        <v>4.0145400000000002</v>
      </c>
      <c r="AG135" s="9">
        <v>0.56830999999999998</v>
      </c>
      <c r="AH135" s="9">
        <v>0.93733</v>
      </c>
      <c r="AI135" s="9">
        <v>1.02884</v>
      </c>
      <c r="AJ135" s="9">
        <v>0.74541000000000002</v>
      </c>
      <c r="AK135" s="9">
        <v>0.15736</v>
      </c>
      <c r="AL135" s="9">
        <v>0.29360999999999998</v>
      </c>
      <c r="AM135" s="9">
        <v>0.41178999999999999</v>
      </c>
      <c r="AN135" s="9">
        <v>7.1700000000000002E-3</v>
      </c>
      <c r="AO135" s="9">
        <v>1.9400000000000001E-2</v>
      </c>
      <c r="AP135" s="9">
        <v>0.39684999999999998</v>
      </c>
      <c r="AQ135" s="25">
        <v>0.12311</v>
      </c>
      <c r="AR135" s="9">
        <v>1.1480000000000001E-2</v>
      </c>
      <c r="AS135" s="9">
        <v>4.1880000000000001E-2</v>
      </c>
      <c r="AT135" s="25">
        <v>0.15786</v>
      </c>
      <c r="AU135" s="9">
        <v>0.13724</v>
      </c>
      <c r="AV135" s="25">
        <v>0.37393999999999999</v>
      </c>
      <c r="AW135" s="9">
        <v>5.0600000000000003E-3</v>
      </c>
      <c r="AX135" s="9">
        <v>5</v>
      </c>
      <c r="AY135" s="9">
        <v>0.16120000000000001</v>
      </c>
      <c r="AZ135" s="9">
        <v>8.2659999999999997E-2</v>
      </c>
      <c r="BA135" s="9">
        <v>3.79E-3</v>
      </c>
      <c r="BB135" s="9">
        <v>0.80112000000000005</v>
      </c>
      <c r="BC135" s="9">
        <v>2.8060000000000002E-2</v>
      </c>
      <c r="BD135" s="9">
        <v>7.4840000000000004E-2</v>
      </c>
      <c r="BE135" s="9">
        <v>0.12697</v>
      </c>
      <c r="BF135" s="9">
        <v>0.46729999999999999</v>
      </c>
      <c r="BG135" s="9">
        <v>0.73538000000000003</v>
      </c>
      <c r="BH135" s="9">
        <v>5.0549999999999998E-2</v>
      </c>
      <c r="BI135" s="9">
        <v>0.17107</v>
      </c>
      <c r="BJ135" s="25">
        <v>4.2869999999999998E-2</v>
      </c>
      <c r="BK135" s="9">
        <v>5</v>
      </c>
      <c r="BL135" s="9">
        <v>4.761E-2</v>
      </c>
      <c r="BM135" s="9">
        <v>0.14505000000000001</v>
      </c>
      <c r="BN135" s="9">
        <v>0.25229000000000001</v>
      </c>
      <c r="BO135" s="25">
        <v>0.12091</v>
      </c>
      <c r="BP135" s="9">
        <v>8.0800000000000004E-3</v>
      </c>
      <c r="BQ135" s="9">
        <v>2.1510000000000001E-2</v>
      </c>
      <c r="BR135" s="9">
        <v>3.6549999999999999E-2</v>
      </c>
      <c r="BS135" s="9">
        <v>2.2089999999999999E-2</v>
      </c>
      <c r="BT135" s="9">
        <v>2.5999999999999999E-3</v>
      </c>
      <c r="BU135" s="25">
        <v>5.287E-2</v>
      </c>
      <c r="BV135" s="9">
        <v>1.6521600000000001</v>
      </c>
      <c r="BW135" s="9">
        <v>8.4199999999999997E-2</v>
      </c>
      <c r="BX135" s="9">
        <v>1.9E-3</v>
      </c>
      <c r="BY135" s="9">
        <v>4.3290000000000002E-2</v>
      </c>
      <c r="BZ135" s="9">
        <v>4.4769999999999997E-2</v>
      </c>
      <c r="CA135" s="25">
        <v>5.4787499999999998</v>
      </c>
      <c r="CB135" s="25">
        <v>5.0994099999999998</v>
      </c>
      <c r="CC135" s="9">
        <v>3.6800000000000001E-3</v>
      </c>
      <c r="CD135" s="9">
        <v>2.9E-4</v>
      </c>
      <c r="CE135" s="9">
        <v>5</v>
      </c>
      <c r="CF135" s="9">
        <v>3.2960000000000003E-2</v>
      </c>
      <c r="CG135" s="9">
        <v>0.32554</v>
      </c>
      <c r="CH135" s="9">
        <v>5.1189999999999999E-2</v>
      </c>
      <c r="CI135" s="9">
        <v>0.44714999999999999</v>
      </c>
      <c r="CJ135" s="9">
        <v>0.35132999999999998</v>
      </c>
      <c r="CK135" s="9">
        <v>0.18240999999999999</v>
      </c>
      <c r="CL135" s="9">
        <v>4.3299999999999996E-3</v>
      </c>
      <c r="CM135" s="9">
        <v>1.6209999999999999E-2</v>
      </c>
      <c r="CN135" s="9">
        <v>5</v>
      </c>
      <c r="CO135" s="9">
        <v>1.1800000000000001E-3</v>
      </c>
      <c r="CP135" s="9">
        <v>2.0639999999999999E-2</v>
      </c>
      <c r="CQ135" s="9">
        <v>6.1129999999999997E-2</v>
      </c>
      <c r="CR135" s="9">
        <v>3.0249999999999999E-2</v>
      </c>
      <c r="CS135" s="9">
        <v>5.0900000000000001E-2</v>
      </c>
      <c r="CT135" s="9">
        <v>2.5059999999999999E-2</v>
      </c>
      <c r="CU135" s="9">
        <v>2.6689999999999998E-2</v>
      </c>
      <c r="CV135" s="9">
        <v>0.19645000000000001</v>
      </c>
      <c r="CW135" s="9">
        <v>9.7000000000000005E-4</v>
      </c>
      <c r="CX135" s="9">
        <v>0.17357</v>
      </c>
      <c r="CY135" s="9">
        <v>2.93E-2</v>
      </c>
      <c r="CZ135" s="9">
        <v>3.1700000000000001E-3</v>
      </c>
      <c r="DA135" s="9">
        <v>1.0529999999999999E-2</v>
      </c>
      <c r="DB135" s="9">
        <v>2.4750000000000001E-2</v>
      </c>
      <c r="DC135" s="9">
        <v>6.0659999999999999E-2</v>
      </c>
      <c r="DD135" s="9">
        <v>2.4299999999999999E-3</v>
      </c>
      <c r="DE135" s="9">
        <v>3.5897000000000001</v>
      </c>
      <c r="DF135" s="9">
        <v>7.2399999999999999E-3</v>
      </c>
      <c r="DG135" s="9">
        <v>4.5199999999999997E-3</v>
      </c>
      <c r="DH135" s="9">
        <v>0.50477000000000005</v>
      </c>
    </row>
    <row r="136" spans="1:112" s="8" customFormat="1" x14ac:dyDescent="0.15">
      <c r="A136" s="9" t="s">
        <v>245</v>
      </c>
      <c r="B136" s="9">
        <v>2.5869900000000001</v>
      </c>
      <c r="C136" s="9">
        <v>1.44265</v>
      </c>
      <c r="D136" s="9">
        <v>2.8220999999999998</v>
      </c>
      <c r="E136" s="9">
        <v>0.16098000000000001</v>
      </c>
      <c r="F136" s="9">
        <v>13.62152</v>
      </c>
      <c r="G136" s="9">
        <v>4.7050299999999998</v>
      </c>
      <c r="H136" s="9">
        <v>0.77653000000000005</v>
      </c>
      <c r="I136" s="9">
        <v>4.2419999999999999E-2</v>
      </c>
      <c r="J136" s="9">
        <v>0</v>
      </c>
      <c r="K136" s="9">
        <v>5.1700000000000001E-3</v>
      </c>
      <c r="L136" s="9">
        <v>0.12759999999999999</v>
      </c>
      <c r="M136" s="9">
        <v>15.210509999999999</v>
      </c>
      <c r="N136" s="9">
        <v>8.50305</v>
      </c>
      <c r="O136" s="9">
        <v>0.10382</v>
      </c>
      <c r="P136" s="9">
        <v>0.68672</v>
      </c>
      <c r="Q136" s="9">
        <v>1.1803999999999999</v>
      </c>
      <c r="R136" s="9">
        <v>0.15554000000000001</v>
      </c>
      <c r="S136" s="9">
        <v>5.2089999999999997E-2</v>
      </c>
      <c r="T136" s="9">
        <v>1.4970000000000001E-2</v>
      </c>
      <c r="U136" s="9">
        <v>3.39E-2</v>
      </c>
      <c r="V136" s="9">
        <v>0.29248000000000002</v>
      </c>
      <c r="W136" s="9">
        <v>1.009E-2</v>
      </c>
      <c r="X136" s="9">
        <v>3.4709999999999998E-2</v>
      </c>
      <c r="Y136" s="9">
        <v>3.2530000000000003E-2</v>
      </c>
      <c r="Z136" s="9">
        <v>1.33E-3</v>
      </c>
      <c r="AA136" s="25">
        <v>0.14523</v>
      </c>
      <c r="AB136" s="25">
        <v>0.40870000000000001</v>
      </c>
      <c r="AC136" s="9">
        <v>8.0589999999999995E-2</v>
      </c>
      <c r="AD136" s="9">
        <v>9.7000000000000005E-4</v>
      </c>
      <c r="AE136" s="9">
        <v>0.10285999999999999</v>
      </c>
      <c r="AF136" s="25">
        <v>2.8802500000000002</v>
      </c>
      <c r="AG136" s="9">
        <v>0.40072000000000002</v>
      </c>
      <c r="AH136" s="9">
        <v>0.76241999999999999</v>
      </c>
      <c r="AI136" s="9">
        <v>1.0500799999999999</v>
      </c>
      <c r="AJ136" s="9">
        <v>0.79693999999999998</v>
      </c>
      <c r="AK136" s="9">
        <v>0.18393000000000001</v>
      </c>
      <c r="AL136" s="9">
        <v>0.19875000000000001</v>
      </c>
      <c r="AM136" s="9">
        <v>0.38889000000000001</v>
      </c>
      <c r="AN136" s="9">
        <v>3.7200000000000002E-3</v>
      </c>
      <c r="AO136" s="9">
        <v>2.3480000000000001E-2</v>
      </c>
      <c r="AP136" s="9">
        <v>0.25939000000000001</v>
      </c>
      <c r="AQ136" s="25">
        <v>7.7359999999999998E-2</v>
      </c>
      <c r="AR136" s="9">
        <v>1.6410000000000001E-2</v>
      </c>
      <c r="AS136" s="9">
        <v>3.2079999999999997E-2</v>
      </c>
      <c r="AT136" s="25">
        <v>0.13786999999999999</v>
      </c>
      <c r="AU136" s="9">
        <v>9.4030000000000002E-2</v>
      </c>
      <c r="AV136" s="25">
        <v>0.31909999999999999</v>
      </c>
      <c r="AW136" s="9">
        <v>3.0500000000000002E-3</v>
      </c>
      <c r="AX136" s="9">
        <v>5</v>
      </c>
      <c r="AY136" s="9">
        <v>0.12670999999999999</v>
      </c>
      <c r="AZ136" s="9">
        <v>3.5049999999999998E-2</v>
      </c>
      <c r="BA136" s="9">
        <v>2.6099999999999999E-3</v>
      </c>
      <c r="BB136" s="9">
        <v>0.99578</v>
      </c>
      <c r="BC136" s="9">
        <v>1.602E-2</v>
      </c>
      <c r="BD136" s="9">
        <v>5.7439999999999998E-2</v>
      </c>
      <c r="BE136" s="9">
        <v>0.10549</v>
      </c>
      <c r="BF136" s="9">
        <v>0.33998</v>
      </c>
      <c r="BG136" s="9">
        <v>0.66779999999999995</v>
      </c>
      <c r="BH136" s="9">
        <v>2.9430000000000001E-2</v>
      </c>
      <c r="BI136" s="9">
        <v>0.17963000000000001</v>
      </c>
      <c r="BJ136" s="25">
        <v>6.9519999999999998E-2</v>
      </c>
      <c r="BK136" s="9">
        <v>5</v>
      </c>
      <c r="BL136" s="9">
        <v>4.3610000000000003E-2</v>
      </c>
      <c r="BM136" s="9">
        <v>0.15626000000000001</v>
      </c>
      <c r="BN136" s="9">
        <v>0.20982999999999999</v>
      </c>
      <c r="BO136" s="25">
        <v>0.21260999999999999</v>
      </c>
      <c r="BP136" s="9">
        <v>1.7600000000000001E-3</v>
      </c>
      <c r="BQ136" s="9">
        <v>1.504E-2</v>
      </c>
      <c r="BR136" s="9">
        <v>3.347E-2</v>
      </c>
      <c r="BS136" s="9">
        <v>2.5100000000000001E-2</v>
      </c>
      <c r="BT136" s="9">
        <v>2.99E-3</v>
      </c>
      <c r="BU136" s="25">
        <v>6.4089999999999994E-2</v>
      </c>
      <c r="BV136" s="9">
        <v>1.72441</v>
      </c>
      <c r="BW136" s="9">
        <v>9.8540000000000003E-2</v>
      </c>
      <c r="BX136" s="9">
        <v>2.8700000000000002E-3</v>
      </c>
      <c r="BY136" s="9">
        <v>4.3060000000000001E-2</v>
      </c>
      <c r="BZ136" s="9">
        <v>4.4380000000000003E-2</v>
      </c>
      <c r="CA136" s="25">
        <v>5.3338299999999998</v>
      </c>
      <c r="CB136" s="25">
        <v>8.1609200000000008</v>
      </c>
      <c r="CC136" s="9">
        <v>2.5400000000000002E-3</v>
      </c>
      <c r="CD136" s="9">
        <v>6.8999999999999997E-4</v>
      </c>
      <c r="CE136" s="9">
        <v>5</v>
      </c>
      <c r="CF136" s="9">
        <v>2.7119999999999998E-2</v>
      </c>
      <c r="CG136" s="9">
        <v>0.28900999999999999</v>
      </c>
      <c r="CH136" s="9">
        <v>7.5319999999999998E-2</v>
      </c>
      <c r="CI136" s="9">
        <v>0.39144000000000001</v>
      </c>
      <c r="CJ136" s="9">
        <v>0.32001000000000002</v>
      </c>
      <c r="CK136" s="9">
        <v>0.20433000000000001</v>
      </c>
      <c r="CL136" s="9">
        <v>5.6600000000000001E-3</v>
      </c>
      <c r="CM136" s="9">
        <v>1.653E-2</v>
      </c>
      <c r="CN136" s="9">
        <v>5</v>
      </c>
      <c r="CO136" s="9">
        <v>3.5200000000000001E-3</v>
      </c>
      <c r="CP136" s="9">
        <v>2.0899999999999998E-2</v>
      </c>
      <c r="CQ136" s="9">
        <v>6.6850000000000007E-2</v>
      </c>
      <c r="CR136" s="9">
        <v>2.955E-2</v>
      </c>
      <c r="CS136" s="9">
        <v>6.5979999999999997E-2</v>
      </c>
      <c r="CT136" s="9">
        <v>2.7220000000000001E-2</v>
      </c>
      <c r="CU136" s="9">
        <v>2.937E-2</v>
      </c>
      <c r="CV136" s="9">
        <v>0.22578000000000001</v>
      </c>
      <c r="CW136" s="9">
        <v>1E-3</v>
      </c>
      <c r="CX136" s="9">
        <v>0.14348</v>
      </c>
      <c r="CY136" s="9">
        <v>3.3459999999999997E-2</v>
      </c>
      <c r="CZ136" s="9">
        <v>3.7599999999999999E-3</v>
      </c>
      <c r="DA136" s="9">
        <v>9.7099999999999999E-3</v>
      </c>
      <c r="DB136" s="9">
        <v>2.5919999999999999E-2</v>
      </c>
      <c r="DC136" s="9">
        <v>9.6970000000000001E-2</v>
      </c>
      <c r="DD136" s="9">
        <v>3.0400000000000002E-3</v>
      </c>
      <c r="DE136" s="9">
        <v>2.4002500000000002</v>
      </c>
      <c r="DF136" s="9">
        <v>4.4000000000000003E-3</v>
      </c>
      <c r="DG136" s="9">
        <v>4.7299999999999998E-3</v>
      </c>
      <c r="DH136" s="9">
        <v>0.32449</v>
      </c>
    </row>
    <row r="137" spans="1:112" s="8" customFormat="1" x14ac:dyDescent="0.15">
      <c r="A137" s="9" t="s">
        <v>246</v>
      </c>
      <c r="B137" s="9">
        <v>2.3514699999999999</v>
      </c>
      <c r="C137" s="9">
        <v>0.87729000000000001</v>
      </c>
      <c r="D137" s="9">
        <v>2.4547400000000001</v>
      </c>
      <c r="E137" s="9">
        <v>0.20338999999999999</v>
      </c>
      <c r="F137" s="9">
        <v>7.0376099999999999</v>
      </c>
      <c r="G137" s="9">
        <v>3.0069599999999999</v>
      </c>
      <c r="H137" s="9">
        <v>0.65585000000000004</v>
      </c>
      <c r="I137" s="9">
        <v>5.5120000000000002E-2</v>
      </c>
      <c r="J137" s="9">
        <v>2.8600000000000001E-3</v>
      </c>
      <c r="K137" s="9">
        <v>8.8299999999999993E-3</v>
      </c>
      <c r="L137" s="9">
        <v>8.6440000000000003E-2</v>
      </c>
      <c r="M137" s="9">
        <v>7.2107400000000004</v>
      </c>
      <c r="N137" s="9">
        <v>3.7152699999999999</v>
      </c>
      <c r="O137" s="9">
        <v>5.8180000000000003E-2</v>
      </c>
      <c r="P137" s="9">
        <v>0.35367999999999999</v>
      </c>
      <c r="Q137" s="9">
        <v>1.0182599999999999</v>
      </c>
      <c r="R137" s="9">
        <v>1.7739999999999999E-2</v>
      </c>
      <c r="S137" s="9">
        <v>4.0899999999999999E-2</v>
      </c>
      <c r="T137" s="9">
        <v>1.4149999999999999E-2</v>
      </c>
      <c r="U137" s="9">
        <v>8.1600000000000006E-3</v>
      </c>
      <c r="V137" s="9">
        <v>0.3226</v>
      </c>
      <c r="W137" s="9">
        <v>1.7680000000000001E-2</v>
      </c>
      <c r="X137" s="9">
        <v>4.1259999999999998E-2</v>
      </c>
      <c r="Y137" s="9">
        <v>4.6710000000000002E-2</v>
      </c>
      <c r="Z137" s="9">
        <v>8.8800000000000007E-3</v>
      </c>
      <c r="AA137" s="25">
        <v>0.22592999999999999</v>
      </c>
      <c r="AB137" s="25">
        <v>0.37952999999999998</v>
      </c>
      <c r="AC137" s="9">
        <v>8.9230000000000004E-2</v>
      </c>
      <c r="AD137" s="9">
        <v>2.7299999999999998E-3</v>
      </c>
      <c r="AE137" s="9">
        <v>6.6400000000000001E-2</v>
      </c>
      <c r="AF137" s="25">
        <v>4.1621600000000001</v>
      </c>
      <c r="AG137" s="9">
        <v>0.38936999999999999</v>
      </c>
      <c r="AH137" s="9">
        <v>2.2886099999999998</v>
      </c>
      <c r="AI137" s="9">
        <v>0.70326</v>
      </c>
      <c r="AJ137" s="9">
        <v>0.49131999999999998</v>
      </c>
      <c r="AK137" s="9">
        <v>6.0229999999999999E-2</v>
      </c>
      <c r="AL137" s="9">
        <v>0.50544999999999995</v>
      </c>
      <c r="AM137" s="9">
        <v>0.33095999999999998</v>
      </c>
      <c r="AN137" s="9">
        <v>5.1500000000000001E-3</v>
      </c>
      <c r="AO137" s="9">
        <v>3.4250000000000003E-2</v>
      </c>
      <c r="AP137" s="9">
        <v>0.21295</v>
      </c>
      <c r="AQ137" s="25">
        <v>0.14069999999999999</v>
      </c>
      <c r="AR137" s="9">
        <v>1.6570000000000001E-2</v>
      </c>
      <c r="AS137" s="9">
        <v>5.8400000000000001E-2</v>
      </c>
      <c r="AT137" s="25">
        <v>0.26995999999999998</v>
      </c>
      <c r="AU137" s="9">
        <v>9.7350000000000006E-2</v>
      </c>
      <c r="AV137" s="25">
        <v>0.43001</v>
      </c>
      <c r="AW137" s="9">
        <v>4.6299999999999996E-3</v>
      </c>
      <c r="AX137" s="9">
        <v>5</v>
      </c>
      <c r="AY137" s="9">
        <v>9.4750000000000001E-2</v>
      </c>
      <c r="AZ137" s="9">
        <v>0.10369</v>
      </c>
      <c r="BA137" s="9">
        <v>4.28E-3</v>
      </c>
      <c r="BB137" s="9">
        <v>0.45374999999999999</v>
      </c>
      <c r="BC137" s="9">
        <v>2.1739999999999999E-2</v>
      </c>
      <c r="BD137" s="9">
        <v>5.9249999999999997E-2</v>
      </c>
      <c r="BE137" s="9">
        <v>0.10891000000000001</v>
      </c>
      <c r="BF137" s="9">
        <v>0.27843000000000001</v>
      </c>
      <c r="BG137" s="9">
        <v>0.42285</v>
      </c>
      <c r="BH137" s="9">
        <v>4.2049999999999997E-2</v>
      </c>
      <c r="BI137" s="9">
        <v>0.13367999999999999</v>
      </c>
      <c r="BJ137" s="25">
        <v>0.13705999999999999</v>
      </c>
      <c r="BK137" s="9">
        <v>5</v>
      </c>
      <c r="BL137" s="9">
        <v>2.1440000000000001E-2</v>
      </c>
      <c r="BM137" s="9">
        <v>8.2500000000000004E-2</v>
      </c>
      <c r="BN137" s="9">
        <v>9.6350000000000005E-2</v>
      </c>
      <c r="BO137" s="25">
        <v>0.18936</v>
      </c>
      <c r="BP137" s="9">
        <v>7.8799999999999999E-3</v>
      </c>
      <c r="BQ137" s="9">
        <v>2.1950000000000001E-2</v>
      </c>
      <c r="BR137" s="9">
        <v>2.767E-2</v>
      </c>
      <c r="BS137" s="9">
        <v>2.1530000000000001E-2</v>
      </c>
      <c r="BT137" s="9">
        <v>3.4099999999999998E-3</v>
      </c>
      <c r="BU137" s="25">
        <v>4.5690000000000001E-2</v>
      </c>
      <c r="BV137" s="9">
        <v>1.05355</v>
      </c>
      <c r="BW137" s="9">
        <v>8.1869999999999998E-2</v>
      </c>
      <c r="BX137" s="9">
        <v>3.7499999999999999E-3</v>
      </c>
      <c r="BY137" s="9">
        <v>3.0079999999999999E-2</v>
      </c>
      <c r="BZ137" s="9">
        <v>3.5400000000000001E-2</v>
      </c>
      <c r="CA137" s="25">
        <v>4.7851100000000004</v>
      </c>
      <c r="CB137" s="25">
        <v>6.2710600000000003</v>
      </c>
      <c r="CC137" s="9">
        <v>3.3999999999999998E-3</v>
      </c>
      <c r="CD137" s="9">
        <v>2.5999999999999998E-4</v>
      </c>
      <c r="CE137" s="9">
        <v>5</v>
      </c>
      <c r="CF137" s="9">
        <v>1.329E-2</v>
      </c>
      <c r="CG137" s="9">
        <v>0.23216999999999999</v>
      </c>
      <c r="CH137" s="9">
        <v>8.4019999999999997E-2</v>
      </c>
      <c r="CI137" s="9">
        <v>0.32188</v>
      </c>
      <c r="CJ137" s="9">
        <v>0.2621</v>
      </c>
      <c r="CK137" s="9">
        <v>0.11309</v>
      </c>
      <c r="CL137" s="9">
        <v>3.0899999999999999E-3</v>
      </c>
      <c r="CM137" s="9">
        <v>1.289E-2</v>
      </c>
      <c r="CN137" s="9">
        <v>5</v>
      </c>
      <c r="CO137" s="9">
        <v>7.5000000000000002E-4</v>
      </c>
      <c r="CP137" s="9">
        <v>2.1000000000000001E-2</v>
      </c>
      <c r="CQ137" s="9">
        <v>6.9440000000000002E-2</v>
      </c>
      <c r="CR137" s="9">
        <v>3.0849999999999999E-2</v>
      </c>
      <c r="CS137" s="9">
        <v>4.3869999999999999E-2</v>
      </c>
      <c r="CT137" s="9">
        <v>2.828E-2</v>
      </c>
      <c r="CU137" s="9">
        <v>3.0630000000000001E-2</v>
      </c>
      <c r="CV137" s="9">
        <v>0.24007999999999999</v>
      </c>
      <c r="CW137" s="9">
        <v>9.7000000000000005E-4</v>
      </c>
      <c r="CX137" s="9">
        <v>8.0729999999999996E-2</v>
      </c>
      <c r="CY137" s="9">
        <v>3.4070000000000003E-2</v>
      </c>
      <c r="CZ137" s="9">
        <v>2.4199999999999998E-3</v>
      </c>
      <c r="DA137" s="9">
        <v>7.1700000000000002E-3</v>
      </c>
      <c r="DB137" s="9">
        <v>2.596E-2</v>
      </c>
      <c r="DC137" s="9">
        <v>4.3229999999999998E-2</v>
      </c>
      <c r="DD137" s="9">
        <v>1.3799999999999999E-3</v>
      </c>
      <c r="DE137" s="9">
        <v>1.20861</v>
      </c>
      <c r="DF137" s="9">
        <v>6.1599999999999997E-3</v>
      </c>
      <c r="DG137" s="9">
        <v>4.8500000000000001E-3</v>
      </c>
      <c r="DH137" s="9">
        <v>0.29782999999999998</v>
      </c>
    </row>
    <row r="138" spans="1:112" s="8" customFormat="1" x14ac:dyDescent="0.15">
      <c r="A138" s="9" t="s">
        <v>247</v>
      </c>
      <c r="B138" s="9">
        <v>2.1866099999999999</v>
      </c>
      <c r="C138" s="9">
        <v>0.85450999999999999</v>
      </c>
      <c r="D138" s="9">
        <v>1.94276</v>
      </c>
      <c r="E138" s="9">
        <v>6.6379999999999995E-2</v>
      </c>
      <c r="F138" s="9">
        <v>10.51708</v>
      </c>
      <c r="G138" s="9">
        <v>3.38605</v>
      </c>
      <c r="H138" s="9">
        <v>0.61931000000000003</v>
      </c>
      <c r="I138" s="9">
        <v>4.5060000000000003E-2</v>
      </c>
      <c r="J138" s="9">
        <v>6.6600000000000001E-3</v>
      </c>
      <c r="K138" s="9">
        <v>0</v>
      </c>
      <c r="L138" s="9">
        <v>8.8859999999999995E-2</v>
      </c>
      <c r="M138" s="9">
        <v>11.087479999999999</v>
      </c>
      <c r="N138" s="9">
        <v>5.9450500000000002</v>
      </c>
      <c r="O138" s="9">
        <v>3.5150000000000001E-2</v>
      </c>
      <c r="P138" s="9">
        <v>0.38801999999999998</v>
      </c>
      <c r="Q138" s="9">
        <v>0.72741</v>
      </c>
      <c r="R138" s="9">
        <v>1.3979999999999999E-2</v>
      </c>
      <c r="S138" s="9">
        <v>3.4610000000000002E-2</v>
      </c>
      <c r="T138" s="9">
        <v>1.328E-2</v>
      </c>
      <c r="U138" s="9">
        <v>2.393E-2</v>
      </c>
      <c r="V138" s="9">
        <v>0.33282</v>
      </c>
      <c r="W138" s="9">
        <v>8.8699999999999994E-3</v>
      </c>
      <c r="X138" s="9">
        <v>2.743E-2</v>
      </c>
      <c r="Y138" s="9">
        <v>3.2280000000000003E-2</v>
      </c>
      <c r="Z138" s="9">
        <v>1.2700000000000001E-3</v>
      </c>
      <c r="AA138" s="25">
        <v>0.20111999999999999</v>
      </c>
      <c r="AB138" s="25">
        <v>0.16829</v>
      </c>
      <c r="AC138" s="9">
        <v>9.0859999999999996E-2</v>
      </c>
      <c r="AD138" s="9">
        <v>2.5500000000000002E-3</v>
      </c>
      <c r="AE138" s="9">
        <v>9.2119999999999994E-2</v>
      </c>
      <c r="AF138" s="25">
        <v>3.7071700000000001</v>
      </c>
      <c r="AG138" s="9">
        <v>0.37481999999999999</v>
      </c>
      <c r="AH138" s="9">
        <v>0.58160000000000001</v>
      </c>
      <c r="AI138" s="9">
        <v>0.89359999999999995</v>
      </c>
      <c r="AJ138" s="9">
        <v>0.63292999999999999</v>
      </c>
      <c r="AK138" s="9">
        <v>7.3450000000000001E-2</v>
      </c>
      <c r="AL138" s="9">
        <v>0.21976000000000001</v>
      </c>
      <c r="AM138" s="9">
        <v>0.33311000000000002</v>
      </c>
      <c r="AN138" s="9">
        <v>1.2199999999999999E-3</v>
      </c>
      <c r="AO138" s="9">
        <v>1.6230000000000001E-2</v>
      </c>
      <c r="AP138" s="9">
        <v>0.13936999999999999</v>
      </c>
      <c r="AQ138" s="25">
        <v>0.14144999999999999</v>
      </c>
      <c r="AR138" s="9">
        <v>1.099E-2</v>
      </c>
      <c r="AS138" s="9">
        <v>4.759E-2</v>
      </c>
      <c r="AT138" s="25">
        <v>0.22192000000000001</v>
      </c>
      <c r="AU138" s="9">
        <v>5.5599999999999997E-2</v>
      </c>
      <c r="AV138" s="25">
        <v>0.42325000000000002</v>
      </c>
      <c r="AW138" s="9">
        <v>1.0399999999999999E-3</v>
      </c>
      <c r="AX138" s="9">
        <v>5</v>
      </c>
      <c r="AY138" s="9">
        <v>8.8239999999999999E-2</v>
      </c>
      <c r="AZ138" s="9">
        <v>6.9709999999999994E-2</v>
      </c>
      <c r="BA138" s="9">
        <v>5.28E-3</v>
      </c>
      <c r="BB138" s="9">
        <v>0.78686</v>
      </c>
      <c r="BC138" s="9">
        <v>9.6200000000000001E-3</v>
      </c>
      <c r="BD138" s="9">
        <v>4.1480000000000003E-2</v>
      </c>
      <c r="BE138" s="9">
        <v>0.11656999999999999</v>
      </c>
      <c r="BF138" s="9">
        <v>0.23277</v>
      </c>
      <c r="BG138" s="9">
        <v>0.46432000000000001</v>
      </c>
      <c r="BH138" s="9">
        <v>1.958E-2</v>
      </c>
      <c r="BI138" s="9">
        <v>0.13541</v>
      </c>
      <c r="BJ138" s="25">
        <v>0.11626</v>
      </c>
      <c r="BK138" s="9">
        <v>5</v>
      </c>
      <c r="BL138" s="9">
        <v>2.418E-2</v>
      </c>
      <c r="BM138" s="9">
        <v>9.4089999999999993E-2</v>
      </c>
      <c r="BN138" s="9">
        <v>0.11026</v>
      </c>
      <c r="BO138" s="25">
        <v>0.29336000000000001</v>
      </c>
      <c r="BP138" s="9">
        <v>2.8800000000000002E-3</v>
      </c>
      <c r="BQ138" s="9">
        <v>9.5499999999999995E-3</v>
      </c>
      <c r="BR138" s="9">
        <v>2.7349999999999999E-2</v>
      </c>
      <c r="BS138" s="9">
        <v>1.636E-2</v>
      </c>
      <c r="BT138" s="9">
        <v>2.8500000000000001E-3</v>
      </c>
      <c r="BU138" s="25">
        <v>4.7239999999999997E-2</v>
      </c>
      <c r="BV138" s="9">
        <v>1.23658</v>
      </c>
      <c r="BW138" s="9">
        <v>8.7069999999999995E-2</v>
      </c>
      <c r="BX138" s="9">
        <v>2.5999999999999999E-3</v>
      </c>
      <c r="BY138" s="9">
        <v>2.5680000000000001E-2</v>
      </c>
      <c r="BZ138" s="9">
        <v>0.10453999999999999</v>
      </c>
      <c r="CA138" s="25">
        <v>5.8415400000000002</v>
      </c>
      <c r="CB138" s="25">
        <v>8.7014700000000005</v>
      </c>
      <c r="CC138" s="9">
        <v>2.2799999999999999E-3</v>
      </c>
      <c r="CD138" s="9">
        <v>2.7999999999999998E-4</v>
      </c>
      <c r="CE138" s="9">
        <v>5</v>
      </c>
      <c r="CF138" s="9">
        <v>1.6039999999999999E-2</v>
      </c>
      <c r="CG138" s="9">
        <v>0.20397999999999999</v>
      </c>
      <c r="CH138" s="9">
        <v>8.8609999999999994E-2</v>
      </c>
      <c r="CI138" s="9">
        <v>0.26217000000000001</v>
      </c>
      <c r="CJ138" s="9">
        <v>0.22439999999999999</v>
      </c>
      <c r="CK138" s="9">
        <v>0.14491999999999999</v>
      </c>
      <c r="CL138" s="9">
        <v>3.5400000000000002E-3</v>
      </c>
      <c r="CM138" s="9">
        <v>1.209E-2</v>
      </c>
      <c r="CN138" s="9">
        <v>5</v>
      </c>
      <c r="CO138" s="9">
        <v>1.1299999999999999E-3</v>
      </c>
      <c r="CP138" s="9">
        <v>1.5939999999999999E-2</v>
      </c>
      <c r="CQ138" s="9">
        <v>4.4519999999999997E-2</v>
      </c>
      <c r="CR138" s="9">
        <v>1.951E-2</v>
      </c>
      <c r="CS138" s="9">
        <v>4.743E-2</v>
      </c>
      <c r="CT138" s="9">
        <v>1.83E-2</v>
      </c>
      <c r="CU138" s="9">
        <v>2.2190000000000001E-2</v>
      </c>
      <c r="CV138" s="9">
        <v>0.15373999999999999</v>
      </c>
      <c r="CW138" s="9">
        <v>1.2700000000000001E-3</v>
      </c>
      <c r="CX138" s="9">
        <v>4.3700000000000003E-2</v>
      </c>
      <c r="CY138" s="9">
        <v>2.4299999999999999E-2</v>
      </c>
      <c r="CZ138" s="9">
        <v>1.6999999999999999E-3</v>
      </c>
      <c r="DA138" s="9">
        <v>4.0400000000000002E-3</v>
      </c>
      <c r="DB138" s="9">
        <v>1.7739999999999999E-2</v>
      </c>
      <c r="DC138" s="9">
        <v>4.616E-2</v>
      </c>
      <c r="DD138" s="9">
        <v>2.66E-3</v>
      </c>
      <c r="DE138" s="9">
        <v>1.78501</v>
      </c>
      <c r="DF138" s="9">
        <v>4.5700000000000003E-3</v>
      </c>
      <c r="DG138" s="9">
        <v>5.0299999999999997E-3</v>
      </c>
      <c r="DH138" s="9">
        <v>0.23880999999999999</v>
      </c>
    </row>
    <row r="139" spans="1:112" s="8" customFormat="1" x14ac:dyDescent="0.15">
      <c r="A139" s="9" t="s">
        <v>248</v>
      </c>
      <c r="B139" s="9">
        <v>2.1882199999999998</v>
      </c>
      <c r="C139" s="9">
        <v>0.82633000000000001</v>
      </c>
      <c r="D139" s="9">
        <v>2.0272399999999999</v>
      </c>
      <c r="E139" s="9">
        <v>5.185E-2</v>
      </c>
      <c r="F139" s="9">
        <v>12.798209999999999</v>
      </c>
      <c r="G139" s="9">
        <v>4.70214</v>
      </c>
      <c r="H139" s="9">
        <v>0.62380999999999998</v>
      </c>
      <c r="I139" s="9">
        <v>6.3869999999999996E-2</v>
      </c>
      <c r="J139" s="9">
        <v>3.0400000000000002E-3</v>
      </c>
      <c r="K139" s="9">
        <v>1.444E-2</v>
      </c>
      <c r="L139" s="9">
        <v>0.16092999999999999</v>
      </c>
      <c r="M139" s="9">
        <v>18.96077</v>
      </c>
      <c r="N139" s="9">
        <v>12.083069999999999</v>
      </c>
      <c r="O139" s="9">
        <v>3.5150000000000001E-2</v>
      </c>
      <c r="P139" s="9">
        <v>0.38801999999999998</v>
      </c>
      <c r="Q139" s="9">
        <v>0.72741</v>
      </c>
      <c r="R139" s="9">
        <v>1.3979999999999999E-2</v>
      </c>
      <c r="S139" s="9">
        <v>3.4610000000000002E-2</v>
      </c>
      <c r="T139" s="9">
        <v>1.328E-2</v>
      </c>
      <c r="U139" s="9">
        <v>2.393E-2</v>
      </c>
      <c r="V139" s="9">
        <v>0.33282</v>
      </c>
      <c r="W139" s="9">
        <v>8.8699999999999994E-3</v>
      </c>
      <c r="X139" s="9">
        <v>2.743E-2</v>
      </c>
      <c r="Y139" s="9">
        <v>3.2280000000000003E-2</v>
      </c>
      <c r="Z139" s="9">
        <v>1.2700000000000001E-3</v>
      </c>
      <c r="AA139" s="25">
        <v>0.20111999999999999</v>
      </c>
      <c r="AB139" s="25">
        <v>0.16829</v>
      </c>
      <c r="AC139" s="9">
        <v>9.0859999999999996E-2</v>
      </c>
      <c r="AD139" s="9">
        <v>2.5500000000000002E-3</v>
      </c>
      <c r="AE139" s="9">
        <v>9.2119999999999994E-2</v>
      </c>
      <c r="AF139" s="25">
        <v>3.7071700000000001</v>
      </c>
      <c r="AG139" s="9">
        <v>0.37481999999999999</v>
      </c>
      <c r="AH139" s="9">
        <v>0.58160000000000001</v>
      </c>
      <c r="AI139" s="9">
        <v>0.89359999999999995</v>
      </c>
      <c r="AJ139" s="9">
        <v>0.63292999999999999</v>
      </c>
      <c r="AK139" s="9">
        <v>7.3450000000000001E-2</v>
      </c>
      <c r="AL139" s="9">
        <v>0.21976000000000001</v>
      </c>
      <c r="AM139" s="9">
        <v>0.33311000000000002</v>
      </c>
      <c r="AN139" s="9">
        <v>1.2199999999999999E-3</v>
      </c>
      <c r="AO139" s="9">
        <v>1.6230000000000001E-2</v>
      </c>
      <c r="AP139" s="9">
        <v>0.13936999999999999</v>
      </c>
      <c r="AQ139" s="25">
        <v>0.14144999999999999</v>
      </c>
      <c r="AR139" s="9">
        <v>1.099E-2</v>
      </c>
      <c r="AS139" s="9">
        <v>4.759E-2</v>
      </c>
      <c r="AT139" s="25">
        <v>0.22192000000000001</v>
      </c>
      <c r="AU139" s="9">
        <v>5.5599999999999997E-2</v>
      </c>
      <c r="AV139" s="25">
        <v>0.42325000000000002</v>
      </c>
      <c r="AW139" s="9">
        <v>1.0399999999999999E-3</v>
      </c>
      <c r="AX139" s="9">
        <v>5</v>
      </c>
      <c r="AY139" s="9">
        <v>8.8239999999999999E-2</v>
      </c>
      <c r="AZ139" s="9">
        <v>6.9709999999999994E-2</v>
      </c>
      <c r="BA139" s="9">
        <v>5.28E-3</v>
      </c>
      <c r="BB139" s="9">
        <v>0.78686</v>
      </c>
      <c r="BC139" s="9">
        <v>9.6200000000000001E-3</v>
      </c>
      <c r="BD139" s="9">
        <v>4.1480000000000003E-2</v>
      </c>
      <c r="BE139" s="9">
        <v>0.11656999999999999</v>
      </c>
      <c r="BF139" s="9">
        <v>0.23277</v>
      </c>
      <c r="BG139" s="9">
        <v>0.46432000000000001</v>
      </c>
      <c r="BH139" s="9">
        <v>1.958E-2</v>
      </c>
      <c r="BI139" s="9">
        <v>0.13541</v>
      </c>
      <c r="BJ139" s="25">
        <v>0.11626</v>
      </c>
      <c r="BK139" s="9">
        <v>5</v>
      </c>
      <c r="BL139" s="9">
        <v>2.418E-2</v>
      </c>
      <c r="BM139" s="9">
        <v>9.4089999999999993E-2</v>
      </c>
      <c r="BN139" s="9">
        <v>0.11026</v>
      </c>
      <c r="BO139" s="25">
        <v>0.29336000000000001</v>
      </c>
      <c r="BP139" s="9">
        <v>2.8800000000000002E-3</v>
      </c>
      <c r="BQ139" s="9">
        <v>9.5499999999999995E-3</v>
      </c>
      <c r="BR139" s="9">
        <v>2.7349999999999999E-2</v>
      </c>
      <c r="BS139" s="9">
        <v>1.636E-2</v>
      </c>
      <c r="BT139" s="9">
        <v>2.8500000000000001E-3</v>
      </c>
      <c r="BU139" s="25">
        <v>4.7239999999999997E-2</v>
      </c>
      <c r="BV139" s="9">
        <v>1.23658</v>
      </c>
      <c r="BW139" s="9">
        <v>8.7069999999999995E-2</v>
      </c>
      <c r="BX139" s="9">
        <v>2.5999999999999999E-3</v>
      </c>
      <c r="BY139" s="9">
        <v>2.5680000000000001E-2</v>
      </c>
      <c r="BZ139" s="9">
        <v>0.10453999999999999</v>
      </c>
      <c r="CA139" s="25">
        <v>5.8415400000000002</v>
      </c>
      <c r="CB139" s="25">
        <v>8.7014700000000005</v>
      </c>
      <c r="CC139" s="9">
        <v>2.2799999999999999E-3</v>
      </c>
      <c r="CD139" s="9">
        <v>2.7999999999999998E-4</v>
      </c>
      <c r="CE139" s="9">
        <v>5</v>
      </c>
      <c r="CF139" s="9">
        <v>1.6039999999999999E-2</v>
      </c>
      <c r="CG139" s="9">
        <v>0.20397999999999999</v>
      </c>
      <c r="CH139" s="9">
        <v>8.8609999999999994E-2</v>
      </c>
      <c r="CI139" s="9">
        <v>0.26217000000000001</v>
      </c>
      <c r="CJ139" s="9">
        <v>0.22439999999999999</v>
      </c>
      <c r="CK139" s="9">
        <v>0.14491999999999999</v>
      </c>
      <c r="CL139" s="9">
        <v>3.5400000000000002E-3</v>
      </c>
      <c r="CM139" s="9">
        <v>1.209E-2</v>
      </c>
      <c r="CN139" s="9">
        <v>5</v>
      </c>
      <c r="CO139" s="9">
        <v>1.1299999999999999E-3</v>
      </c>
      <c r="CP139" s="9">
        <v>1.5939999999999999E-2</v>
      </c>
      <c r="CQ139" s="9">
        <v>4.4519999999999997E-2</v>
      </c>
      <c r="CR139" s="9">
        <v>1.951E-2</v>
      </c>
      <c r="CS139" s="9">
        <v>4.743E-2</v>
      </c>
      <c r="CT139" s="9">
        <v>1.83E-2</v>
      </c>
      <c r="CU139" s="9">
        <v>2.2190000000000001E-2</v>
      </c>
      <c r="CV139" s="9">
        <v>0.15373999999999999</v>
      </c>
      <c r="CW139" s="9">
        <v>1.2700000000000001E-3</v>
      </c>
      <c r="CX139" s="9">
        <v>4.3700000000000003E-2</v>
      </c>
      <c r="CY139" s="9">
        <v>2.4299999999999999E-2</v>
      </c>
      <c r="CZ139" s="9">
        <v>1.6999999999999999E-3</v>
      </c>
      <c r="DA139" s="9">
        <v>4.0400000000000002E-3</v>
      </c>
      <c r="DB139" s="9">
        <v>1.7739999999999999E-2</v>
      </c>
      <c r="DC139" s="9">
        <v>4.616E-2</v>
      </c>
      <c r="DD139" s="9">
        <v>2.66E-3</v>
      </c>
      <c r="DE139" s="9">
        <v>1.78501</v>
      </c>
      <c r="DF139" s="9">
        <v>4.5700000000000003E-3</v>
      </c>
      <c r="DG139" s="9">
        <v>5.0299999999999997E-3</v>
      </c>
      <c r="DH139" s="9">
        <v>0.23880999999999999</v>
      </c>
    </row>
    <row r="140" spans="1:112" s="8" customFormat="1" x14ac:dyDescent="0.15">
      <c r="A140" s="9" t="s">
        <v>249</v>
      </c>
      <c r="B140" s="9">
        <v>2.4380600000000001</v>
      </c>
      <c r="C140" s="9">
        <v>0.62285999999999997</v>
      </c>
      <c r="D140" s="9">
        <v>1.7486699999999999</v>
      </c>
      <c r="E140" s="9">
        <v>2.9659999999999999E-2</v>
      </c>
      <c r="F140" s="9">
        <v>6.8925400000000003</v>
      </c>
      <c r="G140" s="9">
        <v>2.7337899999999999</v>
      </c>
      <c r="H140" s="9">
        <v>0.60219</v>
      </c>
      <c r="I140" s="9">
        <v>4.1919999999999999E-2</v>
      </c>
      <c r="J140" s="9">
        <v>0</v>
      </c>
      <c r="K140" s="9">
        <v>2.5799999999999998E-3</v>
      </c>
      <c r="L140" s="9">
        <v>7.4410000000000004E-2</v>
      </c>
      <c r="M140" s="9">
        <v>8.6290700000000005</v>
      </c>
      <c r="N140" s="9">
        <v>4.9208400000000001</v>
      </c>
      <c r="O140" s="9">
        <v>1.702E-2</v>
      </c>
      <c r="P140" s="9">
        <v>0.36986000000000002</v>
      </c>
      <c r="Q140" s="9">
        <v>1.1102799999999999</v>
      </c>
      <c r="R140" s="9">
        <v>1.5769999999999999E-2</v>
      </c>
      <c r="S140" s="9">
        <v>1.8950000000000002E-2</v>
      </c>
      <c r="T140" s="9">
        <v>1.6719999999999999E-2</v>
      </c>
      <c r="U140" s="9">
        <v>1.542E-2</v>
      </c>
      <c r="V140" s="9">
        <v>0.34505000000000002</v>
      </c>
      <c r="W140" s="9">
        <v>9.7000000000000003E-3</v>
      </c>
      <c r="X140" s="9">
        <v>2.0570000000000001E-2</v>
      </c>
      <c r="Y140" s="9">
        <v>1.6879999999999999E-2</v>
      </c>
      <c r="Z140" s="9">
        <v>2.5899999999999999E-3</v>
      </c>
      <c r="AA140" s="25">
        <v>0.11619</v>
      </c>
      <c r="AB140" s="25">
        <v>0.22763</v>
      </c>
      <c r="AC140" s="9">
        <v>9.962E-2</v>
      </c>
      <c r="AD140" s="9">
        <v>2.2699999999999999E-3</v>
      </c>
      <c r="AE140" s="9">
        <v>7.5939999999999994E-2</v>
      </c>
      <c r="AF140" s="25">
        <v>4.2778799999999997</v>
      </c>
      <c r="AG140" s="9">
        <v>0.33301999999999998</v>
      </c>
      <c r="AH140" s="9">
        <v>0.58296000000000003</v>
      </c>
      <c r="AI140" s="9">
        <v>0.75249999999999995</v>
      </c>
      <c r="AJ140" s="9">
        <v>0.54017000000000004</v>
      </c>
      <c r="AK140" s="9">
        <v>8.8069999999999996E-2</v>
      </c>
      <c r="AL140" s="9">
        <v>0.13128999999999999</v>
      </c>
      <c r="AM140" s="9">
        <v>0.28710000000000002</v>
      </c>
      <c r="AN140" s="9">
        <v>3.9100000000000003E-3</v>
      </c>
      <c r="AO140" s="9">
        <v>1.018E-2</v>
      </c>
      <c r="AP140" s="9">
        <v>0.13886999999999999</v>
      </c>
      <c r="AQ140" s="25">
        <v>0.15115999999999999</v>
      </c>
      <c r="AR140" s="9">
        <v>1.1950000000000001E-2</v>
      </c>
      <c r="AS140" s="9">
        <v>5.1389999999999998E-2</v>
      </c>
      <c r="AT140" s="25">
        <v>0.25911000000000001</v>
      </c>
      <c r="AU140" s="9">
        <v>4.8099999999999997E-2</v>
      </c>
      <c r="AV140" s="25">
        <v>0.49275999999999998</v>
      </c>
      <c r="AW140" s="9">
        <v>2.5500000000000002E-3</v>
      </c>
      <c r="AX140" s="9">
        <v>5</v>
      </c>
      <c r="AY140" s="9">
        <v>7.0230000000000001E-2</v>
      </c>
      <c r="AZ140" s="9">
        <v>4.3490000000000001E-2</v>
      </c>
      <c r="BA140" s="9">
        <v>4.7600000000000003E-3</v>
      </c>
      <c r="BB140" s="9">
        <v>0.69311999999999996</v>
      </c>
      <c r="BC140" s="9">
        <v>1.329E-2</v>
      </c>
      <c r="BD140" s="9">
        <v>3.8330000000000003E-2</v>
      </c>
      <c r="BE140" s="9">
        <v>0.11709</v>
      </c>
      <c r="BF140" s="9">
        <v>0.24475</v>
      </c>
      <c r="BG140" s="9">
        <v>0.43148999999999998</v>
      </c>
      <c r="BH140" s="9">
        <v>1.349E-2</v>
      </c>
      <c r="BI140" s="9">
        <v>0.12386999999999999</v>
      </c>
      <c r="BJ140" s="25">
        <v>0.42109999999999997</v>
      </c>
      <c r="BK140" s="9">
        <v>5</v>
      </c>
      <c r="BL140" s="9">
        <v>1.8460000000000001E-2</v>
      </c>
      <c r="BM140" s="9">
        <v>8.5870000000000002E-2</v>
      </c>
      <c r="BN140" s="9">
        <v>9.5579999999999998E-2</v>
      </c>
      <c r="BO140" s="25">
        <v>0.19791</v>
      </c>
      <c r="BP140" s="9">
        <v>2.0600000000000002E-3</v>
      </c>
      <c r="BQ140" s="9">
        <v>6.9499999999999996E-3</v>
      </c>
      <c r="BR140" s="9">
        <v>1.89E-2</v>
      </c>
      <c r="BS140" s="9">
        <v>1.038E-2</v>
      </c>
      <c r="BT140" s="9">
        <v>1.9599999999999999E-3</v>
      </c>
      <c r="BU140" s="25">
        <v>3.356E-2</v>
      </c>
      <c r="BV140" s="9">
        <v>1.09589</v>
      </c>
      <c r="BW140" s="9">
        <v>8.2790000000000002E-2</v>
      </c>
      <c r="BX140" s="9">
        <v>2.6800000000000001E-3</v>
      </c>
      <c r="BY140" s="9">
        <v>1.958E-2</v>
      </c>
      <c r="BZ140" s="9">
        <v>3.5119999999999998E-2</v>
      </c>
      <c r="CA140" s="25">
        <v>5.5096600000000002</v>
      </c>
      <c r="CB140" s="25">
        <v>5.8887700000000001</v>
      </c>
      <c r="CC140" s="9">
        <v>1.47E-3</v>
      </c>
      <c r="CD140" s="9">
        <v>8.5999999999999998E-4</v>
      </c>
      <c r="CE140" s="9">
        <v>5</v>
      </c>
      <c r="CF140" s="9">
        <v>1.325E-2</v>
      </c>
      <c r="CG140" s="9">
        <v>0.1615</v>
      </c>
      <c r="CH140" s="9">
        <v>7.9189999999999997E-2</v>
      </c>
      <c r="CI140" s="9">
        <v>0.19589000000000001</v>
      </c>
      <c r="CJ140" s="9">
        <v>0.16489999999999999</v>
      </c>
      <c r="CK140" s="9">
        <v>0.10813</v>
      </c>
      <c r="CL140" s="9">
        <v>2.1299999999999999E-3</v>
      </c>
      <c r="CM140" s="9">
        <v>7.8700000000000003E-3</v>
      </c>
      <c r="CN140" s="9">
        <v>5</v>
      </c>
      <c r="CO140" s="9">
        <v>7.2999999999999996E-4</v>
      </c>
      <c r="CP140" s="9">
        <v>1.043E-2</v>
      </c>
      <c r="CQ140" s="9">
        <v>2.589E-2</v>
      </c>
      <c r="CR140" s="9">
        <v>1.3350000000000001E-2</v>
      </c>
      <c r="CS140" s="9">
        <v>3.7179999999999998E-2</v>
      </c>
      <c r="CT140" s="9">
        <v>1.051E-2</v>
      </c>
      <c r="CU140" s="9">
        <v>1.26E-2</v>
      </c>
      <c r="CV140" s="9">
        <v>8.5650000000000004E-2</v>
      </c>
      <c r="CW140" s="9">
        <v>8.3000000000000001E-4</v>
      </c>
      <c r="CX140" s="9">
        <v>2.0449999999999999E-2</v>
      </c>
      <c r="CY140" s="9">
        <v>1.414E-2</v>
      </c>
      <c r="CZ140" s="9">
        <v>1.24E-3</v>
      </c>
      <c r="DA140" s="9">
        <v>4.5700000000000003E-3</v>
      </c>
      <c r="DB140" s="9">
        <v>9.8700000000000003E-3</v>
      </c>
      <c r="DC140" s="9">
        <v>3.4840000000000003E-2</v>
      </c>
      <c r="DD140" s="9">
        <v>1.9E-3</v>
      </c>
      <c r="DE140" s="9">
        <v>1.3319799999999999</v>
      </c>
      <c r="DF140" s="9">
        <v>5.79E-3</v>
      </c>
      <c r="DG140" s="9">
        <v>5.2500000000000003E-3</v>
      </c>
      <c r="DH140" s="9">
        <v>0.19164999999999999</v>
      </c>
    </row>
    <row r="141" spans="1:112" s="8" customFormat="1" x14ac:dyDescent="0.15">
      <c r="A141" s="9" t="s">
        <v>250</v>
      </c>
      <c r="B141" s="9">
        <v>3.5318100000000001</v>
      </c>
      <c r="C141" s="9">
        <v>1.1334900000000001</v>
      </c>
      <c r="D141" s="9">
        <v>2.7312099999999999</v>
      </c>
      <c r="E141" s="9">
        <v>0.17177999999999999</v>
      </c>
      <c r="F141" s="9">
        <v>10.16357</v>
      </c>
      <c r="G141" s="9">
        <v>3.87751</v>
      </c>
      <c r="H141" s="9">
        <v>0.99514999999999998</v>
      </c>
      <c r="I141" s="9">
        <v>5.1769999999999997E-2</v>
      </c>
      <c r="J141" s="9">
        <v>0</v>
      </c>
      <c r="K141" s="9">
        <v>4.5399999999999998E-3</v>
      </c>
      <c r="L141" s="9">
        <v>9.8430000000000004E-2</v>
      </c>
      <c r="M141" s="9">
        <v>10.911619999999999</v>
      </c>
      <c r="N141" s="9">
        <v>6.0536799999999999</v>
      </c>
      <c r="O141" s="9">
        <v>4.4940000000000001E-2</v>
      </c>
      <c r="P141" s="9">
        <v>0.68181999999999998</v>
      </c>
      <c r="Q141" s="9">
        <v>0.93638999999999994</v>
      </c>
      <c r="R141" s="9">
        <v>1.333E-2</v>
      </c>
      <c r="S141" s="9">
        <v>2.358E-2</v>
      </c>
      <c r="T141" s="9">
        <v>1.494E-2</v>
      </c>
      <c r="U141" s="9">
        <v>1.8440000000000002E-2</v>
      </c>
      <c r="V141" s="9">
        <v>0.2883</v>
      </c>
      <c r="W141" s="9">
        <v>8.3400000000000002E-3</v>
      </c>
      <c r="X141" s="9">
        <v>7.11E-3</v>
      </c>
      <c r="Y141" s="9">
        <v>2.1100000000000001E-2</v>
      </c>
      <c r="Z141" s="9">
        <v>1.09E-3</v>
      </c>
      <c r="AA141" s="25">
        <v>9.4820000000000002E-2</v>
      </c>
      <c r="AB141" s="25">
        <v>0.27045000000000002</v>
      </c>
      <c r="AC141" s="9">
        <v>8.2549999999999998E-2</v>
      </c>
      <c r="AD141" s="9">
        <v>3.96E-3</v>
      </c>
      <c r="AE141" s="9">
        <v>2.904E-2</v>
      </c>
      <c r="AF141" s="25">
        <v>2.9422799999999998</v>
      </c>
      <c r="AG141" s="9">
        <v>0.22655</v>
      </c>
      <c r="AH141" s="9">
        <v>0.43714999999999998</v>
      </c>
      <c r="AI141" s="9">
        <v>0.42369000000000001</v>
      </c>
      <c r="AJ141" s="9">
        <v>0.34560999999999997</v>
      </c>
      <c r="AK141" s="9">
        <v>7.4149999999999994E-2</v>
      </c>
      <c r="AL141" s="9">
        <v>7.0360000000000006E-2</v>
      </c>
      <c r="AM141" s="9">
        <v>0.17652999999999999</v>
      </c>
      <c r="AN141" s="9">
        <v>1.92E-3</v>
      </c>
      <c r="AO141" s="9">
        <v>1.916E-2</v>
      </c>
      <c r="AP141" s="9">
        <v>9.5119999999999996E-2</v>
      </c>
      <c r="AQ141" s="25">
        <v>6.1010000000000002E-2</v>
      </c>
      <c r="AR141" s="9">
        <v>9.0100000000000006E-3</v>
      </c>
      <c r="AS141" s="9">
        <v>3.737E-2</v>
      </c>
      <c r="AT141" s="25">
        <v>0.20235</v>
      </c>
      <c r="AU141" s="9">
        <v>3.288E-2</v>
      </c>
      <c r="AV141" s="25">
        <v>0.32262999999999997</v>
      </c>
      <c r="AW141" s="9">
        <v>1.25E-3</v>
      </c>
      <c r="AX141" s="9">
        <v>5</v>
      </c>
      <c r="AY141" s="9">
        <v>5.9549999999999999E-2</v>
      </c>
      <c r="AZ141" s="9">
        <v>3.7560000000000003E-2</v>
      </c>
      <c r="BA141" s="9">
        <v>4.8900000000000002E-3</v>
      </c>
      <c r="BB141" s="9">
        <v>0.46357999999999999</v>
      </c>
      <c r="BC141" s="9">
        <v>1.9400000000000001E-3</v>
      </c>
      <c r="BD141" s="9">
        <v>2.3130000000000001E-2</v>
      </c>
      <c r="BE141" s="9">
        <v>0.10144</v>
      </c>
      <c r="BF141" s="9">
        <v>0.20491999999999999</v>
      </c>
      <c r="BG141" s="9">
        <v>0.35114000000000001</v>
      </c>
      <c r="BH141" s="9">
        <v>9.41E-3</v>
      </c>
      <c r="BI141" s="9">
        <v>8.5199999999999998E-2</v>
      </c>
      <c r="BJ141" s="25">
        <v>0.14238999999999999</v>
      </c>
      <c r="BK141" s="9">
        <v>5</v>
      </c>
      <c r="BL141" s="9">
        <v>1.6299999999999999E-2</v>
      </c>
      <c r="BM141" s="9">
        <v>6.1850000000000002E-2</v>
      </c>
      <c r="BN141" s="9">
        <v>0.11828</v>
      </c>
      <c r="BO141" s="25">
        <v>0.18435000000000001</v>
      </c>
      <c r="BP141" s="9">
        <v>2.2799999999999999E-3</v>
      </c>
      <c r="BQ141" s="9">
        <v>3.7699999999999999E-3</v>
      </c>
      <c r="BR141" s="9">
        <v>1.6379999999999999E-2</v>
      </c>
      <c r="BS141" s="9">
        <v>6.0600000000000003E-3</v>
      </c>
      <c r="BT141" s="9">
        <v>1.3600000000000001E-3</v>
      </c>
      <c r="BU141" s="25">
        <v>2.9180000000000001E-2</v>
      </c>
      <c r="BV141" s="9">
        <v>0.78632999999999997</v>
      </c>
      <c r="BW141" s="9">
        <v>5.5849999999999997E-2</v>
      </c>
      <c r="BX141" s="9">
        <v>2.5799999999999998E-3</v>
      </c>
      <c r="BY141" s="9">
        <v>1.8079999999999999E-2</v>
      </c>
      <c r="BZ141" s="9">
        <v>2.3630000000000002E-2</v>
      </c>
      <c r="CA141" s="25">
        <v>5.6099500000000004</v>
      </c>
      <c r="CB141" s="25">
        <v>5.79976</v>
      </c>
      <c r="CC141" s="9">
        <v>5.6999999999999998E-4</v>
      </c>
      <c r="CD141" s="9">
        <v>3.6999999999999999E-4</v>
      </c>
      <c r="CE141" s="9">
        <v>5</v>
      </c>
      <c r="CF141" s="9">
        <v>1.286E-2</v>
      </c>
      <c r="CG141" s="9">
        <v>0.13317000000000001</v>
      </c>
      <c r="CH141" s="9">
        <v>5.738E-2</v>
      </c>
      <c r="CI141" s="9">
        <v>0.14787</v>
      </c>
      <c r="CJ141" s="9">
        <v>0.12862999999999999</v>
      </c>
      <c r="CK141" s="9">
        <v>9.7210000000000005E-2</v>
      </c>
      <c r="CL141" s="9">
        <v>2.96E-3</v>
      </c>
      <c r="CM141" s="9">
        <v>6.7999999999999996E-3</v>
      </c>
      <c r="CN141" s="9">
        <v>5</v>
      </c>
      <c r="CO141" s="9">
        <v>1.1800000000000001E-3</v>
      </c>
      <c r="CP141" s="9">
        <v>8.7899999999999992E-3</v>
      </c>
      <c r="CQ141" s="9">
        <v>1.8499999999999999E-2</v>
      </c>
      <c r="CR141" s="9">
        <v>1.0059999999999999E-2</v>
      </c>
      <c r="CS141" s="9">
        <v>4.1439999999999998E-2</v>
      </c>
      <c r="CT141" s="9">
        <v>8.0300000000000007E-3</v>
      </c>
      <c r="CU141" s="9">
        <v>1.0330000000000001E-2</v>
      </c>
      <c r="CV141" s="9">
        <v>6.6559999999999994E-2</v>
      </c>
      <c r="CW141" s="9">
        <v>1.8500000000000001E-3</v>
      </c>
      <c r="CX141" s="9">
        <v>2.0109999999999999E-2</v>
      </c>
      <c r="CY141" s="9">
        <v>1.103E-2</v>
      </c>
      <c r="CZ141" s="9">
        <v>8.3300000000000006E-3</v>
      </c>
      <c r="DA141" s="9">
        <v>3.8400000000000001E-3</v>
      </c>
      <c r="DB141" s="9">
        <v>1.108E-2</v>
      </c>
      <c r="DC141" s="9">
        <v>8.652E-2</v>
      </c>
      <c r="DD141" s="9">
        <v>1.72E-3</v>
      </c>
      <c r="DE141" s="9">
        <v>3.4855100000000001</v>
      </c>
      <c r="DF141" s="9">
        <v>6.0600000000000003E-3</v>
      </c>
      <c r="DG141" s="9">
        <v>3.48E-3</v>
      </c>
      <c r="DH141" s="9">
        <v>0.30871999999999999</v>
      </c>
    </row>
    <row r="142" spans="1:112" s="8" customFormat="1" x14ac:dyDescent="0.15">
      <c r="A142" s="9" t="s">
        <v>251</v>
      </c>
      <c r="B142" s="9">
        <v>2.6206299999999998</v>
      </c>
      <c r="C142" s="9">
        <v>1.1491899999999999</v>
      </c>
      <c r="D142" s="9">
        <v>6.9540600000000001</v>
      </c>
      <c r="E142" s="9">
        <v>0.16971</v>
      </c>
      <c r="F142" s="9">
        <v>210.10408000000001</v>
      </c>
      <c r="G142" s="9">
        <v>36.901560000000003</v>
      </c>
      <c r="H142" s="9">
        <v>0.88036000000000003</v>
      </c>
      <c r="I142" s="9">
        <v>6.2239999999999997E-2</v>
      </c>
      <c r="J142" s="9">
        <v>2.5669999999999998E-2</v>
      </c>
      <c r="K142" s="9">
        <v>1.077E-2</v>
      </c>
      <c r="L142" s="9">
        <v>0.47399000000000002</v>
      </c>
      <c r="M142" s="9">
        <v>55.539050000000003</v>
      </c>
      <c r="N142" s="9">
        <v>29.648689999999998</v>
      </c>
      <c r="O142" s="9">
        <v>0.15662999999999999</v>
      </c>
      <c r="P142" s="9">
        <v>1.2464299999999999</v>
      </c>
      <c r="Q142" s="9">
        <v>1.88392</v>
      </c>
      <c r="R142" s="9">
        <v>5.8290000000000002E-2</v>
      </c>
      <c r="S142" s="9">
        <v>0.28332000000000002</v>
      </c>
      <c r="T142" s="9">
        <v>5.5370000000000003E-2</v>
      </c>
      <c r="U142" s="9">
        <v>0.37108000000000002</v>
      </c>
      <c r="V142" s="9">
        <v>0.35077000000000003</v>
      </c>
      <c r="W142" s="9">
        <v>7.0299999999999998E-3</v>
      </c>
      <c r="X142" s="9">
        <v>3.7569999999999999E-2</v>
      </c>
      <c r="Y142" s="9">
        <v>5.4129999999999998E-2</v>
      </c>
      <c r="Z142" s="9">
        <v>5.6009999999999997E-2</v>
      </c>
      <c r="AA142" s="25">
        <v>0.14116000000000001</v>
      </c>
      <c r="AB142" s="25">
        <v>9.0090000000000003E-2</v>
      </c>
      <c r="AC142" s="9">
        <v>0.16647000000000001</v>
      </c>
      <c r="AD142" s="9">
        <v>1.5469999999999999E-2</v>
      </c>
      <c r="AE142" s="9">
        <v>0.61397999999999997</v>
      </c>
      <c r="AF142" s="25">
        <v>4.6535900000000003</v>
      </c>
      <c r="AG142" s="9">
        <v>0.74580000000000002</v>
      </c>
      <c r="AH142" s="9">
        <v>2.4909400000000002</v>
      </c>
      <c r="AI142" s="9">
        <v>8.8215000000000003</v>
      </c>
      <c r="AJ142" s="9">
        <v>6.3924899999999996</v>
      </c>
      <c r="AK142" s="9">
        <v>1.0024900000000001</v>
      </c>
      <c r="AL142" s="9">
        <v>0.42895</v>
      </c>
      <c r="AM142" s="9">
        <v>2.9737200000000001</v>
      </c>
      <c r="AN142" s="9">
        <v>6.7729999999999999E-2</v>
      </c>
      <c r="AO142" s="9">
        <v>2.3529999999999999E-2</v>
      </c>
      <c r="AP142" s="9">
        <v>10.081250000000001</v>
      </c>
      <c r="AQ142" s="25">
        <v>13.865919999999999</v>
      </c>
      <c r="AR142" s="9">
        <v>0.12845999999999999</v>
      </c>
      <c r="AS142" s="9">
        <v>6.4710000000000004E-2</v>
      </c>
      <c r="AT142" s="25">
        <v>0.25828000000000001</v>
      </c>
      <c r="AU142" s="9">
        <v>0.19403999999999999</v>
      </c>
      <c r="AV142" s="25">
        <v>0.71680999999999995</v>
      </c>
      <c r="AW142" s="9">
        <v>1.217E-2</v>
      </c>
      <c r="AX142" s="9">
        <v>5</v>
      </c>
      <c r="AY142" s="9">
        <v>0.21052999999999999</v>
      </c>
      <c r="AZ142" s="9">
        <v>0.28610999999999998</v>
      </c>
      <c r="BA142" s="9">
        <v>3.3800000000000002E-3</v>
      </c>
      <c r="BB142" s="9">
        <v>12.401669999999999</v>
      </c>
      <c r="BC142" s="9">
        <v>6.5339999999999995E-2</v>
      </c>
      <c r="BD142" s="9">
        <v>0.25490000000000002</v>
      </c>
      <c r="BE142" s="9">
        <v>0.14674000000000001</v>
      </c>
      <c r="BF142" s="9">
        <v>0.66898000000000002</v>
      </c>
      <c r="BG142" s="9">
        <v>2.0319699999999998</v>
      </c>
      <c r="BH142" s="9">
        <v>3.1320000000000001E-2</v>
      </c>
      <c r="BI142" s="9">
        <v>0.52732000000000001</v>
      </c>
      <c r="BJ142" s="25">
        <v>0.17676</v>
      </c>
      <c r="BK142" s="9">
        <v>5</v>
      </c>
      <c r="BL142" s="9">
        <v>3.3410000000000002E-2</v>
      </c>
      <c r="BM142" s="9">
        <v>0.70904</v>
      </c>
      <c r="BN142" s="9">
        <v>0.18149999999999999</v>
      </c>
      <c r="BO142" s="25">
        <v>0.30607000000000001</v>
      </c>
      <c r="BP142" s="9">
        <v>4.4799999999999996E-3</v>
      </c>
      <c r="BQ142" s="9">
        <v>2.2239999999999999E-2</v>
      </c>
      <c r="BR142" s="9">
        <v>0.11132</v>
      </c>
      <c r="BS142" s="9">
        <v>5.7250000000000002E-2</v>
      </c>
      <c r="BT142" s="9">
        <v>1.48E-3</v>
      </c>
      <c r="BU142" s="25">
        <v>0.29613</v>
      </c>
      <c r="BV142" s="9">
        <v>2.1972100000000001</v>
      </c>
      <c r="BW142" s="9">
        <v>0.15207999999999999</v>
      </c>
      <c r="BX142" s="9">
        <v>2E-3</v>
      </c>
      <c r="BY142" s="9">
        <v>7.7920000000000003E-2</v>
      </c>
      <c r="BZ142" s="9">
        <v>3.0190000000000002E-2</v>
      </c>
      <c r="CA142" s="25">
        <v>6.5582900000000004</v>
      </c>
      <c r="CB142" s="25">
        <v>11.6623</v>
      </c>
      <c r="CC142" s="9">
        <v>2.3E-3</v>
      </c>
      <c r="CD142" s="9">
        <v>6.4999999999999997E-4</v>
      </c>
      <c r="CE142" s="9">
        <v>5</v>
      </c>
      <c r="CF142" s="9">
        <v>0.19355</v>
      </c>
      <c r="CG142" s="9">
        <v>0.46035999999999999</v>
      </c>
      <c r="CH142" s="9">
        <v>6.6199999999999995E-2</v>
      </c>
      <c r="CI142" s="9">
        <v>0.45299</v>
      </c>
      <c r="CJ142" s="9">
        <v>0.37467</v>
      </c>
      <c r="CK142" s="9">
        <v>0.34755999999999998</v>
      </c>
      <c r="CL142" s="9">
        <v>3.1099999999999999E-3</v>
      </c>
      <c r="CM142" s="9">
        <v>2.5700000000000001E-2</v>
      </c>
      <c r="CN142" s="9">
        <v>5</v>
      </c>
      <c r="CO142" s="9">
        <v>1.65E-3</v>
      </c>
      <c r="CP142" s="9">
        <v>2.4299999999999999E-2</v>
      </c>
      <c r="CQ142" s="9">
        <v>6.6350000000000006E-2</v>
      </c>
      <c r="CR142" s="9">
        <v>3.2489999999999998E-2</v>
      </c>
      <c r="CS142" s="9">
        <v>7.3660000000000003E-2</v>
      </c>
      <c r="CT142" s="9">
        <v>2.7060000000000001E-2</v>
      </c>
      <c r="CU142" s="9">
        <v>3.2160000000000001E-2</v>
      </c>
      <c r="CV142" s="9">
        <v>0.22633</v>
      </c>
      <c r="CW142" s="9">
        <v>1.7799999999999999E-3</v>
      </c>
      <c r="CX142" s="9">
        <v>5.3109999999999997E-2</v>
      </c>
      <c r="CY142" s="9">
        <v>3.7179999999999998E-2</v>
      </c>
      <c r="CZ142" s="9">
        <v>3.9199999999999999E-3</v>
      </c>
      <c r="DA142" s="9">
        <v>1.357E-2</v>
      </c>
      <c r="DB142" s="9">
        <v>3.4470000000000001E-2</v>
      </c>
      <c r="DC142" s="9">
        <v>8.7160000000000001E-2</v>
      </c>
      <c r="DD142" s="9">
        <v>4.9800000000000001E-3</v>
      </c>
      <c r="DE142" s="9">
        <v>0.91873000000000005</v>
      </c>
      <c r="DF142" s="9">
        <v>1.6100000000000001E-3</v>
      </c>
      <c r="DG142" s="9">
        <v>5.2300000000000003E-3</v>
      </c>
      <c r="DH142" s="9">
        <v>0.39271</v>
      </c>
    </row>
    <row r="143" spans="1:112" s="8" customFormat="1" x14ac:dyDescent="0.15">
      <c r="A143" s="9" t="s">
        <v>252</v>
      </c>
      <c r="B143" s="9">
        <v>2.8796300000000001</v>
      </c>
      <c r="C143" s="9">
        <v>2.0014400000000001</v>
      </c>
      <c r="D143" s="9">
        <v>11.61368</v>
      </c>
      <c r="E143" s="9">
        <v>0.25152000000000002</v>
      </c>
      <c r="F143" s="9">
        <v>483.21350999999999</v>
      </c>
      <c r="G143" s="9">
        <v>55.950949999999999</v>
      </c>
      <c r="H143" s="9">
        <v>0.72055999999999998</v>
      </c>
      <c r="I143" s="9">
        <v>6.3810000000000006E-2</v>
      </c>
      <c r="J143" s="9">
        <v>3.3790000000000001E-2</v>
      </c>
      <c r="K143" s="9">
        <v>1.7739999999999999E-2</v>
      </c>
      <c r="L143" s="9">
        <v>0.65722999999999998</v>
      </c>
      <c r="M143" s="9">
        <v>95.47457</v>
      </c>
      <c r="N143" s="9">
        <v>44.740180000000002</v>
      </c>
      <c r="O143" s="9">
        <v>0.46808</v>
      </c>
      <c r="P143" s="9">
        <v>2.3004899999999999</v>
      </c>
      <c r="Q143" s="9">
        <v>2.1308699999999998</v>
      </c>
      <c r="R143" s="9">
        <v>5.1450000000000003E-2</v>
      </c>
      <c r="S143" s="9">
        <v>0.82413999999999998</v>
      </c>
      <c r="T143" s="9">
        <v>3.2629999999999999E-2</v>
      </c>
      <c r="U143" s="9">
        <v>1.687E-2</v>
      </c>
      <c r="V143" s="9">
        <v>0.30003999999999997</v>
      </c>
      <c r="W143" s="9">
        <v>7.4799999999999997E-3</v>
      </c>
      <c r="X143" s="9">
        <v>0.19885</v>
      </c>
      <c r="Y143" s="9">
        <v>4.8390000000000002E-2</v>
      </c>
      <c r="Z143" s="9">
        <v>0.10135</v>
      </c>
      <c r="AA143" s="25">
        <v>2.512E-2</v>
      </c>
      <c r="AB143" s="25">
        <v>0.11187999999999999</v>
      </c>
      <c r="AC143" s="9">
        <v>0.15275</v>
      </c>
      <c r="AD143" s="9">
        <v>2.5819999999999999E-2</v>
      </c>
      <c r="AE143" s="9">
        <v>0.84809999999999997</v>
      </c>
      <c r="AF143" s="25">
        <v>5.6450899999999997</v>
      </c>
      <c r="AG143" s="9">
        <v>0.97970000000000002</v>
      </c>
      <c r="AH143" s="9">
        <v>2.8730099999999998</v>
      </c>
      <c r="AI143" s="9">
        <v>11.84127</v>
      </c>
      <c r="AJ143" s="9">
        <v>7.2403300000000002</v>
      </c>
      <c r="AK143" s="9">
        <v>0.99619999999999997</v>
      </c>
      <c r="AL143" s="9">
        <v>0.30667</v>
      </c>
      <c r="AM143" s="9">
        <v>3.6516899999999999</v>
      </c>
      <c r="AN143" s="9">
        <v>1.073E-2</v>
      </c>
      <c r="AO143" s="9">
        <v>9.5399999999999999E-3</v>
      </c>
      <c r="AP143" s="9">
        <v>10.337020000000001</v>
      </c>
      <c r="AQ143" s="25">
        <v>3.08046</v>
      </c>
      <c r="AR143" s="9">
        <v>2.2169999999999999E-2</v>
      </c>
      <c r="AS143" s="9">
        <v>5.0659999999999997E-2</v>
      </c>
      <c r="AT143" s="25">
        <v>0.17802999999999999</v>
      </c>
      <c r="AU143" s="9">
        <v>0.18870999999999999</v>
      </c>
      <c r="AV143" s="25">
        <v>0.76419000000000004</v>
      </c>
      <c r="AW143" s="9">
        <v>3.8300000000000001E-3</v>
      </c>
      <c r="AX143" s="9">
        <v>5</v>
      </c>
      <c r="AY143" s="9">
        <v>0.15931999999999999</v>
      </c>
      <c r="AZ143" s="9">
        <v>0.23763999999999999</v>
      </c>
      <c r="BA143" s="9">
        <v>5.11E-3</v>
      </c>
      <c r="BB143" s="9">
        <v>15.13921</v>
      </c>
      <c r="BC143" s="9">
        <v>6.1789999999999998E-2</v>
      </c>
      <c r="BD143" s="9">
        <v>0.33083000000000001</v>
      </c>
      <c r="BE143" s="9">
        <v>0.12592</v>
      </c>
      <c r="BF143" s="9">
        <v>0.48170000000000002</v>
      </c>
      <c r="BG143" s="9">
        <v>1.1100699999999999</v>
      </c>
      <c r="BH143" s="9">
        <v>2.971E-2</v>
      </c>
      <c r="BI143" s="9">
        <v>0.57326999999999995</v>
      </c>
      <c r="BJ143" s="25">
        <v>0.28072000000000003</v>
      </c>
      <c r="BK143" s="9">
        <v>5</v>
      </c>
      <c r="BL143" s="9">
        <v>2.9149999999999999E-2</v>
      </c>
      <c r="BM143" s="9">
        <v>0.84319</v>
      </c>
      <c r="BN143" s="9">
        <v>0.25478000000000001</v>
      </c>
      <c r="BO143" s="25">
        <v>0.20191999999999999</v>
      </c>
      <c r="BP143" s="9">
        <v>2.4299999999999999E-3</v>
      </c>
      <c r="BQ143" s="9">
        <v>2.1680000000000001E-2</v>
      </c>
      <c r="BR143" s="9">
        <v>0.14032</v>
      </c>
      <c r="BS143" s="9">
        <v>6.4500000000000002E-2</v>
      </c>
      <c r="BT143" s="9">
        <v>3.32E-3</v>
      </c>
      <c r="BU143" s="25">
        <v>0.13889000000000001</v>
      </c>
      <c r="BV143" s="9">
        <v>2.2588499999999998</v>
      </c>
      <c r="BW143" s="9">
        <v>0.17743999999999999</v>
      </c>
      <c r="BX143" s="9">
        <v>3.9399999999999999E-3</v>
      </c>
      <c r="BY143" s="9">
        <v>8.3019999999999997E-2</v>
      </c>
      <c r="BZ143" s="9">
        <v>3.5279999999999999E-2</v>
      </c>
      <c r="CA143" s="25">
        <v>5.9828000000000001</v>
      </c>
      <c r="CB143" s="25">
        <v>12.77046</v>
      </c>
      <c r="CC143" s="9">
        <v>6.4000000000000005E-4</v>
      </c>
      <c r="CD143" s="9">
        <v>9.5E-4</v>
      </c>
      <c r="CE143" s="9">
        <v>5</v>
      </c>
      <c r="CF143" s="9">
        <v>9.2960000000000001E-2</v>
      </c>
      <c r="CG143" s="9">
        <v>0.51175999999999999</v>
      </c>
      <c r="CH143" s="9">
        <v>7.4940000000000007E-2</v>
      </c>
      <c r="CI143" s="9">
        <v>0.47926000000000002</v>
      </c>
      <c r="CJ143" s="9">
        <v>0.39363999999999999</v>
      </c>
      <c r="CK143" s="9">
        <v>0.33449000000000001</v>
      </c>
      <c r="CL143" s="9">
        <v>2.5699999999999998E-3</v>
      </c>
      <c r="CM143" s="9">
        <v>2.6360000000000001E-2</v>
      </c>
      <c r="CN143" s="9">
        <v>5</v>
      </c>
      <c r="CO143" s="9">
        <v>1.3699999999999999E-3</v>
      </c>
      <c r="CP143" s="9">
        <v>2.0559999999999998E-2</v>
      </c>
      <c r="CQ143" s="9">
        <v>5.6599999999999998E-2</v>
      </c>
      <c r="CR143" s="9">
        <v>2.5559999999999999E-2</v>
      </c>
      <c r="CS143" s="9">
        <v>6.7629999999999996E-2</v>
      </c>
      <c r="CT143" s="9">
        <v>2.2599999999999999E-2</v>
      </c>
      <c r="CU143" s="9">
        <v>2.6790000000000001E-2</v>
      </c>
      <c r="CV143" s="9">
        <v>0.17011000000000001</v>
      </c>
      <c r="CW143" s="9">
        <v>2.2499999999999998E-3</v>
      </c>
      <c r="CX143" s="9">
        <v>3.6450000000000003E-2</v>
      </c>
      <c r="CY143" s="9">
        <v>2.6190000000000001E-2</v>
      </c>
      <c r="CZ143" s="9">
        <v>6.0099999999999997E-3</v>
      </c>
      <c r="DA143" s="9">
        <v>1.158E-2</v>
      </c>
      <c r="DB143" s="9">
        <v>2.2429999999999999E-2</v>
      </c>
      <c r="DC143" s="9">
        <v>7.2870000000000004E-2</v>
      </c>
      <c r="DD143" s="9">
        <v>4.4200000000000003E-3</v>
      </c>
      <c r="DE143" s="9">
        <v>1.4036</v>
      </c>
      <c r="DF143" s="9">
        <v>5.8599999999999998E-3</v>
      </c>
      <c r="DG143" s="9">
        <v>4.8799999999999998E-3</v>
      </c>
      <c r="DH143" s="9">
        <v>0.30134</v>
      </c>
    </row>
    <row r="144" spans="1:112" s="8" customFormat="1" x14ac:dyDescent="0.15">
      <c r="A144" s="9" t="s">
        <v>253</v>
      </c>
      <c r="B144" s="9">
        <v>2.8683700000000001</v>
      </c>
      <c r="C144" s="9">
        <v>1.5896300000000001</v>
      </c>
      <c r="D144" s="9">
        <v>9.5383399999999998</v>
      </c>
      <c r="E144" s="9">
        <v>0.21071999999999999</v>
      </c>
      <c r="F144" s="9">
        <v>369.39415000000002</v>
      </c>
      <c r="G144" s="9">
        <v>50.925109999999997</v>
      </c>
      <c r="H144" s="9">
        <v>0.66898000000000002</v>
      </c>
      <c r="I144" s="9">
        <v>6.5920000000000006E-2</v>
      </c>
      <c r="J144" s="9">
        <v>2.521E-2</v>
      </c>
      <c r="K144" s="9">
        <v>3.3250000000000002E-2</v>
      </c>
      <c r="L144" s="9">
        <v>0.67742000000000002</v>
      </c>
      <c r="M144" s="9">
        <v>85.162530000000004</v>
      </c>
      <c r="N144" s="9">
        <v>43.338189999999997</v>
      </c>
      <c r="O144" s="9">
        <v>0.45850999999999997</v>
      </c>
      <c r="P144" s="9">
        <v>2.2232400000000001</v>
      </c>
      <c r="Q144" s="9">
        <v>2.6489400000000001</v>
      </c>
      <c r="R144" s="9">
        <v>5.3379999999999997E-2</v>
      </c>
      <c r="S144" s="9">
        <v>0.73926000000000003</v>
      </c>
      <c r="T144" s="9">
        <v>2.9260000000000001E-2</v>
      </c>
      <c r="U144" s="9">
        <v>8.5260000000000002E-2</v>
      </c>
      <c r="V144" s="9">
        <v>0.38986999999999999</v>
      </c>
      <c r="W144" s="9">
        <v>1.243E-2</v>
      </c>
      <c r="X144" s="9">
        <v>0.23391000000000001</v>
      </c>
      <c r="Y144" s="9">
        <v>5.6340000000000001E-2</v>
      </c>
      <c r="Z144" s="9">
        <v>5.083E-2</v>
      </c>
      <c r="AA144" s="25">
        <v>0.14172999999999999</v>
      </c>
      <c r="AB144" s="25">
        <v>0.48968</v>
      </c>
      <c r="AC144" s="9">
        <v>0.21661</v>
      </c>
      <c r="AD144" s="9">
        <v>8.94E-3</v>
      </c>
      <c r="AE144" s="9">
        <v>1.0177400000000001</v>
      </c>
      <c r="AF144" s="25">
        <v>5.1461399999999999</v>
      </c>
      <c r="AG144" s="9">
        <v>1.2377400000000001</v>
      </c>
      <c r="AH144" s="9">
        <v>3.5836199999999998</v>
      </c>
      <c r="AI144" s="9">
        <v>14.21396</v>
      </c>
      <c r="AJ144" s="9">
        <v>10.031829999999999</v>
      </c>
      <c r="AK144" s="9">
        <v>1.8322799999999999</v>
      </c>
      <c r="AL144" s="9">
        <v>0.53508999999999995</v>
      </c>
      <c r="AM144" s="9">
        <v>4.5246199999999996</v>
      </c>
      <c r="AN144" s="9">
        <v>1.2699999999999999E-2</v>
      </c>
      <c r="AO144" s="9">
        <v>3.6549999999999999E-2</v>
      </c>
      <c r="AP144" s="9">
        <v>15.421239999999999</v>
      </c>
      <c r="AQ144" s="25">
        <v>0.81486000000000003</v>
      </c>
      <c r="AR144" s="9">
        <v>3.8510000000000003E-2</v>
      </c>
      <c r="AS144" s="9">
        <v>7.8079999999999997E-2</v>
      </c>
      <c r="AT144" s="25">
        <v>0.26367000000000002</v>
      </c>
      <c r="AU144" s="9">
        <v>0.24715999999999999</v>
      </c>
      <c r="AV144" s="25">
        <v>0.88251000000000002</v>
      </c>
      <c r="AW144" s="9">
        <v>5.4999999999999997E-3</v>
      </c>
      <c r="AX144" s="9">
        <v>5</v>
      </c>
      <c r="AY144" s="9">
        <v>0.20795</v>
      </c>
      <c r="AZ144" s="9">
        <v>0.30057</v>
      </c>
      <c r="BA144" s="9">
        <v>7.3600000000000002E-3</v>
      </c>
      <c r="BB144" s="9">
        <v>19.21303</v>
      </c>
      <c r="BC144" s="9">
        <v>8.0680000000000002E-2</v>
      </c>
      <c r="BD144" s="9">
        <v>0.39482</v>
      </c>
      <c r="BE144" s="9">
        <v>0.14438999999999999</v>
      </c>
      <c r="BF144" s="9">
        <v>0.59392</v>
      </c>
      <c r="BG144" s="9">
        <v>2.1689400000000001</v>
      </c>
      <c r="BH144" s="9">
        <v>4.0160000000000001E-2</v>
      </c>
      <c r="BI144" s="9">
        <v>0.66193999999999997</v>
      </c>
      <c r="BJ144" s="25">
        <v>0.24742</v>
      </c>
      <c r="BK144" s="9">
        <v>5</v>
      </c>
      <c r="BL144" s="9">
        <v>3.5310000000000001E-2</v>
      </c>
      <c r="BM144" s="9">
        <v>0.96250999999999998</v>
      </c>
      <c r="BN144" s="9">
        <v>0.27456000000000003</v>
      </c>
      <c r="BO144" s="25">
        <v>0.34115000000000001</v>
      </c>
      <c r="BP144" s="9">
        <v>7.4000000000000003E-3</v>
      </c>
      <c r="BQ144" s="9">
        <v>2.453E-2</v>
      </c>
      <c r="BR144" s="9">
        <v>0.14158999999999999</v>
      </c>
      <c r="BS144" s="9">
        <v>6.8510000000000001E-2</v>
      </c>
      <c r="BT144" s="9">
        <v>2.5000000000000001E-3</v>
      </c>
      <c r="BU144" s="25">
        <v>0.28911999999999999</v>
      </c>
      <c r="BV144" s="9">
        <v>2.6183800000000002</v>
      </c>
      <c r="BW144" s="9">
        <v>0.18942000000000001</v>
      </c>
      <c r="BX144" s="9">
        <v>9.7000000000000005E-4</v>
      </c>
      <c r="BY144" s="9">
        <v>9.8000000000000004E-2</v>
      </c>
      <c r="BZ144" s="9">
        <v>4.6940000000000003E-2</v>
      </c>
      <c r="CA144" s="25">
        <v>7.0155599999999998</v>
      </c>
      <c r="CB144" s="25">
        <v>15.14791</v>
      </c>
      <c r="CC144" s="9">
        <v>1.9599999999999999E-3</v>
      </c>
      <c r="CD144" s="9">
        <v>1.66E-3</v>
      </c>
      <c r="CE144" s="9">
        <v>5</v>
      </c>
      <c r="CF144" s="9">
        <v>0.2351</v>
      </c>
      <c r="CG144" s="9">
        <v>0.57508999999999999</v>
      </c>
      <c r="CH144" s="9">
        <v>8.9330000000000007E-2</v>
      </c>
      <c r="CI144" s="9">
        <v>0.60594999999999999</v>
      </c>
      <c r="CJ144" s="9">
        <v>0.49723000000000001</v>
      </c>
      <c r="CK144" s="9">
        <v>0.38278000000000001</v>
      </c>
      <c r="CL144" s="9">
        <v>5.1599999999999997E-3</v>
      </c>
      <c r="CM144" s="9">
        <v>2.7830000000000001E-2</v>
      </c>
      <c r="CN144" s="9">
        <v>5</v>
      </c>
      <c r="CO144" s="9">
        <v>2.2899999999999999E-3</v>
      </c>
      <c r="CP144" s="9">
        <v>3.083E-2</v>
      </c>
      <c r="CQ144" s="9">
        <v>9.196E-2</v>
      </c>
      <c r="CR144" s="9">
        <v>4.045E-2</v>
      </c>
      <c r="CS144" s="9">
        <v>8.6349999999999996E-2</v>
      </c>
      <c r="CT144" s="9">
        <v>3.7900000000000003E-2</v>
      </c>
      <c r="CU144" s="9">
        <v>4.0259999999999997E-2</v>
      </c>
      <c r="CV144" s="9">
        <v>0.30208000000000002</v>
      </c>
      <c r="CW144" s="9">
        <v>1.56E-3</v>
      </c>
      <c r="CX144" s="9">
        <v>8.029E-2</v>
      </c>
      <c r="CY144" s="9">
        <v>5.0049999999999997E-2</v>
      </c>
      <c r="CZ144" s="9">
        <v>3.29E-3</v>
      </c>
      <c r="DA144" s="9">
        <v>1.8180000000000002E-2</v>
      </c>
      <c r="DB144" s="9">
        <v>4.258E-2</v>
      </c>
      <c r="DC144" s="9">
        <v>9.9949999999999997E-2</v>
      </c>
      <c r="DD144" s="9">
        <v>4.2500000000000003E-3</v>
      </c>
      <c r="DE144" s="9">
        <v>1.0089399999999999</v>
      </c>
      <c r="DF144" s="9">
        <v>6.11E-3</v>
      </c>
      <c r="DG144" s="9">
        <v>7.3000000000000001E-3</v>
      </c>
      <c r="DH144" s="9">
        <v>0.47122999999999998</v>
      </c>
    </row>
    <row r="145" spans="1:112" s="8" customFormat="1" x14ac:dyDescent="0.15">
      <c r="A145" s="9" t="s">
        <v>254</v>
      </c>
      <c r="B145" s="9">
        <v>3.0943499999999999</v>
      </c>
      <c r="C145" s="9">
        <v>2.1272799999999998</v>
      </c>
      <c r="D145" s="9">
        <v>13.340400000000001</v>
      </c>
      <c r="E145" s="9">
        <v>0.23327000000000001</v>
      </c>
      <c r="F145" s="9">
        <v>519.25509999999997</v>
      </c>
      <c r="G145" s="9">
        <v>64.855919999999998</v>
      </c>
      <c r="H145" s="9">
        <v>0.68191000000000002</v>
      </c>
      <c r="I145" s="9">
        <v>6.0389999999999999E-2</v>
      </c>
      <c r="J145" s="9">
        <v>6.132E-2</v>
      </c>
      <c r="K145" s="9">
        <v>1.934E-2</v>
      </c>
      <c r="L145" s="9">
        <v>0.63441000000000003</v>
      </c>
      <c r="M145" s="9">
        <v>97.320719999999994</v>
      </c>
      <c r="N145" s="9">
        <v>44.220030000000001</v>
      </c>
      <c r="O145" s="9">
        <v>0.17646000000000001</v>
      </c>
      <c r="P145" s="9">
        <v>2.1396600000000001</v>
      </c>
      <c r="Q145" s="9">
        <v>2.0212500000000002</v>
      </c>
      <c r="R145" s="9">
        <v>4.1020000000000001E-2</v>
      </c>
      <c r="S145" s="9">
        <v>0.74778999999999995</v>
      </c>
      <c r="T145" s="9">
        <v>2.6499999999999999E-2</v>
      </c>
      <c r="U145" s="9">
        <v>5.4190000000000002E-2</v>
      </c>
      <c r="V145" s="9">
        <v>0.29055999999999998</v>
      </c>
      <c r="W145" s="9">
        <v>7.1000000000000004E-3</v>
      </c>
      <c r="X145" s="9">
        <v>0.11192000000000001</v>
      </c>
      <c r="Y145" s="9">
        <v>2.8930000000000001E-2</v>
      </c>
      <c r="Z145" s="9">
        <v>7.9500000000000005E-3</v>
      </c>
      <c r="AA145" s="25">
        <v>9.11E-2</v>
      </c>
      <c r="AB145" s="25">
        <v>0.20635999999999999</v>
      </c>
      <c r="AC145" s="9">
        <v>0.14036999999999999</v>
      </c>
      <c r="AD145" s="9">
        <v>9.5899999999999996E-3</v>
      </c>
      <c r="AE145" s="9">
        <v>0.75817000000000001</v>
      </c>
      <c r="AF145" s="25">
        <v>3.8917899999999999</v>
      </c>
      <c r="AG145" s="9">
        <v>0.60746</v>
      </c>
      <c r="AH145" s="9">
        <v>2.5649500000000001</v>
      </c>
      <c r="AI145" s="9">
        <v>8.2401300000000006</v>
      </c>
      <c r="AJ145" s="9">
        <v>5.6651699999999998</v>
      </c>
      <c r="AK145" s="9">
        <v>1.2477100000000001</v>
      </c>
      <c r="AL145" s="9">
        <v>0.29769000000000001</v>
      </c>
      <c r="AM145" s="9">
        <v>2.6144699999999998</v>
      </c>
      <c r="AN145" s="9">
        <v>6.7299999999999999E-3</v>
      </c>
      <c r="AO145" s="9">
        <v>2.6620000000000001E-2</v>
      </c>
      <c r="AP145" s="9">
        <v>7.5119699999999998</v>
      </c>
      <c r="AQ145" s="25">
        <v>2.47838</v>
      </c>
      <c r="AR145" s="9">
        <v>2.4129999999999999E-2</v>
      </c>
      <c r="AS145" s="9">
        <v>5.4080000000000003E-2</v>
      </c>
      <c r="AT145" s="25">
        <v>0.23896000000000001</v>
      </c>
      <c r="AU145" s="9">
        <v>0.14896000000000001</v>
      </c>
      <c r="AV145" s="25">
        <v>0.62921000000000005</v>
      </c>
      <c r="AW145" s="9">
        <v>2.7000000000000001E-3</v>
      </c>
      <c r="AX145" s="9">
        <v>5</v>
      </c>
      <c r="AY145" s="9">
        <v>0.13739000000000001</v>
      </c>
      <c r="AZ145" s="9">
        <v>0.19899</v>
      </c>
      <c r="BA145" s="9">
        <v>3.7299999999999998E-3</v>
      </c>
      <c r="BB145" s="9">
        <v>11.84849</v>
      </c>
      <c r="BC145" s="9">
        <v>1.7680000000000001E-2</v>
      </c>
      <c r="BD145" s="9">
        <v>0.21873999999999999</v>
      </c>
      <c r="BE145" s="9">
        <v>0.10711</v>
      </c>
      <c r="BF145" s="9">
        <v>0.38714999999999999</v>
      </c>
      <c r="BG145" s="9">
        <v>1.05274</v>
      </c>
      <c r="BH145" s="9">
        <v>2.971E-2</v>
      </c>
      <c r="BI145" s="9">
        <v>0.53</v>
      </c>
      <c r="BJ145" s="25">
        <v>0.25335999999999997</v>
      </c>
      <c r="BK145" s="9">
        <v>5</v>
      </c>
      <c r="BL145" s="9">
        <v>2.9409999999999999E-2</v>
      </c>
      <c r="BM145" s="9">
        <v>0.73360999999999998</v>
      </c>
      <c r="BN145" s="9">
        <v>0.25155</v>
      </c>
      <c r="BO145" s="25">
        <v>0.23319000000000001</v>
      </c>
      <c r="BP145" s="9">
        <v>3.5100000000000001E-3</v>
      </c>
      <c r="BQ145" s="9">
        <v>2.1919999999999999E-2</v>
      </c>
      <c r="BR145" s="9">
        <v>0.10677</v>
      </c>
      <c r="BS145" s="9">
        <v>4.8239999999999998E-2</v>
      </c>
      <c r="BT145" s="9">
        <v>2.5699999999999998E-3</v>
      </c>
      <c r="BU145" s="25">
        <v>6.8699999999999997E-2</v>
      </c>
      <c r="BV145" s="9">
        <v>2.0139900000000002</v>
      </c>
      <c r="BW145" s="9">
        <v>0.15898999999999999</v>
      </c>
      <c r="BX145" s="9">
        <v>2.3500000000000001E-3</v>
      </c>
      <c r="BY145" s="9">
        <v>7.2929999999999995E-2</v>
      </c>
      <c r="BZ145" s="9">
        <v>3.3649999999999999E-2</v>
      </c>
      <c r="CA145" s="25">
        <v>6.6844799999999998</v>
      </c>
      <c r="CB145" s="25">
        <v>10.81503</v>
      </c>
      <c r="CC145" s="9">
        <v>1.1299999999999999E-3</v>
      </c>
      <c r="CD145" s="9">
        <v>1.2800000000000001E-3</v>
      </c>
      <c r="CE145" s="9">
        <v>5</v>
      </c>
      <c r="CF145" s="9">
        <v>6.8629999999999997E-2</v>
      </c>
      <c r="CG145" s="9">
        <v>0.43502999999999997</v>
      </c>
      <c r="CH145" s="9">
        <v>7.2319999999999995E-2</v>
      </c>
      <c r="CI145" s="9">
        <v>0.44369999999999998</v>
      </c>
      <c r="CJ145" s="9">
        <v>0.36556</v>
      </c>
      <c r="CK145" s="9">
        <v>0.25234000000000001</v>
      </c>
      <c r="CL145" s="9">
        <v>5.0000000000000001E-3</v>
      </c>
      <c r="CM145" s="9">
        <v>2.478E-2</v>
      </c>
      <c r="CN145" s="9">
        <v>5</v>
      </c>
      <c r="CO145" s="9">
        <v>2.66E-3</v>
      </c>
      <c r="CP145" s="9">
        <v>2.3210000000000001E-2</v>
      </c>
      <c r="CQ145" s="9">
        <v>6.5589999999999996E-2</v>
      </c>
      <c r="CR145" s="9">
        <v>3.0089999999999999E-2</v>
      </c>
      <c r="CS145" s="9">
        <v>6.9559999999999997E-2</v>
      </c>
      <c r="CT145" s="9">
        <v>2.8199999999999999E-2</v>
      </c>
      <c r="CU145" s="9">
        <v>3.1469999999999998E-2</v>
      </c>
      <c r="CV145" s="9">
        <v>0.23111000000000001</v>
      </c>
      <c r="CW145" s="9">
        <v>1.5399999999999999E-3</v>
      </c>
      <c r="CX145" s="9">
        <v>5.5870000000000003E-2</v>
      </c>
      <c r="CY145" s="9">
        <v>3.8339999999999999E-2</v>
      </c>
      <c r="CZ145" s="9">
        <v>5.6899999999999997E-3</v>
      </c>
      <c r="DA145" s="9">
        <v>1.4590000000000001E-2</v>
      </c>
      <c r="DB145" s="9">
        <v>3.4520000000000002E-2</v>
      </c>
      <c r="DC145" s="9">
        <v>0.13775999999999999</v>
      </c>
      <c r="DD145" s="9">
        <v>3.5000000000000001E-3</v>
      </c>
      <c r="DE145" s="9">
        <v>1.5199199999999999</v>
      </c>
      <c r="DF145" s="9">
        <v>4.2599999999999999E-3</v>
      </c>
      <c r="DG145" s="9">
        <v>5.13E-3</v>
      </c>
      <c r="DH145" s="9">
        <v>0.37747999999999998</v>
      </c>
    </row>
    <row r="146" spans="1:112" s="8" customFormat="1" x14ac:dyDescent="0.15">
      <c r="A146" s="9" t="s">
        <v>255</v>
      </c>
      <c r="B146" s="9">
        <v>3.1426599999999998</v>
      </c>
      <c r="C146" s="9">
        <v>2.5986099999999999</v>
      </c>
      <c r="D146" s="9">
        <v>16.717459999999999</v>
      </c>
      <c r="E146" s="9">
        <v>0.30419000000000002</v>
      </c>
      <c r="F146" s="9">
        <v>684.65093999999999</v>
      </c>
      <c r="G146" s="9">
        <v>90.986509999999996</v>
      </c>
      <c r="H146" s="9">
        <v>0.71872000000000003</v>
      </c>
      <c r="I146" s="9">
        <v>9.3659999999999993E-2</v>
      </c>
      <c r="J146" s="9">
        <v>7.2120000000000004E-2</v>
      </c>
      <c r="K146" s="9">
        <v>3.2259999999999997E-2</v>
      </c>
      <c r="L146" s="9">
        <v>1.0932900000000001</v>
      </c>
      <c r="M146" s="9">
        <v>148.94342</v>
      </c>
      <c r="N146" s="9">
        <v>74.622489999999999</v>
      </c>
      <c r="O146" s="9">
        <v>0.58872999999999998</v>
      </c>
      <c r="P146" s="9">
        <v>3.0763099999999999</v>
      </c>
      <c r="Q146" s="9">
        <v>2.3755899999999999</v>
      </c>
      <c r="R146" s="9">
        <v>5.6800000000000003E-2</v>
      </c>
      <c r="S146" s="9">
        <v>1.24607</v>
      </c>
      <c r="T146" s="9">
        <v>2.4629999999999999E-2</v>
      </c>
      <c r="U146" s="9">
        <v>1.7340000000000001E-2</v>
      </c>
      <c r="V146" s="9">
        <v>0.31337999999999999</v>
      </c>
      <c r="W146" s="9">
        <v>2.5590000000000002E-2</v>
      </c>
      <c r="X146" s="9">
        <v>0.33237</v>
      </c>
      <c r="Y146" s="9">
        <v>6.6960000000000006E-2</v>
      </c>
      <c r="Z146" s="9">
        <v>5.5960000000000003E-2</v>
      </c>
      <c r="AA146" s="25">
        <v>8.1979999999999997E-2</v>
      </c>
      <c r="AB146" s="25">
        <v>0.39567000000000002</v>
      </c>
      <c r="AC146" s="9">
        <v>0.24612999999999999</v>
      </c>
      <c r="AD146" s="9">
        <v>1.8239999999999999E-2</v>
      </c>
      <c r="AE146" s="9">
        <v>1.48306</v>
      </c>
      <c r="AF146" s="25">
        <v>4.0159099999999999</v>
      </c>
      <c r="AG146" s="9">
        <v>1.2028300000000001</v>
      </c>
      <c r="AH146" s="9">
        <v>5.1202199999999998</v>
      </c>
      <c r="AI146" s="9">
        <v>20.575659999999999</v>
      </c>
      <c r="AJ146" s="9">
        <v>13.93356</v>
      </c>
      <c r="AK146" s="9">
        <v>2.7004600000000001</v>
      </c>
      <c r="AL146" s="9">
        <v>0.32480999999999999</v>
      </c>
      <c r="AM146" s="9">
        <v>6.33988</v>
      </c>
      <c r="AN146" s="9">
        <v>1.1990000000000001E-2</v>
      </c>
      <c r="AO146" s="9">
        <v>4.002E-2</v>
      </c>
      <c r="AP146" s="9">
        <v>20.547650000000001</v>
      </c>
      <c r="AQ146" s="25">
        <v>6.1463299999999998</v>
      </c>
      <c r="AR146" s="9">
        <v>4.224E-2</v>
      </c>
      <c r="AS146" s="9">
        <v>0.10226</v>
      </c>
      <c r="AT146" s="25">
        <v>0.19266</v>
      </c>
      <c r="AU146" s="9">
        <v>0.3548</v>
      </c>
      <c r="AV146" s="25">
        <v>1.0759799999999999</v>
      </c>
      <c r="AW146" s="9">
        <v>5.8999999999999999E-3</v>
      </c>
      <c r="AX146" s="9">
        <v>5</v>
      </c>
      <c r="AY146" s="9">
        <v>0.23502999999999999</v>
      </c>
      <c r="AZ146" s="9">
        <v>0.35138000000000003</v>
      </c>
      <c r="BA146" s="9">
        <v>4.5100000000000001E-3</v>
      </c>
      <c r="BB146" s="9">
        <v>30.42972</v>
      </c>
      <c r="BC146" s="9">
        <v>0.11801</v>
      </c>
      <c r="BD146" s="9">
        <v>0.63778999999999997</v>
      </c>
      <c r="BE146" s="9">
        <v>0.14554</v>
      </c>
      <c r="BF146" s="9">
        <v>0.69171000000000005</v>
      </c>
      <c r="BG146" s="9">
        <v>10.25581</v>
      </c>
      <c r="BH146" s="9">
        <v>0.34342</v>
      </c>
      <c r="BI146" s="9">
        <v>6.9039799999999998</v>
      </c>
      <c r="BJ146" s="25">
        <v>1.1461699999999999</v>
      </c>
      <c r="BK146" s="9">
        <v>5</v>
      </c>
      <c r="BL146" s="9">
        <v>0.31036000000000002</v>
      </c>
      <c r="BM146" s="9">
        <v>10.4466</v>
      </c>
      <c r="BN146" s="9">
        <v>2.2946499999999999</v>
      </c>
      <c r="BO146" s="25">
        <v>2.9883700000000002</v>
      </c>
      <c r="BP146" s="9">
        <v>6.2979999999999994E-2</v>
      </c>
      <c r="BQ146" s="9">
        <v>0.29327999999999999</v>
      </c>
      <c r="BR146" s="9">
        <v>1.62683</v>
      </c>
      <c r="BS146" s="9">
        <v>1.41415</v>
      </c>
      <c r="BT146" s="9">
        <v>1.8020000000000001E-2</v>
      </c>
      <c r="BU146" s="25">
        <v>1.2212099999999999</v>
      </c>
      <c r="BV146" s="9">
        <v>3.7108300000000001</v>
      </c>
      <c r="BW146" s="9">
        <v>0.25668999999999997</v>
      </c>
      <c r="BX146" s="9">
        <v>3.3300000000000001E-3</v>
      </c>
      <c r="BY146" s="9">
        <v>0.13202</v>
      </c>
      <c r="BZ146" s="9">
        <v>4.9189999999999998E-2</v>
      </c>
      <c r="CA146" s="25">
        <v>8.2337199999999999</v>
      </c>
      <c r="CB146" s="25">
        <v>16.471329999999998</v>
      </c>
      <c r="CC146" s="9">
        <v>3.0799999999999998E-3</v>
      </c>
      <c r="CD146" s="9">
        <v>1.2700000000000001E-3</v>
      </c>
      <c r="CE146" s="9">
        <v>5</v>
      </c>
      <c r="CF146" s="9">
        <v>0.10773000000000001</v>
      </c>
      <c r="CG146" s="9">
        <v>0.70282999999999995</v>
      </c>
      <c r="CH146" s="9">
        <v>0.10279000000000001</v>
      </c>
      <c r="CI146" s="9">
        <v>0.72618000000000005</v>
      </c>
      <c r="CJ146" s="9">
        <v>0.57921999999999996</v>
      </c>
      <c r="CK146" s="9">
        <v>0.45827000000000001</v>
      </c>
      <c r="CL146" s="9">
        <v>3.3800000000000002E-3</v>
      </c>
      <c r="CM146" s="9">
        <v>3.1829999999999997E-2</v>
      </c>
      <c r="CN146" s="9">
        <v>5</v>
      </c>
      <c r="CO146" s="9">
        <v>2.2499999999999998E-3</v>
      </c>
      <c r="CP146" s="9">
        <v>3.3840000000000002E-2</v>
      </c>
      <c r="CQ146" s="9">
        <v>0.10679</v>
      </c>
      <c r="CR146" s="9">
        <v>4.9099999999999998E-2</v>
      </c>
      <c r="CS146" s="9">
        <v>9.4869999999999996E-2</v>
      </c>
      <c r="CT146" s="9">
        <v>4.6030000000000001E-2</v>
      </c>
      <c r="CU146" s="9">
        <v>4.854E-2</v>
      </c>
      <c r="CV146" s="9">
        <v>0.38012000000000001</v>
      </c>
      <c r="CW146" s="9">
        <v>1.3699999999999999E-3</v>
      </c>
      <c r="CX146" s="9">
        <v>9.6250000000000002E-2</v>
      </c>
      <c r="CY146" s="9">
        <v>5.9060000000000001E-2</v>
      </c>
      <c r="CZ146" s="9">
        <v>4.7499999999999999E-3</v>
      </c>
      <c r="DA146" s="9">
        <v>2.181E-2</v>
      </c>
      <c r="DB146" s="9">
        <v>5.2679999999999998E-2</v>
      </c>
      <c r="DC146" s="9">
        <v>0.11988</v>
      </c>
      <c r="DD146" s="9">
        <v>3.6700000000000001E-3</v>
      </c>
      <c r="DE146" s="9">
        <v>1.1181300000000001</v>
      </c>
      <c r="DF146" s="9">
        <v>4.9699999999999996E-3</v>
      </c>
      <c r="DG146" s="9">
        <v>6.5300000000000002E-3</v>
      </c>
      <c r="DH146" s="9">
        <v>0.48027999999999998</v>
      </c>
    </row>
    <row r="147" spans="1:112" s="8" customFormat="1" x14ac:dyDescent="0.15">
      <c r="A147" s="9" t="s">
        <v>256</v>
      </c>
      <c r="B147" s="9">
        <v>3.1014300000000001</v>
      </c>
      <c r="C147" s="9">
        <v>1.75814</v>
      </c>
      <c r="D147" s="9">
        <v>7.11693</v>
      </c>
      <c r="E147" s="9">
        <v>0.34053</v>
      </c>
      <c r="F147" s="9">
        <v>176.56115</v>
      </c>
      <c r="G147" s="9">
        <v>23.302630000000001</v>
      </c>
      <c r="H147" s="9">
        <v>1.5605199999999999</v>
      </c>
      <c r="I147" s="9">
        <v>6.8080000000000002E-2</v>
      </c>
      <c r="J147" s="9">
        <v>2.5049999999999999E-2</v>
      </c>
      <c r="K147" s="9">
        <v>9.3900000000000008E-3</v>
      </c>
      <c r="L147" s="9">
        <v>0.26817000000000002</v>
      </c>
      <c r="M147" s="9">
        <v>32.757959999999997</v>
      </c>
      <c r="N147" s="9">
        <v>14.62649</v>
      </c>
      <c r="O147" s="9">
        <v>2.1170000000000001E-2</v>
      </c>
      <c r="P147" s="9">
        <v>0.82982</v>
      </c>
      <c r="Q147" s="9">
        <v>1.5770200000000001</v>
      </c>
      <c r="R147" s="9">
        <v>1.567E-2</v>
      </c>
      <c r="S147" s="9">
        <v>0.20599000000000001</v>
      </c>
      <c r="T147" s="9">
        <v>1.5980000000000001E-2</v>
      </c>
      <c r="U147" s="9">
        <v>3.7379999999999997E-2</v>
      </c>
      <c r="V147" s="9">
        <v>0.32879000000000003</v>
      </c>
      <c r="W147" s="9">
        <v>1.391E-2</v>
      </c>
      <c r="X147" s="9">
        <v>0.68993000000000004</v>
      </c>
      <c r="Y147" s="9">
        <v>0.13055</v>
      </c>
      <c r="Z147" s="9">
        <v>5.0970000000000001E-2</v>
      </c>
      <c r="AA147" s="25">
        <v>0.23916000000000001</v>
      </c>
      <c r="AB147" s="25">
        <v>2.2509999999999999E-2</v>
      </c>
      <c r="AC147" s="9">
        <v>0.12787999999999999</v>
      </c>
      <c r="AD147" s="9">
        <v>6.4000000000000003E-3</v>
      </c>
      <c r="AE147" s="9">
        <v>0.31196000000000002</v>
      </c>
      <c r="AF147" s="25">
        <v>5.4435500000000001</v>
      </c>
      <c r="AG147" s="9">
        <v>1.5560499999999999</v>
      </c>
      <c r="AH147" s="9">
        <v>2.3402500000000002</v>
      </c>
      <c r="AI147" s="9">
        <v>3.6958000000000002</v>
      </c>
      <c r="AJ147" s="9">
        <v>2.63191</v>
      </c>
      <c r="AK147" s="9">
        <v>0.46416000000000002</v>
      </c>
      <c r="AL147" s="9">
        <v>0.72370999999999996</v>
      </c>
      <c r="AM147" s="9">
        <v>1.31193</v>
      </c>
      <c r="AN147" s="9">
        <v>7.1700000000000002E-3</v>
      </c>
      <c r="AO147" s="9">
        <v>1.9019999999999999E-2</v>
      </c>
      <c r="AP147" s="9">
        <v>3.6815199999999999</v>
      </c>
      <c r="AQ147" s="25">
        <v>5.0789400000000002</v>
      </c>
      <c r="AR147" s="9">
        <v>5.7160000000000002E-2</v>
      </c>
      <c r="AS147" s="9">
        <v>9.9589999999999998E-2</v>
      </c>
      <c r="AT147" s="25">
        <v>0.55527000000000004</v>
      </c>
      <c r="AU147" s="9">
        <v>0.16811999999999999</v>
      </c>
      <c r="AV147" s="25">
        <v>0.79590000000000005</v>
      </c>
      <c r="AW147" s="9">
        <v>3.65E-3</v>
      </c>
      <c r="AX147" s="9">
        <v>5</v>
      </c>
      <c r="AY147" s="9">
        <v>0.25722</v>
      </c>
      <c r="AZ147" s="9">
        <v>0.12558</v>
      </c>
      <c r="BA147" s="9">
        <v>3.3800000000000002E-3</v>
      </c>
      <c r="BB147" s="9">
        <v>4.2855800000000004</v>
      </c>
      <c r="BC147" s="9">
        <v>3.5479999999999998E-2</v>
      </c>
      <c r="BD147" s="9">
        <v>0.13077</v>
      </c>
      <c r="BE147" s="9">
        <v>0.14591999999999999</v>
      </c>
      <c r="BF147" s="9">
        <v>0.76678999999999997</v>
      </c>
      <c r="BG147" s="9">
        <v>0.87178</v>
      </c>
      <c r="BH147" s="9">
        <v>4.1640000000000003E-2</v>
      </c>
      <c r="BI147" s="9">
        <v>0.28828999999999999</v>
      </c>
      <c r="BJ147" s="25">
        <v>0.24415999999999999</v>
      </c>
      <c r="BK147" s="9">
        <v>5</v>
      </c>
      <c r="BL147" s="9">
        <v>9.9199999999999997E-2</v>
      </c>
      <c r="BM147" s="9">
        <v>0.29324</v>
      </c>
      <c r="BN147" s="9">
        <v>0.25430000000000003</v>
      </c>
      <c r="BO147" s="25">
        <v>0.22506999999999999</v>
      </c>
      <c r="BP147" s="9">
        <v>4.79E-3</v>
      </c>
      <c r="BQ147" s="9">
        <v>1.8380000000000001E-2</v>
      </c>
      <c r="BR147" s="9">
        <v>5.8029999999999998E-2</v>
      </c>
      <c r="BS147" s="9">
        <v>2.861E-2</v>
      </c>
      <c r="BT147" s="9">
        <v>1.1199999999999999E-3</v>
      </c>
      <c r="BU147" s="25">
        <v>0.12601999999999999</v>
      </c>
      <c r="BV147" s="9">
        <v>1.4786699999999999</v>
      </c>
      <c r="BW147" s="9">
        <v>0.11658</v>
      </c>
      <c r="BX147" s="9">
        <v>8.8000000000000003E-4</v>
      </c>
      <c r="BY147" s="9">
        <v>0.10557999999999999</v>
      </c>
      <c r="BZ147" s="9">
        <v>3.8309999999999997E-2</v>
      </c>
      <c r="CA147" s="25">
        <v>8.9388000000000005</v>
      </c>
      <c r="CB147" s="25">
        <v>7.5519100000000003</v>
      </c>
      <c r="CC147" s="9">
        <v>2.0500000000000002E-3</v>
      </c>
      <c r="CD147" s="9">
        <v>8.4000000000000003E-4</v>
      </c>
      <c r="CE147" s="9">
        <v>5</v>
      </c>
      <c r="CF147" s="9">
        <v>0.11354</v>
      </c>
      <c r="CG147" s="9">
        <v>0.35265999999999997</v>
      </c>
      <c r="CH147" s="9">
        <v>8.2930000000000004E-2</v>
      </c>
      <c r="CI147" s="9">
        <v>0.30187000000000003</v>
      </c>
      <c r="CJ147" s="9">
        <v>0.26272000000000001</v>
      </c>
      <c r="CK147" s="9">
        <v>0.18251999999999999</v>
      </c>
      <c r="CL147" s="9">
        <v>2.8600000000000001E-3</v>
      </c>
      <c r="CM147" s="9">
        <v>6.062E-2</v>
      </c>
      <c r="CN147" s="9">
        <v>5</v>
      </c>
      <c r="CO147" s="9">
        <v>2.3400000000000001E-3</v>
      </c>
      <c r="CP147" s="9">
        <v>2.0639999999999999E-2</v>
      </c>
      <c r="CQ147" s="9">
        <v>4.4380000000000003E-2</v>
      </c>
      <c r="CR147" s="9">
        <v>2.3740000000000001E-2</v>
      </c>
      <c r="CS147" s="9">
        <v>6.744E-2</v>
      </c>
      <c r="CT147" s="9">
        <v>1.636E-2</v>
      </c>
      <c r="CU147" s="9">
        <v>2.3740000000000001E-2</v>
      </c>
      <c r="CV147" s="9">
        <v>0.13074</v>
      </c>
      <c r="CW147" s="9">
        <v>1.32E-3</v>
      </c>
      <c r="CX147" s="9">
        <v>2.0979999999999999E-2</v>
      </c>
      <c r="CY147" s="9">
        <v>2.078E-2</v>
      </c>
      <c r="CZ147" s="9">
        <v>4.0099999999999997E-3</v>
      </c>
      <c r="DA147" s="9">
        <v>3.14E-3</v>
      </c>
      <c r="DB147" s="9">
        <v>1.967E-2</v>
      </c>
      <c r="DC147" s="9">
        <v>6.9949999999999998E-2</v>
      </c>
      <c r="DD147" s="9">
        <v>3.0500000000000002E-3</v>
      </c>
      <c r="DE147" s="9">
        <v>1.3310299999999999</v>
      </c>
      <c r="DF147" s="9">
        <v>6.1900000000000002E-3</v>
      </c>
      <c r="DG147" s="9">
        <v>6.2E-4</v>
      </c>
      <c r="DH147" s="9">
        <v>0.28408</v>
      </c>
    </row>
    <row r="148" spans="1:112" s="8" customFormat="1" x14ac:dyDescent="0.15">
      <c r="A148" s="9" t="s">
        <v>257</v>
      </c>
      <c r="B148" s="9">
        <v>3.0317799999999999</v>
      </c>
      <c r="C148" s="9">
        <v>1.7017599999999999</v>
      </c>
      <c r="D148" s="9">
        <v>9.5418699999999994</v>
      </c>
      <c r="E148" s="9">
        <v>0.4078</v>
      </c>
      <c r="F148" s="9">
        <v>320.09016000000003</v>
      </c>
      <c r="G148" s="9">
        <v>44.716290000000001</v>
      </c>
      <c r="H148" s="9">
        <v>0.87839999999999996</v>
      </c>
      <c r="I148" s="9">
        <v>7.7770000000000006E-2</v>
      </c>
      <c r="J148" s="9">
        <v>5.5820000000000002E-2</v>
      </c>
      <c r="K148" s="9">
        <v>3.5999999999999999E-3</v>
      </c>
      <c r="L148" s="9">
        <v>0.47308</v>
      </c>
      <c r="M148" s="9">
        <v>65.163390000000007</v>
      </c>
      <c r="N148" s="9">
        <v>30.453230000000001</v>
      </c>
      <c r="O148" s="9">
        <v>0.37145</v>
      </c>
      <c r="P148" s="9">
        <v>1.7226900000000001</v>
      </c>
      <c r="Q148" s="9">
        <v>2.2425999999999999</v>
      </c>
      <c r="R148" s="9">
        <v>1.2279999999999999E-2</v>
      </c>
      <c r="S148" s="9">
        <v>0.49804999999999999</v>
      </c>
      <c r="T148" s="9">
        <v>1.7780000000000001E-2</v>
      </c>
      <c r="U148" s="9">
        <v>1.661E-2</v>
      </c>
      <c r="V148" s="9">
        <v>0.33576</v>
      </c>
      <c r="W148" s="9">
        <v>1.136E-2</v>
      </c>
      <c r="X148" s="9">
        <v>0.14782999999999999</v>
      </c>
      <c r="Y148" s="9">
        <v>4.6580000000000003E-2</v>
      </c>
      <c r="Z148" s="9">
        <v>3.3320000000000002E-2</v>
      </c>
      <c r="AA148" s="25">
        <v>0.20504</v>
      </c>
      <c r="AB148" s="25">
        <v>0.50705999999999996</v>
      </c>
      <c r="AC148" s="9">
        <v>0.17668</v>
      </c>
      <c r="AD148" s="9">
        <v>7.1300000000000001E-3</v>
      </c>
      <c r="AE148" s="9">
        <v>0.65785000000000005</v>
      </c>
      <c r="AF148" s="25">
        <v>6.5471000000000004</v>
      </c>
      <c r="AG148" s="9">
        <v>0.67095000000000005</v>
      </c>
      <c r="AH148" s="9">
        <v>2.5241600000000002</v>
      </c>
      <c r="AI148" s="9">
        <v>8.1419800000000002</v>
      </c>
      <c r="AJ148" s="9">
        <v>5.7623800000000003</v>
      </c>
      <c r="AK148" s="9">
        <v>1.0870599999999999</v>
      </c>
      <c r="AL148" s="9">
        <v>0.84184000000000003</v>
      </c>
      <c r="AM148" s="9">
        <v>2.6932</v>
      </c>
      <c r="AN148" s="9">
        <v>1.0189999999999999E-2</v>
      </c>
      <c r="AO148" s="9">
        <v>2.6190000000000001E-2</v>
      </c>
      <c r="AP148" s="9">
        <v>8.1690900000000006</v>
      </c>
      <c r="AQ148" s="25">
        <v>11.357340000000001</v>
      </c>
      <c r="AR148" s="9">
        <v>2.972E-2</v>
      </c>
      <c r="AS148" s="9">
        <v>7.8640000000000002E-2</v>
      </c>
      <c r="AT148" s="25">
        <v>0.31741999999999998</v>
      </c>
      <c r="AU148" s="9">
        <v>0.19259000000000001</v>
      </c>
      <c r="AV148" s="25">
        <v>1.01769</v>
      </c>
      <c r="AW148" s="9">
        <v>5.28E-3</v>
      </c>
      <c r="AX148" s="9">
        <v>5</v>
      </c>
      <c r="AY148" s="9">
        <v>0.17265</v>
      </c>
      <c r="AZ148" s="9">
        <v>0.26576</v>
      </c>
      <c r="BA148" s="9">
        <v>4.2399999999999998E-3</v>
      </c>
      <c r="BB148" s="9">
        <v>10.14245</v>
      </c>
      <c r="BC148" s="9">
        <v>6.114E-2</v>
      </c>
      <c r="BD148" s="9">
        <v>0.24944</v>
      </c>
      <c r="BE148" s="9">
        <v>0.13431000000000001</v>
      </c>
      <c r="BF148" s="9">
        <v>0.69174000000000002</v>
      </c>
      <c r="BG148" s="9">
        <v>1.26461</v>
      </c>
      <c r="BH148" s="9">
        <v>2.8920000000000001E-2</v>
      </c>
      <c r="BI148" s="9">
        <v>0.52717000000000003</v>
      </c>
      <c r="BJ148" s="25">
        <v>0.39491999999999999</v>
      </c>
      <c r="BK148" s="9">
        <v>5</v>
      </c>
      <c r="BL148" s="9">
        <v>7.4209999999999998E-2</v>
      </c>
      <c r="BM148" s="9">
        <v>0.60087000000000002</v>
      </c>
      <c r="BN148" s="9">
        <v>0.2424</v>
      </c>
      <c r="BO148" s="25">
        <v>0.29054000000000002</v>
      </c>
      <c r="BP148" s="9">
        <v>1.48E-3</v>
      </c>
      <c r="BQ148" s="9">
        <v>1.506E-2</v>
      </c>
      <c r="BR148" s="9">
        <v>8.7040000000000006E-2</v>
      </c>
      <c r="BS148" s="9">
        <v>4.6190000000000002E-2</v>
      </c>
      <c r="BT148" s="9">
        <v>1.8799999999999999E-3</v>
      </c>
      <c r="BU148" s="25">
        <v>0.13291</v>
      </c>
      <c r="BV148" s="9">
        <v>1.99553</v>
      </c>
      <c r="BW148" s="9">
        <v>0.14405000000000001</v>
      </c>
      <c r="BX148" s="9">
        <v>2.98E-3</v>
      </c>
      <c r="BY148" s="9">
        <v>6.4759999999999998E-2</v>
      </c>
      <c r="BZ148" s="9">
        <v>3.9739999999999998E-2</v>
      </c>
      <c r="CA148" s="25">
        <v>7.6599000000000004</v>
      </c>
      <c r="CB148" s="25">
        <v>10.273910000000001</v>
      </c>
      <c r="CC148" s="9">
        <v>5.8E-4</v>
      </c>
      <c r="CD148" s="9">
        <v>9.1E-4</v>
      </c>
      <c r="CE148" s="9">
        <v>5</v>
      </c>
      <c r="CF148" s="9">
        <v>0.13783999999999999</v>
      </c>
      <c r="CG148" s="9">
        <v>0.40610000000000002</v>
      </c>
      <c r="CH148" s="9">
        <v>7.2859999999999994E-2</v>
      </c>
      <c r="CI148" s="9">
        <v>0.35102</v>
      </c>
      <c r="CJ148" s="9">
        <v>0.29038999999999998</v>
      </c>
      <c r="CK148" s="9">
        <v>0.22849</v>
      </c>
      <c r="CL148" s="9">
        <v>1.89E-3</v>
      </c>
      <c r="CM148" s="9">
        <v>5.4289999999999998E-2</v>
      </c>
      <c r="CN148" s="9">
        <v>5</v>
      </c>
      <c r="CO148" s="9">
        <v>1.0499999999999999E-3</v>
      </c>
      <c r="CP148" s="9">
        <v>1.9789999999999999E-2</v>
      </c>
      <c r="CQ148" s="9">
        <v>4.5769999999999998E-2</v>
      </c>
      <c r="CR148" s="9">
        <v>2.1389999999999999E-2</v>
      </c>
      <c r="CS148" s="9">
        <v>5.2830000000000002E-2</v>
      </c>
      <c r="CT148" s="9">
        <v>1.5509999999999999E-2</v>
      </c>
      <c r="CU148" s="9">
        <v>2.2089999999999999E-2</v>
      </c>
      <c r="CV148" s="9">
        <v>0.12923000000000001</v>
      </c>
      <c r="CW148" s="9">
        <v>1.56E-3</v>
      </c>
      <c r="CX148" s="9">
        <v>2.4129999999999999E-2</v>
      </c>
      <c r="CY148" s="9">
        <v>2.1069999999999998E-2</v>
      </c>
      <c r="CZ148" s="9">
        <v>5.7200000000000003E-3</v>
      </c>
      <c r="DA148" s="9">
        <v>4.0299999999999997E-3</v>
      </c>
      <c r="DB148" s="9">
        <v>1.6740000000000001E-2</v>
      </c>
      <c r="DC148" s="9">
        <v>4.7910000000000001E-2</v>
      </c>
      <c r="DD148" s="9">
        <v>3.65E-3</v>
      </c>
      <c r="DE148" s="9">
        <v>1.17052</v>
      </c>
      <c r="DF148" s="9">
        <v>3.6700000000000001E-3</v>
      </c>
      <c r="DG148" s="9">
        <v>6.2300000000000003E-3</v>
      </c>
      <c r="DH148" s="9">
        <v>0.32416</v>
      </c>
    </row>
    <row r="149" spans="1:112" s="8" customFormat="1" x14ac:dyDescent="0.15">
      <c r="A149" s="9" t="s">
        <v>258</v>
      </c>
      <c r="B149" s="9">
        <v>2.80776</v>
      </c>
      <c r="C149" s="9">
        <v>1.89222</v>
      </c>
      <c r="D149" s="9">
        <v>11.00468</v>
      </c>
      <c r="E149" s="9">
        <v>0.22650000000000001</v>
      </c>
      <c r="F149" s="9">
        <v>384.81538</v>
      </c>
      <c r="G149" s="9">
        <v>54.225090000000002</v>
      </c>
      <c r="H149" s="9">
        <v>0.86170000000000002</v>
      </c>
      <c r="I149" s="9">
        <v>4.8520000000000001E-2</v>
      </c>
      <c r="J149" s="9">
        <v>3.5459999999999998E-2</v>
      </c>
      <c r="K149" s="9">
        <v>2.2089999999999999E-2</v>
      </c>
      <c r="L149" s="9">
        <v>0.56908999999999998</v>
      </c>
      <c r="M149" s="9">
        <v>77.919319999999999</v>
      </c>
      <c r="N149" s="9">
        <v>37.464779999999998</v>
      </c>
      <c r="O149" s="9">
        <v>0.21254000000000001</v>
      </c>
      <c r="P149" s="9">
        <v>2.0025499999999998</v>
      </c>
      <c r="Q149" s="9">
        <v>2.1960099999999998</v>
      </c>
      <c r="R149" s="9">
        <v>1.494E-2</v>
      </c>
      <c r="S149" s="9">
        <v>0.56039000000000005</v>
      </c>
      <c r="T149" s="9">
        <v>1.0359999999999999E-2</v>
      </c>
      <c r="U149" s="9">
        <v>5.305E-2</v>
      </c>
      <c r="V149" s="9">
        <v>0.33504</v>
      </c>
      <c r="W149" s="9">
        <v>1.2019999999999999E-2</v>
      </c>
      <c r="X149" s="9">
        <v>0.17304</v>
      </c>
      <c r="Y149" s="9">
        <v>5.459E-2</v>
      </c>
      <c r="Z149" s="9">
        <v>2.7699999999999999E-2</v>
      </c>
      <c r="AA149" s="25">
        <v>9.9570000000000006E-2</v>
      </c>
      <c r="AB149" s="25">
        <v>0.44579000000000002</v>
      </c>
      <c r="AC149" s="9">
        <v>0.17204</v>
      </c>
      <c r="AD149" s="9">
        <v>8.2400000000000008E-3</v>
      </c>
      <c r="AE149" s="9">
        <v>0.69245999999999996</v>
      </c>
      <c r="AF149" s="25">
        <v>6.98292</v>
      </c>
      <c r="AG149" s="9">
        <v>0.74866999999999995</v>
      </c>
      <c r="AH149" s="9">
        <v>2.8388900000000001</v>
      </c>
      <c r="AI149" s="9">
        <v>9.8713999999999995</v>
      </c>
      <c r="AJ149" s="9">
        <v>6.99031</v>
      </c>
      <c r="AK149" s="9">
        <v>1.1612800000000001</v>
      </c>
      <c r="AL149" s="9">
        <v>0.41421000000000002</v>
      </c>
      <c r="AM149" s="9">
        <v>3.1251099999999998</v>
      </c>
      <c r="AN149" s="9">
        <v>8.6499999999999997E-3</v>
      </c>
      <c r="AO149" s="9">
        <v>3.082E-2</v>
      </c>
      <c r="AP149" s="9">
        <v>10.24367</v>
      </c>
      <c r="AQ149" s="25">
        <v>14.267110000000001</v>
      </c>
      <c r="AR149" s="9">
        <v>4.9250000000000002E-2</v>
      </c>
      <c r="AS149" s="9">
        <v>6.9589999999999999E-2</v>
      </c>
      <c r="AT149" s="25">
        <v>0.27844000000000002</v>
      </c>
      <c r="AU149" s="9">
        <v>0.18607000000000001</v>
      </c>
      <c r="AV149" s="25">
        <v>0.91293000000000002</v>
      </c>
      <c r="AW149" s="9">
        <v>1.3500000000000001E-3</v>
      </c>
      <c r="AX149" s="9">
        <v>5</v>
      </c>
      <c r="AY149" s="9">
        <v>0.17204</v>
      </c>
      <c r="AZ149" s="9">
        <v>0.15209</v>
      </c>
      <c r="BA149" s="9">
        <v>5.1799999999999997E-3</v>
      </c>
      <c r="BB149" s="9">
        <v>13.23936</v>
      </c>
      <c r="BC149" s="9">
        <v>2.385E-2</v>
      </c>
      <c r="BD149" s="9">
        <v>0.26868999999999998</v>
      </c>
      <c r="BE149" s="9">
        <v>0.13361999999999999</v>
      </c>
      <c r="BF149" s="9">
        <v>0.67491000000000001</v>
      </c>
      <c r="BG149" s="9">
        <v>1.87155</v>
      </c>
      <c r="BH149" s="9">
        <v>2.308E-2</v>
      </c>
      <c r="BI149" s="9">
        <v>0.58406999999999998</v>
      </c>
      <c r="BJ149" s="25">
        <v>0.16184000000000001</v>
      </c>
      <c r="BK149" s="9">
        <v>5</v>
      </c>
      <c r="BL149" s="9">
        <v>6.9099999999999995E-2</v>
      </c>
      <c r="BM149" s="9">
        <v>0.74711000000000005</v>
      </c>
      <c r="BN149" s="9">
        <v>0.25999</v>
      </c>
      <c r="BO149" s="25">
        <v>0.26688000000000001</v>
      </c>
      <c r="BP149" s="9">
        <v>2.8999999999999998E-3</v>
      </c>
      <c r="BQ149" s="9">
        <v>1.8290000000000001E-2</v>
      </c>
      <c r="BR149" s="9">
        <v>9.8059999999999994E-2</v>
      </c>
      <c r="BS149" s="9">
        <v>5.4769999999999999E-2</v>
      </c>
      <c r="BT149" s="9">
        <v>2.1299999999999999E-3</v>
      </c>
      <c r="BU149" s="25">
        <v>0.21223</v>
      </c>
      <c r="BV149" s="9">
        <v>2.2623799999999998</v>
      </c>
      <c r="BW149" s="9">
        <v>0.14612</v>
      </c>
      <c r="BX149" s="9">
        <v>2.97E-3</v>
      </c>
      <c r="BY149" s="9">
        <v>7.0830000000000004E-2</v>
      </c>
      <c r="BZ149" s="9">
        <v>4.1669999999999999E-2</v>
      </c>
      <c r="CA149" s="25">
        <v>7.2179900000000004</v>
      </c>
      <c r="CB149" s="25">
        <v>11.83596</v>
      </c>
      <c r="CC149" s="9">
        <v>1.24E-3</v>
      </c>
      <c r="CD149" s="9">
        <v>4.2000000000000002E-4</v>
      </c>
      <c r="CE149" s="9">
        <v>5</v>
      </c>
      <c r="CF149" s="9">
        <v>0.20302000000000001</v>
      </c>
      <c r="CG149" s="9">
        <v>0.43073</v>
      </c>
      <c r="CH149" s="9">
        <v>6.7799999999999999E-2</v>
      </c>
      <c r="CI149" s="9">
        <v>0.34822999999999998</v>
      </c>
      <c r="CJ149" s="9">
        <v>0.28848000000000001</v>
      </c>
      <c r="CK149" s="9">
        <v>0.28388999999999998</v>
      </c>
      <c r="CL149" s="9">
        <v>4.6600000000000001E-3</v>
      </c>
      <c r="CM149" s="9">
        <v>4.6710000000000002E-2</v>
      </c>
      <c r="CN149" s="9">
        <v>5</v>
      </c>
      <c r="CO149" s="9">
        <v>1.14E-3</v>
      </c>
      <c r="CP149" s="9">
        <v>1.6719999999999999E-2</v>
      </c>
      <c r="CQ149" s="9">
        <v>3.5529999999999999E-2</v>
      </c>
      <c r="CR149" s="9">
        <v>1.9359999999999999E-2</v>
      </c>
      <c r="CS149" s="9">
        <v>5.2220000000000003E-2</v>
      </c>
      <c r="CT149" s="9">
        <v>1.274E-2</v>
      </c>
      <c r="CU149" s="9">
        <v>1.899E-2</v>
      </c>
      <c r="CV149" s="9">
        <v>0.10811</v>
      </c>
      <c r="CW149" s="9">
        <v>1.32E-3</v>
      </c>
      <c r="CX149" s="9">
        <v>2.2249999999999999E-2</v>
      </c>
      <c r="CY149" s="9">
        <v>1.762E-2</v>
      </c>
      <c r="CZ149" s="9">
        <v>6.2599999999999999E-3</v>
      </c>
      <c r="DA149" s="9">
        <v>8.5400000000000007E-3</v>
      </c>
      <c r="DB149" s="9">
        <v>1.567E-2</v>
      </c>
      <c r="DC149" s="9">
        <v>4.6929999999999999E-2</v>
      </c>
      <c r="DD149" s="9">
        <v>3.2799999999999999E-3</v>
      </c>
      <c r="DE149" s="9">
        <v>1.22664</v>
      </c>
      <c r="DF149" s="9">
        <v>8.9099999999999995E-3</v>
      </c>
      <c r="DG149" s="9">
        <v>5.0099999999999997E-3</v>
      </c>
      <c r="DH149" s="9">
        <v>0.29798999999999998</v>
      </c>
    </row>
    <row r="150" spans="1:112" s="8" customFormat="1" x14ac:dyDescent="0.15">
      <c r="A150" s="9" t="s">
        <v>259</v>
      </c>
      <c r="B150" s="9">
        <v>3.9862899999999999</v>
      </c>
      <c r="C150" s="9">
        <v>3.1560999999999999</v>
      </c>
      <c r="D150" s="9">
        <v>10.337249999999999</v>
      </c>
      <c r="E150" s="9">
        <v>0.99551000000000001</v>
      </c>
      <c r="F150" s="9">
        <v>276.3571</v>
      </c>
      <c r="G150" s="9">
        <v>42.612789999999997</v>
      </c>
      <c r="H150" s="9">
        <v>1.36419</v>
      </c>
      <c r="I150" s="9">
        <v>7.2300000000000003E-2</v>
      </c>
      <c r="J150" s="9">
        <v>6.6259999999999999E-2</v>
      </c>
      <c r="K150" s="9">
        <v>2.316E-2</v>
      </c>
      <c r="L150" s="9">
        <v>0.52786999999999995</v>
      </c>
      <c r="M150" s="9">
        <v>65.183340000000001</v>
      </c>
      <c r="N150" s="9">
        <v>33.106560000000002</v>
      </c>
      <c r="O150" s="9">
        <v>0.18951000000000001</v>
      </c>
      <c r="P150" s="9">
        <v>1.6364799999999999</v>
      </c>
      <c r="Q150" s="9">
        <v>1.9251400000000001</v>
      </c>
      <c r="R150" s="9">
        <v>6.7099999999999998E-3</v>
      </c>
      <c r="S150" s="9">
        <v>0.5514</v>
      </c>
      <c r="T150" s="9">
        <v>1.508E-2</v>
      </c>
      <c r="U150" s="9">
        <v>8.652E-2</v>
      </c>
      <c r="V150" s="9">
        <v>0.34194000000000002</v>
      </c>
      <c r="W150" s="9">
        <v>2.5510000000000001E-2</v>
      </c>
      <c r="X150" s="9">
        <v>5.9110000000000003E-2</v>
      </c>
      <c r="Y150" s="9">
        <v>4.4310000000000002E-2</v>
      </c>
      <c r="Z150" s="9">
        <v>5.5509999999999997E-2</v>
      </c>
      <c r="AA150" s="25">
        <v>0.16272</v>
      </c>
      <c r="AB150" s="25">
        <v>0.16156999999999999</v>
      </c>
      <c r="AC150" s="9">
        <v>0.17352999999999999</v>
      </c>
      <c r="AD150" s="9">
        <v>1.018E-2</v>
      </c>
      <c r="AE150" s="9">
        <v>0.40551999999999999</v>
      </c>
      <c r="AF150" s="25">
        <v>5.1008899999999997</v>
      </c>
      <c r="AG150" s="9">
        <v>0.75617999999999996</v>
      </c>
      <c r="AH150" s="9">
        <v>3.30091</v>
      </c>
      <c r="AI150" s="9">
        <v>9.1558700000000002</v>
      </c>
      <c r="AJ150" s="9">
        <v>6.5811099999999998</v>
      </c>
      <c r="AK150" s="9">
        <v>1.13887</v>
      </c>
      <c r="AL150" s="9">
        <v>0.60074000000000005</v>
      </c>
      <c r="AM150" s="9">
        <v>3.1087500000000001</v>
      </c>
      <c r="AN150" s="9">
        <v>1.2959999999999999E-2</v>
      </c>
      <c r="AO150" s="9">
        <v>4.5109999999999997E-2</v>
      </c>
      <c r="AP150" s="9">
        <v>9.9563400000000009</v>
      </c>
      <c r="AQ150" s="25">
        <v>13.83032</v>
      </c>
      <c r="AR150" s="9">
        <v>3.2379999999999999E-2</v>
      </c>
      <c r="AS150" s="9">
        <v>7.4880000000000002E-2</v>
      </c>
      <c r="AT150" s="25">
        <v>0.25397999999999998</v>
      </c>
      <c r="AU150" s="9">
        <v>0.27805999999999997</v>
      </c>
      <c r="AV150" s="25">
        <v>1.33308</v>
      </c>
      <c r="AW150" s="9">
        <v>1.004E-2</v>
      </c>
      <c r="AX150" s="9">
        <v>5</v>
      </c>
      <c r="AY150" s="9">
        <v>0.20039000000000001</v>
      </c>
      <c r="AZ150" s="9">
        <v>0.30698999999999999</v>
      </c>
      <c r="BA150" s="9">
        <v>5.45E-3</v>
      </c>
      <c r="BB150" s="9">
        <v>12.412409999999999</v>
      </c>
      <c r="BC150" s="9">
        <v>8.2339999999999997E-2</v>
      </c>
      <c r="BD150" s="9">
        <v>0.33628999999999998</v>
      </c>
      <c r="BE150" s="9">
        <v>0.13561999999999999</v>
      </c>
      <c r="BF150" s="9">
        <v>0.89127000000000001</v>
      </c>
      <c r="BG150" s="9">
        <v>2.3267099999999998</v>
      </c>
      <c r="BH150" s="9">
        <v>4.7140000000000001E-2</v>
      </c>
      <c r="BI150" s="9">
        <v>0.54264000000000001</v>
      </c>
      <c r="BJ150" s="25">
        <v>0.16081999999999999</v>
      </c>
      <c r="BK150" s="9">
        <v>5</v>
      </c>
      <c r="BL150" s="9">
        <v>0.10259</v>
      </c>
      <c r="BM150" s="9">
        <v>0.71969000000000005</v>
      </c>
      <c r="BN150" s="9">
        <v>0.36857000000000001</v>
      </c>
      <c r="BO150" s="25">
        <v>0.21199999999999999</v>
      </c>
      <c r="BP150" s="9">
        <v>4.0099999999999997E-3</v>
      </c>
      <c r="BQ150" s="9">
        <v>2.862E-2</v>
      </c>
      <c r="BR150" s="9">
        <v>0.12111</v>
      </c>
      <c r="BS150" s="9">
        <v>5.6989999999999999E-2</v>
      </c>
      <c r="BT150" s="9">
        <v>2.6700000000000001E-3</v>
      </c>
      <c r="BU150" s="25">
        <v>0.43514999999999998</v>
      </c>
      <c r="BV150" s="9">
        <v>2.4578099999999998</v>
      </c>
      <c r="BW150" s="9">
        <v>0.15622</v>
      </c>
      <c r="BX150" s="9">
        <v>1.01E-3</v>
      </c>
      <c r="BY150" s="9">
        <v>0.18443000000000001</v>
      </c>
      <c r="BZ150" s="9">
        <v>5.5629999999999999E-2</v>
      </c>
      <c r="CA150" s="25">
        <v>7.0559200000000004</v>
      </c>
      <c r="CB150" s="25">
        <v>10.43125</v>
      </c>
      <c r="CC150" s="9">
        <v>9.7999999999999997E-4</v>
      </c>
      <c r="CD150" s="9">
        <v>2.9E-4</v>
      </c>
      <c r="CE150" s="9">
        <v>5</v>
      </c>
      <c r="CF150" s="9">
        <v>0.35724</v>
      </c>
      <c r="CG150" s="9">
        <v>0.64700000000000002</v>
      </c>
      <c r="CH150" s="9">
        <v>0.1164</v>
      </c>
      <c r="CI150" s="9">
        <v>0.72611999999999999</v>
      </c>
      <c r="CJ150" s="9">
        <v>0.55822000000000005</v>
      </c>
      <c r="CK150" s="9">
        <v>0.25186999999999998</v>
      </c>
      <c r="CL150" s="9">
        <v>4.9500000000000004E-3</v>
      </c>
      <c r="CM150" s="9">
        <v>2.1729999999999999E-2</v>
      </c>
      <c r="CN150" s="9">
        <v>5</v>
      </c>
      <c r="CO150" s="9">
        <v>7.1799999999999998E-3</v>
      </c>
      <c r="CP150" s="9">
        <v>2.7949999999999999E-2</v>
      </c>
      <c r="CQ150" s="9">
        <v>7.4069999999999997E-2</v>
      </c>
      <c r="CR150" s="9">
        <v>3.6119999999999999E-2</v>
      </c>
      <c r="CS150" s="9">
        <v>7.3859999999999995E-2</v>
      </c>
      <c r="CT150" s="9">
        <v>3.005E-2</v>
      </c>
      <c r="CU150" s="9">
        <v>3.5389999999999998E-2</v>
      </c>
      <c r="CV150" s="9">
        <v>0.2296</v>
      </c>
      <c r="CW150" s="9">
        <v>1.32E-3</v>
      </c>
      <c r="CX150" s="9">
        <v>5.212E-2</v>
      </c>
      <c r="CY150" s="9">
        <v>3.6729999999999999E-2</v>
      </c>
      <c r="CZ150" s="9">
        <v>4.5799999999999999E-3</v>
      </c>
      <c r="DA150" s="9">
        <v>1.0279999999999999E-2</v>
      </c>
      <c r="DB150" s="9">
        <v>3.4540000000000001E-2</v>
      </c>
      <c r="DC150" s="9">
        <v>7.6969999999999997E-2</v>
      </c>
      <c r="DD150" s="9">
        <v>4.4299999999999999E-3</v>
      </c>
      <c r="DE150" s="9">
        <v>1.0239</v>
      </c>
      <c r="DF150" s="9">
        <v>1.8400000000000001E-3</v>
      </c>
      <c r="DG150" s="9">
        <v>7.7999999999999996E-3</v>
      </c>
      <c r="DH150" s="9">
        <v>0.39340999999999998</v>
      </c>
    </row>
    <row r="151" spans="1:112" s="8" customFormat="1" x14ac:dyDescent="0.15">
      <c r="A151" s="9" t="s">
        <v>260</v>
      </c>
      <c r="B151" s="9">
        <v>3.99736</v>
      </c>
      <c r="C151" s="9">
        <v>3.5180799999999999</v>
      </c>
      <c r="D151" s="9">
        <v>11.4171</v>
      </c>
      <c r="E151" s="9">
        <v>0.76256000000000002</v>
      </c>
      <c r="F151" s="9">
        <v>328.27202999999997</v>
      </c>
      <c r="G151" s="9">
        <v>47.211039999999997</v>
      </c>
      <c r="H151" s="9">
        <v>1.08294</v>
      </c>
      <c r="I151" s="9">
        <v>5.9589999999999997E-2</v>
      </c>
      <c r="J151" s="9">
        <v>4.2759999999999999E-2</v>
      </c>
      <c r="K151" s="9">
        <v>4.7030000000000002E-2</v>
      </c>
      <c r="L151" s="9">
        <v>0.40309</v>
      </c>
      <c r="M151" s="9">
        <v>58.005380000000002</v>
      </c>
      <c r="N151" s="9">
        <v>26.358309999999999</v>
      </c>
      <c r="O151" s="9">
        <v>0.43886999999999998</v>
      </c>
      <c r="P151" s="9">
        <v>2.0268899999999999</v>
      </c>
      <c r="Q151" s="9">
        <v>1.8988400000000001</v>
      </c>
      <c r="R151" s="9">
        <v>1.0019999999999999E-2</v>
      </c>
      <c r="S151" s="9">
        <v>8.1442499999999995</v>
      </c>
      <c r="T151" s="9">
        <v>1.358E-2</v>
      </c>
      <c r="U151" s="9">
        <v>7.2300000000000003E-3</v>
      </c>
      <c r="V151" s="9">
        <v>0.21898999999999999</v>
      </c>
      <c r="W151" s="9">
        <v>1.4160000000000001E-2</v>
      </c>
      <c r="X151" s="9">
        <v>0.17036000000000001</v>
      </c>
      <c r="Y151" s="9">
        <v>6.6820000000000004E-2</v>
      </c>
      <c r="Z151" s="9">
        <v>1.255E-2</v>
      </c>
      <c r="AA151" s="25">
        <v>0.57996000000000003</v>
      </c>
      <c r="AB151" s="25">
        <v>0.37468000000000001</v>
      </c>
      <c r="AC151" s="9">
        <v>0.16217999999999999</v>
      </c>
      <c r="AD151" s="9">
        <v>7.7999999999999999E-4</v>
      </c>
      <c r="AE151" s="9">
        <v>0.37154999999999999</v>
      </c>
      <c r="AF151" s="25">
        <v>6.7583399999999996</v>
      </c>
      <c r="AG151" s="9">
        <v>0.83601999999999999</v>
      </c>
      <c r="AH151" s="9">
        <v>2.8769300000000002</v>
      </c>
      <c r="AI151" s="9">
        <v>7.4638299999999997</v>
      </c>
      <c r="AJ151" s="9">
        <v>5.1956899999999999</v>
      </c>
      <c r="AK151" s="9">
        <v>0.96387999999999996</v>
      </c>
      <c r="AL151" s="9">
        <v>0.48896000000000001</v>
      </c>
      <c r="AM151" s="9">
        <v>2.47052</v>
      </c>
      <c r="AN151" s="9">
        <v>1.37E-2</v>
      </c>
      <c r="AO151" s="9">
        <v>3.0620000000000001E-2</v>
      </c>
      <c r="AP151" s="9">
        <v>7.5995100000000004</v>
      </c>
      <c r="AQ151" s="25">
        <v>10.55115</v>
      </c>
      <c r="AR151" s="9">
        <v>2.145E-2</v>
      </c>
      <c r="AS151" s="9">
        <v>6.651E-2</v>
      </c>
      <c r="AT151" s="25">
        <v>0.26144000000000001</v>
      </c>
      <c r="AU151" s="9">
        <v>0.26668999999999998</v>
      </c>
      <c r="AV151" s="25">
        <v>1.13012</v>
      </c>
      <c r="AW151" s="9">
        <v>4.7800000000000004E-3</v>
      </c>
      <c r="AX151" s="9">
        <v>5</v>
      </c>
      <c r="AY151" s="9">
        <v>0.17224</v>
      </c>
      <c r="AZ151" s="9">
        <v>0.35293999999999998</v>
      </c>
      <c r="BA151" s="9">
        <v>8.6199999999999992E-3</v>
      </c>
      <c r="BB151" s="9">
        <v>15.779730000000001</v>
      </c>
      <c r="BC151" s="9">
        <v>6.4930000000000002E-2</v>
      </c>
      <c r="BD151" s="9">
        <v>0.30284</v>
      </c>
      <c r="BE151" s="9">
        <v>0.13272999999999999</v>
      </c>
      <c r="BF151" s="9">
        <v>0.94077999999999995</v>
      </c>
      <c r="BG151" s="9">
        <v>6.9202599999999999</v>
      </c>
      <c r="BH151" s="9">
        <v>4.2790000000000002E-2</v>
      </c>
      <c r="BI151" s="9">
        <v>0.41993999999999998</v>
      </c>
      <c r="BJ151" s="25">
        <v>0.17954999999999999</v>
      </c>
      <c r="BK151" s="9">
        <v>5</v>
      </c>
      <c r="BL151" s="9">
        <v>7.8649999999999998E-2</v>
      </c>
      <c r="BM151" s="9">
        <v>0.54649000000000003</v>
      </c>
      <c r="BN151" s="9">
        <v>0.26817999999999997</v>
      </c>
      <c r="BO151" s="25">
        <v>0.26433000000000001</v>
      </c>
      <c r="BP151" s="9">
        <v>7.3200000000000001E-3</v>
      </c>
      <c r="BQ151" s="9">
        <v>2.8510000000000001E-2</v>
      </c>
      <c r="BR151" s="9">
        <v>9.0870000000000006E-2</v>
      </c>
      <c r="BS151" s="9">
        <v>4.4760000000000001E-2</v>
      </c>
      <c r="BT151" s="9">
        <v>1.83E-3</v>
      </c>
      <c r="BU151" s="25">
        <v>1.6212899999999999</v>
      </c>
      <c r="BV151" s="9">
        <v>2.2221700000000002</v>
      </c>
      <c r="BW151" s="9">
        <v>0.11452</v>
      </c>
      <c r="BX151" s="9">
        <v>1.8400000000000001E-3</v>
      </c>
      <c r="BY151" s="9">
        <v>0.12085</v>
      </c>
      <c r="BZ151" s="9">
        <v>5.7579999999999999E-2</v>
      </c>
      <c r="CA151" s="25">
        <v>6.7766099999999998</v>
      </c>
      <c r="CB151" s="25">
        <v>10.22424</v>
      </c>
      <c r="CC151" s="9">
        <v>1.3699999999999999E-3</v>
      </c>
      <c r="CD151" s="9">
        <v>1.74E-3</v>
      </c>
      <c r="CE151" s="9">
        <v>5</v>
      </c>
      <c r="CF151" s="9">
        <v>1.0255099999999999</v>
      </c>
      <c r="CG151" s="9">
        <v>0.52856000000000003</v>
      </c>
      <c r="CH151" s="9">
        <v>6.7040000000000002E-2</v>
      </c>
      <c r="CI151" s="9">
        <v>0.58891000000000004</v>
      </c>
      <c r="CJ151" s="9">
        <v>0.46004</v>
      </c>
      <c r="CK151" s="9">
        <v>0.22262000000000001</v>
      </c>
      <c r="CL151" s="9">
        <v>3.5599999999999998E-3</v>
      </c>
      <c r="CM151" s="9">
        <v>2.0879999999999999E-2</v>
      </c>
      <c r="CN151" s="9">
        <v>5</v>
      </c>
      <c r="CO151" s="9">
        <v>5.5999999999999999E-3</v>
      </c>
      <c r="CP151" s="9">
        <v>3.1440000000000003E-2</v>
      </c>
      <c r="CQ151" s="9">
        <v>9.2450000000000004E-2</v>
      </c>
      <c r="CR151" s="9">
        <v>4.2020000000000002E-2</v>
      </c>
      <c r="CS151" s="9">
        <v>6.5129999999999993E-2</v>
      </c>
      <c r="CT151" s="9">
        <v>3.6970000000000003E-2</v>
      </c>
      <c r="CU151" s="9">
        <v>4.1230000000000003E-2</v>
      </c>
      <c r="CV151" s="9">
        <v>0.31052000000000002</v>
      </c>
      <c r="CW151" s="9">
        <v>9.7999999999999997E-4</v>
      </c>
      <c r="CX151" s="9">
        <v>7.5009999999999993E-2</v>
      </c>
      <c r="CY151" s="9">
        <v>4.487E-2</v>
      </c>
      <c r="CZ151" s="9">
        <v>4.6299999999999996E-3</v>
      </c>
      <c r="DA151" s="9">
        <v>1.2869999999999999E-2</v>
      </c>
      <c r="DB151" s="9">
        <v>3.5709999999999999E-2</v>
      </c>
      <c r="DC151" s="9">
        <v>9.1969999999999996E-2</v>
      </c>
      <c r="DD151" s="9">
        <v>5.0499999999999998E-3</v>
      </c>
      <c r="DE151" s="9">
        <v>1.0676000000000001</v>
      </c>
      <c r="DF151" s="9">
        <v>3.7799999999999999E-3</v>
      </c>
      <c r="DG151" s="9">
        <v>1.5299999999999999E-3</v>
      </c>
      <c r="DH151" s="9">
        <v>0.35385</v>
      </c>
    </row>
    <row r="152" spans="1:112" s="8" customFormat="1" x14ac:dyDescent="0.15">
      <c r="A152" s="9" t="s">
        <v>261</v>
      </c>
      <c r="B152" s="9">
        <v>3.5768</v>
      </c>
      <c r="C152" s="9">
        <v>1.48922</v>
      </c>
      <c r="D152" s="9">
        <v>9.0181299999999993</v>
      </c>
      <c r="E152" s="9">
        <v>0.16084000000000001</v>
      </c>
      <c r="F152" s="9">
        <v>284.99322000000001</v>
      </c>
      <c r="G152" s="9">
        <v>49.937190000000001</v>
      </c>
      <c r="H152" s="9">
        <v>1.04339</v>
      </c>
      <c r="I152" s="9">
        <v>6.3880000000000006E-2</v>
      </c>
      <c r="J152" s="9">
        <v>1.983E-2</v>
      </c>
      <c r="K152" s="9">
        <v>4.6299999999999996E-3</v>
      </c>
      <c r="L152" s="9">
        <v>0.54620999999999997</v>
      </c>
      <c r="M152" s="9">
        <v>68.443550000000002</v>
      </c>
      <c r="N152" s="9">
        <v>35.299860000000002</v>
      </c>
      <c r="O152" s="9">
        <v>0.15614</v>
      </c>
      <c r="P152" s="9">
        <v>1.49868</v>
      </c>
      <c r="Q152" s="9">
        <v>2.4546399999999999</v>
      </c>
      <c r="R152" s="9">
        <v>1.1039999999999999E-2</v>
      </c>
      <c r="S152" s="9">
        <v>0.98853000000000002</v>
      </c>
      <c r="T152" s="9">
        <v>1.265E-2</v>
      </c>
      <c r="U152" s="9">
        <v>0.10349</v>
      </c>
      <c r="V152" s="9">
        <v>0.34383000000000002</v>
      </c>
      <c r="W152" s="9">
        <v>4.8199999999999996E-3</v>
      </c>
      <c r="X152" s="9">
        <v>0.24503</v>
      </c>
      <c r="Y152" s="9">
        <v>5.4609999999999999E-2</v>
      </c>
      <c r="Z152" s="9">
        <v>5.466E-2</v>
      </c>
      <c r="AA152" s="25">
        <v>0.30925999999999998</v>
      </c>
      <c r="AB152" s="25">
        <v>0.41909000000000002</v>
      </c>
      <c r="AC152" s="9">
        <v>0.19026999999999999</v>
      </c>
      <c r="AD152" s="9">
        <v>8.5599999999999999E-3</v>
      </c>
      <c r="AE152" s="9">
        <v>0.72218000000000004</v>
      </c>
      <c r="AF152" s="25">
        <v>5.8021200000000004</v>
      </c>
      <c r="AG152" s="9">
        <v>1.22366</v>
      </c>
      <c r="AH152" s="9">
        <v>3.4752900000000002</v>
      </c>
      <c r="AI152" s="9">
        <v>10.16447</v>
      </c>
      <c r="AJ152" s="9">
        <v>7.2679999999999998</v>
      </c>
      <c r="AK152" s="9">
        <v>1.3265100000000001</v>
      </c>
      <c r="AL152" s="9">
        <v>0.32951000000000003</v>
      </c>
      <c r="AM152" s="9">
        <v>3.33141</v>
      </c>
      <c r="AN152" s="9">
        <v>5.64E-3</v>
      </c>
      <c r="AO152" s="9">
        <v>1.9769999999999999E-2</v>
      </c>
      <c r="AP152" s="9">
        <v>11.16638</v>
      </c>
      <c r="AQ152" s="25">
        <v>15.458769999999999</v>
      </c>
      <c r="AR152" s="9">
        <v>1.874E-2</v>
      </c>
      <c r="AS152" s="9">
        <v>4.2459999999999998E-2</v>
      </c>
      <c r="AT152" s="25">
        <v>0.29718</v>
      </c>
      <c r="AU152" s="9">
        <v>0.22083</v>
      </c>
      <c r="AV152" s="25">
        <v>1.33324</v>
      </c>
      <c r="AW152" s="9">
        <v>2.49E-3</v>
      </c>
      <c r="AX152" s="9">
        <v>5</v>
      </c>
      <c r="AY152" s="9">
        <v>0.16755</v>
      </c>
      <c r="AZ152" s="9">
        <v>0.26824999999999999</v>
      </c>
      <c r="BA152" s="9">
        <v>2.97E-3</v>
      </c>
      <c r="BB152" s="9">
        <v>14.75164</v>
      </c>
      <c r="BC152" s="9">
        <v>6.7540000000000003E-2</v>
      </c>
      <c r="BD152" s="9">
        <v>0.33953</v>
      </c>
      <c r="BE152" s="9">
        <v>0.12388</v>
      </c>
      <c r="BF152" s="9">
        <v>0.85014000000000001</v>
      </c>
      <c r="BG152" s="9">
        <v>1.83135</v>
      </c>
      <c r="BH152" s="9">
        <v>3.4360000000000002E-2</v>
      </c>
      <c r="BI152" s="9">
        <v>0.61187000000000002</v>
      </c>
      <c r="BJ152" s="25">
        <v>0.30734</v>
      </c>
      <c r="BK152" s="9">
        <v>5</v>
      </c>
      <c r="BL152" s="9">
        <v>7.4639999999999998E-2</v>
      </c>
      <c r="BM152" s="9">
        <v>0.82074999999999998</v>
      </c>
      <c r="BN152" s="9">
        <v>0.25991999999999998</v>
      </c>
      <c r="BO152" s="25">
        <v>0.22628999999999999</v>
      </c>
      <c r="BP152" s="9">
        <v>4.1599999999999996E-3</v>
      </c>
      <c r="BQ152" s="9">
        <v>2.742E-2</v>
      </c>
      <c r="BR152" s="9">
        <v>0.13419</v>
      </c>
      <c r="BS152" s="9">
        <v>6.5420000000000006E-2</v>
      </c>
      <c r="BT152" s="9">
        <v>4.4000000000000002E-4</v>
      </c>
      <c r="BU152" s="25">
        <v>0.37180999999999997</v>
      </c>
      <c r="BV152" s="9">
        <v>2.8845900000000002</v>
      </c>
      <c r="BW152" s="9">
        <v>0.16081000000000001</v>
      </c>
      <c r="BX152" s="9">
        <v>2.14E-3</v>
      </c>
      <c r="BY152" s="9">
        <v>0.13614999999999999</v>
      </c>
      <c r="BZ152" s="9">
        <v>5.7660000000000003E-2</v>
      </c>
      <c r="CA152" s="25">
        <v>8.2899499999999993</v>
      </c>
      <c r="CB152" s="25">
        <v>10.17468</v>
      </c>
      <c r="CC152" s="9">
        <v>1.9499999999999999E-3</v>
      </c>
      <c r="CD152" s="9">
        <v>1.8500000000000001E-3</v>
      </c>
      <c r="CE152" s="9">
        <v>5</v>
      </c>
      <c r="CF152" s="9">
        <v>0.48144999999999999</v>
      </c>
      <c r="CG152" s="9">
        <v>0.58913000000000004</v>
      </c>
      <c r="CH152" s="9">
        <v>6.0199999999999997E-2</v>
      </c>
      <c r="CI152" s="9">
        <v>0.58111999999999997</v>
      </c>
      <c r="CJ152" s="9">
        <v>0.44771</v>
      </c>
      <c r="CK152" s="9">
        <v>0.26895999999999998</v>
      </c>
      <c r="CL152" s="9">
        <v>2.7799999999999999E-3</v>
      </c>
      <c r="CM152" s="9">
        <v>2.009E-2</v>
      </c>
      <c r="CN152" s="9">
        <v>5</v>
      </c>
      <c r="CO152" s="9">
        <v>5.0299999999999997E-3</v>
      </c>
      <c r="CP152" s="9">
        <v>2.6210000000000001E-2</v>
      </c>
      <c r="CQ152" s="9">
        <v>6.7330000000000001E-2</v>
      </c>
      <c r="CR152" s="9">
        <v>3.1660000000000001E-2</v>
      </c>
      <c r="CS152" s="9">
        <v>6.3869999999999996E-2</v>
      </c>
      <c r="CT152" s="9">
        <v>2.6440000000000002E-2</v>
      </c>
      <c r="CU152" s="9">
        <v>3.0689999999999999E-2</v>
      </c>
      <c r="CV152" s="9">
        <v>0.20394000000000001</v>
      </c>
      <c r="CW152" s="9">
        <v>1.8400000000000001E-3</v>
      </c>
      <c r="CX152" s="9">
        <v>4.4650000000000002E-2</v>
      </c>
      <c r="CY152" s="9">
        <v>2.869E-2</v>
      </c>
      <c r="CZ152" s="9">
        <v>8.94E-3</v>
      </c>
      <c r="DA152" s="9">
        <v>9.4999999999999998E-3</v>
      </c>
      <c r="DB152" s="9">
        <v>2.383E-2</v>
      </c>
      <c r="DC152" s="9">
        <v>6.0440000000000001E-2</v>
      </c>
      <c r="DD152" s="9">
        <v>5.47E-3</v>
      </c>
      <c r="DE152" s="9">
        <v>1.23272</v>
      </c>
      <c r="DF152" s="9">
        <v>2E-3</v>
      </c>
      <c r="DG152" s="9">
        <v>4.7600000000000003E-3</v>
      </c>
      <c r="DH152" s="9">
        <v>0.30765999999999999</v>
      </c>
    </row>
    <row r="153" spans="1:112" s="8" customFormat="1" x14ac:dyDescent="0.15">
      <c r="A153" s="9" t="s">
        <v>262</v>
      </c>
      <c r="B153" s="9">
        <v>3.0663900000000002</v>
      </c>
      <c r="C153" s="9">
        <v>1.0276099999999999</v>
      </c>
      <c r="D153" s="9">
        <v>8.2353699999999996</v>
      </c>
      <c r="E153" s="9">
        <v>6.9580000000000003E-2</v>
      </c>
      <c r="F153" s="9">
        <v>320.63986999999997</v>
      </c>
      <c r="G153" s="9">
        <v>47.524340000000002</v>
      </c>
      <c r="H153" s="9">
        <v>0.72070999999999996</v>
      </c>
      <c r="I153" s="9">
        <v>6.3369999999999996E-2</v>
      </c>
      <c r="J153" s="9">
        <v>8.9499999999999996E-3</v>
      </c>
      <c r="K153" s="9">
        <v>0</v>
      </c>
      <c r="L153" s="9">
        <v>0.58821999999999997</v>
      </c>
      <c r="M153" s="9">
        <v>77.698779999999999</v>
      </c>
      <c r="N153" s="9">
        <v>39.057589999999998</v>
      </c>
      <c r="O153" s="9">
        <v>0.15614</v>
      </c>
      <c r="P153" s="9">
        <v>1.49868</v>
      </c>
      <c r="Q153" s="9">
        <v>2.4546399999999999</v>
      </c>
      <c r="R153" s="9">
        <v>1.1039999999999999E-2</v>
      </c>
      <c r="S153" s="9">
        <v>0.98853000000000002</v>
      </c>
      <c r="T153" s="9">
        <v>1.265E-2</v>
      </c>
      <c r="U153" s="9">
        <v>0.10349</v>
      </c>
      <c r="V153" s="9">
        <v>0.34383000000000002</v>
      </c>
      <c r="W153" s="9">
        <v>4.8199999999999996E-3</v>
      </c>
      <c r="X153" s="9">
        <v>0.24503</v>
      </c>
      <c r="Y153" s="9">
        <v>5.4609999999999999E-2</v>
      </c>
      <c r="Z153" s="9">
        <v>5.466E-2</v>
      </c>
      <c r="AA153" s="25">
        <v>0.30925999999999998</v>
      </c>
      <c r="AB153" s="25">
        <v>0.41909000000000002</v>
      </c>
      <c r="AC153" s="9">
        <v>0.19026999999999999</v>
      </c>
      <c r="AD153" s="9">
        <v>8.5599999999999999E-3</v>
      </c>
      <c r="AE153" s="9">
        <v>0.72218000000000004</v>
      </c>
      <c r="AF153" s="25">
        <v>5.8021200000000004</v>
      </c>
      <c r="AG153" s="9">
        <v>1.22366</v>
      </c>
      <c r="AH153" s="9">
        <v>3.4752900000000002</v>
      </c>
      <c r="AI153" s="9">
        <v>10.16447</v>
      </c>
      <c r="AJ153" s="9">
        <v>7.2679999999999998</v>
      </c>
      <c r="AK153" s="9">
        <v>1.3265100000000001</v>
      </c>
      <c r="AL153" s="9">
        <v>0.32951000000000003</v>
      </c>
      <c r="AM153" s="9">
        <v>3.33141</v>
      </c>
      <c r="AN153" s="9">
        <v>5.64E-3</v>
      </c>
      <c r="AO153" s="9">
        <v>1.9769999999999999E-2</v>
      </c>
      <c r="AP153" s="9">
        <v>11.16638</v>
      </c>
      <c r="AQ153" s="25">
        <v>15.458769999999999</v>
      </c>
      <c r="AR153" s="9">
        <v>1.874E-2</v>
      </c>
      <c r="AS153" s="9">
        <v>4.2459999999999998E-2</v>
      </c>
      <c r="AT153" s="25">
        <v>0.29718</v>
      </c>
      <c r="AU153" s="9">
        <v>0.22083</v>
      </c>
      <c r="AV153" s="25">
        <v>1.33324</v>
      </c>
      <c r="AW153" s="9">
        <v>2.49E-3</v>
      </c>
      <c r="AX153" s="9">
        <v>5</v>
      </c>
      <c r="AY153" s="9">
        <v>0.16755</v>
      </c>
      <c r="AZ153" s="9">
        <v>0.26824999999999999</v>
      </c>
      <c r="BA153" s="9">
        <v>2.97E-3</v>
      </c>
      <c r="BB153" s="9">
        <v>14.75164</v>
      </c>
      <c r="BC153" s="9">
        <v>6.7540000000000003E-2</v>
      </c>
      <c r="BD153" s="9">
        <v>0.33953</v>
      </c>
      <c r="BE153" s="9">
        <v>0.12388</v>
      </c>
      <c r="BF153" s="9">
        <v>0.85014000000000001</v>
      </c>
      <c r="BG153" s="9">
        <v>1.83135</v>
      </c>
      <c r="BH153" s="9">
        <v>3.4360000000000002E-2</v>
      </c>
      <c r="BI153" s="9">
        <v>0.61187000000000002</v>
      </c>
      <c r="BJ153" s="25">
        <v>0.30734</v>
      </c>
      <c r="BK153" s="9">
        <v>5</v>
      </c>
      <c r="BL153" s="9">
        <v>7.4639999999999998E-2</v>
      </c>
      <c r="BM153" s="9">
        <v>0.82074999999999998</v>
      </c>
      <c r="BN153" s="9">
        <v>0.25991999999999998</v>
      </c>
      <c r="BO153" s="25">
        <v>0.22628999999999999</v>
      </c>
      <c r="BP153" s="9">
        <v>4.1599999999999996E-3</v>
      </c>
      <c r="BQ153" s="9">
        <v>2.742E-2</v>
      </c>
      <c r="BR153" s="9">
        <v>0.13419</v>
      </c>
      <c r="BS153" s="9">
        <v>6.5420000000000006E-2</v>
      </c>
      <c r="BT153" s="9">
        <v>4.4000000000000002E-4</v>
      </c>
      <c r="BU153" s="25">
        <v>0.37180999999999997</v>
      </c>
      <c r="BV153" s="9">
        <v>2.8845900000000002</v>
      </c>
      <c r="BW153" s="9">
        <v>0.16081000000000001</v>
      </c>
      <c r="BX153" s="9">
        <v>2.14E-3</v>
      </c>
      <c r="BY153" s="9">
        <v>0.13614999999999999</v>
      </c>
      <c r="BZ153" s="9">
        <v>5.7660000000000003E-2</v>
      </c>
      <c r="CA153" s="25">
        <v>8.2899499999999993</v>
      </c>
      <c r="CB153" s="25">
        <v>10.17468</v>
      </c>
      <c r="CC153" s="9">
        <v>1.9499999999999999E-3</v>
      </c>
      <c r="CD153" s="9">
        <v>1.8500000000000001E-3</v>
      </c>
      <c r="CE153" s="9">
        <v>5</v>
      </c>
      <c r="CF153" s="9">
        <v>0.48144999999999999</v>
      </c>
      <c r="CG153" s="9">
        <v>0.58913000000000004</v>
      </c>
      <c r="CH153" s="9">
        <v>6.0199999999999997E-2</v>
      </c>
      <c r="CI153" s="9">
        <v>0.58111999999999997</v>
      </c>
      <c r="CJ153" s="9">
        <v>0.44771</v>
      </c>
      <c r="CK153" s="9">
        <v>0.26895999999999998</v>
      </c>
      <c r="CL153" s="9">
        <v>2.7799999999999999E-3</v>
      </c>
      <c r="CM153" s="9">
        <v>2.009E-2</v>
      </c>
      <c r="CN153" s="9">
        <v>5</v>
      </c>
      <c r="CO153" s="9">
        <v>5.0299999999999997E-3</v>
      </c>
      <c r="CP153" s="9">
        <v>2.6210000000000001E-2</v>
      </c>
      <c r="CQ153" s="9">
        <v>6.7330000000000001E-2</v>
      </c>
      <c r="CR153" s="9">
        <v>3.1660000000000001E-2</v>
      </c>
      <c r="CS153" s="9">
        <v>6.3869999999999996E-2</v>
      </c>
      <c r="CT153" s="9">
        <v>2.6440000000000002E-2</v>
      </c>
      <c r="CU153" s="9">
        <v>3.0689999999999999E-2</v>
      </c>
      <c r="CV153" s="9">
        <v>0.20394000000000001</v>
      </c>
      <c r="CW153" s="9">
        <v>1.8400000000000001E-3</v>
      </c>
      <c r="CX153" s="9">
        <v>4.4650000000000002E-2</v>
      </c>
      <c r="CY153" s="9">
        <v>2.869E-2</v>
      </c>
      <c r="CZ153" s="9">
        <v>8.94E-3</v>
      </c>
      <c r="DA153" s="9">
        <v>9.4999999999999998E-3</v>
      </c>
      <c r="DB153" s="9">
        <v>2.383E-2</v>
      </c>
      <c r="DC153" s="9">
        <v>6.0440000000000001E-2</v>
      </c>
      <c r="DD153" s="9">
        <v>5.47E-3</v>
      </c>
      <c r="DE153" s="9">
        <v>1.23272</v>
      </c>
      <c r="DF153" s="9">
        <v>2E-3</v>
      </c>
      <c r="DG153" s="9">
        <v>4.7600000000000003E-3</v>
      </c>
      <c r="DH153" s="9">
        <v>0.30765999999999999</v>
      </c>
    </row>
    <row r="154" spans="1:112" s="8" customFormat="1" x14ac:dyDescent="0.15">
      <c r="A154" s="9" t="s">
        <v>263</v>
      </c>
      <c r="B154" s="9">
        <v>2.9985200000000001</v>
      </c>
      <c r="C154" s="9">
        <v>1.6872100000000001</v>
      </c>
      <c r="D154" s="9">
        <v>13.887779999999999</v>
      </c>
      <c r="E154" s="9">
        <v>0.14033999999999999</v>
      </c>
      <c r="F154" s="9">
        <v>635.97686999999996</v>
      </c>
      <c r="G154" s="9">
        <v>96.999610000000004</v>
      </c>
      <c r="H154" s="9">
        <v>0.73607999999999996</v>
      </c>
      <c r="I154" s="9">
        <v>7.8320000000000001E-2</v>
      </c>
      <c r="J154" s="9">
        <v>4.4659999999999998E-2</v>
      </c>
      <c r="K154" s="9">
        <v>2.6190000000000001E-2</v>
      </c>
      <c r="L154" s="9">
        <v>1.65574</v>
      </c>
      <c r="M154" s="9">
        <v>180.67688999999999</v>
      </c>
      <c r="N154" s="9">
        <v>103.88289</v>
      </c>
      <c r="O154" s="9">
        <v>0.18781999999999999</v>
      </c>
      <c r="P154" s="9">
        <v>2.2825000000000002</v>
      </c>
      <c r="Q154" s="9">
        <v>3.2818800000000001</v>
      </c>
      <c r="R154" s="9">
        <v>1.197E-2</v>
      </c>
      <c r="S154" s="9">
        <v>1.05921</v>
      </c>
      <c r="T154" s="9">
        <v>1.1440000000000001E-2</v>
      </c>
      <c r="U154" s="9">
        <v>3.653E-2</v>
      </c>
      <c r="V154" s="9">
        <v>0.33540999999999999</v>
      </c>
      <c r="W154" s="9">
        <v>1.285E-2</v>
      </c>
      <c r="X154" s="9">
        <v>0.38756000000000002</v>
      </c>
      <c r="Y154" s="9">
        <v>5.5329999999999997E-2</v>
      </c>
      <c r="Z154" s="9">
        <v>4.2799999999999998E-2</v>
      </c>
      <c r="AA154" s="25">
        <v>9.8519999999999996E-2</v>
      </c>
      <c r="AB154" s="25">
        <v>6.012E-2</v>
      </c>
      <c r="AC154" s="9">
        <v>0.30448999999999998</v>
      </c>
      <c r="AD154" s="9">
        <v>1.205E-2</v>
      </c>
      <c r="AE154" s="9">
        <v>1.8138799999999999</v>
      </c>
      <c r="AF154" s="25">
        <v>5.8142500000000004</v>
      </c>
      <c r="AG154" s="9">
        <v>1.16675</v>
      </c>
      <c r="AH154" s="9">
        <v>6.7688899999999999</v>
      </c>
      <c r="AI154" s="9">
        <v>31.221419999999998</v>
      </c>
      <c r="AJ154" s="9">
        <v>21.517410000000002</v>
      </c>
      <c r="AK154" s="9">
        <v>3.7965</v>
      </c>
      <c r="AL154" s="9">
        <v>0.42129</v>
      </c>
      <c r="AM154" s="9">
        <v>9.6675699999999996</v>
      </c>
      <c r="AN154" s="9">
        <v>8.1200000000000005E-3</v>
      </c>
      <c r="AO154" s="9">
        <v>7.4590000000000004E-2</v>
      </c>
      <c r="AP154" s="9">
        <v>37.826909999999998</v>
      </c>
      <c r="AQ154" s="25">
        <v>52.559060000000002</v>
      </c>
      <c r="AR154" s="9">
        <v>2.6880000000000001E-2</v>
      </c>
      <c r="AS154" s="9">
        <v>0.11774999999999999</v>
      </c>
      <c r="AT154" s="25">
        <v>0.37064999999999998</v>
      </c>
      <c r="AU154" s="9">
        <v>0.43415999999999999</v>
      </c>
      <c r="AV154" s="25">
        <v>1.69038</v>
      </c>
      <c r="AW154" s="9">
        <v>7.43E-3</v>
      </c>
      <c r="AX154" s="9">
        <v>5</v>
      </c>
      <c r="AY154" s="9">
        <v>0.21829000000000001</v>
      </c>
      <c r="AZ154" s="9">
        <v>0.38301000000000002</v>
      </c>
      <c r="BA154" s="9">
        <v>5.11E-3</v>
      </c>
      <c r="BB154" s="9">
        <v>47.502510000000001</v>
      </c>
      <c r="BC154" s="9">
        <v>0.18479999999999999</v>
      </c>
      <c r="BD154" s="9">
        <v>0.94796999999999998</v>
      </c>
      <c r="BE154" s="9">
        <v>0.12329</v>
      </c>
      <c r="BF154" s="9">
        <v>0.90198</v>
      </c>
      <c r="BG154" s="9">
        <v>1.01545</v>
      </c>
      <c r="BH154" s="9">
        <v>4.1529999999999997E-2</v>
      </c>
      <c r="BI154" s="9">
        <v>1.8557999999999999</v>
      </c>
      <c r="BJ154" s="25">
        <v>0.28991</v>
      </c>
      <c r="BK154" s="9">
        <v>5</v>
      </c>
      <c r="BL154" s="9">
        <v>6.6570000000000004E-2</v>
      </c>
      <c r="BM154" s="9">
        <v>2.8916400000000002</v>
      </c>
      <c r="BN154" s="9">
        <v>0.46858</v>
      </c>
      <c r="BO154" s="25">
        <v>0.40910000000000002</v>
      </c>
      <c r="BP154" s="9">
        <v>8.8500000000000002E-3</v>
      </c>
      <c r="BQ154" s="9">
        <v>5.0369999999999998E-2</v>
      </c>
      <c r="BR154" s="9">
        <v>0.44792999999999999</v>
      </c>
      <c r="BS154" s="9">
        <v>0.33374999999999999</v>
      </c>
      <c r="BT154" s="9">
        <v>1.7799999999999999E-3</v>
      </c>
      <c r="BU154" s="25">
        <v>0.14277000000000001</v>
      </c>
      <c r="BV154" s="9">
        <v>8.2603799999999996</v>
      </c>
      <c r="BW154" s="9">
        <v>0.44533</v>
      </c>
      <c r="BX154" s="9">
        <v>3.2200000000000002E-3</v>
      </c>
      <c r="BY154" s="9">
        <v>0.25235000000000002</v>
      </c>
      <c r="BZ154" s="9">
        <v>0.11642</v>
      </c>
      <c r="CA154" s="25">
        <v>10.67432</v>
      </c>
      <c r="CB154" s="25">
        <v>22.84121</v>
      </c>
      <c r="CC154" s="9">
        <v>1.57E-3</v>
      </c>
      <c r="CD154" s="9">
        <v>1.23E-3</v>
      </c>
      <c r="CE154" s="9">
        <v>5</v>
      </c>
      <c r="CF154" s="9">
        <v>0.20801</v>
      </c>
      <c r="CG154" s="9">
        <v>1.28288</v>
      </c>
      <c r="CH154" s="9">
        <v>0.11254</v>
      </c>
      <c r="CI154" s="9">
        <v>1.2183200000000001</v>
      </c>
      <c r="CJ154" s="9">
        <v>0.93659999999999999</v>
      </c>
      <c r="CK154" s="9">
        <v>0.82940999999999998</v>
      </c>
      <c r="CL154" s="9">
        <v>3.7200000000000002E-3</v>
      </c>
      <c r="CM154" s="9">
        <v>3.4520000000000002E-2</v>
      </c>
      <c r="CN154" s="9">
        <v>5</v>
      </c>
      <c r="CO154" s="9">
        <v>4.6100000000000004E-3</v>
      </c>
      <c r="CP154" s="9">
        <v>3.7850000000000002E-2</v>
      </c>
      <c r="CQ154" s="9">
        <v>9.5689999999999997E-2</v>
      </c>
      <c r="CR154" s="9">
        <v>4.4979999999999999E-2</v>
      </c>
      <c r="CS154" s="9">
        <v>0.13596</v>
      </c>
      <c r="CT154" s="9">
        <v>3.9739999999999998E-2</v>
      </c>
      <c r="CU154" s="9">
        <v>4.3499999999999997E-2</v>
      </c>
      <c r="CV154" s="9">
        <v>0.30771999999999999</v>
      </c>
      <c r="CW154" s="9">
        <v>1.4599999999999999E-3</v>
      </c>
      <c r="CX154" s="9">
        <v>7.1870000000000003E-2</v>
      </c>
      <c r="CY154" s="9">
        <v>4.7620000000000003E-2</v>
      </c>
      <c r="CZ154" s="9">
        <v>5.3899999999999998E-3</v>
      </c>
      <c r="DA154" s="9">
        <v>1.7299999999999999E-2</v>
      </c>
      <c r="DB154" s="9">
        <v>4.0239999999999998E-2</v>
      </c>
      <c r="DC154" s="9">
        <v>0.10136000000000001</v>
      </c>
      <c r="DD154" s="9">
        <v>4.6800000000000001E-3</v>
      </c>
      <c r="DE154" s="9">
        <v>1.55339</v>
      </c>
      <c r="DF154" s="9">
        <v>6.7000000000000002E-3</v>
      </c>
      <c r="DG154" s="9">
        <v>6.6600000000000001E-3</v>
      </c>
      <c r="DH154" s="9">
        <v>0.46029999999999999</v>
      </c>
    </row>
    <row r="155" spans="1:112" s="8" customFormat="1" x14ac:dyDescent="0.15">
      <c r="A155" s="9" t="s">
        <v>264</v>
      </c>
      <c r="B155" s="9">
        <v>2.98339</v>
      </c>
      <c r="C155" s="9">
        <v>3.4620099999999998</v>
      </c>
      <c r="D155" s="9">
        <v>9.2123799999999996</v>
      </c>
      <c r="E155" s="9">
        <v>0.35197000000000001</v>
      </c>
      <c r="F155" s="9">
        <v>296.32846999999998</v>
      </c>
      <c r="G155" s="9">
        <v>44.821899999999999</v>
      </c>
      <c r="H155" s="9">
        <v>1.22122</v>
      </c>
      <c r="I155" s="9">
        <v>6.6729999999999998E-2</v>
      </c>
      <c r="J155" s="9">
        <v>6.5989999999999993E-2</v>
      </c>
      <c r="K155" s="9">
        <v>1.298E-2</v>
      </c>
      <c r="L155" s="9">
        <v>0.56955999999999996</v>
      </c>
      <c r="M155" s="9">
        <v>70.677279999999996</v>
      </c>
      <c r="N155" s="9">
        <v>34.538809999999998</v>
      </c>
      <c r="O155" s="9">
        <v>0.34322000000000003</v>
      </c>
      <c r="P155" s="9">
        <v>1.4801500000000001</v>
      </c>
      <c r="Q155" s="9">
        <v>2.2583099999999998</v>
      </c>
      <c r="R155" s="9">
        <v>2.9669999999999998E-2</v>
      </c>
      <c r="S155" s="9">
        <v>0.29331000000000002</v>
      </c>
      <c r="T155" s="9">
        <v>3.2160000000000001E-2</v>
      </c>
      <c r="U155" s="9">
        <v>6.8320000000000006E-2</v>
      </c>
      <c r="V155" s="9">
        <v>0.32745999999999997</v>
      </c>
      <c r="W155" s="9">
        <v>2.7230000000000001E-2</v>
      </c>
      <c r="X155" s="9">
        <v>9.7009999999999999E-2</v>
      </c>
      <c r="Y155" s="9">
        <v>7.7399999999999997E-2</v>
      </c>
      <c r="Z155" s="9">
        <v>6.6640000000000005E-2</v>
      </c>
      <c r="AA155" s="25">
        <v>0.28137000000000001</v>
      </c>
      <c r="AB155" s="25">
        <v>0.12329</v>
      </c>
      <c r="AC155" s="9">
        <v>0.17165</v>
      </c>
      <c r="AD155" s="9">
        <v>1.1990000000000001E-2</v>
      </c>
      <c r="AE155" s="9">
        <v>0.71260000000000001</v>
      </c>
      <c r="AF155" s="25">
        <v>6.5438200000000002</v>
      </c>
      <c r="AG155" s="9">
        <v>0.9516</v>
      </c>
      <c r="AH155" s="9">
        <v>4.0198200000000002</v>
      </c>
      <c r="AI155" s="9">
        <v>9.6102600000000002</v>
      </c>
      <c r="AJ155" s="9">
        <v>6.6738999999999997</v>
      </c>
      <c r="AK155" s="9">
        <v>1.23549</v>
      </c>
      <c r="AL155" s="9">
        <v>1.1271199999999999</v>
      </c>
      <c r="AM155" s="9">
        <v>3.2094200000000002</v>
      </c>
      <c r="AN155" s="9">
        <v>1.0999999999999999E-2</v>
      </c>
      <c r="AO155" s="9">
        <v>2.921E-2</v>
      </c>
      <c r="AP155" s="9">
        <v>9.7705500000000001</v>
      </c>
      <c r="AQ155" s="25">
        <v>13.544750000000001</v>
      </c>
      <c r="AR155" s="9">
        <v>4.5109999999999997E-2</v>
      </c>
      <c r="AS155" s="9">
        <v>0.10680000000000001</v>
      </c>
      <c r="AT155" s="25">
        <v>0.45251000000000002</v>
      </c>
      <c r="AU155" s="9">
        <v>0.28961999999999999</v>
      </c>
      <c r="AV155" s="25">
        <v>1.4410000000000001</v>
      </c>
      <c r="AW155" s="9">
        <v>6.9699999999999996E-3</v>
      </c>
      <c r="AX155" s="9">
        <v>5</v>
      </c>
      <c r="AY155" s="9">
        <v>0.17199999999999999</v>
      </c>
      <c r="AZ155" s="9">
        <v>0.34827000000000002</v>
      </c>
      <c r="BA155" s="9">
        <v>1.5E-3</v>
      </c>
      <c r="BB155" s="9">
        <v>11.814</v>
      </c>
      <c r="BC155" s="9">
        <v>8.1250000000000003E-2</v>
      </c>
      <c r="BD155" s="9">
        <v>0.38285000000000002</v>
      </c>
      <c r="BE155" s="9">
        <v>0.11962</v>
      </c>
      <c r="BF155" s="9">
        <v>0.90798999999999996</v>
      </c>
      <c r="BG155" s="9">
        <v>1.3376399999999999</v>
      </c>
      <c r="BH155" s="9">
        <v>7.3899999999999993E-2</v>
      </c>
      <c r="BI155" s="9">
        <v>0.64812999999999998</v>
      </c>
      <c r="BJ155" s="25">
        <v>0.20333000000000001</v>
      </c>
      <c r="BK155" s="9">
        <v>5</v>
      </c>
      <c r="BL155" s="9">
        <v>0.11015999999999999</v>
      </c>
      <c r="BM155" s="9">
        <v>0.81137000000000004</v>
      </c>
      <c r="BN155" s="9">
        <v>0.47614000000000001</v>
      </c>
      <c r="BO155" s="25">
        <v>0.26412000000000002</v>
      </c>
      <c r="BP155" s="9">
        <v>9.2800000000000001E-3</v>
      </c>
      <c r="BQ155" s="9">
        <v>4.376E-2</v>
      </c>
      <c r="BR155" s="9">
        <v>0.14312</v>
      </c>
      <c r="BS155" s="9">
        <v>6.8909999999999999E-2</v>
      </c>
      <c r="BT155" s="9">
        <v>4.9699999999999996E-3</v>
      </c>
      <c r="BU155" s="25">
        <v>0.36535000000000001</v>
      </c>
      <c r="BV155" s="9">
        <v>3.6821600000000001</v>
      </c>
      <c r="BW155" s="9">
        <v>0.22983000000000001</v>
      </c>
      <c r="BX155" s="9">
        <v>3.64E-3</v>
      </c>
      <c r="BY155" s="9">
        <v>0.10236000000000001</v>
      </c>
      <c r="BZ155" s="9">
        <v>6.9209999999999994E-2</v>
      </c>
      <c r="CA155" s="25">
        <v>10.70576</v>
      </c>
      <c r="CB155" s="25">
        <v>15.095969999999999</v>
      </c>
      <c r="CC155" s="9">
        <v>2.7399999999999998E-3</v>
      </c>
      <c r="CD155" s="9">
        <v>1.3799999999999999E-3</v>
      </c>
      <c r="CE155" s="9">
        <v>5</v>
      </c>
      <c r="CF155" s="9">
        <v>0.28129999999999999</v>
      </c>
      <c r="CG155" s="9">
        <v>0.71108000000000005</v>
      </c>
      <c r="CH155" s="9">
        <v>0.11409</v>
      </c>
      <c r="CI155" s="9">
        <v>0.70982999999999996</v>
      </c>
      <c r="CJ155" s="9">
        <v>0.57801000000000002</v>
      </c>
      <c r="CK155" s="9">
        <v>0.32400000000000001</v>
      </c>
      <c r="CL155" s="9">
        <v>4.9300000000000004E-3</v>
      </c>
      <c r="CM155" s="9">
        <v>2.478E-2</v>
      </c>
      <c r="CN155" s="9">
        <v>5</v>
      </c>
      <c r="CO155" s="9">
        <v>2.16E-3</v>
      </c>
      <c r="CP155" s="9">
        <v>4.052E-2</v>
      </c>
      <c r="CQ155" s="9">
        <v>0.10755000000000001</v>
      </c>
      <c r="CR155" s="9">
        <v>5.0750000000000003E-2</v>
      </c>
      <c r="CS155" s="9">
        <v>0.10106</v>
      </c>
      <c r="CT155" s="9">
        <v>4.2270000000000002E-2</v>
      </c>
      <c r="CU155" s="9">
        <v>5.2049999999999999E-2</v>
      </c>
      <c r="CV155" s="9">
        <v>0.34005999999999997</v>
      </c>
      <c r="CW155" s="9">
        <v>1.6299999999999999E-3</v>
      </c>
      <c r="CX155" s="9">
        <v>7.1499999999999994E-2</v>
      </c>
      <c r="CY155" s="9">
        <v>5.2420000000000001E-2</v>
      </c>
      <c r="CZ155" s="9">
        <v>9.8099999999999993E-3</v>
      </c>
      <c r="DA155" s="9">
        <v>1.8020000000000001E-2</v>
      </c>
      <c r="DB155" s="9">
        <v>4.4330000000000001E-2</v>
      </c>
      <c r="DC155" s="9">
        <v>0.13494</v>
      </c>
      <c r="DD155" s="9">
        <v>7.62E-3</v>
      </c>
      <c r="DE155" s="9">
        <v>1.7192400000000001</v>
      </c>
      <c r="DF155" s="9">
        <v>9.2700000000000005E-3</v>
      </c>
      <c r="DG155" s="9">
        <v>1.0529999999999999E-2</v>
      </c>
      <c r="DH155" s="9">
        <v>0.52675000000000005</v>
      </c>
    </row>
    <row r="156" spans="1:112" s="8" customFormat="1" x14ac:dyDescent="0.15">
      <c r="A156" s="9" t="s">
        <v>265</v>
      </c>
      <c r="B156" s="9">
        <v>4.5457400000000003</v>
      </c>
      <c r="C156" s="9">
        <v>3.3559100000000002</v>
      </c>
      <c r="D156" s="9">
        <v>17.684850000000001</v>
      </c>
      <c r="E156" s="9">
        <v>0.62322999999999995</v>
      </c>
      <c r="F156" s="9">
        <v>645.50071000000003</v>
      </c>
      <c r="G156" s="9">
        <v>108.52752</v>
      </c>
      <c r="H156" s="9">
        <v>1.8488</v>
      </c>
      <c r="I156" s="9">
        <v>0.1082</v>
      </c>
      <c r="J156" s="9">
        <v>0.11771</v>
      </c>
      <c r="K156" s="9">
        <v>8.9590000000000003E-2</v>
      </c>
      <c r="L156" s="9">
        <v>1.52227</v>
      </c>
      <c r="M156" s="9">
        <v>175.51478</v>
      </c>
      <c r="N156" s="9">
        <v>95.457980000000006</v>
      </c>
      <c r="O156" s="9">
        <v>0.19114</v>
      </c>
      <c r="P156" s="9">
        <v>1.12164</v>
      </c>
      <c r="Q156" s="9">
        <v>2.6278800000000002</v>
      </c>
      <c r="R156" s="9">
        <v>1.281E-2</v>
      </c>
      <c r="S156" s="9">
        <v>0.54508000000000001</v>
      </c>
      <c r="T156" s="9">
        <v>2.725E-2</v>
      </c>
      <c r="U156" s="9">
        <v>3.32E-2</v>
      </c>
      <c r="V156" s="9">
        <v>0.33465</v>
      </c>
      <c r="W156" s="9">
        <v>2.214E-2</v>
      </c>
      <c r="X156" s="9">
        <v>2.5131199999999998</v>
      </c>
      <c r="Y156" s="9">
        <v>6.3780000000000003E-2</v>
      </c>
      <c r="Z156" s="9">
        <v>5.314E-2</v>
      </c>
      <c r="AA156" s="25">
        <v>0.18037</v>
      </c>
      <c r="AB156" s="25">
        <v>0.10807</v>
      </c>
      <c r="AC156" s="9">
        <v>0.20996000000000001</v>
      </c>
      <c r="AD156" s="9">
        <v>1.183E-2</v>
      </c>
      <c r="AE156" s="9">
        <v>1.15063</v>
      </c>
      <c r="AF156" s="25">
        <v>6.4362300000000001</v>
      </c>
      <c r="AG156" s="9">
        <v>0.97501000000000004</v>
      </c>
      <c r="AH156" s="9">
        <v>5.2334699999999996</v>
      </c>
      <c r="AI156" s="9">
        <v>18.167310000000001</v>
      </c>
      <c r="AJ156" s="9">
        <v>12.883150000000001</v>
      </c>
      <c r="AK156" s="9">
        <v>2.34144</v>
      </c>
      <c r="AL156" s="9">
        <v>1.04541</v>
      </c>
      <c r="AM156" s="9">
        <v>5.8957499999999996</v>
      </c>
      <c r="AN156" s="9">
        <v>9.2399999999999999E-3</v>
      </c>
      <c r="AO156" s="9">
        <v>7.392E-2</v>
      </c>
      <c r="AP156" s="9">
        <v>20.627050000000001</v>
      </c>
      <c r="AQ156" s="25">
        <v>28.31418</v>
      </c>
      <c r="AR156" s="9">
        <v>3.1220000000000001E-2</v>
      </c>
      <c r="AS156" s="9">
        <v>0.10083</v>
      </c>
      <c r="AT156" s="25">
        <v>0.32213000000000003</v>
      </c>
      <c r="AU156" s="9">
        <v>0.38278000000000001</v>
      </c>
      <c r="AV156" s="25">
        <v>1.55867</v>
      </c>
      <c r="AW156" s="9">
        <v>5.4400000000000004E-3</v>
      </c>
      <c r="AX156" s="9">
        <v>5</v>
      </c>
      <c r="AY156" s="9">
        <v>0.16594</v>
      </c>
      <c r="AZ156" s="9">
        <v>0.27450000000000002</v>
      </c>
      <c r="BA156" s="9">
        <v>3.9100000000000003E-3</v>
      </c>
      <c r="BB156" s="9">
        <v>25.482579999999999</v>
      </c>
      <c r="BC156" s="9">
        <v>0.12242</v>
      </c>
      <c r="BD156" s="9">
        <v>0.58445000000000003</v>
      </c>
      <c r="BE156" s="9">
        <v>0.12019000000000001</v>
      </c>
      <c r="BF156" s="9">
        <v>0.91347999999999996</v>
      </c>
      <c r="BG156" s="9">
        <v>1.32117</v>
      </c>
      <c r="BH156" s="9">
        <v>6.4089999999999994E-2</v>
      </c>
      <c r="BI156" s="9">
        <v>1.05443</v>
      </c>
      <c r="BJ156" s="25">
        <v>0.11617</v>
      </c>
      <c r="BK156" s="9">
        <v>5</v>
      </c>
      <c r="BL156" s="9">
        <v>9.8430000000000004E-2</v>
      </c>
      <c r="BM156" s="9">
        <v>1.55975</v>
      </c>
      <c r="BN156" s="9">
        <v>0.45849000000000001</v>
      </c>
      <c r="BO156" s="25">
        <v>0.37406</v>
      </c>
      <c r="BP156" s="9">
        <v>2.5100000000000001E-3</v>
      </c>
      <c r="BQ156" s="9">
        <v>4.3709999999999999E-2</v>
      </c>
      <c r="BR156" s="9">
        <v>0.26848</v>
      </c>
      <c r="BS156" s="9">
        <v>0.12722</v>
      </c>
      <c r="BT156" s="9">
        <v>6.7000000000000002E-4</v>
      </c>
      <c r="BU156" s="25">
        <v>0.38901999999999998</v>
      </c>
      <c r="BV156" s="9">
        <v>5.2170699999999997</v>
      </c>
      <c r="BW156" s="9">
        <v>0.30647000000000002</v>
      </c>
      <c r="BX156" s="9">
        <v>1.1100000000000001E-3</v>
      </c>
      <c r="BY156" s="9">
        <v>0.13431999999999999</v>
      </c>
      <c r="BZ156" s="9">
        <v>7.2059999999999999E-2</v>
      </c>
      <c r="CA156" s="25">
        <v>9.2753499999999995</v>
      </c>
      <c r="CB156" s="25">
        <v>16.611540000000002</v>
      </c>
      <c r="CC156" s="9">
        <v>2.1299999999999999E-3</v>
      </c>
      <c r="CD156" s="9">
        <v>4.6999999999999999E-4</v>
      </c>
      <c r="CE156" s="9">
        <v>5</v>
      </c>
      <c r="CF156" s="9">
        <v>0.26156000000000001</v>
      </c>
      <c r="CG156" s="9">
        <v>0.84904000000000002</v>
      </c>
      <c r="CH156" s="9">
        <v>9.3380000000000005E-2</v>
      </c>
      <c r="CI156" s="9">
        <v>0.72045000000000003</v>
      </c>
      <c r="CJ156" s="9">
        <v>0.57164999999999999</v>
      </c>
      <c r="CK156" s="9">
        <v>0.50480999999999998</v>
      </c>
      <c r="CL156" s="9">
        <v>3.0300000000000001E-3</v>
      </c>
      <c r="CM156" s="9">
        <v>2.5010000000000001E-2</v>
      </c>
      <c r="CN156" s="9">
        <v>5</v>
      </c>
      <c r="CO156" s="9">
        <v>2.0699999999999998E-3</v>
      </c>
      <c r="CP156" s="9">
        <v>2.793E-2</v>
      </c>
      <c r="CQ156" s="9">
        <v>5.722E-2</v>
      </c>
      <c r="CR156" s="9">
        <v>2.9219999999999999E-2</v>
      </c>
      <c r="CS156" s="9">
        <v>0.10288</v>
      </c>
      <c r="CT156" s="9">
        <v>2.1559999999999999E-2</v>
      </c>
      <c r="CU156" s="9">
        <v>2.9989999999999999E-2</v>
      </c>
      <c r="CV156" s="9">
        <v>0.15761</v>
      </c>
      <c r="CW156" s="9">
        <v>2.1299999999999999E-3</v>
      </c>
      <c r="CX156" s="9">
        <v>2.4629999999999999E-2</v>
      </c>
      <c r="CY156" s="9">
        <v>2.664E-2</v>
      </c>
      <c r="CZ156" s="9">
        <v>4.5599999999999998E-3</v>
      </c>
      <c r="DA156" s="9">
        <v>7.8300000000000002E-3</v>
      </c>
      <c r="DB156" s="9">
        <v>2.1319999999999999E-2</v>
      </c>
      <c r="DC156" s="9">
        <v>8.6209999999999995E-2</v>
      </c>
      <c r="DD156" s="9">
        <v>7.6099999999999996E-3</v>
      </c>
      <c r="DE156" s="9">
        <v>1.7875300000000001</v>
      </c>
      <c r="DF156" s="9">
        <v>9.2700000000000005E-3</v>
      </c>
      <c r="DG156" s="9">
        <v>6.0200000000000002E-3</v>
      </c>
      <c r="DH156" s="9">
        <v>0.35638999999999998</v>
      </c>
    </row>
    <row r="157" spans="1:112" s="8" customFormat="1" x14ac:dyDescent="0.15">
      <c r="A157" s="9" t="s">
        <v>266</v>
      </c>
      <c r="B157" s="9">
        <v>2.6463700000000001</v>
      </c>
      <c r="C157" s="9">
        <v>3.8156699999999999</v>
      </c>
      <c r="D157" s="9">
        <v>4.3546800000000001</v>
      </c>
      <c r="E157" s="9">
        <v>0.35683999999999999</v>
      </c>
      <c r="F157" s="9">
        <v>3.0277599999999998</v>
      </c>
      <c r="G157" s="9">
        <v>4.4683000000000002</v>
      </c>
      <c r="H157" s="9">
        <v>1.1931</v>
      </c>
      <c r="I157" s="9">
        <v>5.6840000000000002E-2</v>
      </c>
      <c r="J157" s="9">
        <v>3.3599999999999998E-2</v>
      </c>
      <c r="K157" s="9">
        <v>1.736E-2</v>
      </c>
      <c r="L157" s="9">
        <v>0.15890000000000001</v>
      </c>
      <c r="M157" s="9">
        <v>17.815000000000001</v>
      </c>
      <c r="N157" s="9">
        <v>13.19454</v>
      </c>
      <c r="O157" s="9">
        <v>4.5690000000000001E-2</v>
      </c>
      <c r="P157" s="9">
        <v>0.47094000000000003</v>
      </c>
      <c r="Q157" s="9">
        <v>0.80579999999999996</v>
      </c>
      <c r="R157" s="9">
        <v>1.5740000000000001E-2</v>
      </c>
      <c r="S157" s="9">
        <v>5.4390000000000001E-2</v>
      </c>
      <c r="T157" s="9">
        <v>3.7080000000000002E-2</v>
      </c>
      <c r="U157" s="9">
        <v>1.7919999999999998E-2</v>
      </c>
      <c r="V157" s="9">
        <v>0.31630000000000003</v>
      </c>
      <c r="W157" s="9">
        <v>3.134E-2</v>
      </c>
      <c r="X157" s="9">
        <v>5.0229999999999997E-2</v>
      </c>
      <c r="Y157" s="9">
        <v>3.3020000000000001E-2</v>
      </c>
      <c r="Z157" s="9">
        <v>3.0699999999999998E-3</v>
      </c>
      <c r="AA157" s="25">
        <v>0.23991000000000001</v>
      </c>
      <c r="AB157" s="25">
        <v>0.53868000000000005</v>
      </c>
      <c r="AC157" s="9">
        <v>9.2660000000000006E-2</v>
      </c>
      <c r="AD157" s="9">
        <v>2.7000000000000001E-3</v>
      </c>
      <c r="AE157" s="9">
        <v>9.758E-2</v>
      </c>
      <c r="AF157" s="25">
        <v>5.6522600000000001</v>
      </c>
      <c r="AG157" s="9">
        <v>0.77251000000000003</v>
      </c>
      <c r="AH157" s="9">
        <v>2.4124599999999998</v>
      </c>
      <c r="AI157" s="9">
        <v>1.1994199999999999</v>
      </c>
      <c r="AJ157" s="9">
        <v>0.82455999999999996</v>
      </c>
      <c r="AK157" s="9">
        <v>0.19994000000000001</v>
      </c>
      <c r="AL157" s="9">
        <v>0.93837999999999999</v>
      </c>
      <c r="AM157" s="9">
        <v>0.68225999999999998</v>
      </c>
      <c r="AN157" s="9">
        <v>9.8700000000000003E-3</v>
      </c>
      <c r="AO157" s="9">
        <v>2.069E-2</v>
      </c>
      <c r="AP157" s="9">
        <v>1.0159499999999999</v>
      </c>
      <c r="AQ157" s="25">
        <v>0.27793000000000001</v>
      </c>
      <c r="AR157" s="9">
        <v>4.2889999999999998E-2</v>
      </c>
      <c r="AS157" s="9">
        <v>7.0010000000000003E-2</v>
      </c>
      <c r="AT157" s="25">
        <v>0.19822999999999999</v>
      </c>
      <c r="AU157" s="9">
        <v>0.25002000000000002</v>
      </c>
      <c r="AV157" s="25">
        <v>1.00644</v>
      </c>
      <c r="AW157" s="9">
        <v>1.474E-2</v>
      </c>
      <c r="AX157" s="9">
        <v>5</v>
      </c>
      <c r="AY157" s="9">
        <v>0.20971000000000001</v>
      </c>
      <c r="AZ157" s="9">
        <v>0.66839000000000004</v>
      </c>
      <c r="BA157" s="9">
        <v>2.32E-3</v>
      </c>
      <c r="BB157" s="9">
        <v>0.55069000000000001</v>
      </c>
      <c r="BC157" s="9">
        <v>5.3400000000000003E-2</v>
      </c>
      <c r="BD157" s="9">
        <v>0.13797000000000001</v>
      </c>
      <c r="BE157" s="9">
        <v>0.10596</v>
      </c>
      <c r="BF157" s="9">
        <v>1.6285400000000001</v>
      </c>
      <c r="BG157" s="9">
        <v>0.85082000000000002</v>
      </c>
      <c r="BH157" s="9">
        <v>0.10088</v>
      </c>
      <c r="BI157" s="9">
        <v>0.45199</v>
      </c>
      <c r="BJ157" s="25">
        <v>0.18831000000000001</v>
      </c>
      <c r="BK157" s="9">
        <v>5</v>
      </c>
      <c r="BL157" s="9">
        <v>4.8559999999999999E-2</v>
      </c>
      <c r="BM157" s="9">
        <v>0.16841999999999999</v>
      </c>
      <c r="BN157" s="9">
        <v>0.49482999999999999</v>
      </c>
      <c r="BO157" s="25">
        <v>0.23158999999999999</v>
      </c>
      <c r="BP157" s="9">
        <v>3.7200000000000002E-3</v>
      </c>
      <c r="BQ157" s="9">
        <v>2.205E-2</v>
      </c>
      <c r="BR157" s="9">
        <v>4.342E-2</v>
      </c>
      <c r="BS157" s="9">
        <v>3.218E-2</v>
      </c>
      <c r="BT157" s="9">
        <v>1.9300000000000001E-3</v>
      </c>
      <c r="BU157" s="25">
        <v>0.22092000000000001</v>
      </c>
      <c r="BV157" s="9">
        <v>2.7716699999999999</v>
      </c>
      <c r="BW157" s="9">
        <v>8.7440000000000004E-2</v>
      </c>
      <c r="BX157" s="9">
        <v>1.58E-3</v>
      </c>
      <c r="BY157" s="9">
        <v>6.2609999999999999E-2</v>
      </c>
      <c r="BZ157" s="9">
        <v>4.9480000000000003E-2</v>
      </c>
      <c r="CA157" s="25">
        <v>8.03857</v>
      </c>
      <c r="CB157" s="25">
        <v>13.503439999999999</v>
      </c>
      <c r="CC157" s="9">
        <v>1.0399999999999999E-3</v>
      </c>
      <c r="CD157" s="9">
        <v>1.24E-3</v>
      </c>
      <c r="CE157" s="9">
        <v>5</v>
      </c>
      <c r="CF157" s="9">
        <v>3.211E-2</v>
      </c>
      <c r="CG157" s="9">
        <v>0.81862000000000001</v>
      </c>
      <c r="CH157" s="9">
        <v>5.9020000000000003E-2</v>
      </c>
      <c r="CI157" s="9">
        <v>1.0334399999999999</v>
      </c>
      <c r="CJ157" s="9">
        <v>0.67152000000000001</v>
      </c>
      <c r="CK157" s="9">
        <v>0.26168000000000002</v>
      </c>
      <c r="CL157" s="9">
        <v>3.5500000000000002E-3</v>
      </c>
      <c r="CM157" s="9">
        <v>1.5049999999999999E-2</v>
      </c>
      <c r="CN157" s="9">
        <v>5</v>
      </c>
      <c r="CO157" s="9">
        <v>2.3700000000000001E-3</v>
      </c>
      <c r="CP157" s="9">
        <v>2.3179999999999999E-2</v>
      </c>
      <c r="CQ157" s="9">
        <v>6.5680000000000002E-2</v>
      </c>
      <c r="CR157" s="9">
        <v>3.1289999999999998E-2</v>
      </c>
      <c r="CS157" s="9">
        <v>5.9549999999999999E-2</v>
      </c>
      <c r="CT157" s="9">
        <v>2.4160000000000001E-2</v>
      </c>
      <c r="CU157" s="9">
        <v>2.9649999999999999E-2</v>
      </c>
      <c r="CV157" s="9">
        <v>0.18160000000000001</v>
      </c>
      <c r="CW157" s="9">
        <v>2.7499999999999998E-3</v>
      </c>
      <c r="CX157" s="9">
        <v>2.341E-2</v>
      </c>
      <c r="CY157" s="9">
        <v>2.4330000000000001E-2</v>
      </c>
      <c r="CZ157" s="9">
        <v>2.15E-3</v>
      </c>
      <c r="DA157" s="9">
        <v>6.3299999999999997E-3</v>
      </c>
      <c r="DB157" s="9">
        <v>1.9470000000000001E-2</v>
      </c>
      <c r="DC157" s="9">
        <v>5.7820000000000003E-2</v>
      </c>
      <c r="DD157" s="9">
        <v>9.3100000000000006E-3</v>
      </c>
      <c r="DE157" s="9">
        <v>1.2845299999999999</v>
      </c>
      <c r="DF157" s="9">
        <v>5.5399999999999998E-3</v>
      </c>
      <c r="DG157" s="9">
        <v>5.0299999999999997E-3</v>
      </c>
      <c r="DH157" s="9">
        <v>0.42282999999999998</v>
      </c>
    </row>
    <row r="158" spans="1:112" s="8" customFormat="1" x14ac:dyDescent="0.15">
      <c r="A158" s="9" t="s">
        <v>267</v>
      </c>
      <c r="B158" s="9">
        <v>2.52895</v>
      </c>
      <c r="C158" s="9">
        <v>1.5675399999999999</v>
      </c>
      <c r="D158" s="9">
        <v>2.7760899999999999</v>
      </c>
      <c r="E158" s="9">
        <v>0.15726999999999999</v>
      </c>
      <c r="F158" s="9">
        <v>4.3286199999999999</v>
      </c>
      <c r="G158" s="9">
        <v>5.3318500000000002</v>
      </c>
      <c r="H158" s="9">
        <v>0.91300000000000003</v>
      </c>
      <c r="I158" s="9">
        <v>4.471E-2</v>
      </c>
      <c r="J158" s="9">
        <v>0</v>
      </c>
      <c r="K158" s="9">
        <v>0</v>
      </c>
      <c r="L158" s="9">
        <v>0.23405999999999999</v>
      </c>
      <c r="M158" s="9">
        <v>45.17971</v>
      </c>
      <c r="N158" s="9">
        <v>38.057549999999999</v>
      </c>
      <c r="O158" s="9">
        <v>6.2039999999999998E-2</v>
      </c>
      <c r="P158" s="9">
        <v>0.52427000000000001</v>
      </c>
      <c r="Q158" s="9">
        <v>1.42164</v>
      </c>
      <c r="R158" s="9">
        <v>1.6039999999999999E-2</v>
      </c>
      <c r="S158" s="9">
        <v>4.5690000000000001E-2</v>
      </c>
      <c r="T158" s="9">
        <v>1.5820000000000001E-2</v>
      </c>
      <c r="U158" s="9">
        <v>6.3530000000000003E-2</v>
      </c>
      <c r="V158" s="9">
        <v>0.32679000000000002</v>
      </c>
      <c r="W158" s="9">
        <v>9.2700000000000005E-3</v>
      </c>
      <c r="X158" s="9">
        <v>4.641E-2</v>
      </c>
      <c r="Y158" s="9">
        <v>5.1499999999999997E-2</v>
      </c>
      <c r="Z158" s="9">
        <v>1.9130000000000001E-2</v>
      </c>
      <c r="AA158" s="25">
        <v>0.22946</v>
      </c>
      <c r="AB158" s="25">
        <v>0.59869000000000006</v>
      </c>
      <c r="AC158" s="9">
        <v>9.597E-2</v>
      </c>
      <c r="AD158" s="9">
        <v>2.8300000000000001E-3</v>
      </c>
      <c r="AE158" s="9">
        <v>9.1499999999999998E-2</v>
      </c>
      <c r="AF158" s="25">
        <v>5.48888</v>
      </c>
      <c r="AG158" s="9">
        <v>1.08619</v>
      </c>
      <c r="AH158" s="9">
        <v>3.0680900000000002</v>
      </c>
      <c r="AI158" s="9">
        <v>1.3865700000000001</v>
      </c>
      <c r="AJ158" s="9">
        <v>0.96311000000000002</v>
      </c>
      <c r="AK158" s="9">
        <v>0.37143999999999999</v>
      </c>
      <c r="AL158" s="9">
        <v>0.29953000000000002</v>
      </c>
      <c r="AM158" s="9">
        <v>0.61190999999999995</v>
      </c>
      <c r="AN158" s="9">
        <v>1.703E-2</v>
      </c>
      <c r="AO158" s="9">
        <v>1.6119999999999999E-2</v>
      </c>
      <c r="AP158" s="9">
        <v>0.81950000000000001</v>
      </c>
      <c r="AQ158" s="25">
        <v>0.21279999999999999</v>
      </c>
      <c r="AR158" s="9">
        <v>4.2410000000000003E-2</v>
      </c>
      <c r="AS158" s="9">
        <v>0.1086</v>
      </c>
      <c r="AT158" s="25">
        <v>0.51285000000000003</v>
      </c>
      <c r="AU158" s="9">
        <v>0.24026</v>
      </c>
      <c r="AV158" s="25">
        <v>1.1376200000000001</v>
      </c>
      <c r="AW158" s="9">
        <v>4.2200000000000001E-2</v>
      </c>
      <c r="AX158" s="9">
        <v>5</v>
      </c>
      <c r="AY158" s="9">
        <v>0.15581999999999999</v>
      </c>
      <c r="AZ158" s="9">
        <v>1.37974</v>
      </c>
      <c r="BA158" s="9">
        <v>7.6499999999999997E-3</v>
      </c>
      <c r="BB158" s="9">
        <v>1.46746</v>
      </c>
      <c r="BC158" s="9">
        <v>5.0779999999999999E-2</v>
      </c>
      <c r="BD158" s="9">
        <v>2.5397099999999999</v>
      </c>
      <c r="BE158" s="9">
        <v>0.11103</v>
      </c>
      <c r="BF158" s="9">
        <v>0.89005999999999996</v>
      </c>
      <c r="BG158" s="9">
        <v>1.0564</v>
      </c>
      <c r="BH158" s="9">
        <v>3.1309999999999998E-2</v>
      </c>
      <c r="BI158" s="9">
        <v>0.58169000000000004</v>
      </c>
      <c r="BJ158" s="25">
        <v>0.40162999999999999</v>
      </c>
      <c r="BK158" s="9">
        <v>5</v>
      </c>
      <c r="BL158" s="9">
        <v>4.6530000000000002E-2</v>
      </c>
      <c r="BM158" s="9">
        <v>0.37769000000000003</v>
      </c>
      <c r="BN158" s="9">
        <v>0.34261999999999998</v>
      </c>
      <c r="BO158" s="25">
        <v>0.30652000000000001</v>
      </c>
      <c r="BP158" s="9">
        <v>5.7800000000000004E-3</v>
      </c>
      <c r="BQ158" s="9">
        <v>1.6250000000000001E-2</v>
      </c>
      <c r="BR158" s="9">
        <v>7.6420000000000002E-2</v>
      </c>
      <c r="BS158" s="9">
        <v>4.512E-2</v>
      </c>
      <c r="BT158" s="9">
        <v>3.5899999999999999E-3</v>
      </c>
      <c r="BU158" s="25">
        <v>0.19348000000000001</v>
      </c>
      <c r="BV158" s="9">
        <v>3.7425000000000002</v>
      </c>
      <c r="BW158" s="9">
        <v>0.14621000000000001</v>
      </c>
      <c r="BX158" s="9">
        <v>2.66E-3</v>
      </c>
      <c r="BY158" s="9">
        <v>7.1989999999999998E-2</v>
      </c>
      <c r="BZ158" s="9">
        <v>6.0139999999999999E-2</v>
      </c>
      <c r="CA158" s="25">
        <v>11.743119999999999</v>
      </c>
      <c r="CB158" s="25">
        <v>13.556979999999999</v>
      </c>
      <c r="CC158" s="9">
        <v>1.14E-3</v>
      </c>
      <c r="CD158" s="9">
        <v>1.2999999999999999E-3</v>
      </c>
      <c r="CE158" s="9">
        <v>5</v>
      </c>
      <c r="CF158" s="9">
        <v>4.8800000000000003E-2</v>
      </c>
      <c r="CG158" s="9">
        <v>1.0148200000000001</v>
      </c>
      <c r="CH158" s="9">
        <v>5.9479999999999998E-2</v>
      </c>
      <c r="CI158" s="9">
        <v>1.2383299999999999</v>
      </c>
      <c r="CJ158" s="9">
        <v>0.90529000000000004</v>
      </c>
      <c r="CK158" s="9">
        <v>0.83455999999999997</v>
      </c>
      <c r="CL158" s="9">
        <v>4.0800000000000003E-3</v>
      </c>
      <c r="CM158" s="9">
        <v>2.3060000000000001E-2</v>
      </c>
      <c r="CN158" s="9">
        <v>5</v>
      </c>
      <c r="CO158" s="9">
        <v>1.56E-3</v>
      </c>
      <c r="CP158" s="9">
        <v>2.6179999999999998E-2</v>
      </c>
      <c r="CQ158" s="9">
        <v>5.892E-2</v>
      </c>
      <c r="CR158" s="9">
        <v>2.7539999999999999E-2</v>
      </c>
      <c r="CS158" s="9">
        <v>7.9200000000000007E-2</v>
      </c>
      <c r="CT158" s="9">
        <v>2.0480000000000002E-2</v>
      </c>
      <c r="CU158" s="9">
        <v>2.8760000000000001E-2</v>
      </c>
      <c r="CV158" s="9">
        <v>0.15981999999999999</v>
      </c>
      <c r="CW158" s="9">
        <v>1.022E-2</v>
      </c>
      <c r="CX158" s="9">
        <v>2.18E-2</v>
      </c>
      <c r="CY158" s="9">
        <v>2.4760000000000001E-2</v>
      </c>
      <c r="CZ158" s="9">
        <v>3.14E-3</v>
      </c>
      <c r="DA158" s="9">
        <v>6.6800000000000002E-3</v>
      </c>
      <c r="DB158" s="9">
        <v>2.163E-2</v>
      </c>
      <c r="DC158" s="9">
        <v>7.0680000000000007E-2</v>
      </c>
      <c r="DD158" s="9">
        <v>1.24E-2</v>
      </c>
      <c r="DE158" s="9">
        <v>1.41571</v>
      </c>
      <c r="DF158" s="9">
        <v>7.4000000000000003E-3</v>
      </c>
      <c r="DG158" s="9">
        <v>6.0699999999999999E-3</v>
      </c>
      <c r="DH158" s="9">
        <v>0.37081999999999998</v>
      </c>
    </row>
    <row r="159" spans="1:112" s="8" customFormat="1" x14ac:dyDescent="0.15">
      <c r="A159" s="9" t="s">
        <v>268</v>
      </c>
      <c r="B159" s="9">
        <v>2.2189700000000001</v>
      </c>
      <c r="C159" s="9">
        <v>1.4330000000000001</v>
      </c>
      <c r="D159" s="9">
        <v>2.3004600000000002</v>
      </c>
      <c r="E159" s="9">
        <v>0.11364</v>
      </c>
      <c r="F159" s="9">
        <v>4.0167000000000002</v>
      </c>
      <c r="G159" s="9">
        <v>4.3416899999999998</v>
      </c>
      <c r="H159" s="9">
        <v>0.95762000000000003</v>
      </c>
      <c r="I159" s="9">
        <v>5.0450000000000002E-2</v>
      </c>
      <c r="J159" s="9">
        <v>1.66E-2</v>
      </c>
      <c r="K159" s="9">
        <v>0</v>
      </c>
      <c r="L159" s="9">
        <v>0.13427</v>
      </c>
      <c r="M159" s="9">
        <v>30.59196</v>
      </c>
      <c r="N159" s="9">
        <v>22.21067</v>
      </c>
      <c r="O159" s="9">
        <v>6.4689999999999998E-2</v>
      </c>
      <c r="P159" s="9">
        <v>0.46817999999999999</v>
      </c>
      <c r="Q159" s="9">
        <v>0.96082999999999996</v>
      </c>
      <c r="R159" s="9">
        <v>2.4230000000000002E-2</v>
      </c>
      <c r="S159" s="9">
        <v>3.8170000000000003E-2</v>
      </c>
      <c r="T159" s="9">
        <v>2.903E-2</v>
      </c>
      <c r="U159" s="9">
        <v>2.435E-2</v>
      </c>
      <c r="V159" s="9">
        <v>0.31067</v>
      </c>
      <c r="W159" s="9">
        <v>5.0699999999999999E-3</v>
      </c>
      <c r="X159" s="9">
        <v>5.8869999999999999E-2</v>
      </c>
      <c r="Y159" s="9">
        <v>2.8559999999999999E-2</v>
      </c>
      <c r="Z159" s="9">
        <v>5.0619999999999998E-2</v>
      </c>
      <c r="AA159" s="25">
        <v>0.18543000000000001</v>
      </c>
      <c r="AB159" s="25">
        <v>0.34953000000000001</v>
      </c>
      <c r="AC159" s="9">
        <v>4.0099999999999997E-2</v>
      </c>
      <c r="AD159" s="9">
        <v>5.1999999999999998E-3</v>
      </c>
      <c r="AE159" s="9">
        <v>5.305E-2</v>
      </c>
      <c r="AF159" s="25">
        <v>5.2128699999999997</v>
      </c>
      <c r="AG159" s="9">
        <v>1.0055099999999999</v>
      </c>
      <c r="AH159" s="9">
        <v>2.16214</v>
      </c>
      <c r="AI159" s="9">
        <v>0.89322000000000001</v>
      </c>
      <c r="AJ159" s="9">
        <v>0.52941000000000005</v>
      </c>
      <c r="AK159" s="9">
        <v>0.20255000000000001</v>
      </c>
      <c r="AL159" s="9">
        <v>0.25119000000000002</v>
      </c>
      <c r="AM159" s="9">
        <v>0.36254999999999998</v>
      </c>
      <c r="AN159" s="9">
        <v>7.5700000000000003E-3</v>
      </c>
      <c r="AO159" s="9">
        <v>1.2149999999999999E-2</v>
      </c>
      <c r="AP159" s="9">
        <v>0.43723000000000001</v>
      </c>
      <c r="AQ159" s="25">
        <v>0.15667</v>
      </c>
      <c r="AR159" s="9">
        <v>1.7049999999999999E-2</v>
      </c>
      <c r="AS159" s="9">
        <v>6.6360000000000002E-2</v>
      </c>
      <c r="AT159" s="25">
        <v>0.29744999999999999</v>
      </c>
      <c r="AU159" s="9">
        <v>0.12925</v>
      </c>
      <c r="AV159" s="25">
        <v>1.0119499999999999</v>
      </c>
      <c r="AW159" s="9">
        <v>8.94E-3</v>
      </c>
      <c r="AX159" s="9">
        <v>5</v>
      </c>
      <c r="AY159" s="9">
        <v>0.10580000000000001</v>
      </c>
      <c r="AZ159" s="9">
        <v>0.38096999999999998</v>
      </c>
      <c r="BA159" s="9">
        <v>3.9699999999999996E-3</v>
      </c>
      <c r="BB159" s="9">
        <v>0.92928999999999995</v>
      </c>
      <c r="BC159" s="9">
        <v>3.109E-2</v>
      </c>
      <c r="BD159" s="9">
        <v>6.9199999999999998E-2</v>
      </c>
      <c r="BE159" s="9">
        <v>0.10435</v>
      </c>
      <c r="BF159" s="9">
        <v>0.73545000000000005</v>
      </c>
      <c r="BG159" s="9">
        <v>0.65917000000000003</v>
      </c>
      <c r="BH159" s="9">
        <v>1.8960000000000001E-2</v>
      </c>
      <c r="BI159" s="9">
        <v>0.17302999999999999</v>
      </c>
      <c r="BJ159" s="25">
        <v>0.32978000000000002</v>
      </c>
      <c r="BK159" s="9">
        <v>5</v>
      </c>
      <c r="BL159" s="9">
        <v>3.959E-2</v>
      </c>
      <c r="BM159" s="9">
        <v>0.17755000000000001</v>
      </c>
      <c r="BN159" s="9">
        <v>0.26506999999999997</v>
      </c>
      <c r="BO159" s="25">
        <v>0.29730000000000001</v>
      </c>
      <c r="BP159" s="9">
        <v>2.5000000000000001E-3</v>
      </c>
      <c r="BQ159" s="9">
        <v>1.141E-2</v>
      </c>
      <c r="BR159" s="9">
        <v>4.2250000000000003E-2</v>
      </c>
      <c r="BS159" s="9">
        <v>3.168E-2</v>
      </c>
      <c r="BT159" s="9">
        <v>2.7499999999999998E-3</v>
      </c>
      <c r="BU159" s="25">
        <v>0.1711</v>
      </c>
      <c r="BV159" s="9">
        <v>2.4138799999999998</v>
      </c>
      <c r="BW159" s="9">
        <v>8.7760000000000005E-2</v>
      </c>
      <c r="BX159" s="9">
        <v>6.2E-4</v>
      </c>
      <c r="BY159" s="9">
        <v>5.0200000000000002E-2</v>
      </c>
      <c r="BZ159" s="9">
        <v>5.3940000000000002E-2</v>
      </c>
      <c r="CA159" s="25">
        <v>6.5009800000000002</v>
      </c>
      <c r="CB159" s="25">
        <v>10.70011</v>
      </c>
      <c r="CC159" s="9">
        <v>1.0200000000000001E-3</v>
      </c>
      <c r="CD159" s="9">
        <v>2.3000000000000001E-4</v>
      </c>
      <c r="CE159" s="9">
        <v>5</v>
      </c>
      <c r="CF159" s="9">
        <v>4.7300000000000002E-2</v>
      </c>
      <c r="CG159" s="9">
        <v>0.62424999999999997</v>
      </c>
      <c r="CH159" s="9">
        <v>4.3499999999999997E-2</v>
      </c>
      <c r="CI159" s="9">
        <v>0.75163999999999997</v>
      </c>
      <c r="CJ159" s="9">
        <v>0.49963999999999997</v>
      </c>
      <c r="CK159" s="9">
        <v>0.34919</v>
      </c>
      <c r="CL159" s="9">
        <v>3.1800000000000001E-3</v>
      </c>
      <c r="CM159" s="9">
        <v>1.383E-2</v>
      </c>
      <c r="CN159" s="9">
        <v>5</v>
      </c>
      <c r="CO159" s="9">
        <v>1.4400000000000001E-3</v>
      </c>
      <c r="CP159" s="9">
        <v>1.9779999999999999E-2</v>
      </c>
      <c r="CQ159" s="9">
        <v>4.5719999999999997E-2</v>
      </c>
      <c r="CR159" s="9">
        <v>2.4879999999999999E-2</v>
      </c>
      <c r="CS159" s="9">
        <v>5.7910000000000003E-2</v>
      </c>
      <c r="CT159" s="9">
        <v>1.6299999999999999E-2</v>
      </c>
      <c r="CU159" s="9">
        <v>2.163E-2</v>
      </c>
      <c r="CV159" s="9">
        <v>0.12734999999999999</v>
      </c>
      <c r="CW159" s="9">
        <v>4.3E-3</v>
      </c>
      <c r="CX159" s="9">
        <v>2.0719999999999999E-2</v>
      </c>
      <c r="CY159" s="9">
        <v>1.95E-2</v>
      </c>
      <c r="CZ159" s="9">
        <v>4.5500000000000002E-3</v>
      </c>
      <c r="DA159" s="9">
        <v>1.64E-3</v>
      </c>
      <c r="DB159" s="9">
        <v>1.482E-2</v>
      </c>
      <c r="DC159" s="9">
        <v>5.3420000000000002E-2</v>
      </c>
      <c r="DD159" s="9">
        <v>7.77E-3</v>
      </c>
      <c r="DE159" s="9">
        <v>1.2309000000000001</v>
      </c>
      <c r="DF159" s="9">
        <v>2.31E-3</v>
      </c>
      <c r="DG159" s="9">
        <v>5.5999999999999999E-3</v>
      </c>
      <c r="DH159" s="9">
        <v>0.47876000000000002</v>
      </c>
    </row>
    <row r="160" spans="1:112" s="8" customFormat="1" x14ac:dyDescent="0.15">
      <c r="A160" s="9" t="s">
        <v>269</v>
      </c>
      <c r="B160" s="9">
        <v>2.4133200000000001</v>
      </c>
      <c r="C160" s="9">
        <v>1.4559500000000001</v>
      </c>
      <c r="D160" s="9">
        <v>2.4502799999999998</v>
      </c>
      <c r="E160" s="9">
        <v>0.10478</v>
      </c>
      <c r="F160" s="9">
        <v>4.2090399999999999</v>
      </c>
      <c r="G160" s="9">
        <v>4.7965900000000001</v>
      </c>
      <c r="H160" s="9">
        <v>1.0207599999999999</v>
      </c>
      <c r="I160" s="9">
        <v>3.8030000000000001E-2</v>
      </c>
      <c r="J160" s="9">
        <v>0</v>
      </c>
      <c r="K160" s="9">
        <v>0</v>
      </c>
      <c r="L160" s="9">
        <v>0.16975999999999999</v>
      </c>
      <c r="M160" s="9">
        <v>36.040799999999997</v>
      </c>
      <c r="N160" s="9">
        <v>27.382449999999999</v>
      </c>
      <c r="O160" s="9">
        <v>5.2639999999999999E-2</v>
      </c>
      <c r="P160" s="9">
        <v>0.50524999999999998</v>
      </c>
      <c r="Q160" s="9">
        <v>0.94762999999999997</v>
      </c>
      <c r="R160" s="9">
        <v>2.5180000000000001E-2</v>
      </c>
      <c r="S160" s="9">
        <v>3.4360000000000002E-2</v>
      </c>
      <c r="T160" s="9">
        <v>3.1949999999999999E-2</v>
      </c>
      <c r="U160" s="9">
        <v>3.2370000000000003E-2</v>
      </c>
      <c r="V160" s="9">
        <v>0.31304999999999999</v>
      </c>
      <c r="W160" s="9">
        <v>5.2100000000000002E-3</v>
      </c>
      <c r="X160" s="9">
        <v>7.1330000000000005E-2</v>
      </c>
      <c r="Y160" s="9">
        <v>1.005E-2</v>
      </c>
      <c r="Z160" s="9">
        <v>1.746E-2</v>
      </c>
      <c r="AA160" s="25">
        <v>0.21476999999999999</v>
      </c>
      <c r="AB160" s="25">
        <v>0.44814999999999999</v>
      </c>
      <c r="AC160" s="9">
        <v>8.8359999999999994E-2</v>
      </c>
      <c r="AD160" s="9">
        <v>2.65E-3</v>
      </c>
      <c r="AE160" s="9">
        <v>6.9699999999999998E-2</v>
      </c>
      <c r="AF160" s="25">
        <v>5.4947400000000002</v>
      </c>
      <c r="AG160" s="9">
        <v>0.79410999999999998</v>
      </c>
      <c r="AH160" s="9">
        <v>2.4144299999999999</v>
      </c>
      <c r="AI160" s="9">
        <v>0.93511</v>
      </c>
      <c r="AJ160" s="9">
        <v>0.58316999999999997</v>
      </c>
      <c r="AK160" s="9">
        <v>0.23019000000000001</v>
      </c>
      <c r="AL160" s="9">
        <v>0.30042000000000002</v>
      </c>
      <c r="AM160" s="9">
        <v>0.42932999999999999</v>
      </c>
      <c r="AN160" s="9">
        <v>1.076E-2</v>
      </c>
      <c r="AO160" s="9">
        <v>2.6610000000000002E-2</v>
      </c>
      <c r="AP160" s="9">
        <v>0.51012999999999997</v>
      </c>
      <c r="AQ160" s="25">
        <v>0.18309</v>
      </c>
      <c r="AR160" s="9">
        <v>1.609E-2</v>
      </c>
      <c r="AS160" s="9">
        <v>6.8720000000000003E-2</v>
      </c>
      <c r="AT160" s="25">
        <v>0.31294</v>
      </c>
      <c r="AU160" s="9">
        <v>0.15193000000000001</v>
      </c>
      <c r="AV160" s="25">
        <v>0.98216999999999999</v>
      </c>
      <c r="AW160" s="9">
        <v>2.2339999999999999E-2</v>
      </c>
      <c r="AX160" s="9">
        <v>5</v>
      </c>
      <c r="AY160" s="9">
        <v>0.12934999999999999</v>
      </c>
      <c r="AZ160" s="9">
        <v>0.85780000000000001</v>
      </c>
      <c r="BA160" s="9">
        <v>2.2599999999999999E-3</v>
      </c>
      <c r="BB160" s="9">
        <v>0.98173999999999995</v>
      </c>
      <c r="BC160" s="9">
        <v>3.7999999999999999E-2</v>
      </c>
      <c r="BD160" s="9">
        <v>1.6781200000000001</v>
      </c>
      <c r="BE160" s="9">
        <v>0.11633</v>
      </c>
      <c r="BF160" s="9">
        <v>0.82252999999999998</v>
      </c>
      <c r="BG160" s="9">
        <v>0.61155999999999999</v>
      </c>
      <c r="BH160" s="9">
        <v>2.215E-2</v>
      </c>
      <c r="BI160" s="9">
        <v>0.32582</v>
      </c>
      <c r="BJ160" s="25">
        <v>0.31498999999999999</v>
      </c>
      <c r="BK160" s="9">
        <v>5</v>
      </c>
      <c r="BL160" s="9">
        <v>3.9629999999999999E-2</v>
      </c>
      <c r="BM160" s="9">
        <v>0.22311</v>
      </c>
      <c r="BN160" s="9">
        <v>0.31385000000000002</v>
      </c>
      <c r="BO160" s="25">
        <v>0.31633</v>
      </c>
      <c r="BP160" s="9">
        <v>5.0600000000000003E-3</v>
      </c>
      <c r="BQ160" s="9">
        <v>1.2970000000000001E-2</v>
      </c>
      <c r="BR160" s="9">
        <v>5.2880000000000003E-2</v>
      </c>
      <c r="BS160" s="9">
        <v>2.734E-2</v>
      </c>
      <c r="BT160" s="9">
        <v>1.33E-3</v>
      </c>
      <c r="BU160" s="25">
        <v>0.19094</v>
      </c>
      <c r="BV160" s="9">
        <v>2.7566000000000002</v>
      </c>
      <c r="BW160" s="9">
        <v>0.10995000000000001</v>
      </c>
      <c r="BX160" s="9">
        <v>1.64E-3</v>
      </c>
      <c r="BY160" s="9">
        <v>5.1369999999999999E-2</v>
      </c>
      <c r="BZ160" s="9">
        <v>5.1369999999999999E-2</v>
      </c>
      <c r="CA160" s="25">
        <v>7.4532999999999996</v>
      </c>
      <c r="CB160" s="25">
        <v>12.385389999999999</v>
      </c>
      <c r="CC160" s="9">
        <v>7.1000000000000002E-4</v>
      </c>
      <c r="CD160" s="9">
        <v>8.0999999999999996E-4</v>
      </c>
      <c r="CE160" s="9">
        <v>5</v>
      </c>
      <c r="CF160" s="9">
        <v>3.637E-2</v>
      </c>
      <c r="CG160" s="9">
        <v>0.78264</v>
      </c>
      <c r="CH160" s="9">
        <v>5.2769999999999997E-2</v>
      </c>
      <c r="CI160" s="9">
        <v>0.95979000000000003</v>
      </c>
      <c r="CJ160" s="9">
        <v>0.65571000000000002</v>
      </c>
      <c r="CK160" s="9">
        <v>0.52173000000000003</v>
      </c>
      <c r="CL160" s="9">
        <v>2.9299999999999999E-3</v>
      </c>
      <c r="CM160" s="9">
        <v>1.601E-2</v>
      </c>
      <c r="CN160" s="9">
        <v>5</v>
      </c>
      <c r="CO160" s="9">
        <v>1.66E-3</v>
      </c>
      <c r="CP160" s="9">
        <v>2.1999999999999999E-2</v>
      </c>
      <c r="CQ160" s="9">
        <v>4.9669999999999999E-2</v>
      </c>
      <c r="CR160" s="9">
        <v>2.503E-2</v>
      </c>
      <c r="CS160" s="9">
        <v>9.69E-2</v>
      </c>
      <c r="CT160" s="9">
        <v>1.831E-2</v>
      </c>
      <c r="CU160" s="9">
        <v>2.53E-2</v>
      </c>
      <c r="CV160" s="9">
        <v>0.13880999999999999</v>
      </c>
      <c r="CW160" s="9">
        <v>5.6299999999999996E-3</v>
      </c>
      <c r="CX160" s="9">
        <v>1.626E-2</v>
      </c>
      <c r="CY160" s="9">
        <v>2.2040000000000001E-2</v>
      </c>
      <c r="CZ160" s="9">
        <v>6.8799999999999998E-3</v>
      </c>
      <c r="DA160" s="9">
        <v>8.43E-3</v>
      </c>
      <c r="DB160" s="9">
        <v>1.966E-2</v>
      </c>
      <c r="DC160" s="9">
        <v>6.0299999999999999E-2</v>
      </c>
      <c r="DD160" s="9">
        <v>1.018E-2</v>
      </c>
      <c r="DE160" s="9">
        <v>1.70967</v>
      </c>
      <c r="DF160" s="9">
        <v>6.0899999999999999E-3</v>
      </c>
      <c r="DG160" s="9">
        <v>5.62E-3</v>
      </c>
      <c r="DH160" s="9">
        <v>0.44296000000000002</v>
      </c>
    </row>
    <row r="161" spans="1:112" s="8" customFormat="1" x14ac:dyDescent="0.15">
      <c r="A161" s="9" t="s">
        <v>270</v>
      </c>
      <c r="B161" s="9">
        <v>2.9243999999999999</v>
      </c>
      <c r="C161" s="9">
        <v>1.6960500000000001</v>
      </c>
      <c r="D161" s="9">
        <v>2.7890000000000001</v>
      </c>
      <c r="E161" s="9">
        <v>0.10348</v>
      </c>
      <c r="F161" s="9">
        <v>4.6559999999999997</v>
      </c>
      <c r="G161" s="9">
        <v>5.3739299999999997</v>
      </c>
      <c r="H161" s="9">
        <v>1.1469400000000001</v>
      </c>
      <c r="I161" s="9">
        <v>3.9269999999999999E-2</v>
      </c>
      <c r="J161" s="9">
        <v>0</v>
      </c>
      <c r="K161" s="9">
        <v>1.6449999999999999E-2</v>
      </c>
      <c r="L161" s="9">
        <v>0.2127</v>
      </c>
      <c r="M161" s="9">
        <v>42.611179999999997</v>
      </c>
      <c r="N161" s="9">
        <v>36.811770000000003</v>
      </c>
      <c r="O161" s="9">
        <v>0.13447000000000001</v>
      </c>
      <c r="P161" s="9">
        <v>0.71835000000000004</v>
      </c>
      <c r="Q161" s="9">
        <v>1.45611</v>
      </c>
      <c r="R161" s="9">
        <v>2.596E-2</v>
      </c>
      <c r="S161" s="9">
        <v>3.9039999999999998E-2</v>
      </c>
      <c r="T161" s="9">
        <v>3.7969999999999997E-2</v>
      </c>
      <c r="U161" s="9">
        <v>6.4299999999999996E-2</v>
      </c>
      <c r="V161" s="9">
        <v>0.28516000000000002</v>
      </c>
      <c r="W161" s="9">
        <v>6.1999999999999998E-3</v>
      </c>
      <c r="X161" s="9">
        <v>3.0540000000000001E-2</v>
      </c>
      <c r="Y161" s="9">
        <v>4.1739999999999999E-2</v>
      </c>
      <c r="Z161" s="9">
        <v>1.61E-2</v>
      </c>
      <c r="AA161" s="25">
        <v>0.18564</v>
      </c>
      <c r="AB161" s="25">
        <v>0.77483999999999997</v>
      </c>
      <c r="AC161" s="9">
        <v>8.0149999999999999E-2</v>
      </c>
      <c r="AD161" s="9">
        <v>9.3000000000000005E-4</v>
      </c>
      <c r="AE161" s="9">
        <v>6.3390000000000002E-2</v>
      </c>
      <c r="AF161" s="25">
        <v>4.6668399999999997</v>
      </c>
      <c r="AG161" s="9">
        <v>1.0795699999999999</v>
      </c>
      <c r="AH161" s="9">
        <v>2.7041300000000001</v>
      </c>
      <c r="AI161" s="9">
        <v>0.85643000000000002</v>
      </c>
      <c r="AJ161" s="9">
        <v>0.59741999999999995</v>
      </c>
      <c r="AK161" s="9">
        <v>0.26939999999999997</v>
      </c>
      <c r="AL161" s="9">
        <v>0.31085000000000002</v>
      </c>
      <c r="AM161" s="9">
        <v>0.42015000000000002</v>
      </c>
      <c r="AN161" s="9">
        <v>1.1690000000000001E-2</v>
      </c>
      <c r="AO161" s="9">
        <v>1.9570000000000001E-2</v>
      </c>
      <c r="AP161" s="9">
        <v>0.50695000000000001</v>
      </c>
      <c r="AQ161" s="25">
        <v>8.7690000000000004E-2</v>
      </c>
      <c r="AR161" s="9">
        <v>2.5180000000000001E-2</v>
      </c>
      <c r="AS161" s="9">
        <v>7.2669999999999998E-2</v>
      </c>
      <c r="AT161" s="25">
        <v>0.30863000000000002</v>
      </c>
      <c r="AU161" s="9">
        <v>0.16925999999999999</v>
      </c>
      <c r="AV161" s="25">
        <v>0.92628999999999995</v>
      </c>
      <c r="AW161" s="9">
        <v>3.0450000000000001E-2</v>
      </c>
      <c r="AX161" s="9">
        <v>5</v>
      </c>
      <c r="AY161" s="9">
        <v>0.15421000000000001</v>
      </c>
      <c r="AZ161" s="9">
        <v>1.0218100000000001</v>
      </c>
      <c r="BA161" s="9">
        <v>5.13E-3</v>
      </c>
      <c r="BB161" s="9">
        <v>1.0235799999999999</v>
      </c>
      <c r="BC161" s="9">
        <v>3.4229999999999997E-2</v>
      </c>
      <c r="BD161" s="9">
        <v>1.68028</v>
      </c>
      <c r="BE161" s="9">
        <v>0.10650999999999999</v>
      </c>
      <c r="BF161" s="9">
        <v>0.87507999999999997</v>
      </c>
      <c r="BG161" s="9">
        <v>0.75451000000000001</v>
      </c>
      <c r="BH161" s="9">
        <v>2.5479999999999999E-2</v>
      </c>
      <c r="BI161" s="9">
        <v>0.29271999999999998</v>
      </c>
      <c r="BJ161" s="25">
        <v>0.52005999999999997</v>
      </c>
      <c r="BK161" s="9">
        <v>5</v>
      </c>
      <c r="BL161" s="9">
        <v>4.981E-2</v>
      </c>
      <c r="BM161" s="9">
        <v>0.28173999999999999</v>
      </c>
      <c r="BN161" s="9">
        <v>0.3745</v>
      </c>
      <c r="BO161" s="25">
        <v>0.25346000000000002</v>
      </c>
      <c r="BP161" s="9">
        <v>2.4499999999999999E-3</v>
      </c>
      <c r="BQ161" s="9">
        <v>1.7670000000000002E-2</v>
      </c>
      <c r="BR161" s="9">
        <v>6.0010000000000001E-2</v>
      </c>
      <c r="BS161" s="9">
        <v>4.6829999999999997E-2</v>
      </c>
      <c r="BT161" s="9">
        <v>1.5299999999999999E-3</v>
      </c>
      <c r="BU161" s="25">
        <v>0.14618999999999999</v>
      </c>
      <c r="BV161" s="9">
        <v>2.91818</v>
      </c>
      <c r="BW161" s="9">
        <v>0.1295</v>
      </c>
      <c r="BX161" s="9">
        <v>8.7000000000000001E-4</v>
      </c>
      <c r="BY161" s="9">
        <v>6.2710000000000002E-2</v>
      </c>
      <c r="BZ161" s="9">
        <v>6.8099999999999994E-2</v>
      </c>
      <c r="CA161" s="25">
        <v>9.5406499999999994</v>
      </c>
      <c r="CB161" s="25">
        <v>13.54035</v>
      </c>
      <c r="CC161" s="9">
        <v>2.2499999999999998E-3</v>
      </c>
      <c r="CD161" s="9">
        <v>8.0999999999999996E-4</v>
      </c>
      <c r="CE161" s="9">
        <v>5</v>
      </c>
      <c r="CF161" s="9">
        <v>4.4639999999999999E-2</v>
      </c>
      <c r="CG161" s="9">
        <v>0.85428000000000004</v>
      </c>
      <c r="CH161" s="9">
        <v>7.0059999999999997E-2</v>
      </c>
      <c r="CI161" s="9">
        <v>1.0063500000000001</v>
      </c>
      <c r="CJ161" s="9">
        <v>0.76654999999999995</v>
      </c>
      <c r="CK161" s="9">
        <v>0.62739999999999996</v>
      </c>
      <c r="CL161" s="9">
        <v>3.0200000000000001E-3</v>
      </c>
      <c r="CM161" s="9">
        <v>2.1680000000000001E-2</v>
      </c>
      <c r="CN161" s="9">
        <v>5</v>
      </c>
      <c r="CO161" s="9">
        <v>2.15E-3</v>
      </c>
      <c r="CP161" s="9">
        <v>3.1850000000000003E-2</v>
      </c>
      <c r="CQ161" s="9">
        <v>8.4430000000000005E-2</v>
      </c>
      <c r="CR161" s="9">
        <v>4.0050000000000002E-2</v>
      </c>
      <c r="CS161" s="9">
        <v>0.13485</v>
      </c>
      <c r="CT161" s="9">
        <v>3.0980000000000001E-2</v>
      </c>
      <c r="CU161" s="9">
        <v>4.0250000000000001E-2</v>
      </c>
      <c r="CV161" s="9">
        <v>0.26504</v>
      </c>
      <c r="CW161" s="9">
        <v>7.8799999999999999E-3</v>
      </c>
      <c r="CX161" s="9">
        <v>4.0809999999999999E-2</v>
      </c>
      <c r="CY161" s="9">
        <v>4.0430000000000001E-2</v>
      </c>
      <c r="CZ161" s="9">
        <v>7.8799999999999999E-3</v>
      </c>
      <c r="DA161" s="9">
        <v>1.321E-2</v>
      </c>
      <c r="DB161" s="9">
        <v>3.5790000000000002E-2</v>
      </c>
      <c r="DC161" s="9">
        <v>0.1497</v>
      </c>
      <c r="DD161" s="9">
        <v>9.8600000000000007E-3</v>
      </c>
      <c r="DE161" s="9">
        <v>2.7275100000000001</v>
      </c>
      <c r="DF161" s="9">
        <v>6.96E-3</v>
      </c>
      <c r="DG161" s="9">
        <v>7.1900000000000002E-3</v>
      </c>
      <c r="DH161" s="9">
        <v>0.54351000000000005</v>
      </c>
    </row>
    <row r="162" spans="1:112" s="8" customFormat="1" x14ac:dyDescent="0.15">
      <c r="A162" s="9" t="s">
        <v>271</v>
      </c>
      <c r="B162" s="9">
        <v>2.44313</v>
      </c>
      <c r="C162" s="9">
        <v>0.82220000000000004</v>
      </c>
      <c r="D162" s="9">
        <v>1.79572</v>
      </c>
      <c r="E162" s="9">
        <v>4.2799999999999998E-2</v>
      </c>
      <c r="F162" s="9">
        <v>1.9371</v>
      </c>
      <c r="G162" s="9">
        <v>2.2948900000000001</v>
      </c>
      <c r="H162" s="9">
        <v>0.80923</v>
      </c>
      <c r="I162" s="9">
        <v>3.5839999999999997E-2</v>
      </c>
      <c r="J162" s="9">
        <v>0</v>
      </c>
      <c r="K162" s="9">
        <v>0</v>
      </c>
      <c r="L162" s="9">
        <v>0.11215</v>
      </c>
      <c r="M162" s="9">
        <v>16.004840000000002</v>
      </c>
      <c r="N162" s="9">
        <v>13.125209999999999</v>
      </c>
      <c r="O162" s="9">
        <v>3.4320000000000003E-2</v>
      </c>
      <c r="P162" s="9">
        <v>0.53813999999999995</v>
      </c>
      <c r="Q162" s="9">
        <v>1.0448900000000001</v>
      </c>
      <c r="R162" s="9">
        <v>1.5630000000000002E-2</v>
      </c>
      <c r="S162" s="9">
        <v>2.248E-2</v>
      </c>
      <c r="T162" s="9">
        <v>2.862E-2</v>
      </c>
      <c r="U162" s="9">
        <v>4.5679999999999998E-2</v>
      </c>
      <c r="V162" s="9">
        <v>0.31589</v>
      </c>
      <c r="W162" s="9">
        <v>8.8100000000000001E-3</v>
      </c>
      <c r="X162" s="9">
        <v>2.5400000000000002E-3</v>
      </c>
      <c r="Y162" s="9">
        <v>8.2699999999999996E-3</v>
      </c>
      <c r="Z162" s="9">
        <v>3.9899999999999996E-3</v>
      </c>
      <c r="AA162" s="25">
        <v>0.21013999999999999</v>
      </c>
      <c r="AB162" s="25">
        <v>0.34636</v>
      </c>
      <c r="AC162" s="9">
        <v>4.6600000000000003E-2</v>
      </c>
      <c r="AD162" s="9">
        <v>2.7399999999999998E-3</v>
      </c>
      <c r="AE162" s="9">
        <v>3.2030000000000003E-2</v>
      </c>
      <c r="AF162" s="25">
        <v>5.2000900000000003</v>
      </c>
      <c r="AG162" s="9">
        <v>0.80125999999999997</v>
      </c>
      <c r="AH162" s="9">
        <v>1.9202900000000001</v>
      </c>
      <c r="AI162" s="9">
        <v>0.49930999999999998</v>
      </c>
      <c r="AJ162" s="9">
        <v>0.29621999999999998</v>
      </c>
      <c r="AK162" s="9">
        <v>0.14474999999999999</v>
      </c>
      <c r="AL162" s="9">
        <v>0.25940999999999997</v>
      </c>
      <c r="AM162" s="9">
        <v>0.25139</v>
      </c>
      <c r="AN162" s="9">
        <v>8.6800000000000002E-3</v>
      </c>
      <c r="AO162" s="9">
        <v>8.7100000000000007E-3</v>
      </c>
      <c r="AP162" s="9">
        <v>0.32066</v>
      </c>
      <c r="AQ162" s="25">
        <v>5.6259999999999998E-2</v>
      </c>
      <c r="AR162" s="9">
        <v>3.2550000000000003E-2</v>
      </c>
      <c r="AS162" s="9">
        <v>6.1379999999999997E-2</v>
      </c>
      <c r="AT162" s="25">
        <v>0.30453000000000002</v>
      </c>
      <c r="AU162" s="9">
        <v>9.3960000000000002E-2</v>
      </c>
      <c r="AV162" s="25">
        <v>0.91569</v>
      </c>
      <c r="AW162" s="9">
        <v>1.286E-2</v>
      </c>
      <c r="AX162" s="9">
        <v>5</v>
      </c>
      <c r="AY162" s="9">
        <v>0.11251</v>
      </c>
      <c r="AZ162" s="9">
        <v>0.42557</v>
      </c>
      <c r="BA162" s="9">
        <v>2.9199999999999999E-3</v>
      </c>
      <c r="BB162" s="9">
        <v>0.48243000000000003</v>
      </c>
      <c r="BC162" s="9">
        <v>2.0230000000000001E-2</v>
      </c>
      <c r="BD162" s="9">
        <v>4.7710000000000002E-2</v>
      </c>
      <c r="BE162" s="9">
        <v>0.11171</v>
      </c>
      <c r="BF162" s="9">
        <v>0.70406000000000002</v>
      </c>
      <c r="BG162" s="9">
        <v>0.51149</v>
      </c>
      <c r="BH162" s="9">
        <v>1.7239999999999998E-2</v>
      </c>
      <c r="BI162" s="9">
        <v>0.20082</v>
      </c>
      <c r="BJ162" s="25">
        <v>0.83867999999999998</v>
      </c>
      <c r="BK162" s="9">
        <v>5</v>
      </c>
      <c r="BL162" s="9">
        <v>3.8519999999999999E-2</v>
      </c>
      <c r="BM162" s="9">
        <v>0.12975</v>
      </c>
      <c r="BN162" s="9">
        <v>0.24629000000000001</v>
      </c>
      <c r="BO162" s="25">
        <v>0.25527</v>
      </c>
      <c r="BP162" s="9">
        <v>3.3300000000000001E-3</v>
      </c>
      <c r="BQ162" s="9">
        <v>9.11E-3</v>
      </c>
      <c r="BR162" s="9">
        <v>2.6759999999999999E-2</v>
      </c>
      <c r="BS162" s="9">
        <v>2.2169999999999999E-2</v>
      </c>
      <c r="BT162" s="9">
        <v>1.48E-3</v>
      </c>
      <c r="BU162" s="25">
        <v>0.12839999999999999</v>
      </c>
      <c r="BV162" s="9">
        <v>1.6878899999999999</v>
      </c>
      <c r="BW162" s="9">
        <v>8.2809999999999995E-2</v>
      </c>
      <c r="BX162" s="9">
        <v>1.75E-3</v>
      </c>
      <c r="BY162" s="9">
        <v>3.2620000000000003E-2</v>
      </c>
      <c r="BZ162" s="9">
        <v>4.2380000000000001E-2</v>
      </c>
      <c r="CA162" s="25">
        <v>7.3328600000000002</v>
      </c>
      <c r="CB162" s="25">
        <v>8.5785199999999993</v>
      </c>
      <c r="CC162" s="9">
        <v>9.3000000000000005E-4</v>
      </c>
      <c r="CD162" s="9">
        <v>1.5499999999999999E-3</v>
      </c>
      <c r="CE162" s="9">
        <v>5</v>
      </c>
      <c r="CF162" s="9">
        <v>3.2980000000000002E-2</v>
      </c>
      <c r="CG162" s="9">
        <v>0.55810999999999999</v>
      </c>
      <c r="CH162" s="9">
        <v>4.7050000000000002E-2</v>
      </c>
      <c r="CI162" s="9">
        <v>0.69445000000000001</v>
      </c>
      <c r="CJ162" s="9">
        <v>0.45167000000000002</v>
      </c>
      <c r="CK162" s="9">
        <v>0.26129000000000002</v>
      </c>
      <c r="CL162" s="9">
        <v>1.47E-3</v>
      </c>
      <c r="CM162" s="9">
        <v>1.422E-2</v>
      </c>
      <c r="CN162" s="9">
        <v>5</v>
      </c>
      <c r="CO162" s="9">
        <v>1.9E-3</v>
      </c>
      <c r="CP162" s="9">
        <v>2.1559999999999999E-2</v>
      </c>
      <c r="CQ162" s="9">
        <v>5.0020000000000002E-2</v>
      </c>
      <c r="CR162" s="9">
        <v>2.4649999999999998E-2</v>
      </c>
      <c r="CS162" s="9">
        <v>0.11119999999999999</v>
      </c>
      <c r="CT162" s="9">
        <v>1.7260000000000001E-2</v>
      </c>
      <c r="CU162" s="9">
        <v>2.5020000000000001E-2</v>
      </c>
      <c r="CV162" s="9">
        <v>0.14204</v>
      </c>
      <c r="CW162" s="9">
        <v>3.49E-3</v>
      </c>
      <c r="CX162" s="9">
        <v>1.345E-2</v>
      </c>
      <c r="CY162" s="9">
        <v>2.1780000000000001E-2</v>
      </c>
      <c r="CZ162" s="9">
        <v>3.7399999999999998E-3</v>
      </c>
      <c r="DA162" s="9">
        <v>7.6899999999999998E-3</v>
      </c>
      <c r="DB162" s="9">
        <v>2.1579999999999998E-2</v>
      </c>
      <c r="DC162" s="9">
        <v>5.8639999999999998E-2</v>
      </c>
      <c r="DD162" s="9">
        <v>1.159E-2</v>
      </c>
      <c r="DE162" s="9">
        <v>1.7678</v>
      </c>
      <c r="DF162" s="9">
        <v>9.58E-3</v>
      </c>
      <c r="DG162" s="9">
        <v>5.4200000000000003E-3</v>
      </c>
      <c r="DH162" s="9">
        <v>0.36423</v>
      </c>
    </row>
    <row r="163" spans="1:112" s="8" customFormat="1" x14ac:dyDescent="0.15">
      <c r="A163" s="9" t="s">
        <v>272</v>
      </c>
      <c r="B163" s="9">
        <v>3.2399200000000001</v>
      </c>
      <c r="C163" s="9">
        <v>3.0707200000000001</v>
      </c>
      <c r="D163" s="9">
        <v>5.76417</v>
      </c>
      <c r="E163" s="9">
        <v>0.55923999999999996</v>
      </c>
      <c r="F163" s="9">
        <v>2.8883100000000002</v>
      </c>
      <c r="G163" s="9">
        <v>3.6177000000000001</v>
      </c>
      <c r="H163" s="9">
        <v>2.0425</v>
      </c>
      <c r="I163" s="9">
        <v>0.11194999999999999</v>
      </c>
      <c r="J163" s="9">
        <v>8.4110000000000004E-2</v>
      </c>
      <c r="K163" s="9">
        <v>3.6889999999999999E-2</v>
      </c>
      <c r="L163" s="9">
        <v>0.17155999999999999</v>
      </c>
      <c r="M163" s="9">
        <v>14.11697</v>
      </c>
      <c r="N163" s="9">
        <v>10.064640000000001</v>
      </c>
      <c r="O163" s="9">
        <v>5.1869999999999999E-2</v>
      </c>
      <c r="P163" s="9">
        <v>0.46597</v>
      </c>
      <c r="Q163" s="9">
        <v>1.4884500000000001</v>
      </c>
      <c r="R163" s="9">
        <v>2.6790000000000001E-2</v>
      </c>
      <c r="S163" s="9">
        <v>4.5719999999999997E-2</v>
      </c>
      <c r="T163" s="9">
        <v>4.861E-2</v>
      </c>
      <c r="U163" s="9">
        <v>4.6739999999999997E-2</v>
      </c>
      <c r="V163" s="9">
        <v>0.34115000000000001</v>
      </c>
      <c r="W163" s="9">
        <v>2.4729999999999999E-2</v>
      </c>
      <c r="X163" s="9">
        <v>5.985E-2</v>
      </c>
      <c r="Y163" s="9">
        <v>7.2910000000000003E-2</v>
      </c>
      <c r="Z163" s="9">
        <v>5.5300000000000002E-3</v>
      </c>
      <c r="AA163" s="25">
        <v>0.30418000000000001</v>
      </c>
      <c r="AB163" s="25">
        <v>0.52246000000000004</v>
      </c>
      <c r="AC163" s="9">
        <v>9.9030000000000007E-2</v>
      </c>
      <c r="AD163" s="9">
        <v>3.8399999999999997E-2</v>
      </c>
      <c r="AE163" s="9">
        <v>7.6050000000000006E-2</v>
      </c>
      <c r="AF163" s="25">
        <v>5.2357100000000001</v>
      </c>
      <c r="AG163" s="9">
        <v>0.82152999999999998</v>
      </c>
      <c r="AH163" s="9">
        <v>11.451140000000001</v>
      </c>
      <c r="AI163" s="9">
        <v>1.0886100000000001</v>
      </c>
      <c r="AJ163" s="9">
        <v>0.65600000000000003</v>
      </c>
      <c r="AK163" s="9">
        <v>0.24932000000000001</v>
      </c>
      <c r="AL163" s="9">
        <v>0.37584000000000001</v>
      </c>
      <c r="AM163" s="9">
        <v>0.54247000000000001</v>
      </c>
      <c r="AN163" s="9">
        <v>3.6990000000000002E-2</v>
      </c>
      <c r="AO163" s="9">
        <v>2.077E-2</v>
      </c>
      <c r="AP163" s="9">
        <v>0.76356999999999997</v>
      </c>
      <c r="AQ163" s="25">
        <v>0.21673999999999999</v>
      </c>
      <c r="AR163" s="9">
        <v>0.10838</v>
      </c>
      <c r="AS163" s="9">
        <v>0.18312999999999999</v>
      </c>
      <c r="AT163" s="25">
        <v>0.17065</v>
      </c>
      <c r="AU163" s="9">
        <v>0.34168999999999999</v>
      </c>
      <c r="AV163" s="25">
        <v>1.2072099999999999</v>
      </c>
      <c r="AW163" s="9">
        <v>2.324E-2</v>
      </c>
      <c r="AX163" s="9">
        <v>5</v>
      </c>
      <c r="AY163" s="9">
        <v>0.25539000000000001</v>
      </c>
      <c r="AZ163" s="9">
        <v>1.07653</v>
      </c>
      <c r="BA163" s="9">
        <v>5.7200000000000003E-3</v>
      </c>
      <c r="BB163" s="9">
        <v>0.68854000000000004</v>
      </c>
      <c r="BC163" s="9">
        <v>0.12449</v>
      </c>
      <c r="BD163" s="9">
        <v>0.29759000000000002</v>
      </c>
      <c r="BE163" s="9">
        <v>0.12673000000000001</v>
      </c>
      <c r="BF163" s="9">
        <v>2.3747600000000002</v>
      </c>
      <c r="BG163" s="9">
        <v>1.1608499999999999</v>
      </c>
      <c r="BH163" s="9">
        <v>5.1060000000000001E-2</v>
      </c>
      <c r="BI163" s="9">
        <v>0.47333999999999998</v>
      </c>
      <c r="BJ163" s="25">
        <v>8.7709999999999996E-2</v>
      </c>
      <c r="BK163" s="9">
        <v>5</v>
      </c>
      <c r="BL163" s="9">
        <v>0.11185</v>
      </c>
      <c r="BM163" s="9">
        <v>0.25997999999999999</v>
      </c>
      <c r="BN163" s="9">
        <v>0.68413999999999997</v>
      </c>
      <c r="BO163" s="25">
        <v>0.20924999999999999</v>
      </c>
      <c r="BP163" s="9">
        <v>3.98E-3</v>
      </c>
      <c r="BQ163" s="9">
        <v>2.7099999999999999E-2</v>
      </c>
      <c r="BR163" s="9">
        <v>8.0130000000000007E-2</v>
      </c>
      <c r="BS163" s="9">
        <v>6.1550000000000001E-2</v>
      </c>
      <c r="BT163" s="9">
        <v>5.5100000000000001E-3</v>
      </c>
      <c r="BU163" s="25">
        <v>0.26482</v>
      </c>
      <c r="BV163" s="9">
        <v>4.3731499999999999</v>
      </c>
      <c r="BW163" s="9">
        <v>0.18071000000000001</v>
      </c>
      <c r="BX163" s="9">
        <v>1.9E-3</v>
      </c>
      <c r="BY163" s="9">
        <v>0.44214999999999999</v>
      </c>
      <c r="BZ163" s="9">
        <v>8.8900000000000007E-2</v>
      </c>
      <c r="CA163" s="25">
        <v>5.34551</v>
      </c>
      <c r="CB163" s="25">
        <v>18.229209999999998</v>
      </c>
      <c r="CC163" s="9">
        <v>1.4300000000000001E-3</v>
      </c>
      <c r="CD163" s="9">
        <v>1.3600000000000001E-3</v>
      </c>
      <c r="CE163" s="9">
        <v>5</v>
      </c>
      <c r="CF163" s="9">
        <v>6.0970000000000003E-2</v>
      </c>
      <c r="CG163" s="9">
        <v>2.3117000000000001</v>
      </c>
      <c r="CH163" s="9">
        <v>0.12031</v>
      </c>
      <c r="CI163" s="9">
        <v>1.84531</v>
      </c>
      <c r="CJ163" s="9">
        <v>1.4252400000000001</v>
      </c>
      <c r="CK163" s="9">
        <v>0.40366999999999997</v>
      </c>
      <c r="CL163" s="9">
        <v>3.7699999999999999E-3</v>
      </c>
      <c r="CM163" s="9">
        <v>3.6159999999999998E-2</v>
      </c>
      <c r="CN163" s="9">
        <v>5</v>
      </c>
      <c r="CO163" s="9">
        <v>4.5399999999999998E-3</v>
      </c>
      <c r="CP163" s="9">
        <v>5.3850000000000002E-2</v>
      </c>
      <c r="CQ163" s="9">
        <v>0.14773</v>
      </c>
      <c r="CR163" s="9">
        <v>7.349E-2</v>
      </c>
      <c r="CS163" s="9">
        <v>0.12914999999999999</v>
      </c>
      <c r="CT163" s="9">
        <v>5.5530000000000003E-2</v>
      </c>
      <c r="CU163" s="9">
        <v>7.2749999999999995E-2</v>
      </c>
      <c r="CV163" s="9">
        <v>0.40939999999999999</v>
      </c>
      <c r="CW163" s="9">
        <v>3.5799999999999998E-3</v>
      </c>
      <c r="CX163" s="9">
        <v>5.169E-2</v>
      </c>
      <c r="CY163" s="9">
        <v>6.3500000000000001E-2</v>
      </c>
      <c r="CZ163" s="9">
        <v>9.7699999999999992E-3</v>
      </c>
      <c r="DA163" s="9">
        <v>1.55E-2</v>
      </c>
      <c r="DB163" s="9">
        <v>5.0360000000000002E-2</v>
      </c>
      <c r="DC163" s="9">
        <v>0.14002000000000001</v>
      </c>
      <c r="DD163" s="9">
        <v>1.213E-2</v>
      </c>
      <c r="DE163" s="9">
        <v>2.1306400000000001</v>
      </c>
      <c r="DF163" s="9">
        <v>3.0500000000000002E-3</v>
      </c>
      <c r="DG163" s="9">
        <v>7.3000000000000001E-3</v>
      </c>
      <c r="DH163" s="9">
        <v>0.66107000000000005</v>
      </c>
    </row>
    <row r="164" spans="1:112" s="8" customFormat="1" x14ac:dyDescent="0.15">
      <c r="A164" s="9" t="s">
        <v>273</v>
      </c>
      <c r="B164" s="9">
        <v>2.6886800000000002</v>
      </c>
      <c r="C164" s="9">
        <v>1.8840399999999999</v>
      </c>
      <c r="D164" s="9">
        <v>2.7178800000000001</v>
      </c>
      <c r="E164" s="9">
        <v>0.18174999999999999</v>
      </c>
      <c r="F164" s="9">
        <v>2.1479599999999999</v>
      </c>
      <c r="G164" s="9">
        <v>2.4645100000000002</v>
      </c>
      <c r="H164" s="9">
        <v>2.1007699999999998</v>
      </c>
      <c r="I164" s="9">
        <v>4.3619999999999999E-2</v>
      </c>
      <c r="J164" s="9">
        <v>2.1160000000000002E-2</v>
      </c>
      <c r="K164" s="9">
        <v>4.6000000000000001E-4</v>
      </c>
      <c r="L164" s="9">
        <v>0.13011</v>
      </c>
      <c r="M164" s="9">
        <v>13.19392</v>
      </c>
      <c r="N164" s="9">
        <v>9.4803999999999995</v>
      </c>
      <c r="O164" s="9">
        <v>5.9319999999999998E-2</v>
      </c>
      <c r="P164" s="9">
        <v>0.39206999999999997</v>
      </c>
      <c r="Q164" s="9">
        <v>1.8079700000000001</v>
      </c>
      <c r="R164" s="9">
        <v>3.78E-2</v>
      </c>
      <c r="S164" s="9">
        <v>9.4000000000000004E-3</v>
      </c>
      <c r="T164" s="9">
        <v>2.802E-2</v>
      </c>
      <c r="U164" s="9">
        <v>4.0419999999999998E-2</v>
      </c>
      <c r="V164" s="9">
        <v>0.33312000000000003</v>
      </c>
      <c r="W164" s="9">
        <v>1.1679999999999999E-2</v>
      </c>
      <c r="X164" s="9">
        <v>3.2739999999999998E-2</v>
      </c>
      <c r="Y164" s="9">
        <v>1.7440000000000001E-2</v>
      </c>
      <c r="Z164" s="9">
        <v>0</v>
      </c>
      <c r="AA164" s="25">
        <v>0.17175000000000001</v>
      </c>
      <c r="AB164" s="25">
        <v>0.36626999999999998</v>
      </c>
      <c r="AC164" s="9">
        <v>9.0130000000000002E-2</v>
      </c>
      <c r="AD164" s="9">
        <v>1.354E-2</v>
      </c>
      <c r="AE164" s="9">
        <v>6.1000000000000004E-3</v>
      </c>
      <c r="AF164" s="25">
        <v>4.9899500000000003</v>
      </c>
      <c r="AG164" s="9">
        <v>1.65204</v>
      </c>
      <c r="AH164" s="9">
        <v>3.2671100000000002</v>
      </c>
      <c r="AI164" s="9">
        <v>0.91002000000000005</v>
      </c>
      <c r="AJ164" s="9">
        <v>0.44480999999999998</v>
      </c>
      <c r="AK164" s="9">
        <v>0.17257</v>
      </c>
      <c r="AL164" s="9">
        <v>0.43104999999999999</v>
      </c>
      <c r="AM164" s="9">
        <v>0.3523</v>
      </c>
      <c r="AN164" s="9">
        <v>1.406E-2</v>
      </c>
      <c r="AO164" s="9">
        <v>3.5069999999999997E-2</v>
      </c>
      <c r="AP164" s="9">
        <v>0.53703999999999996</v>
      </c>
      <c r="AQ164" s="25">
        <v>8.4650000000000003E-2</v>
      </c>
      <c r="AR164" s="9">
        <v>6.6659999999999997E-2</v>
      </c>
      <c r="AS164" s="9">
        <v>6.7640000000000006E-2</v>
      </c>
      <c r="AT164" s="25">
        <v>0.22337000000000001</v>
      </c>
      <c r="AU164" s="9">
        <v>0.16958000000000001</v>
      </c>
      <c r="AV164" s="25">
        <v>1.31579</v>
      </c>
      <c r="AW164" s="9">
        <v>1.2019999999999999E-2</v>
      </c>
      <c r="AX164" s="9">
        <v>5</v>
      </c>
      <c r="AY164" s="9">
        <v>0.23838000000000001</v>
      </c>
      <c r="AZ164" s="9">
        <v>0.42612</v>
      </c>
      <c r="BA164" s="9">
        <v>6.2E-4</v>
      </c>
      <c r="BB164" s="9">
        <v>0.49697000000000002</v>
      </c>
      <c r="BC164" s="9">
        <v>5.611E-2</v>
      </c>
      <c r="BD164" s="9">
        <v>0.15296000000000001</v>
      </c>
      <c r="BE164" s="9">
        <v>0.11960999999999999</v>
      </c>
      <c r="BF164" s="9">
        <v>1.73502</v>
      </c>
      <c r="BG164" s="9">
        <v>1.02495</v>
      </c>
      <c r="BH164" s="9">
        <v>3.9530000000000003E-2</v>
      </c>
      <c r="BI164" s="9">
        <v>0.36396000000000001</v>
      </c>
      <c r="BJ164" s="25">
        <v>0.24637000000000001</v>
      </c>
      <c r="BK164" s="9">
        <v>5</v>
      </c>
      <c r="BL164" s="9">
        <v>8.9230000000000004E-2</v>
      </c>
      <c r="BM164" s="9">
        <v>0.20971999999999999</v>
      </c>
      <c r="BN164" s="9">
        <v>0.46753</v>
      </c>
      <c r="BO164" s="25">
        <v>0.26662000000000002</v>
      </c>
      <c r="BP164" s="9">
        <v>6.0499999999999998E-3</v>
      </c>
      <c r="BQ164" s="9">
        <v>2.2839999999999999E-2</v>
      </c>
      <c r="BR164" s="9">
        <v>7.2690000000000005E-2</v>
      </c>
      <c r="BS164" s="9">
        <v>5.9119999999999999E-2</v>
      </c>
      <c r="BT164" s="9">
        <v>2.2300000000000002E-3</v>
      </c>
      <c r="BU164" s="25">
        <v>0.20805999999999999</v>
      </c>
      <c r="BV164" s="9">
        <v>3.8119000000000001</v>
      </c>
      <c r="BW164" s="9">
        <v>0.19008</v>
      </c>
      <c r="BX164" s="9">
        <v>3.3600000000000001E-3</v>
      </c>
      <c r="BY164" s="9">
        <v>0.22123999999999999</v>
      </c>
      <c r="BZ164" s="9">
        <v>8.3940000000000001E-2</v>
      </c>
      <c r="CA164" s="25">
        <v>7.0750400000000004</v>
      </c>
      <c r="CB164" s="25">
        <v>18.365770000000001</v>
      </c>
      <c r="CC164" s="9">
        <v>1.4400000000000001E-3</v>
      </c>
      <c r="CD164" s="9">
        <v>1.0200000000000001E-3</v>
      </c>
      <c r="CE164" s="9">
        <v>5</v>
      </c>
      <c r="CF164" s="9">
        <v>7.4289999999999995E-2</v>
      </c>
      <c r="CG164" s="9">
        <v>1.1109100000000001</v>
      </c>
      <c r="CH164" s="9">
        <v>0.10367999999999999</v>
      </c>
      <c r="CI164" s="9">
        <v>1.29172</v>
      </c>
      <c r="CJ164" s="9">
        <v>1.0965199999999999</v>
      </c>
      <c r="CK164" s="9">
        <v>0.37522</v>
      </c>
      <c r="CL164" s="9">
        <v>4.2399999999999998E-3</v>
      </c>
      <c r="CM164" s="9">
        <v>3.3309999999999999E-2</v>
      </c>
      <c r="CN164" s="9">
        <v>5</v>
      </c>
      <c r="CO164" s="9">
        <v>2.9499999999999999E-3</v>
      </c>
      <c r="CP164" s="9">
        <v>6.0139999999999999E-2</v>
      </c>
      <c r="CQ164" s="9">
        <v>0.17809</v>
      </c>
      <c r="CR164" s="9">
        <v>8.7709999999999996E-2</v>
      </c>
      <c r="CS164" s="9">
        <v>0.11337999999999999</v>
      </c>
      <c r="CT164" s="9">
        <v>6.6409999999999997E-2</v>
      </c>
      <c r="CU164" s="9">
        <v>7.9969999999999999E-2</v>
      </c>
      <c r="CV164" s="9">
        <v>0.51409000000000005</v>
      </c>
      <c r="CW164" s="9">
        <v>2.7000000000000001E-3</v>
      </c>
      <c r="CX164" s="9">
        <v>7.8850000000000003E-2</v>
      </c>
      <c r="CY164" s="9">
        <v>7.5980000000000006E-2</v>
      </c>
      <c r="CZ164" s="9">
        <v>7.3800000000000003E-3</v>
      </c>
      <c r="DA164" s="9">
        <v>2.2259999999999999E-2</v>
      </c>
      <c r="DB164" s="9">
        <v>5.3850000000000002E-2</v>
      </c>
      <c r="DC164" s="9">
        <v>0.10896</v>
      </c>
      <c r="DD164" s="9">
        <v>1.0149999999999999E-2</v>
      </c>
      <c r="DE164" s="9">
        <v>1.2803599999999999</v>
      </c>
      <c r="DF164" s="9">
        <v>6.0000000000000001E-3</v>
      </c>
      <c r="DG164" s="9">
        <v>4.4299999999999999E-3</v>
      </c>
      <c r="DH164" s="9">
        <v>0.62356999999999996</v>
      </c>
    </row>
    <row r="165" spans="1:112" s="8" customFormat="1" x14ac:dyDescent="0.15">
      <c r="A165" s="9" t="s">
        <v>274</v>
      </c>
      <c r="B165" s="9">
        <v>2.3206000000000002</v>
      </c>
      <c r="C165" s="9">
        <v>1.10493</v>
      </c>
      <c r="D165" s="9">
        <v>2.0749499999999999</v>
      </c>
      <c r="E165" s="9">
        <v>8.2299999999999998E-2</v>
      </c>
      <c r="F165" s="9">
        <v>2.4695100000000001</v>
      </c>
      <c r="G165" s="9">
        <v>3.0524</v>
      </c>
      <c r="H165" s="9">
        <v>1.7230700000000001</v>
      </c>
      <c r="I165" s="9">
        <v>3.1949999999999999E-2</v>
      </c>
      <c r="J165" s="9">
        <v>6.1589999999999999E-2</v>
      </c>
      <c r="K165" s="9">
        <v>1.289E-2</v>
      </c>
      <c r="L165" s="9">
        <v>0.13102</v>
      </c>
      <c r="M165" s="9">
        <v>22.352799999999998</v>
      </c>
      <c r="N165" s="9">
        <v>17.97953</v>
      </c>
      <c r="O165" s="9">
        <v>4.027E-2</v>
      </c>
      <c r="P165" s="9">
        <v>0.35730000000000001</v>
      </c>
      <c r="Q165" s="9">
        <v>0.96233999999999997</v>
      </c>
      <c r="R165" s="9">
        <v>0.25241999999999998</v>
      </c>
      <c r="S165" s="9">
        <v>2.7519999999999999E-2</v>
      </c>
      <c r="T165" s="9">
        <v>2.5760000000000002E-2</v>
      </c>
      <c r="U165" s="9">
        <v>5.1909999999999998E-2</v>
      </c>
      <c r="V165" s="9">
        <v>0.31502999999999998</v>
      </c>
      <c r="W165" s="9">
        <v>4.4600000000000004E-3</v>
      </c>
      <c r="X165" s="9">
        <v>2.41E-2</v>
      </c>
      <c r="Y165" s="9">
        <v>9.9100000000000004E-3</v>
      </c>
      <c r="Z165" s="9">
        <v>5.7459999999999997E-2</v>
      </c>
      <c r="AA165" s="25">
        <v>9.5710000000000003E-2</v>
      </c>
      <c r="AB165" s="25">
        <v>0.52217999999999998</v>
      </c>
      <c r="AC165" s="9">
        <v>9.6180000000000002E-2</v>
      </c>
      <c r="AD165" s="9">
        <v>3.6900000000000001E-3</v>
      </c>
      <c r="AE165" s="9">
        <v>3.2809999999999999E-2</v>
      </c>
      <c r="AF165" s="25">
        <v>4.9440600000000003</v>
      </c>
      <c r="AG165" s="9">
        <v>1.1168899999999999</v>
      </c>
      <c r="AH165" s="9">
        <v>2.2610600000000001</v>
      </c>
      <c r="AI165" s="9">
        <v>0.68476999999999999</v>
      </c>
      <c r="AJ165" s="9">
        <v>0.43514999999999998</v>
      </c>
      <c r="AK165" s="9">
        <v>0.20388000000000001</v>
      </c>
      <c r="AL165" s="9">
        <v>0.32636999999999999</v>
      </c>
      <c r="AM165" s="9">
        <v>0.33099000000000001</v>
      </c>
      <c r="AN165" s="9">
        <v>1.2409999999999999E-2</v>
      </c>
      <c r="AO165" s="9">
        <v>9.3900000000000008E-3</v>
      </c>
      <c r="AP165" s="9">
        <v>0.43175000000000002</v>
      </c>
      <c r="AQ165" s="25">
        <v>0.14024</v>
      </c>
      <c r="AR165" s="9">
        <v>3.85E-2</v>
      </c>
      <c r="AS165" s="9">
        <v>5.3560000000000003E-2</v>
      </c>
      <c r="AT165" s="25">
        <v>0.20512</v>
      </c>
      <c r="AU165" s="9">
        <v>0.15062999999999999</v>
      </c>
      <c r="AV165" s="25">
        <v>0.9002</v>
      </c>
      <c r="AW165" s="9">
        <v>1.436E-2</v>
      </c>
      <c r="AX165" s="9">
        <v>5</v>
      </c>
      <c r="AY165" s="9">
        <v>0.18598000000000001</v>
      </c>
      <c r="AZ165" s="9">
        <v>0.60575999999999997</v>
      </c>
      <c r="BA165" s="9">
        <v>3.48E-3</v>
      </c>
      <c r="BB165" s="9">
        <v>0.62453999999999998</v>
      </c>
      <c r="BC165" s="9">
        <v>3.9019999999999999E-2</v>
      </c>
      <c r="BD165" s="9">
        <v>8.7569999999999995E-2</v>
      </c>
      <c r="BE165" s="9">
        <v>0.11522</v>
      </c>
      <c r="BF165" s="9">
        <v>1.0636300000000001</v>
      </c>
      <c r="BG165" s="9">
        <v>0.76329000000000002</v>
      </c>
      <c r="BH165" s="9">
        <v>2.962E-2</v>
      </c>
      <c r="BI165" s="9">
        <v>0.34366000000000002</v>
      </c>
      <c r="BJ165" s="25">
        <v>0.19450999999999999</v>
      </c>
      <c r="BK165" s="9">
        <v>5</v>
      </c>
      <c r="BL165" s="9">
        <v>6.5549999999999997E-2</v>
      </c>
      <c r="BM165" s="9">
        <v>0.19433</v>
      </c>
      <c r="BN165" s="9">
        <v>0.38222</v>
      </c>
      <c r="BO165" s="25">
        <v>0.40643000000000001</v>
      </c>
      <c r="BP165" s="9">
        <v>3.8600000000000001E-3</v>
      </c>
      <c r="BQ165" s="9">
        <v>1.6650000000000002E-2</v>
      </c>
      <c r="BR165" s="9">
        <v>5.6689999999999997E-2</v>
      </c>
      <c r="BS165" s="9">
        <v>3.4520000000000002E-2</v>
      </c>
      <c r="BT165" s="9">
        <v>2.64E-3</v>
      </c>
      <c r="BU165" s="25">
        <v>0.18002000000000001</v>
      </c>
      <c r="BV165" s="9">
        <v>3.28823</v>
      </c>
      <c r="BW165" s="9">
        <v>0.15173</v>
      </c>
      <c r="BX165" s="9">
        <v>1.9599999999999999E-3</v>
      </c>
      <c r="BY165" s="9">
        <v>0.10944</v>
      </c>
      <c r="BZ165" s="9">
        <v>6.5659999999999996E-2</v>
      </c>
      <c r="CA165" s="25">
        <v>7.1825999999999999</v>
      </c>
      <c r="CB165" s="25">
        <v>21.548490000000001</v>
      </c>
      <c r="CC165" s="9">
        <v>1.74E-3</v>
      </c>
      <c r="CD165" s="9">
        <v>5.0000000000000001E-4</v>
      </c>
      <c r="CE165" s="9">
        <v>5</v>
      </c>
      <c r="CF165" s="9">
        <v>6.6220000000000001E-2</v>
      </c>
      <c r="CG165" s="9">
        <v>0.99478999999999995</v>
      </c>
      <c r="CH165" s="9">
        <v>8.4440000000000001E-2</v>
      </c>
      <c r="CI165" s="9">
        <v>1.1210599999999999</v>
      </c>
      <c r="CJ165" s="9">
        <v>0.96092999999999995</v>
      </c>
      <c r="CK165" s="9">
        <v>0.49130000000000001</v>
      </c>
      <c r="CL165" s="9">
        <v>3.9500000000000004E-3</v>
      </c>
      <c r="CM165" s="9">
        <v>2.8760000000000001E-2</v>
      </c>
      <c r="CN165" s="9">
        <v>5</v>
      </c>
      <c r="CO165" s="9">
        <v>3.7000000000000002E-3</v>
      </c>
      <c r="CP165" s="9">
        <v>4.5429999999999998E-2</v>
      </c>
      <c r="CQ165" s="9">
        <v>0.12981000000000001</v>
      </c>
      <c r="CR165" s="9">
        <v>5.8900000000000001E-2</v>
      </c>
      <c r="CS165" s="9">
        <v>0.10589999999999999</v>
      </c>
      <c r="CT165" s="9">
        <v>4.8379999999999999E-2</v>
      </c>
      <c r="CU165" s="9">
        <v>6.148E-2</v>
      </c>
      <c r="CV165" s="9">
        <v>0.38041999999999998</v>
      </c>
      <c r="CW165" s="9">
        <v>4.4900000000000001E-3</v>
      </c>
      <c r="CX165" s="9">
        <v>7.1190000000000003E-2</v>
      </c>
      <c r="CY165" s="9">
        <v>6.1109999999999998E-2</v>
      </c>
      <c r="CZ165" s="9">
        <v>8.8299999999999993E-3</v>
      </c>
      <c r="DA165" s="9">
        <v>1.8550000000000001E-2</v>
      </c>
      <c r="DB165" s="9">
        <v>4.8259999999999997E-2</v>
      </c>
      <c r="DC165" s="9">
        <v>9.9669999999999995E-2</v>
      </c>
      <c r="DD165" s="9">
        <v>9.3399999999999993E-3</v>
      </c>
      <c r="DE165" s="9">
        <v>1.3752500000000001</v>
      </c>
      <c r="DF165" s="9">
        <v>5.4900000000000001E-3</v>
      </c>
      <c r="DG165" s="9">
        <v>6.3299999999999997E-3</v>
      </c>
      <c r="DH165" s="9">
        <v>0.60763</v>
      </c>
    </row>
    <row r="166" spans="1:112" s="8" customFormat="1" x14ac:dyDescent="0.15">
      <c r="A166" s="9" t="s">
        <v>275</v>
      </c>
      <c r="B166" s="9">
        <v>2.63551</v>
      </c>
      <c r="C166" s="9">
        <v>0.62387999999999999</v>
      </c>
      <c r="D166" s="9">
        <v>1.65944</v>
      </c>
      <c r="E166" s="9">
        <v>2.598E-2</v>
      </c>
      <c r="F166" s="9">
        <v>1.4346000000000001</v>
      </c>
      <c r="G166" s="9">
        <v>1.7706900000000001</v>
      </c>
      <c r="H166" s="9">
        <v>0.97213000000000005</v>
      </c>
      <c r="I166" s="9">
        <v>3.5639999999999998E-2</v>
      </c>
      <c r="J166" s="9">
        <v>0</v>
      </c>
      <c r="K166" s="9">
        <v>1.6299999999999999E-3</v>
      </c>
      <c r="L166" s="9">
        <v>8.1189999999999998E-2</v>
      </c>
      <c r="M166" s="9">
        <v>11.012969999999999</v>
      </c>
      <c r="N166" s="9">
        <v>8.3198299999999996</v>
      </c>
      <c r="O166" s="9">
        <v>2.8320000000000001E-2</v>
      </c>
      <c r="P166" s="9">
        <v>0.30417</v>
      </c>
      <c r="Q166" s="9">
        <v>1.27722</v>
      </c>
      <c r="R166" s="9">
        <v>1.508E-2</v>
      </c>
      <c r="S166" s="9">
        <v>2.1440000000000001E-2</v>
      </c>
      <c r="T166" s="9">
        <v>2.4580000000000001E-2</v>
      </c>
      <c r="U166" s="9">
        <v>3.1099999999999999E-2</v>
      </c>
      <c r="V166" s="9">
        <v>0.31544</v>
      </c>
      <c r="W166" s="9">
        <v>5.1500000000000001E-3</v>
      </c>
      <c r="X166" s="9">
        <v>1.077E-2</v>
      </c>
      <c r="Y166" s="9">
        <v>1.201E-2</v>
      </c>
      <c r="Z166" s="9">
        <v>3.0689999999999999E-2</v>
      </c>
      <c r="AA166" s="25">
        <v>0.21198</v>
      </c>
      <c r="AB166" s="25">
        <v>0.44634000000000001</v>
      </c>
      <c r="AC166" s="9">
        <v>5.0439999999999999E-2</v>
      </c>
      <c r="AD166" s="9">
        <v>2.47E-3</v>
      </c>
      <c r="AE166" s="9">
        <v>3.4430000000000002E-2</v>
      </c>
      <c r="AF166" s="25">
        <v>4.8064900000000002</v>
      </c>
      <c r="AG166" s="9">
        <v>0.34631000000000001</v>
      </c>
      <c r="AH166" s="9">
        <v>1.6950700000000001</v>
      </c>
      <c r="AI166" s="9">
        <v>0.36795</v>
      </c>
      <c r="AJ166" s="9">
        <v>0.23751</v>
      </c>
      <c r="AK166" s="9">
        <v>8.2729999999999998E-2</v>
      </c>
      <c r="AL166" s="9">
        <v>0.14593</v>
      </c>
      <c r="AM166" s="9">
        <v>0.16900000000000001</v>
      </c>
      <c r="AN166" s="9">
        <v>9.2599999999999991E-3</v>
      </c>
      <c r="AO166" s="9">
        <v>1.2070000000000001E-2</v>
      </c>
      <c r="AP166" s="9">
        <v>0.22367999999999999</v>
      </c>
      <c r="AQ166" s="25">
        <v>8.4209999999999993E-2</v>
      </c>
      <c r="AR166" s="9">
        <v>1.2670000000000001E-2</v>
      </c>
      <c r="AS166" s="9">
        <v>6.6159999999999997E-2</v>
      </c>
      <c r="AT166" s="25">
        <v>0.33617000000000002</v>
      </c>
      <c r="AU166" s="9">
        <v>6.8440000000000001E-2</v>
      </c>
      <c r="AV166" s="25">
        <v>0.89634999999999998</v>
      </c>
      <c r="AW166" s="9">
        <v>1.2109999999999999E-2</v>
      </c>
      <c r="AX166" s="9">
        <v>5</v>
      </c>
      <c r="AY166" s="9">
        <v>9.5810000000000006E-2</v>
      </c>
      <c r="AZ166" s="9">
        <v>0.10509</v>
      </c>
      <c r="BA166" s="9">
        <v>5.4000000000000003E-3</v>
      </c>
      <c r="BB166" s="9">
        <v>0.29128999999999999</v>
      </c>
      <c r="BC166" s="9">
        <v>9.8799999999999999E-3</v>
      </c>
      <c r="BD166" s="9">
        <v>5.867E-2</v>
      </c>
      <c r="BE166" s="9">
        <v>0.10861999999999999</v>
      </c>
      <c r="BF166" s="9">
        <v>0.81923000000000001</v>
      </c>
      <c r="BG166" s="9">
        <v>0.51803999999999994</v>
      </c>
      <c r="BH166" s="9">
        <v>1.2500000000000001E-2</v>
      </c>
      <c r="BI166" s="9">
        <v>0.18454000000000001</v>
      </c>
      <c r="BJ166" s="25">
        <v>0.71638999999999997</v>
      </c>
      <c r="BK166" s="9">
        <v>5</v>
      </c>
      <c r="BL166" s="9">
        <v>4.3659999999999997E-2</v>
      </c>
      <c r="BM166" s="9">
        <v>9.1120000000000007E-2</v>
      </c>
      <c r="BN166" s="9">
        <v>0.27715000000000001</v>
      </c>
      <c r="BO166" s="25">
        <v>0.22731000000000001</v>
      </c>
      <c r="BP166" s="9">
        <v>2.32E-3</v>
      </c>
      <c r="BQ166" s="9">
        <v>8.8100000000000001E-3</v>
      </c>
      <c r="BR166" s="9">
        <v>3.082E-2</v>
      </c>
      <c r="BS166" s="9">
        <v>1.9359999999999999E-2</v>
      </c>
      <c r="BT166" s="9">
        <v>1.2700000000000001E-3</v>
      </c>
      <c r="BU166" s="25">
        <v>0.15658</v>
      </c>
      <c r="BV166" s="9">
        <v>2.4783900000000001</v>
      </c>
      <c r="BW166" s="9">
        <v>0.11953999999999999</v>
      </c>
      <c r="BX166" s="9">
        <v>5.5300000000000002E-3</v>
      </c>
      <c r="BY166" s="9">
        <v>8.0579999999999999E-2</v>
      </c>
      <c r="BZ166" s="9">
        <v>4.1209999999999997E-2</v>
      </c>
      <c r="CA166" s="25">
        <v>7.9296899999999999</v>
      </c>
      <c r="CB166" s="25">
        <v>12.196870000000001</v>
      </c>
      <c r="CC166" s="9">
        <v>1.81E-3</v>
      </c>
      <c r="CD166" s="9">
        <v>9.2000000000000003E-4</v>
      </c>
      <c r="CE166" s="9">
        <v>5</v>
      </c>
      <c r="CF166" s="9">
        <v>5.3949999999999998E-2</v>
      </c>
      <c r="CG166" s="9">
        <v>0.77051000000000003</v>
      </c>
      <c r="CH166" s="9">
        <v>4.6690000000000002E-2</v>
      </c>
      <c r="CI166" s="9">
        <v>0.84287000000000001</v>
      </c>
      <c r="CJ166" s="9">
        <v>0.74117</v>
      </c>
      <c r="CK166" s="9">
        <v>0.20862</v>
      </c>
      <c r="CL166" s="9">
        <v>5.0600000000000003E-3</v>
      </c>
      <c r="CM166" s="9">
        <v>1.9400000000000001E-2</v>
      </c>
      <c r="CN166" s="9">
        <v>5</v>
      </c>
      <c r="CO166" s="9">
        <v>1.9599999999999999E-3</v>
      </c>
      <c r="CP166" s="9">
        <v>2.6870000000000002E-2</v>
      </c>
      <c r="CQ166" s="9">
        <v>7.0559999999999998E-2</v>
      </c>
      <c r="CR166" s="9">
        <v>3.5709999999999999E-2</v>
      </c>
      <c r="CS166" s="9">
        <v>6.2850000000000003E-2</v>
      </c>
      <c r="CT166" s="9">
        <v>2.8660000000000001E-2</v>
      </c>
      <c r="CU166" s="9">
        <v>3.5159999999999997E-2</v>
      </c>
      <c r="CV166" s="9">
        <v>0.17857999999999999</v>
      </c>
      <c r="CW166" s="9">
        <v>3.0100000000000001E-3</v>
      </c>
      <c r="CX166" s="9">
        <v>1.7670000000000002E-2</v>
      </c>
      <c r="CY166" s="9">
        <v>2.9790000000000001E-2</v>
      </c>
      <c r="CZ166" s="9">
        <v>3.0100000000000001E-3</v>
      </c>
      <c r="DA166" s="9">
        <v>4.7400000000000003E-3</v>
      </c>
      <c r="DB166" s="9">
        <v>2.5610000000000001E-2</v>
      </c>
      <c r="DC166" s="9">
        <v>6.7669999999999994E-2</v>
      </c>
      <c r="DD166" s="9">
        <v>1.2200000000000001E-2</v>
      </c>
      <c r="DE166" s="9">
        <v>1.38107</v>
      </c>
      <c r="DF166" s="9">
        <v>9.5700000000000004E-3</v>
      </c>
      <c r="DG166" s="9">
        <v>7.1500000000000001E-3</v>
      </c>
      <c r="DH166" s="9">
        <v>0.44080999999999998</v>
      </c>
    </row>
    <row r="167" spans="1:112" s="8" customFormat="1" x14ac:dyDescent="0.15">
      <c r="A167" s="9" t="s">
        <v>276</v>
      </c>
      <c r="B167" s="9">
        <v>2.0187200000000001</v>
      </c>
      <c r="C167" s="9">
        <v>0.65981999999999996</v>
      </c>
      <c r="D167" s="9">
        <v>1.4020900000000001</v>
      </c>
      <c r="E167" s="9">
        <v>2.2009999999999998E-2</v>
      </c>
      <c r="F167" s="9">
        <v>2.4671699999999999</v>
      </c>
      <c r="G167" s="9">
        <v>2.6788500000000002</v>
      </c>
      <c r="H167" s="9">
        <v>0.62048000000000003</v>
      </c>
      <c r="I167" s="9">
        <v>4.7390000000000002E-2</v>
      </c>
      <c r="J167" s="9">
        <v>0</v>
      </c>
      <c r="K167" s="9">
        <v>0</v>
      </c>
      <c r="L167" s="9">
        <v>9.9129999999999996E-2</v>
      </c>
      <c r="M167" s="9">
        <v>19.87893</v>
      </c>
      <c r="N167" s="9">
        <v>14.657920000000001</v>
      </c>
      <c r="O167" s="9">
        <v>2.7E-4</v>
      </c>
      <c r="P167" s="9">
        <v>0.36087000000000002</v>
      </c>
      <c r="Q167" s="9">
        <v>0.99224999999999997</v>
      </c>
      <c r="R167" s="9">
        <v>1.1429999999999999E-2</v>
      </c>
      <c r="S167" s="9">
        <v>2.581E-2</v>
      </c>
      <c r="T167" s="9">
        <v>1.4319999999999999E-2</v>
      </c>
      <c r="U167" s="9">
        <v>5.1150000000000001E-2</v>
      </c>
      <c r="V167" s="9">
        <v>0.32055</v>
      </c>
      <c r="W167" s="9">
        <v>6.4700000000000001E-3</v>
      </c>
      <c r="X167" s="9">
        <v>1.7520000000000001E-2</v>
      </c>
      <c r="Y167" s="9">
        <v>2.9940000000000001E-2</v>
      </c>
      <c r="Z167" s="9">
        <v>4.3790000000000003E-2</v>
      </c>
      <c r="AA167" s="25">
        <v>0.14116000000000001</v>
      </c>
      <c r="AB167" s="25">
        <v>0.14121</v>
      </c>
      <c r="AC167" s="9">
        <v>9.1829999999999995E-2</v>
      </c>
      <c r="AD167" s="9">
        <v>1.17E-3</v>
      </c>
      <c r="AE167" s="9">
        <v>1.924E-2</v>
      </c>
      <c r="AF167" s="25">
        <v>4.6676700000000002</v>
      </c>
      <c r="AG167" s="9">
        <v>0.72709999999999997</v>
      </c>
      <c r="AH167" s="9">
        <v>1.1896800000000001</v>
      </c>
      <c r="AI167" s="9">
        <v>0.42442999999999997</v>
      </c>
      <c r="AJ167" s="9">
        <v>0.33245000000000002</v>
      </c>
      <c r="AK167" s="9">
        <v>0.11600000000000001</v>
      </c>
      <c r="AL167" s="9">
        <v>0.15816</v>
      </c>
      <c r="AM167" s="9">
        <v>0.21890999999999999</v>
      </c>
      <c r="AN167" s="9">
        <v>7.2199999999999999E-3</v>
      </c>
      <c r="AO167" s="9">
        <v>8.3499999999999998E-3</v>
      </c>
      <c r="AP167" s="9">
        <v>0.25801000000000002</v>
      </c>
      <c r="AQ167" s="25">
        <v>4.827E-2</v>
      </c>
      <c r="AR167" s="9">
        <v>7.6400000000000001E-3</v>
      </c>
      <c r="AS167" s="9">
        <v>4.6199999999999998E-2</v>
      </c>
      <c r="AT167" s="25">
        <v>0.21026</v>
      </c>
      <c r="AU167" s="9">
        <v>8.0810000000000007E-2</v>
      </c>
      <c r="AV167" s="25">
        <v>0.58955000000000002</v>
      </c>
      <c r="AW167" s="9">
        <v>1.11E-2</v>
      </c>
      <c r="AX167" s="9">
        <v>5</v>
      </c>
      <c r="AY167" s="9">
        <v>9.5479999999999995E-2</v>
      </c>
      <c r="AZ167" s="9">
        <v>0.50987000000000005</v>
      </c>
      <c r="BA167" s="9">
        <v>3.81E-3</v>
      </c>
      <c r="BB167" s="9">
        <v>0.41898999999999997</v>
      </c>
      <c r="BC167" s="9">
        <v>2.4029999999999999E-2</v>
      </c>
      <c r="BD167" s="9">
        <v>5.6149999999999999E-2</v>
      </c>
      <c r="BE167" s="9">
        <v>0.11423</v>
      </c>
      <c r="BF167" s="9">
        <v>0.66107000000000005</v>
      </c>
      <c r="BG167" s="9">
        <v>0.44447999999999999</v>
      </c>
      <c r="BH167" s="9">
        <v>1.2749999999999999E-2</v>
      </c>
      <c r="BI167" s="9">
        <v>0.22333</v>
      </c>
      <c r="BJ167" s="25">
        <v>0.36286000000000002</v>
      </c>
      <c r="BK167" s="9">
        <v>5</v>
      </c>
      <c r="BL167" s="9">
        <v>3.0009999999999998E-2</v>
      </c>
      <c r="BM167" s="9">
        <v>0.12028</v>
      </c>
      <c r="BN167" s="9">
        <v>0.19347</v>
      </c>
      <c r="BO167" s="25">
        <v>0.25783</v>
      </c>
      <c r="BP167" s="9">
        <v>2.9199999999999999E-3</v>
      </c>
      <c r="BQ167" s="9">
        <v>6.77E-3</v>
      </c>
      <c r="BR167" s="9">
        <v>3.0370000000000001E-2</v>
      </c>
      <c r="BS167" s="9">
        <v>2.2540000000000001E-2</v>
      </c>
      <c r="BT167" s="9">
        <v>2.14E-3</v>
      </c>
      <c r="BU167" s="25">
        <v>0.12945000000000001</v>
      </c>
      <c r="BV167" s="9">
        <v>2.36232</v>
      </c>
      <c r="BW167" s="9">
        <v>0.11552999999999999</v>
      </c>
      <c r="BX167" s="9">
        <v>1.0300000000000001E-3</v>
      </c>
      <c r="BY167" s="9">
        <v>7.8299999999999995E-2</v>
      </c>
      <c r="BZ167" s="9">
        <v>3.4270000000000002E-2</v>
      </c>
      <c r="CA167" s="25">
        <v>7.7967399999999998</v>
      </c>
      <c r="CB167" s="25">
        <v>13.41107</v>
      </c>
      <c r="CC167" s="9">
        <v>8.0000000000000004E-4</v>
      </c>
      <c r="CD167" s="9">
        <v>1.2999999999999999E-4</v>
      </c>
      <c r="CE167" s="9">
        <v>5</v>
      </c>
      <c r="CF167" s="9">
        <v>5.1029999999999999E-2</v>
      </c>
      <c r="CG167" s="9">
        <v>0.75954999999999995</v>
      </c>
      <c r="CH167" s="9">
        <v>5.5210000000000002E-2</v>
      </c>
      <c r="CI167" s="9">
        <v>0.87117999999999995</v>
      </c>
      <c r="CJ167" s="9">
        <v>0.77276999999999996</v>
      </c>
      <c r="CK167" s="9">
        <v>0.40527999999999997</v>
      </c>
      <c r="CL167" s="9">
        <v>2.8E-3</v>
      </c>
      <c r="CM167" s="9">
        <v>2.2450000000000001E-2</v>
      </c>
      <c r="CN167" s="9">
        <v>5</v>
      </c>
      <c r="CO167" s="9">
        <v>2.31E-3</v>
      </c>
      <c r="CP167" s="9">
        <v>3.116E-2</v>
      </c>
      <c r="CQ167" s="9">
        <v>8.5919999999999996E-2</v>
      </c>
      <c r="CR167" s="9">
        <v>3.8190000000000002E-2</v>
      </c>
      <c r="CS167" s="9">
        <v>7.6719999999999997E-2</v>
      </c>
      <c r="CT167" s="9">
        <v>3.3799999999999997E-2</v>
      </c>
      <c r="CU167" s="9">
        <v>4.122E-2</v>
      </c>
      <c r="CV167" s="9">
        <v>0.23774999999999999</v>
      </c>
      <c r="CW167" s="9">
        <v>4.3200000000000001E-3</v>
      </c>
      <c r="CX167" s="9">
        <v>2.9749999999999999E-2</v>
      </c>
      <c r="CY167" s="9">
        <v>4.0739999999999998E-2</v>
      </c>
      <c r="CZ167" s="9">
        <v>6.7299999999999999E-3</v>
      </c>
      <c r="DA167" s="9">
        <v>1.085E-2</v>
      </c>
      <c r="DB167" s="9">
        <v>3.3349999999999998E-2</v>
      </c>
      <c r="DC167" s="9">
        <v>7.5029999999999999E-2</v>
      </c>
      <c r="DD167" s="9">
        <v>1.1169999999999999E-2</v>
      </c>
      <c r="DE167" s="9">
        <v>1.6378999999999999</v>
      </c>
      <c r="DF167" s="9">
        <v>7.3800000000000003E-3</v>
      </c>
      <c r="DG167" s="9">
        <v>7.1700000000000002E-3</v>
      </c>
      <c r="DH167" s="9">
        <v>0.42566999999999999</v>
      </c>
    </row>
    <row r="168" spans="1:112" s="8" customFormat="1" x14ac:dyDescent="0.15">
      <c r="A168" s="9" t="s">
        <v>277</v>
      </c>
      <c r="B168" s="9">
        <v>2.2309100000000002</v>
      </c>
      <c r="C168" s="9">
        <v>0.77681</v>
      </c>
      <c r="D168" s="9">
        <v>1.4739</v>
      </c>
      <c r="E168" s="9">
        <v>7.034E-2</v>
      </c>
      <c r="F168" s="9">
        <v>2.7361800000000001</v>
      </c>
      <c r="G168" s="9">
        <v>2.8759600000000001</v>
      </c>
      <c r="H168" s="9">
        <v>0.62673999999999996</v>
      </c>
      <c r="I168" s="9">
        <v>2.2849999999999999E-2</v>
      </c>
      <c r="J168" s="9">
        <v>1.448E-2</v>
      </c>
      <c r="K168" s="9">
        <v>4.0000000000000003E-5</v>
      </c>
      <c r="L168" s="9">
        <v>0.10403</v>
      </c>
      <c r="M168" s="9">
        <v>21.88588</v>
      </c>
      <c r="N168" s="9">
        <v>15.8795</v>
      </c>
      <c r="O168" s="9">
        <v>5.2440000000000001E-2</v>
      </c>
      <c r="P168" s="9">
        <v>0.50502999999999998</v>
      </c>
      <c r="Q168" s="9">
        <v>0.83987000000000001</v>
      </c>
      <c r="R168" s="9">
        <v>1.158E-2</v>
      </c>
      <c r="S168" s="9">
        <v>1.9259999999999999E-2</v>
      </c>
      <c r="T168" s="9">
        <v>1.5990000000000001E-2</v>
      </c>
      <c r="U168" s="9">
        <v>3.9550000000000002E-2</v>
      </c>
      <c r="V168" s="9">
        <v>0.28776000000000002</v>
      </c>
      <c r="W168" s="9">
        <v>5.62E-3</v>
      </c>
      <c r="X168" s="9">
        <v>2.623E-2</v>
      </c>
      <c r="Y168" s="9">
        <v>2.265E-2</v>
      </c>
      <c r="Z168" s="9">
        <v>3.9980000000000002E-2</v>
      </c>
      <c r="AA168" s="25">
        <v>0.17177000000000001</v>
      </c>
      <c r="AB168" s="25">
        <v>0.21421999999999999</v>
      </c>
      <c r="AC168" s="9">
        <v>8.1170000000000006E-2</v>
      </c>
      <c r="AD168" s="9">
        <v>1.8699999999999999E-3</v>
      </c>
      <c r="AE168" s="9">
        <v>3.9660000000000001E-2</v>
      </c>
      <c r="AF168" s="25">
        <v>4.1251499999999997</v>
      </c>
      <c r="AG168" s="9">
        <v>0.50270999999999999</v>
      </c>
      <c r="AH168" s="9">
        <v>1.0019400000000001</v>
      </c>
      <c r="AI168" s="9">
        <v>0.37045</v>
      </c>
      <c r="AJ168" s="9">
        <v>0.28874</v>
      </c>
      <c r="AK168" s="9">
        <v>0.13421</v>
      </c>
      <c r="AL168" s="9">
        <v>0.14302999999999999</v>
      </c>
      <c r="AM168" s="9">
        <v>0.20585999999999999</v>
      </c>
      <c r="AN168" s="9">
        <v>7.8799999999999999E-3</v>
      </c>
      <c r="AO168" s="9">
        <v>8.2900000000000005E-3</v>
      </c>
      <c r="AP168" s="9">
        <v>0.23283999999999999</v>
      </c>
      <c r="AQ168" s="25">
        <v>4.3679999999999997E-2</v>
      </c>
      <c r="AR168" s="9">
        <v>1.3849999999999999E-2</v>
      </c>
      <c r="AS168" s="9">
        <v>6.1629999999999997E-2</v>
      </c>
      <c r="AT168" s="25">
        <v>0.30507000000000001</v>
      </c>
      <c r="AU168" s="9">
        <v>7.2849999999999998E-2</v>
      </c>
      <c r="AV168" s="25">
        <v>0.54883999999999999</v>
      </c>
      <c r="AW168" s="9">
        <v>3.9199999999999999E-3</v>
      </c>
      <c r="AX168" s="9">
        <v>5</v>
      </c>
      <c r="AY168" s="9">
        <v>8.2019999999999996E-2</v>
      </c>
      <c r="AZ168" s="9">
        <v>0.49336000000000002</v>
      </c>
      <c r="BA168" s="9">
        <v>5.7400000000000003E-3</v>
      </c>
      <c r="BB168" s="9">
        <v>0.42843999999999999</v>
      </c>
      <c r="BC168" s="9">
        <v>1.763E-2</v>
      </c>
      <c r="BD168" s="9">
        <v>0.62775000000000003</v>
      </c>
      <c r="BE168" s="9">
        <v>9.6390000000000003E-2</v>
      </c>
      <c r="BF168" s="9">
        <v>0.62599000000000005</v>
      </c>
      <c r="BG168" s="9">
        <v>0.39306999999999997</v>
      </c>
      <c r="BH168" s="9">
        <v>1.106E-2</v>
      </c>
      <c r="BI168" s="9">
        <v>0.17054</v>
      </c>
      <c r="BJ168" s="25">
        <v>0.45734000000000002</v>
      </c>
      <c r="BK168" s="9">
        <v>5</v>
      </c>
      <c r="BL168" s="9">
        <v>2.366E-2</v>
      </c>
      <c r="BM168" s="9">
        <v>0.11702</v>
      </c>
      <c r="BN168" s="9">
        <v>0.16750999999999999</v>
      </c>
      <c r="BO168" s="25">
        <v>0.23619000000000001</v>
      </c>
      <c r="BP168" s="9">
        <v>2.3999999999999998E-3</v>
      </c>
      <c r="BQ168" s="9">
        <v>7.1500000000000001E-3</v>
      </c>
      <c r="BR168" s="9">
        <v>3.9600000000000003E-2</v>
      </c>
      <c r="BS168" s="9">
        <v>2.2360000000000001E-2</v>
      </c>
      <c r="BT168" s="9">
        <v>1.9300000000000001E-3</v>
      </c>
      <c r="BU168" s="25">
        <v>0.13281000000000001</v>
      </c>
      <c r="BV168" s="9">
        <v>2.3258899999999998</v>
      </c>
      <c r="BW168" s="9">
        <v>0.11118</v>
      </c>
      <c r="BX168" s="9">
        <v>2.0500000000000002E-3</v>
      </c>
      <c r="BY168" s="9">
        <v>7.7469999999999997E-2</v>
      </c>
      <c r="BZ168" s="9">
        <v>3.125E-2</v>
      </c>
      <c r="CA168" s="25">
        <v>6.4268400000000003</v>
      </c>
      <c r="CB168" s="25">
        <v>11.749980000000001</v>
      </c>
      <c r="CC168" s="9">
        <v>1.1900000000000001E-3</v>
      </c>
      <c r="CD168" s="9">
        <v>7.9000000000000001E-4</v>
      </c>
      <c r="CE168" s="9">
        <v>5</v>
      </c>
      <c r="CF168" s="9">
        <v>5.0509999999999999E-2</v>
      </c>
      <c r="CG168" s="9">
        <v>0.75307000000000002</v>
      </c>
      <c r="CH168" s="9">
        <v>4.7669999999999997E-2</v>
      </c>
      <c r="CI168" s="9">
        <v>0.85407999999999995</v>
      </c>
      <c r="CJ168" s="9">
        <v>0.74697999999999998</v>
      </c>
      <c r="CK168" s="9">
        <v>0.32758999999999999</v>
      </c>
      <c r="CL168" s="9">
        <v>4.0099999999999997E-3</v>
      </c>
      <c r="CM168" s="9">
        <v>2.112E-2</v>
      </c>
      <c r="CN168" s="9">
        <v>5</v>
      </c>
      <c r="CO168" s="9">
        <v>1.5900000000000001E-3</v>
      </c>
      <c r="CP168" s="9">
        <v>2.7179999999999999E-2</v>
      </c>
      <c r="CQ168" s="9">
        <v>7.4639999999999998E-2</v>
      </c>
      <c r="CR168" s="9">
        <v>3.3070000000000002E-2</v>
      </c>
      <c r="CS168" s="9">
        <v>6.4460000000000003E-2</v>
      </c>
      <c r="CT168" s="9">
        <v>2.8729999999999999E-2</v>
      </c>
      <c r="CU168" s="9">
        <v>3.449E-2</v>
      </c>
      <c r="CV168" s="9">
        <v>0.19005</v>
      </c>
      <c r="CW168" s="9">
        <v>4.5399999999999998E-3</v>
      </c>
      <c r="CX168" s="9">
        <v>2.2409999999999999E-2</v>
      </c>
      <c r="CY168" s="9">
        <v>3.125E-2</v>
      </c>
      <c r="CZ168" s="9">
        <v>4.62E-3</v>
      </c>
      <c r="DA168" s="9">
        <v>9.4299999999999991E-3</v>
      </c>
      <c r="DB168" s="9">
        <v>2.494E-2</v>
      </c>
      <c r="DC168" s="9">
        <v>6.5619999999999998E-2</v>
      </c>
      <c r="DD168" s="9">
        <v>1.094E-2</v>
      </c>
      <c r="DE168" s="9">
        <v>1.95889</v>
      </c>
      <c r="DF168" s="9">
        <v>7.4700000000000001E-3</v>
      </c>
      <c r="DG168" s="9">
        <v>5.0600000000000003E-3</v>
      </c>
      <c r="DH168" s="9">
        <v>0.35119</v>
      </c>
    </row>
    <row r="169" spans="1:112" s="8" customFormat="1" x14ac:dyDescent="0.15">
      <c r="A169" s="9" t="s">
        <v>278</v>
      </c>
      <c r="B169" s="9">
        <v>2.7128800000000002</v>
      </c>
      <c r="C169" s="9">
        <v>1.19045</v>
      </c>
      <c r="D169" s="9">
        <v>2.2275700000000001</v>
      </c>
      <c r="E169" s="9">
        <v>7.7939999999999995E-2</v>
      </c>
      <c r="F169" s="9">
        <v>2.4415</v>
      </c>
      <c r="G169" s="9">
        <v>2.7776000000000001</v>
      </c>
      <c r="H169" s="9">
        <v>2.55139</v>
      </c>
      <c r="I169" s="9">
        <v>4.2520000000000002E-2</v>
      </c>
      <c r="J169" s="9">
        <v>0</v>
      </c>
      <c r="K169" s="9">
        <v>0</v>
      </c>
      <c r="L169" s="9">
        <v>0.14454</v>
      </c>
      <c r="M169" s="9">
        <v>18.068840000000002</v>
      </c>
      <c r="N169" s="9">
        <v>13.22466</v>
      </c>
      <c r="O169" s="9">
        <v>3.9699999999999999E-2</v>
      </c>
      <c r="P169" s="9">
        <v>0.42131000000000002</v>
      </c>
      <c r="Q169" s="9">
        <v>1.4355</v>
      </c>
      <c r="R169" s="9">
        <v>5.491E-2</v>
      </c>
      <c r="S169" s="9">
        <v>2.9219999999999999E-2</v>
      </c>
      <c r="T169" s="9">
        <v>2.12E-2</v>
      </c>
      <c r="U169" s="9">
        <v>3.8620000000000002E-2</v>
      </c>
      <c r="V169" s="9">
        <v>0.32746999999999998</v>
      </c>
      <c r="W169" s="9">
        <v>9.2999999999999992E-3</v>
      </c>
      <c r="X169" s="9">
        <v>4.4609999999999997E-2</v>
      </c>
      <c r="Y169" s="9">
        <v>3.7190000000000001E-2</v>
      </c>
      <c r="Z169" s="9">
        <v>8.43E-3</v>
      </c>
      <c r="AA169" s="25">
        <v>0.11344</v>
      </c>
      <c r="AB169" s="25">
        <v>0.86951999999999996</v>
      </c>
      <c r="AC169" s="9">
        <v>9.1759999999999994E-2</v>
      </c>
      <c r="AD169" s="9">
        <v>1.6800000000000001E-3</v>
      </c>
      <c r="AE169" s="9">
        <v>4.8869999999999997E-2</v>
      </c>
      <c r="AF169" s="25">
        <v>6.2052100000000001</v>
      </c>
      <c r="AG169" s="9">
        <v>0.76256999999999997</v>
      </c>
      <c r="AH169" s="9">
        <v>3.4123600000000001</v>
      </c>
      <c r="AI169" s="9">
        <v>0.67503999999999997</v>
      </c>
      <c r="AJ169" s="9">
        <v>0.47832000000000002</v>
      </c>
      <c r="AK169" s="9">
        <v>0.21461</v>
      </c>
      <c r="AL169" s="9">
        <v>0.34899999999999998</v>
      </c>
      <c r="AM169" s="9">
        <v>0.3614</v>
      </c>
      <c r="AN169" s="9">
        <v>7.4700000000000001E-3</v>
      </c>
      <c r="AO169" s="9">
        <v>1.7579999999999998E-2</v>
      </c>
      <c r="AP169" s="9">
        <v>0.39072000000000001</v>
      </c>
      <c r="AQ169" s="25">
        <v>0.20535999999999999</v>
      </c>
      <c r="AR169" s="9">
        <v>3.3509999999999998E-2</v>
      </c>
      <c r="AS169" s="9">
        <v>7.4539999999999995E-2</v>
      </c>
      <c r="AT169" s="25">
        <v>0.35743999999999998</v>
      </c>
      <c r="AU169" s="9">
        <v>0.15101000000000001</v>
      </c>
      <c r="AV169" s="25">
        <v>1.02346</v>
      </c>
      <c r="AW169" s="9">
        <v>5.5799999999999999E-3</v>
      </c>
      <c r="AX169" s="9">
        <v>5</v>
      </c>
      <c r="AY169" s="9">
        <v>0.17307</v>
      </c>
      <c r="AZ169" s="9">
        <v>0.49907000000000001</v>
      </c>
      <c r="BA169" s="9">
        <v>2.9499999999999999E-3</v>
      </c>
      <c r="BB169" s="9">
        <v>0.40011000000000002</v>
      </c>
      <c r="BC169" s="9">
        <v>2.1350000000000001E-2</v>
      </c>
      <c r="BD169" s="9">
        <v>5.0659999999999997E-2</v>
      </c>
      <c r="BE169" s="9">
        <v>0.11387</v>
      </c>
      <c r="BF169" s="9">
        <v>0.76837999999999995</v>
      </c>
      <c r="BG169" s="9">
        <v>0.63397000000000003</v>
      </c>
      <c r="BH169" s="9">
        <v>2.3689999999999999E-2</v>
      </c>
      <c r="BI169" s="9">
        <v>0.24351</v>
      </c>
      <c r="BJ169" s="25">
        <v>0.21817</v>
      </c>
      <c r="BK169" s="9">
        <v>5</v>
      </c>
      <c r="BL169" s="9">
        <v>4.0210000000000003E-2</v>
      </c>
      <c r="BM169" s="9">
        <v>0.12790000000000001</v>
      </c>
      <c r="BN169" s="9">
        <v>0.29109000000000002</v>
      </c>
      <c r="BO169" s="25">
        <v>0.33918999999999999</v>
      </c>
      <c r="BP169" s="9">
        <v>3.46E-3</v>
      </c>
      <c r="BQ169" s="9">
        <v>1.176E-2</v>
      </c>
      <c r="BR169" s="9">
        <v>3.0339999999999999E-2</v>
      </c>
      <c r="BS169" s="9">
        <v>1.754E-2</v>
      </c>
      <c r="BT169" s="9">
        <v>2.31E-3</v>
      </c>
      <c r="BU169" s="25">
        <v>0.14252000000000001</v>
      </c>
      <c r="BV169" s="9">
        <v>1.4716199999999999</v>
      </c>
      <c r="BW169" s="9">
        <v>9.4420000000000004E-2</v>
      </c>
      <c r="BX169" s="9">
        <v>3.1199999999999999E-3</v>
      </c>
      <c r="BY169" s="9">
        <v>6.5850000000000006E-2</v>
      </c>
      <c r="BZ169" s="9">
        <v>3.9980000000000002E-2</v>
      </c>
      <c r="CA169" s="25">
        <v>6.6688099999999997</v>
      </c>
      <c r="CB169" s="25">
        <v>11.52291</v>
      </c>
      <c r="CC169" s="9">
        <v>1.99E-3</v>
      </c>
      <c r="CD169" s="9">
        <v>1.0300000000000001E-3</v>
      </c>
      <c r="CE169" s="9">
        <v>5</v>
      </c>
      <c r="CF169" s="9">
        <v>2.8969999999999999E-2</v>
      </c>
      <c r="CG169" s="9">
        <v>2.2761</v>
      </c>
      <c r="CH169" s="9">
        <v>9.0069999999999997E-2</v>
      </c>
      <c r="CI169" s="9">
        <v>1.27641</v>
      </c>
      <c r="CJ169" s="9">
        <v>0.91066000000000003</v>
      </c>
      <c r="CK169" s="9">
        <v>0.29931999999999997</v>
      </c>
      <c r="CL169" s="9">
        <v>2.8400000000000001E-3</v>
      </c>
      <c r="CM169" s="9">
        <v>2.4109999999999999E-2</v>
      </c>
      <c r="CN169" s="9">
        <v>5</v>
      </c>
      <c r="CO169" s="9">
        <v>1.6299999999999999E-3</v>
      </c>
      <c r="CP169" s="9">
        <v>2.6530000000000001E-2</v>
      </c>
      <c r="CQ169" s="9">
        <v>6.0780000000000001E-2</v>
      </c>
      <c r="CR169" s="9">
        <v>2.971E-2</v>
      </c>
      <c r="CS169" s="9">
        <v>6.4570000000000002E-2</v>
      </c>
      <c r="CT169" s="9">
        <v>2.06E-2</v>
      </c>
      <c r="CU169" s="9">
        <v>3.2309999999999998E-2</v>
      </c>
      <c r="CV169" s="9">
        <v>0.18149999999999999</v>
      </c>
      <c r="CW169" s="9">
        <v>4.0699999999999998E-3</v>
      </c>
      <c r="CX169" s="9">
        <v>2.7459999999999998E-2</v>
      </c>
      <c r="CY169" s="9">
        <v>3.124E-2</v>
      </c>
      <c r="CZ169" s="9">
        <v>5.8999999999999999E-3</v>
      </c>
      <c r="DA169" s="9">
        <v>8.8699999999999994E-3</v>
      </c>
      <c r="DB169" s="9">
        <v>2.4570000000000002E-2</v>
      </c>
      <c r="DC169" s="9">
        <v>8.301E-2</v>
      </c>
      <c r="DD169" s="9">
        <v>6.2599999999999999E-3</v>
      </c>
      <c r="DE169" s="9">
        <v>2.1191900000000001</v>
      </c>
      <c r="DF169" s="9">
        <v>6.8100000000000001E-3</v>
      </c>
      <c r="DG169" s="9">
        <v>9.2899999999999996E-3</v>
      </c>
      <c r="DH169" s="9">
        <v>0.48374</v>
      </c>
    </row>
    <row r="170" spans="1:112" s="8" customFormat="1" x14ac:dyDescent="0.15">
      <c r="A170" s="9" t="s">
        <v>279</v>
      </c>
      <c r="B170" s="9">
        <v>3.2303700000000002</v>
      </c>
      <c r="C170" s="9">
        <v>1.3267100000000001</v>
      </c>
      <c r="D170" s="9">
        <v>2.54162</v>
      </c>
      <c r="E170" s="9">
        <v>8.6120000000000002E-2</v>
      </c>
      <c r="F170" s="9">
        <v>2.4798200000000001</v>
      </c>
      <c r="G170" s="9">
        <v>2.8694600000000001</v>
      </c>
      <c r="H170" s="9">
        <v>2.8551600000000001</v>
      </c>
      <c r="I170" s="9">
        <v>5.364E-2</v>
      </c>
      <c r="J170" s="9">
        <v>0</v>
      </c>
      <c r="K170" s="9">
        <v>0</v>
      </c>
      <c r="L170" s="9">
        <v>0.15015999999999999</v>
      </c>
      <c r="M170" s="9">
        <v>16.9192</v>
      </c>
      <c r="N170" s="9">
        <v>12.24784</v>
      </c>
      <c r="O170" s="9">
        <v>4.8649999999999999E-2</v>
      </c>
      <c r="P170" s="9">
        <v>3.6700000000000001E-3</v>
      </c>
      <c r="Q170" s="9">
        <v>1.00099</v>
      </c>
      <c r="R170" s="9">
        <v>4.283E-2</v>
      </c>
      <c r="S170" s="9">
        <v>7.45E-3</v>
      </c>
      <c r="T170" s="9">
        <v>1.324E-2</v>
      </c>
      <c r="U170" s="9">
        <v>3.7089999999999998E-2</v>
      </c>
      <c r="V170" s="9">
        <v>0.31770999999999999</v>
      </c>
      <c r="W170" s="9">
        <v>4.0600000000000002E-3</v>
      </c>
      <c r="X170" s="9">
        <v>5.28E-3</v>
      </c>
      <c r="Y170" s="9">
        <v>1.6150000000000001E-2</v>
      </c>
      <c r="Z170" s="9">
        <v>2.9190000000000001E-2</v>
      </c>
      <c r="AA170" s="25">
        <v>9.4769999999999993E-2</v>
      </c>
      <c r="AB170" s="25">
        <v>0.80503000000000002</v>
      </c>
      <c r="AC170" s="9">
        <v>8.727E-2</v>
      </c>
      <c r="AD170" s="9">
        <v>1.6299999999999999E-3</v>
      </c>
      <c r="AE170" s="9">
        <v>2.2460000000000001E-2</v>
      </c>
      <c r="AF170" s="25">
        <v>6.4708800000000002</v>
      </c>
      <c r="AG170" s="9">
        <v>0.94633</v>
      </c>
      <c r="AH170" s="9">
        <v>2.2925300000000002</v>
      </c>
      <c r="AI170" s="9">
        <v>0.49858999999999998</v>
      </c>
      <c r="AJ170" s="9">
        <v>0.35405999999999999</v>
      </c>
      <c r="AK170" s="9">
        <v>0.1918</v>
      </c>
      <c r="AL170" s="9">
        <v>0.20229</v>
      </c>
      <c r="AM170" s="9">
        <v>0.27350000000000002</v>
      </c>
      <c r="AN170" s="9">
        <v>1.5900000000000001E-3</v>
      </c>
      <c r="AO170" s="9">
        <v>5.4299999999999999E-3</v>
      </c>
      <c r="AP170" s="9">
        <v>0.36235000000000001</v>
      </c>
      <c r="AQ170" s="25">
        <v>0.21146000000000001</v>
      </c>
      <c r="AR170" s="9">
        <v>1.3899999999999999E-2</v>
      </c>
      <c r="AS170" s="9">
        <v>0.10125000000000001</v>
      </c>
      <c r="AT170" s="25">
        <v>0.50258000000000003</v>
      </c>
      <c r="AU170" s="9">
        <v>0.12906999999999999</v>
      </c>
      <c r="AV170" s="25">
        <v>1.1391800000000001</v>
      </c>
      <c r="AW170" s="9">
        <v>1.1849999999999999E-2</v>
      </c>
      <c r="AX170" s="9">
        <v>5</v>
      </c>
      <c r="AY170" s="9">
        <v>0.22140000000000001</v>
      </c>
      <c r="AZ170" s="9">
        <v>0.45680999999999999</v>
      </c>
      <c r="BA170" s="9">
        <v>1.2700000000000001E-3</v>
      </c>
      <c r="BB170" s="9">
        <v>0.39094000000000001</v>
      </c>
      <c r="BC170" s="9">
        <v>1.2670000000000001E-2</v>
      </c>
      <c r="BD170" s="9">
        <v>6.8330000000000002E-2</v>
      </c>
      <c r="BE170" s="9">
        <v>0.11133</v>
      </c>
      <c r="BF170" s="9">
        <v>0.74875999999999998</v>
      </c>
      <c r="BG170" s="9">
        <v>0.74189000000000005</v>
      </c>
      <c r="BH170" s="9">
        <v>3.1040000000000002E-2</v>
      </c>
      <c r="BI170" s="9">
        <v>0.26841999999999999</v>
      </c>
      <c r="BJ170" s="25">
        <v>0.62480999999999998</v>
      </c>
      <c r="BK170" s="9">
        <v>5</v>
      </c>
      <c r="BL170" s="9">
        <v>4.564E-2</v>
      </c>
      <c r="BM170" s="9">
        <v>0.15229000000000001</v>
      </c>
      <c r="BN170" s="9">
        <v>0.36366999999999999</v>
      </c>
      <c r="BO170" s="25">
        <v>0.37983</v>
      </c>
      <c r="BP170" s="9">
        <v>2.6199999999999999E-3</v>
      </c>
      <c r="BQ170" s="9">
        <v>1.7049999999999999E-2</v>
      </c>
      <c r="BR170" s="9">
        <v>4.3409999999999997E-2</v>
      </c>
      <c r="BS170" s="9">
        <v>3.082E-2</v>
      </c>
      <c r="BT170" s="9">
        <v>3.6099999999999999E-3</v>
      </c>
      <c r="BU170" s="25">
        <v>0.15557000000000001</v>
      </c>
      <c r="BV170" s="9">
        <v>1.8214699999999999</v>
      </c>
      <c r="BW170" s="9">
        <v>0.14285</v>
      </c>
      <c r="BX170" s="9">
        <v>2.5400000000000002E-3</v>
      </c>
      <c r="BY170" s="9">
        <v>9.2280000000000001E-2</v>
      </c>
      <c r="BZ170" s="9">
        <v>5.3769999999999998E-2</v>
      </c>
      <c r="CA170" s="25">
        <v>8.7465200000000003</v>
      </c>
      <c r="CB170" s="25">
        <v>13.656639999999999</v>
      </c>
      <c r="CC170" s="9">
        <v>3.3E-4</v>
      </c>
      <c r="CD170" s="9">
        <v>2.9E-4</v>
      </c>
      <c r="CE170" s="9">
        <v>5</v>
      </c>
      <c r="CF170" s="9">
        <v>4.2070000000000003E-2</v>
      </c>
      <c r="CG170" s="9">
        <v>1.2737000000000001</v>
      </c>
      <c r="CH170" s="9">
        <v>0.12002</v>
      </c>
      <c r="CI170" s="9">
        <v>0.97294999999999998</v>
      </c>
      <c r="CJ170" s="9">
        <v>0.79332000000000003</v>
      </c>
      <c r="CK170" s="9">
        <v>0.24321000000000001</v>
      </c>
      <c r="CL170" s="9">
        <v>2.8900000000000002E-3</v>
      </c>
      <c r="CM170" s="9">
        <v>2.7879999999999999E-2</v>
      </c>
      <c r="CN170" s="9">
        <v>5</v>
      </c>
      <c r="CO170" s="9">
        <v>2.2399999999999998E-3</v>
      </c>
      <c r="CP170" s="9">
        <v>4.2950000000000002E-2</v>
      </c>
      <c r="CQ170" s="9">
        <v>0.11762</v>
      </c>
      <c r="CR170" s="9">
        <v>5.9900000000000002E-2</v>
      </c>
      <c r="CS170" s="9">
        <v>9.4939999999999997E-2</v>
      </c>
      <c r="CT170" s="9">
        <v>4.3790000000000003E-2</v>
      </c>
      <c r="CU170" s="9">
        <v>5.6840000000000002E-2</v>
      </c>
      <c r="CV170" s="9">
        <v>0.36975000000000002</v>
      </c>
      <c r="CW170" s="9">
        <v>3.0400000000000002E-3</v>
      </c>
      <c r="CX170" s="9">
        <v>6.0990000000000003E-2</v>
      </c>
      <c r="CY170" s="9">
        <v>5.7500000000000002E-2</v>
      </c>
      <c r="CZ170" s="9">
        <v>1.8E-3</v>
      </c>
      <c r="DA170" s="9">
        <v>1.6570000000000001E-2</v>
      </c>
      <c r="DB170" s="9">
        <v>4.6149999999999997E-2</v>
      </c>
      <c r="DC170" s="9">
        <v>0.10680000000000001</v>
      </c>
      <c r="DD170" s="9">
        <v>7.1999999999999998E-3</v>
      </c>
      <c r="DE170" s="9">
        <v>1.9347799999999999</v>
      </c>
      <c r="DF170" s="9">
        <v>7.4900000000000001E-3</v>
      </c>
      <c r="DG170" s="9">
        <v>9.6699999999999998E-3</v>
      </c>
      <c r="DH170" s="9">
        <v>0.64405000000000001</v>
      </c>
    </row>
    <row r="171" spans="1:112" s="8" customFormat="1" x14ac:dyDescent="0.15">
      <c r="A171" s="9" t="s">
        <v>280</v>
      </c>
      <c r="B171" s="9">
        <v>3.4276800000000001</v>
      </c>
      <c r="C171" s="9">
        <v>1.0649299999999999</v>
      </c>
      <c r="D171" s="9">
        <v>2.3103400000000001</v>
      </c>
      <c r="E171" s="9">
        <v>6.8790000000000004E-2</v>
      </c>
      <c r="F171" s="9">
        <v>1.83494</v>
      </c>
      <c r="G171" s="9">
        <v>2.1825000000000001</v>
      </c>
      <c r="H171" s="9">
        <v>2.7448999999999999</v>
      </c>
      <c r="I171" s="9">
        <v>4.3099999999999999E-2</v>
      </c>
      <c r="J171" s="9">
        <v>1.15E-3</v>
      </c>
      <c r="K171" s="9">
        <v>0</v>
      </c>
      <c r="L171" s="9">
        <v>0.12592999999999999</v>
      </c>
      <c r="M171" s="9">
        <v>11.951320000000001</v>
      </c>
      <c r="N171" s="9">
        <v>8.7895000000000003</v>
      </c>
      <c r="O171" s="9">
        <v>3.7379999999999997E-2</v>
      </c>
      <c r="P171" s="9">
        <v>0.32857999999999998</v>
      </c>
      <c r="Q171" s="9">
        <v>1.46573</v>
      </c>
      <c r="R171" s="9">
        <v>7.0230000000000001E-2</v>
      </c>
      <c r="S171" s="9">
        <v>2.1350000000000001E-2</v>
      </c>
      <c r="T171" s="9">
        <v>2.6939999999999999E-2</v>
      </c>
      <c r="U171" s="9">
        <v>6.1179999999999998E-2</v>
      </c>
      <c r="V171" s="9">
        <v>0.31274000000000002</v>
      </c>
      <c r="W171" s="9">
        <v>5.1399999999999996E-3</v>
      </c>
      <c r="X171" s="9">
        <v>2.1770000000000001E-2</v>
      </c>
      <c r="Y171" s="9">
        <v>1.9279999999999999E-2</v>
      </c>
      <c r="Z171" s="9">
        <v>2.0300000000000001E-3</v>
      </c>
      <c r="AA171" s="25">
        <v>0.14781</v>
      </c>
      <c r="AB171" s="25">
        <v>0.84524999999999995</v>
      </c>
      <c r="AC171" s="9">
        <v>9.1189999999999993E-2</v>
      </c>
      <c r="AD171" s="9">
        <v>7.9500000000000005E-3</v>
      </c>
      <c r="AE171" s="9">
        <v>3.168E-2</v>
      </c>
      <c r="AF171" s="25">
        <v>5.8398199999999996</v>
      </c>
      <c r="AG171" s="9">
        <v>0.98833000000000004</v>
      </c>
      <c r="AH171" s="9">
        <v>2.1017100000000002</v>
      </c>
      <c r="AI171" s="9">
        <v>0.39709</v>
      </c>
      <c r="AJ171" s="9">
        <v>0.2727</v>
      </c>
      <c r="AK171" s="9">
        <v>0.16089000000000001</v>
      </c>
      <c r="AL171" s="9">
        <v>0.34211000000000003</v>
      </c>
      <c r="AM171" s="9">
        <v>0.22611000000000001</v>
      </c>
      <c r="AN171" s="9">
        <v>7.5500000000000003E-3</v>
      </c>
      <c r="AO171" s="9">
        <v>1.6650000000000002E-2</v>
      </c>
      <c r="AP171" s="9">
        <v>0.31225000000000003</v>
      </c>
      <c r="AQ171" s="25">
        <v>0.13549</v>
      </c>
      <c r="AR171" s="9">
        <v>2.7470000000000001E-2</v>
      </c>
      <c r="AS171" s="9">
        <v>9.6990000000000007E-2</v>
      </c>
      <c r="AT171" s="25">
        <v>0.45761000000000002</v>
      </c>
      <c r="AU171" s="9">
        <v>9.708E-2</v>
      </c>
      <c r="AV171" s="25">
        <v>1.1221000000000001</v>
      </c>
      <c r="AW171" s="9">
        <v>9.3699999999999999E-3</v>
      </c>
      <c r="AX171" s="9">
        <v>5</v>
      </c>
      <c r="AY171" s="9">
        <v>0.20266000000000001</v>
      </c>
      <c r="AZ171" s="9">
        <v>0.37031999999999998</v>
      </c>
      <c r="BA171" s="9">
        <v>3.3899999999999998E-3</v>
      </c>
      <c r="BB171" s="9">
        <v>0.29152</v>
      </c>
      <c r="BC171" s="9">
        <v>2.2339999999999999E-2</v>
      </c>
      <c r="BD171" s="9">
        <v>5.679E-2</v>
      </c>
      <c r="BE171" s="9">
        <v>0.11146</v>
      </c>
      <c r="BF171" s="9">
        <v>0.71121000000000001</v>
      </c>
      <c r="BG171" s="9">
        <v>0.72836000000000001</v>
      </c>
      <c r="BH171" s="9">
        <v>2.3810000000000001E-2</v>
      </c>
      <c r="BI171" s="9">
        <v>0.19324</v>
      </c>
      <c r="BJ171" s="25">
        <v>0.54498000000000002</v>
      </c>
      <c r="BK171" s="9">
        <v>5</v>
      </c>
      <c r="BL171" s="9">
        <v>5.7910000000000003E-2</v>
      </c>
      <c r="BM171" s="9">
        <v>0.12345</v>
      </c>
      <c r="BN171" s="9">
        <v>0.35156999999999999</v>
      </c>
      <c r="BO171" s="25">
        <v>0.31195000000000001</v>
      </c>
      <c r="BP171" s="9">
        <v>6.28E-3</v>
      </c>
      <c r="BQ171" s="9">
        <v>1.55E-2</v>
      </c>
      <c r="BR171" s="9">
        <v>3.5580000000000001E-2</v>
      </c>
      <c r="BS171" s="9">
        <v>2.0070000000000001E-2</v>
      </c>
      <c r="BT171" s="9">
        <v>2.2300000000000002E-3</v>
      </c>
      <c r="BU171" s="25">
        <v>0.14166999999999999</v>
      </c>
      <c r="BV171" s="9">
        <v>1.5770599999999999</v>
      </c>
      <c r="BW171" s="9">
        <v>0.11876</v>
      </c>
      <c r="BX171" s="9">
        <v>1.9599999999999999E-3</v>
      </c>
      <c r="BY171" s="9">
        <v>9.0289999999999995E-2</v>
      </c>
      <c r="BZ171" s="9">
        <v>5.7180000000000002E-2</v>
      </c>
      <c r="CA171" s="25">
        <v>8.7528600000000001</v>
      </c>
      <c r="CB171" s="25">
        <v>12.997310000000001</v>
      </c>
      <c r="CC171" s="9">
        <v>1.25E-3</v>
      </c>
      <c r="CD171" s="9">
        <v>6.0999999999999997E-4</v>
      </c>
      <c r="CE171" s="9">
        <v>5</v>
      </c>
      <c r="CF171" s="9">
        <v>4.453E-2</v>
      </c>
      <c r="CG171" s="9">
        <v>1.1173200000000001</v>
      </c>
      <c r="CH171" s="9">
        <v>0.10452</v>
      </c>
      <c r="CI171" s="9">
        <v>0.86609999999999998</v>
      </c>
      <c r="CJ171" s="9">
        <v>0.70247000000000004</v>
      </c>
      <c r="CK171" s="9">
        <v>0.1885</v>
      </c>
      <c r="CL171" s="9">
        <v>3.3999999999999998E-3</v>
      </c>
      <c r="CM171" s="9">
        <v>2.384E-2</v>
      </c>
      <c r="CN171" s="9">
        <v>5</v>
      </c>
      <c r="CO171" s="9">
        <v>3.2799999999999999E-3</v>
      </c>
      <c r="CP171" s="9">
        <v>3.7909999999999999E-2</v>
      </c>
      <c r="CQ171" s="9">
        <v>0.10334</v>
      </c>
      <c r="CR171" s="9">
        <v>5.1909999999999998E-2</v>
      </c>
      <c r="CS171" s="9">
        <v>9.4280000000000003E-2</v>
      </c>
      <c r="CT171" s="9">
        <v>3.7839999999999999E-2</v>
      </c>
      <c r="CU171" s="9">
        <v>5.3409999999999999E-2</v>
      </c>
      <c r="CV171" s="9">
        <v>0.32893</v>
      </c>
      <c r="CW171" s="9">
        <v>2.6900000000000001E-3</v>
      </c>
      <c r="CX171" s="9">
        <v>6.6129999999999994E-2</v>
      </c>
      <c r="CY171" s="9">
        <v>5.4489999999999997E-2</v>
      </c>
      <c r="CZ171" s="9">
        <v>6.11E-3</v>
      </c>
      <c r="DA171" s="9">
        <v>1.7639999999999999E-2</v>
      </c>
      <c r="DB171" s="9">
        <v>4.5190000000000001E-2</v>
      </c>
      <c r="DC171" s="9">
        <v>0.10027999999999999</v>
      </c>
      <c r="DD171" s="9">
        <v>6.0699999999999999E-3</v>
      </c>
      <c r="DE171" s="9">
        <v>1.2967200000000001</v>
      </c>
      <c r="DF171" s="9">
        <v>1.1440000000000001E-2</v>
      </c>
      <c r="DG171" s="9">
        <v>9.8799999999999999E-3</v>
      </c>
      <c r="DH171" s="9">
        <v>0.60804999999999998</v>
      </c>
    </row>
    <row r="172" spans="1:112" s="8" customFormat="1" x14ac:dyDescent="0.15">
      <c r="A172" s="9" t="s">
        <v>281</v>
      </c>
      <c r="B172" s="9">
        <v>3.238</v>
      </c>
      <c r="C172" s="9">
        <v>1.3114600000000001</v>
      </c>
      <c r="D172" s="9">
        <v>2.3816199999999998</v>
      </c>
      <c r="E172" s="9">
        <v>6.2140000000000001E-2</v>
      </c>
      <c r="F172" s="9">
        <v>2.7133099999999999</v>
      </c>
      <c r="G172" s="9">
        <v>2.89438</v>
      </c>
      <c r="H172" s="9">
        <v>2.6960199999999999</v>
      </c>
      <c r="I172" s="9">
        <v>3.1949999999999999E-2</v>
      </c>
      <c r="J172" s="9">
        <v>0</v>
      </c>
      <c r="K172" s="9">
        <v>0</v>
      </c>
      <c r="L172" s="9">
        <v>0.13747999999999999</v>
      </c>
      <c r="M172" s="9">
        <v>18.567299999999999</v>
      </c>
      <c r="N172" s="9">
        <v>13.21448</v>
      </c>
      <c r="O172" s="9">
        <v>2.6270000000000002E-2</v>
      </c>
      <c r="P172" s="9">
        <v>0.35646</v>
      </c>
      <c r="Q172" s="9">
        <v>0.94294999999999995</v>
      </c>
      <c r="R172" s="9">
        <v>3.9989999999999998E-2</v>
      </c>
      <c r="S172" s="9">
        <v>2.478E-2</v>
      </c>
      <c r="T172" s="9">
        <v>2.2190000000000001E-2</v>
      </c>
      <c r="U172" s="9">
        <v>1.9730000000000001E-2</v>
      </c>
      <c r="V172" s="9">
        <v>0.30679000000000001</v>
      </c>
      <c r="W172" s="9">
        <v>8.2500000000000004E-3</v>
      </c>
      <c r="X172" s="9">
        <v>2.2610000000000002E-2</v>
      </c>
      <c r="Y172" s="9">
        <v>1.09E-2</v>
      </c>
      <c r="Z172" s="9">
        <v>4.9500000000000004E-3</v>
      </c>
      <c r="AA172" s="25">
        <v>0.17327000000000001</v>
      </c>
      <c r="AB172" s="25">
        <v>0.39888000000000001</v>
      </c>
      <c r="AC172" s="9">
        <v>9.2730000000000007E-2</v>
      </c>
      <c r="AD172" s="9">
        <v>4.2700000000000004E-3</v>
      </c>
      <c r="AE172" s="9">
        <v>4.4740000000000002E-2</v>
      </c>
      <c r="AF172" s="25">
        <v>6.0132099999999999</v>
      </c>
      <c r="AG172" s="9">
        <v>0.80564999999999998</v>
      </c>
      <c r="AH172" s="9">
        <v>2.0272600000000001</v>
      </c>
      <c r="AI172" s="9">
        <v>0.47191</v>
      </c>
      <c r="AJ172" s="9">
        <v>0.33283000000000001</v>
      </c>
      <c r="AK172" s="9">
        <v>0.19277</v>
      </c>
      <c r="AL172" s="9">
        <v>0.28793999999999997</v>
      </c>
      <c r="AM172" s="9">
        <v>0.24729999999999999</v>
      </c>
      <c r="AN172" s="9">
        <v>1.196E-2</v>
      </c>
      <c r="AO172" s="9">
        <v>9.2899999999999996E-3</v>
      </c>
      <c r="AP172" s="9">
        <v>0.31061</v>
      </c>
      <c r="AQ172" s="25">
        <v>0.18855</v>
      </c>
      <c r="AR172" s="9">
        <v>1.5570000000000001E-2</v>
      </c>
      <c r="AS172" s="9">
        <v>9.7059999999999994E-2</v>
      </c>
      <c r="AT172" s="25">
        <v>0.46773999999999999</v>
      </c>
      <c r="AU172" s="9">
        <v>0.10691000000000001</v>
      </c>
      <c r="AV172" s="25">
        <v>1.08196</v>
      </c>
      <c r="AW172" s="9">
        <v>1.3259999999999999E-2</v>
      </c>
      <c r="AX172" s="9">
        <v>5</v>
      </c>
      <c r="AY172" s="9">
        <v>0.17637</v>
      </c>
      <c r="AZ172" s="9">
        <v>0.45563999999999999</v>
      </c>
      <c r="BA172" s="9">
        <v>4.1099999999999999E-3</v>
      </c>
      <c r="BB172" s="9">
        <v>0.39345999999999998</v>
      </c>
      <c r="BC172" s="9">
        <v>2.622E-2</v>
      </c>
      <c r="BD172" s="9">
        <v>5.6419999999999998E-2</v>
      </c>
      <c r="BE172" s="9">
        <v>0.11310000000000001</v>
      </c>
      <c r="BF172" s="9">
        <v>0.63407000000000002</v>
      </c>
      <c r="BG172" s="9">
        <v>0.6754</v>
      </c>
      <c r="BH172" s="9">
        <v>2.3390000000000001E-2</v>
      </c>
      <c r="BI172" s="9">
        <v>0.17155999999999999</v>
      </c>
      <c r="BJ172" s="25">
        <v>0.57716000000000001</v>
      </c>
      <c r="BK172" s="9">
        <v>5</v>
      </c>
      <c r="BL172" s="9">
        <v>4.7579999999999997E-2</v>
      </c>
      <c r="BM172" s="9">
        <v>0.13797999999999999</v>
      </c>
      <c r="BN172" s="9">
        <v>0.33106000000000002</v>
      </c>
      <c r="BO172" s="25">
        <v>0.33678000000000002</v>
      </c>
      <c r="BP172" s="9">
        <v>3.0699999999999998E-3</v>
      </c>
      <c r="BQ172" s="9">
        <v>1.4030000000000001E-2</v>
      </c>
      <c r="BR172" s="9">
        <v>3.4439999999999998E-2</v>
      </c>
      <c r="BS172" s="9">
        <v>1.8540000000000001E-2</v>
      </c>
      <c r="BT172" s="9">
        <v>2.4499999999999999E-3</v>
      </c>
      <c r="BU172" s="25">
        <v>0.14459</v>
      </c>
      <c r="BV172" s="9">
        <v>1.53922</v>
      </c>
      <c r="BW172" s="9">
        <v>0.11201</v>
      </c>
      <c r="BX172" s="9">
        <v>2.4599999999999999E-3</v>
      </c>
      <c r="BY172" s="9">
        <v>8.0009999999999998E-2</v>
      </c>
      <c r="BZ172" s="9">
        <v>4.675E-2</v>
      </c>
      <c r="CA172" s="25">
        <v>8.2455499999999997</v>
      </c>
      <c r="CB172" s="25">
        <v>12.117800000000001</v>
      </c>
      <c r="CC172" s="9">
        <v>1.31E-3</v>
      </c>
      <c r="CD172" s="9">
        <v>8.8999999999999995E-4</v>
      </c>
      <c r="CE172" s="9">
        <v>5</v>
      </c>
      <c r="CF172" s="9">
        <v>3.5520000000000003E-2</v>
      </c>
      <c r="CG172" s="9">
        <v>1.14232</v>
      </c>
      <c r="CH172" s="9">
        <v>9.0859999999999996E-2</v>
      </c>
      <c r="CI172" s="9">
        <v>0.82152999999999998</v>
      </c>
      <c r="CJ172" s="9">
        <v>0.66527999999999998</v>
      </c>
      <c r="CK172" s="9">
        <v>0.22147</v>
      </c>
      <c r="CL172" s="9">
        <v>2.99E-3</v>
      </c>
      <c r="CM172" s="9">
        <v>2.111E-2</v>
      </c>
      <c r="CN172" s="9">
        <v>5</v>
      </c>
      <c r="CO172" s="9">
        <v>2.9199999999999999E-3</v>
      </c>
      <c r="CP172" s="9">
        <v>2.8170000000000001E-2</v>
      </c>
      <c r="CQ172" s="9">
        <v>6.9720000000000004E-2</v>
      </c>
      <c r="CR172" s="9">
        <v>3.3700000000000001E-2</v>
      </c>
      <c r="CS172" s="9">
        <v>7.2559999999999999E-2</v>
      </c>
      <c r="CT172" s="9">
        <v>2.5219999999999999E-2</v>
      </c>
      <c r="CU172" s="9">
        <v>3.6909999999999998E-2</v>
      </c>
      <c r="CV172" s="9">
        <v>0.21551999999999999</v>
      </c>
      <c r="CW172" s="9">
        <v>3.48E-3</v>
      </c>
      <c r="CX172" s="9">
        <v>4.0439999999999997E-2</v>
      </c>
      <c r="CY172" s="9">
        <v>3.6830000000000002E-2</v>
      </c>
      <c r="CZ172" s="9">
        <v>8.5000000000000006E-3</v>
      </c>
      <c r="DA172" s="9">
        <v>1.0619999999999999E-2</v>
      </c>
      <c r="DB172" s="9">
        <v>2.9899999999999999E-2</v>
      </c>
      <c r="DC172" s="9">
        <v>8.0699999999999994E-2</v>
      </c>
      <c r="DD172" s="9">
        <v>5.9199999999999999E-3</v>
      </c>
      <c r="DE172" s="9">
        <v>1.18577</v>
      </c>
      <c r="DF172" s="9">
        <v>8.3400000000000002E-3</v>
      </c>
      <c r="DG172" s="9">
        <v>6.8199999999999997E-3</v>
      </c>
      <c r="DH172" s="9">
        <v>0.45821000000000001</v>
      </c>
    </row>
    <row r="173" spans="1:112" s="8" customFormat="1" x14ac:dyDescent="0.15">
      <c r="A173" s="9" t="s">
        <v>282</v>
      </c>
      <c r="B173" s="9">
        <v>2.6781299999999999</v>
      </c>
      <c r="C173" s="9">
        <v>1.30643</v>
      </c>
      <c r="D173" s="9">
        <v>2.1709100000000001</v>
      </c>
      <c r="E173" s="9">
        <v>9.2960000000000001E-2</v>
      </c>
      <c r="F173" s="9">
        <v>2.4386999999999999</v>
      </c>
      <c r="G173" s="9">
        <v>2.8508</v>
      </c>
      <c r="H173" s="9">
        <v>2.6053600000000001</v>
      </c>
      <c r="I173" s="9">
        <v>4.1779999999999998E-2</v>
      </c>
      <c r="J173" s="9">
        <v>8.8800000000000007E-3</v>
      </c>
      <c r="K173" s="9">
        <v>4.6299999999999996E-3</v>
      </c>
      <c r="L173" s="9">
        <v>0.1444</v>
      </c>
      <c r="M173" s="9">
        <v>18.281099999999999</v>
      </c>
      <c r="N173" s="9">
        <v>13.62819</v>
      </c>
      <c r="O173" s="9">
        <v>3.6740000000000002E-2</v>
      </c>
      <c r="P173" s="9">
        <v>0.38428000000000001</v>
      </c>
      <c r="Q173" s="9">
        <v>1.4889300000000001</v>
      </c>
      <c r="R173" s="9">
        <v>5.672E-2</v>
      </c>
      <c r="S173" s="9">
        <v>3.005E-2</v>
      </c>
      <c r="T173" s="9">
        <v>1.9140000000000001E-2</v>
      </c>
      <c r="U173" s="9">
        <v>5.4969999999999998E-2</v>
      </c>
      <c r="V173" s="9">
        <v>0.31309999999999999</v>
      </c>
      <c r="W173" s="9">
        <v>1.025E-2</v>
      </c>
      <c r="X173" s="9">
        <v>1.6000000000000001E-4</v>
      </c>
      <c r="Y173" s="9">
        <v>3.7530000000000001E-2</v>
      </c>
      <c r="Z173" s="9">
        <v>5.8459999999999998E-2</v>
      </c>
      <c r="AA173" s="25">
        <v>0.20524999999999999</v>
      </c>
      <c r="AB173" s="25">
        <v>0.36038999999999999</v>
      </c>
      <c r="AC173" s="9">
        <v>9.2240000000000003E-2</v>
      </c>
      <c r="AD173" s="9">
        <v>3.9899999999999996E-3</v>
      </c>
      <c r="AE173" s="9">
        <v>4.9320000000000003E-2</v>
      </c>
      <c r="AF173" s="25">
        <v>6.5315099999999999</v>
      </c>
      <c r="AG173" s="9">
        <v>0.86943999999999999</v>
      </c>
      <c r="AH173" s="9">
        <v>2.0990700000000002</v>
      </c>
      <c r="AI173" s="9">
        <v>0.50265000000000004</v>
      </c>
      <c r="AJ173" s="9">
        <v>0.33144000000000001</v>
      </c>
      <c r="AK173" s="9">
        <v>0.19817000000000001</v>
      </c>
      <c r="AL173" s="9">
        <v>0.30470999999999998</v>
      </c>
      <c r="AM173" s="9">
        <v>0.26274999999999998</v>
      </c>
      <c r="AN173" s="9">
        <v>8.77E-3</v>
      </c>
      <c r="AO173" s="9">
        <v>1.1939999999999999E-2</v>
      </c>
      <c r="AP173" s="9">
        <v>0.32678000000000001</v>
      </c>
      <c r="AQ173" s="25">
        <v>0.24893999999999999</v>
      </c>
      <c r="AR173" s="9">
        <v>2.7879999999999999E-2</v>
      </c>
      <c r="AS173" s="9">
        <v>7.4279999999999999E-2</v>
      </c>
      <c r="AT173" s="25">
        <v>0.33817000000000003</v>
      </c>
      <c r="AU173" s="9">
        <v>0.11873</v>
      </c>
      <c r="AV173" s="25">
        <v>0.95711999999999997</v>
      </c>
      <c r="AW173" s="9">
        <v>1.375E-2</v>
      </c>
      <c r="AX173" s="9">
        <v>5</v>
      </c>
      <c r="AY173" s="9">
        <v>0.18751000000000001</v>
      </c>
      <c r="AZ173" s="9">
        <v>0.56142000000000003</v>
      </c>
      <c r="BA173" s="9">
        <v>2.2699999999999999E-3</v>
      </c>
      <c r="BB173" s="9">
        <v>0.42582999999999999</v>
      </c>
      <c r="BC173" s="9">
        <v>1.191E-2</v>
      </c>
      <c r="BD173" s="9">
        <v>4.5069999999999999E-2</v>
      </c>
      <c r="BE173" s="9">
        <v>0.11216</v>
      </c>
      <c r="BF173" s="9">
        <v>0.65461000000000003</v>
      </c>
      <c r="BG173" s="9">
        <v>0.69572000000000001</v>
      </c>
      <c r="BH173" s="9">
        <v>2.5729999999999999E-2</v>
      </c>
      <c r="BI173" s="9">
        <v>0.21506</v>
      </c>
      <c r="BJ173" s="25">
        <v>0.21844</v>
      </c>
      <c r="BK173" s="9">
        <v>5</v>
      </c>
      <c r="BL173" s="9">
        <v>4.9299999999999997E-2</v>
      </c>
      <c r="BM173" s="9">
        <v>0.15318000000000001</v>
      </c>
      <c r="BN173" s="9">
        <v>0.33333000000000002</v>
      </c>
      <c r="BO173" s="25">
        <v>0.38211000000000001</v>
      </c>
      <c r="BP173" s="9">
        <v>2.66E-3</v>
      </c>
      <c r="BQ173" s="9">
        <v>1.4409999999999999E-2</v>
      </c>
      <c r="BR173" s="9">
        <v>4.2750000000000003E-2</v>
      </c>
      <c r="BS173" s="9">
        <v>2.189E-2</v>
      </c>
      <c r="BT173" s="9">
        <v>4.3200000000000001E-3</v>
      </c>
      <c r="BU173" s="25">
        <v>0.13259000000000001</v>
      </c>
      <c r="BV173" s="9">
        <v>1.6963299999999999</v>
      </c>
      <c r="BW173" s="9">
        <v>0.11326</v>
      </c>
      <c r="BX173" s="9">
        <v>2.2799999999999999E-3</v>
      </c>
      <c r="BY173" s="9">
        <v>8.5099999999999995E-2</v>
      </c>
      <c r="BZ173" s="9">
        <v>5.0680000000000003E-2</v>
      </c>
      <c r="CA173" s="25">
        <v>8.0770800000000005</v>
      </c>
      <c r="CB173" s="25">
        <v>13.22654</v>
      </c>
      <c r="CC173" s="9">
        <v>2.8800000000000002E-3</v>
      </c>
      <c r="CD173" s="9">
        <v>4.6000000000000001E-4</v>
      </c>
      <c r="CE173" s="9">
        <v>5</v>
      </c>
      <c r="CF173" s="9">
        <v>3.8219999999999997E-2</v>
      </c>
      <c r="CG173" s="9">
        <v>1.0543800000000001</v>
      </c>
      <c r="CH173" s="9">
        <v>9.6170000000000005E-2</v>
      </c>
      <c r="CI173" s="9">
        <v>0.82701999999999998</v>
      </c>
      <c r="CJ173" s="9">
        <v>0.67591000000000001</v>
      </c>
      <c r="CK173" s="9">
        <v>0.32979000000000003</v>
      </c>
      <c r="CL173" s="9">
        <v>2.65E-3</v>
      </c>
      <c r="CM173" s="9">
        <v>2.3869999999999999E-2</v>
      </c>
      <c r="CN173" s="9">
        <v>5</v>
      </c>
      <c r="CO173" s="9">
        <v>2.4599999999999999E-3</v>
      </c>
      <c r="CP173" s="9">
        <v>3.3640000000000003E-2</v>
      </c>
      <c r="CQ173" s="9">
        <v>9.3310000000000004E-2</v>
      </c>
      <c r="CR173" s="9">
        <v>4.2750000000000003E-2</v>
      </c>
      <c r="CS173" s="9">
        <v>8.6569999999999994E-2</v>
      </c>
      <c r="CT173" s="9">
        <v>3.3730000000000003E-2</v>
      </c>
      <c r="CU173" s="9">
        <v>4.6059999999999997E-2</v>
      </c>
      <c r="CV173" s="9">
        <v>0.29644999999999999</v>
      </c>
      <c r="CW173" s="9">
        <v>3.7799999999999999E-3</v>
      </c>
      <c r="CX173" s="9">
        <v>5.5300000000000002E-2</v>
      </c>
      <c r="CY173" s="9">
        <v>4.7969999999999999E-2</v>
      </c>
      <c r="CZ173" s="9">
        <v>6.4799999999999996E-3</v>
      </c>
      <c r="DA173" s="9">
        <v>1.549E-2</v>
      </c>
      <c r="DB173" s="9">
        <v>3.9329999999999997E-2</v>
      </c>
      <c r="DC173" s="9">
        <v>8.8480000000000003E-2</v>
      </c>
      <c r="DD173" s="9">
        <v>5.4900000000000001E-3</v>
      </c>
      <c r="DE173" s="9">
        <v>1.2492399999999999</v>
      </c>
      <c r="DF173" s="9">
        <v>5.5599999999999998E-3</v>
      </c>
      <c r="DG173" s="9">
        <v>6.1000000000000004E-3</v>
      </c>
      <c r="DH173" s="9">
        <v>0.54237000000000002</v>
      </c>
    </row>
    <row r="174" spans="1:112" s="8" customFormat="1" x14ac:dyDescent="0.15">
      <c r="A174" s="9" t="s">
        <v>283</v>
      </c>
      <c r="B174" s="9">
        <v>2.96611</v>
      </c>
      <c r="C174" s="9">
        <v>1.8068</v>
      </c>
      <c r="D174" s="9">
        <v>4.2747400000000004</v>
      </c>
      <c r="E174" s="9">
        <v>0.34743000000000002</v>
      </c>
      <c r="F174" s="9">
        <v>2.17808</v>
      </c>
      <c r="G174" s="9">
        <v>2.3747699999999998</v>
      </c>
      <c r="H174" s="9">
        <v>3.03851</v>
      </c>
      <c r="I174" s="9">
        <v>7.3889999999999997E-2</v>
      </c>
      <c r="J174" s="9">
        <v>4.1209999999999997E-2</v>
      </c>
      <c r="K174" s="9">
        <v>1.9029999999999998E-2</v>
      </c>
      <c r="L174" s="9">
        <v>8.7150000000000005E-2</v>
      </c>
      <c r="M174" s="9">
        <v>5.36782</v>
      </c>
      <c r="N174" s="9">
        <v>3.2367400000000002</v>
      </c>
      <c r="O174" s="9">
        <v>4.419E-2</v>
      </c>
      <c r="P174" s="9">
        <v>0.46698000000000001</v>
      </c>
      <c r="Q174" s="9">
        <v>1.3238799999999999</v>
      </c>
      <c r="R174" s="9">
        <v>5.5899999999999998E-2</v>
      </c>
      <c r="S174" s="9">
        <v>4.1529999999999997E-2</v>
      </c>
      <c r="T174" s="9">
        <v>2.2859999999999998E-2</v>
      </c>
      <c r="U174" s="9">
        <v>8.813E-2</v>
      </c>
      <c r="V174" s="9">
        <v>0.29555999999999999</v>
      </c>
      <c r="W174" s="9">
        <v>2.1360000000000001E-2</v>
      </c>
      <c r="X174" s="9">
        <v>2.579E-2</v>
      </c>
      <c r="Y174" s="9">
        <v>2.9590000000000002E-2</v>
      </c>
      <c r="Z174" s="9">
        <v>8.1499999999999993E-3</v>
      </c>
      <c r="AA174" s="25">
        <v>0.2349</v>
      </c>
      <c r="AB174" s="25">
        <v>0.46944000000000002</v>
      </c>
      <c r="AC174" s="9">
        <v>7.9810000000000006E-2</v>
      </c>
      <c r="AD174" s="9">
        <v>4.13E-3</v>
      </c>
      <c r="AE174" s="9">
        <v>1.7940000000000001E-2</v>
      </c>
      <c r="AF174" s="25">
        <v>5.5613799999999998</v>
      </c>
      <c r="AG174" s="9">
        <v>0.68728999999999996</v>
      </c>
      <c r="AH174" s="9">
        <v>2.8446799999999999</v>
      </c>
      <c r="AI174" s="9">
        <v>4.9059999999999999E-2</v>
      </c>
      <c r="AJ174" s="9">
        <v>0.23444999999999999</v>
      </c>
      <c r="AK174" s="9">
        <v>8.344E-2</v>
      </c>
      <c r="AL174" s="9">
        <v>0.39437</v>
      </c>
      <c r="AM174" s="9">
        <v>0.21856999999999999</v>
      </c>
      <c r="AN174" s="9">
        <v>4.0160000000000001E-2</v>
      </c>
      <c r="AO174" s="9">
        <v>2.2839999999999999E-2</v>
      </c>
      <c r="AP174" s="9">
        <v>0.33144000000000001</v>
      </c>
      <c r="AQ174" s="25">
        <v>7.9960000000000003E-2</v>
      </c>
      <c r="AR174" s="9">
        <v>0.37241000000000002</v>
      </c>
      <c r="AS174" s="9">
        <v>3.5150000000000001E-2</v>
      </c>
      <c r="AT174" s="25">
        <v>0.1094</v>
      </c>
      <c r="AU174" s="9">
        <v>0.10221</v>
      </c>
      <c r="AV174" s="25">
        <v>1.2244299999999999</v>
      </c>
      <c r="AW174" s="9">
        <v>1.6289999999999999E-2</v>
      </c>
      <c r="AX174" s="9">
        <v>5</v>
      </c>
      <c r="AY174" s="9">
        <v>0.25139</v>
      </c>
      <c r="AZ174" s="9">
        <v>0.28325</v>
      </c>
      <c r="BA174" s="9">
        <v>5.5399999999999998E-3</v>
      </c>
      <c r="BB174" s="9">
        <v>0.13338</v>
      </c>
      <c r="BC174" s="9">
        <v>3.474E-2</v>
      </c>
      <c r="BD174" s="9">
        <v>0.12518000000000001</v>
      </c>
      <c r="BE174" s="9">
        <v>0.11147</v>
      </c>
      <c r="BF174" s="9">
        <v>4.0544599999999997</v>
      </c>
      <c r="BG174" s="9">
        <v>0.84689999999999999</v>
      </c>
      <c r="BH174" s="9">
        <v>3.8960000000000002E-2</v>
      </c>
      <c r="BI174" s="9">
        <v>0.26737</v>
      </c>
      <c r="BJ174" s="25">
        <v>0.1502</v>
      </c>
      <c r="BK174" s="9">
        <v>5</v>
      </c>
      <c r="BL174" s="9">
        <v>5.8500000000000003E-2</v>
      </c>
      <c r="BM174" s="9">
        <v>0.15259</v>
      </c>
      <c r="BN174" s="9">
        <v>5.9394299999999998</v>
      </c>
      <c r="BO174" s="25">
        <v>0.14405000000000001</v>
      </c>
      <c r="BP174" s="9">
        <v>4.62E-3</v>
      </c>
      <c r="BQ174" s="9">
        <v>1.8710000000000001E-2</v>
      </c>
      <c r="BR174" s="9">
        <v>4.956E-2</v>
      </c>
      <c r="BS174" s="9">
        <v>3.295E-2</v>
      </c>
      <c r="BT174" s="9">
        <v>4.1399999999999996E-3</v>
      </c>
      <c r="BU174" s="25">
        <v>0.42869000000000002</v>
      </c>
      <c r="BV174" s="9">
        <v>7.2871600000000001</v>
      </c>
      <c r="BW174" s="9">
        <v>9.7750000000000004E-2</v>
      </c>
      <c r="BX174" s="9">
        <v>1.1800000000000001E-3</v>
      </c>
      <c r="BY174" s="9">
        <v>0.1239</v>
      </c>
      <c r="BZ174" s="9">
        <v>6.608E-2</v>
      </c>
      <c r="CA174" s="25">
        <v>4.4630000000000001</v>
      </c>
      <c r="CB174" s="25">
        <v>11.11425</v>
      </c>
      <c r="CC174" s="9">
        <v>2.1700000000000001E-3</v>
      </c>
      <c r="CD174" s="9">
        <v>2.3800000000000002E-3</v>
      </c>
      <c r="CE174" s="9">
        <v>5</v>
      </c>
      <c r="CF174" s="9">
        <v>2.9350000000000001E-2</v>
      </c>
      <c r="CG174" s="9">
        <v>2.49532</v>
      </c>
      <c r="CH174" s="9">
        <v>7.0779999999999996E-2</v>
      </c>
      <c r="CI174" s="9">
        <v>2.5085000000000002</v>
      </c>
      <c r="CJ174" s="9">
        <v>1.80799</v>
      </c>
      <c r="CK174" s="9">
        <v>0.68105000000000004</v>
      </c>
      <c r="CL174" s="9">
        <v>4.6000000000000001E-4</v>
      </c>
      <c r="CM174" s="9">
        <v>3.9570000000000001E-2</v>
      </c>
      <c r="CN174" s="9">
        <v>5</v>
      </c>
      <c r="CO174" s="9">
        <v>3.0799999999999998E-3</v>
      </c>
      <c r="CP174" s="9">
        <v>6.8349999999999994E-2</v>
      </c>
      <c r="CQ174" s="9">
        <v>0.19284999999999999</v>
      </c>
      <c r="CR174" s="9">
        <v>8.8469999999999993E-2</v>
      </c>
      <c r="CS174" s="9">
        <v>5.5259999999999997E-2</v>
      </c>
      <c r="CT174" s="9">
        <v>6.8390000000000006E-2</v>
      </c>
      <c r="CU174" s="9">
        <v>8.3900000000000002E-2</v>
      </c>
      <c r="CV174" s="9">
        <v>0.49857000000000001</v>
      </c>
      <c r="CW174" s="9">
        <v>1.4E-3</v>
      </c>
      <c r="CX174" s="9">
        <v>4.3270000000000003E-2</v>
      </c>
      <c r="CY174" s="9">
        <v>7.0550000000000002E-2</v>
      </c>
      <c r="CZ174" s="9">
        <v>5.4200000000000003E-3</v>
      </c>
      <c r="DA174" s="9">
        <v>1.6629999999999999E-2</v>
      </c>
      <c r="DB174" s="9">
        <v>5.5660000000000001E-2</v>
      </c>
      <c r="DC174" s="9">
        <v>6.5989999999999993E-2</v>
      </c>
      <c r="DD174" s="9">
        <v>3.5899999999999999E-3</v>
      </c>
      <c r="DE174" s="9">
        <v>0.85438000000000003</v>
      </c>
      <c r="DF174" s="9">
        <v>9.0299999999999998E-3</v>
      </c>
      <c r="DG174" s="9">
        <v>7.2700000000000004E-3</v>
      </c>
      <c r="DH174" s="9">
        <v>0.36659999999999998</v>
      </c>
    </row>
    <row r="175" spans="1:112" s="8" customFormat="1" x14ac:dyDescent="0.15">
      <c r="A175" s="9" t="s">
        <v>284</v>
      </c>
      <c r="B175" s="9">
        <v>3.6833399999999998</v>
      </c>
      <c r="C175" s="9">
        <v>0.93805000000000005</v>
      </c>
      <c r="D175" s="9">
        <v>2.0964399999999999</v>
      </c>
      <c r="E175" s="9">
        <v>4.9390000000000003E-2</v>
      </c>
      <c r="F175" s="9">
        <v>2.8110599999999999</v>
      </c>
      <c r="G175" s="9">
        <v>2.8333400000000002</v>
      </c>
      <c r="H175" s="9">
        <v>1.44302</v>
      </c>
      <c r="I175" s="9">
        <v>2.8740000000000002E-2</v>
      </c>
      <c r="J175" s="9">
        <v>0</v>
      </c>
      <c r="K175" s="9">
        <v>6.7099999999999998E-3</v>
      </c>
      <c r="L175" s="9">
        <v>8.7040000000000006E-2</v>
      </c>
      <c r="M175" s="9">
        <v>8.6080900000000007</v>
      </c>
      <c r="N175" s="9">
        <v>6.1048200000000001</v>
      </c>
      <c r="O175" s="9">
        <v>3.0470000000000001E-2</v>
      </c>
      <c r="P175" s="9">
        <v>0.34410000000000002</v>
      </c>
      <c r="Q175" s="9">
        <v>1.33412</v>
      </c>
      <c r="R175" s="9">
        <v>2.6939999999999999E-2</v>
      </c>
      <c r="S175" s="9">
        <v>2.2929999999999999E-2</v>
      </c>
      <c r="T175" s="9">
        <v>1.521E-2</v>
      </c>
      <c r="U175" s="9">
        <v>4.4429999999999997E-2</v>
      </c>
      <c r="V175" s="9">
        <v>0.33484000000000003</v>
      </c>
      <c r="W175" s="9">
        <v>6.9100000000000003E-3</v>
      </c>
      <c r="X175" s="9">
        <v>2.436E-2</v>
      </c>
      <c r="Y175" s="9">
        <v>2.588E-2</v>
      </c>
      <c r="Z175" s="9">
        <v>2.4499999999999999E-3</v>
      </c>
      <c r="AA175" s="25">
        <v>0.24731</v>
      </c>
      <c r="AB175" s="25">
        <v>0.93872999999999995</v>
      </c>
      <c r="AC175" s="9">
        <v>9.103E-2</v>
      </c>
      <c r="AD175" s="9">
        <v>4.6299999999999996E-3</v>
      </c>
      <c r="AE175" s="9">
        <v>1.7600000000000001E-2</v>
      </c>
      <c r="AF175" s="25">
        <v>6.2790800000000004</v>
      </c>
      <c r="AG175" s="9">
        <v>0.61375000000000002</v>
      </c>
      <c r="AH175" s="9">
        <v>1.34209</v>
      </c>
      <c r="AI175" s="9">
        <v>0.32734999999999997</v>
      </c>
      <c r="AJ175" s="9">
        <v>0.21412999999999999</v>
      </c>
      <c r="AK175" s="9">
        <v>8.0339999999999995E-2</v>
      </c>
      <c r="AL175" s="9">
        <v>0.35160000000000002</v>
      </c>
      <c r="AM175" s="9">
        <v>0.18006</v>
      </c>
      <c r="AN175" s="9">
        <v>5.0000000000000001E-3</v>
      </c>
      <c r="AO175" s="9">
        <v>2.5340000000000001E-2</v>
      </c>
      <c r="AP175" s="9">
        <v>0.20569999999999999</v>
      </c>
      <c r="AQ175" s="25">
        <v>9.196E-2</v>
      </c>
      <c r="AR175" s="9">
        <v>3.8800000000000001E-2</v>
      </c>
      <c r="AS175" s="9">
        <v>7.2249999999999995E-2</v>
      </c>
      <c r="AT175" s="25">
        <v>0.35792000000000002</v>
      </c>
      <c r="AU175" s="9">
        <v>8.1449999999999995E-2</v>
      </c>
      <c r="AV175" s="25">
        <v>0.86492000000000002</v>
      </c>
      <c r="AW175" s="9">
        <v>3.49E-3</v>
      </c>
      <c r="AX175" s="9">
        <v>5</v>
      </c>
      <c r="AY175" s="9">
        <v>0.13785</v>
      </c>
      <c r="AZ175" s="9">
        <v>0.14213999999999999</v>
      </c>
      <c r="BA175" s="9">
        <v>9.5E-4</v>
      </c>
      <c r="BB175" s="9">
        <v>0.17401</v>
      </c>
      <c r="BC175" s="9">
        <v>2.367E-2</v>
      </c>
      <c r="BD175" s="9">
        <v>9.3160000000000007E-2</v>
      </c>
      <c r="BE175" s="9">
        <v>0.11545999999999999</v>
      </c>
      <c r="BF175" s="9">
        <v>1.7607299999999999</v>
      </c>
      <c r="BG175" s="9">
        <v>0.72128999999999999</v>
      </c>
      <c r="BH175" s="9">
        <v>2.9739999999999999E-2</v>
      </c>
      <c r="BI175" s="9">
        <v>0.24229999999999999</v>
      </c>
      <c r="BJ175" s="25">
        <v>0.30597000000000002</v>
      </c>
      <c r="BK175" s="9">
        <v>5</v>
      </c>
      <c r="BL175" s="9">
        <v>3.6549999999999999E-2</v>
      </c>
      <c r="BM175" s="9">
        <v>0.18007999999999999</v>
      </c>
      <c r="BN175" s="9">
        <v>0.34877999999999998</v>
      </c>
      <c r="BO175" s="25">
        <v>0.21994</v>
      </c>
      <c r="BP175" s="9">
        <v>5.0899999999999999E-3</v>
      </c>
      <c r="BQ175" s="9">
        <v>1.9300000000000001E-2</v>
      </c>
      <c r="BR175" s="9">
        <v>6.8000000000000005E-2</v>
      </c>
      <c r="BS175" s="9">
        <v>4.2720000000000001E-2</v>
      </c>
      <c r="BT175" s="9">
        <v>2.3900000000000002E-3</v>
      </c>
      <c r="BU175" s="25">
        <v>9.9709999999999993E-2</v>
      </c>
      <c r="BV175" s="9">
        <v>4.8405699999999996</v>
      </c>
      <c r="BW175" s="9">
        <v>0.13281000000000001</v>
      </c>
      <c r="BX175" s="9">
        <v>2.3900000000000002E-3</v>
      </c>
      <c r="BY175" s="9">
        <v>7.2800000000000004E-2</v>
      </c>
      <c r="BZ175" s="9">
        <v>6.7379999999999995E-2</v>
      </c>
      <c r="CA175" s="25">
        <v>6.0742200000000004</v>
      </c>
      <c r="CB175" s="25">
        <v>9.5417900000000007</v>
      </c>
      <c r="CC175" s="9">
        <v>2.7899999999999999E-3</v>
      </c>
      <c r="CD175" s="9">
        <v>1.15E-3</v>
      </c>
      <c r="CE175" s="9">
        <v>5</v>
      </c>
      <c r="CF175" s="9">
        <v>3.0540000000000001E-2</v>
      </c>
      <c r="CG175" s="9">
        <v>2.1528999999999998</v>
      </c>
      <c r="CH175" s="9">
        <v>7.4090000000000003E-2</v>
      </c>
      <c r="CI175" s="9">
        <v>1.92815</v>
      </c>
      <c r="CJ175" s="9">
        <v>1.4247700000000001</v>
      </c>
      <c r="CK175" s="9">
        <v>0.22656999999999999</v>
      </c>
      <c r="CL175" s="9">
        <v>2.5100000000000001E-3</v>
      </c>
      <c r="CM175" s="9">
        <v>3.6949999999999997E-2</v>
      </c>
      <c r="CN175" s="9">
        <v>5</v>
      </c>
      <c r="CO175" s="9">
        <v>2.0300000000000001E-3</v>
      </c>
      <c r="CP175" s="9">
        <v>7.5700000000000003E-2</v>
      </c>
      <c r="CQ175" s="9">
        <v>0.22486999999999999</v>
      </c>
      <c r="CR175" s="9">
        <v>9.8890000000000006E-2</v>
      </c>
      <c r="CS175" s="9">
        <v>6.5500000000000003E-2</v>
      </c>
      <c r="CT175" s="9">
        <v>8.0299999999999996E-2</v>
      </c>
      <c r="CU175" s="9">
        <v>9.1490000000000002E-2</v>
      </c>
      <c r="CV175" s="9">
        <v>0.57923000000000002</v>
      </c>
      <c r="CW175" s="9">
        <v>1.57E-3</v>
      </c>
      <c r="CX175" s="9">
        <v>5.5579999999999997E-2</v>
      </c>
      <c r="CY175" s="9">
        <v>7.6039999999999996E-2</v>
      </c>
      <c r="CZ175" s="9">
        <v>4.96E-3</v>
      </c>
      <c r="DA175" s="9">
        <v>1.7780000000000001E-2</v>
      </c>
      <c r="DB175" s="9">
        <v>5.867E-2</v>
      </c>
      <c r="DC175" s="9">
        <v>6.8309999999999996E-2</v>
      </c>
      <c r="DD175" s="9">
        <v>3.7000000000000002E-3</v>
      </c>
      <c r="DE175" s="9">
        <v>0.81293000000000004</v>
      </c>
      <c r="DF175" s="9">
        <v>6.3600000000000002E-3</v>
      </c>
      <c r="DG175" s="9">
        <v>4.8900000000000002E-3</v>
      </c>
      <c r="DH175" s="9">
        <v>0.36192000000000002</v>
      </c>
    </row>
    <row r="176" spans="1:112" s="8" customFormat="1" x14ac:dyDescent="0.15">
      <c r="A176" s="9" t="s">
        <v>285</v>
      </c>
      <c r="B176" s="9">
        <v>3.7047699999999999</v>
      </c>
      <c r="C176" s="9">
        <v>1.0958300000000001</v>
      </c>
      <c r="D176" s="9">
        <v>2.2515399999999999</v>
      </c>
      <c r="E176" s="9">
        <v>5.7439999999999998E-2</v>
      </c>
      <c r="F176" s="9">
        <v>2.9533700000000001</v>
      </c>
      <c r="G176" s="9">
        <v>2.5019999999999998</v>
      </c>
      <c r="H176" s="9">
        <v>1.4874400000000001</v>
      </c>
      <c r="I176" s="9">
        <v>3.4889999999999997E-2</v>
      </c>
      <c r="J176" s="9">
        <v>1.8799999999999999E-3</v>
      </c>
      <c r="K176" s="9">
        <v>5.7200000000000003E-3</v>
      </c>
      <c r="L176" s="9">
        <v>8.7980000000000003E-2</v>
      </c>
      <c r="M176" s="9">
        <v>6.59687</v>
      </c>
      <c r="N176" s="9">
        <v>4.0546899999999999</v>
      </c>
      <c r="O176" s="9">
        <v>1.308E-2</v>
      </c>
      <c r="P176" s="9">
        <v>0.30476999999999999</v>
      </c>
      <c r="Q176" s="9">
        <v>1.26658</v>
      </c>
      <c r="R176" s="9">
        <v>2.7900000000000001E-2</v>
      </c>
      <c r="S176" s="9">
        <v>2.6100000000000002E-2</v>
      </c>
      <c r="T176" s="9">
        <v>1.8849999999999999E-2</v>
      </c>
      <c r="U176" s="9">
        <v>6.4799999999999996E-3</v>
      </c>
      <c r="V176" s="9">
        <v>0.31009999999999999</v>
      </c>
      <c r="W176" s="9">
        <v>9.4199999999999996E-3</v>
      </c>
      <c r="X176" s="9">
        <v>1.9470000000000001E-2</v>
      </c>
      <c r="Y176" s="9">
        <v>2.3890000000000002E-2</v>
      </c>
      <c r="Z176" s="9">
        <v>2.7399999999999998E-3</v>
      </c>
      <c r="AA176" s="25">
        <v>0.14063000000000001</v>
      </c>
      <c r="AB176" s="25">
        <v>0.41838999999999998</v>
      </c>
      <c r="AC176" s="9">
        <v>8.9480000000000004E-2</v>
      </c>
      <c r="AD176" s="9">
        <v>3.0999999999999999E-3</v>
      </c>
      <c r="AE176" s="9">
        <v>2.349E-2</v>
      </c>
      <c r="AF176" s="25">
        <v>5.11599</v>
      </c>
      <c r="AG176" s="9">
        <v>0.87777000000000005</v>
      </c>
      <c r="AH176" s="9">
        <v>1.39777</v>
      </c>
      <c r="AI176" s="9">
        <v>0.26319999999999999</v>
      </c>
      <c r="AJ176" s="9">
        <v>0.13894999999999999</v>
      </c>
      <c r="AK176" s="9">
        <v>7.7780000000000002E-2</v>
      </c>
      <c r="AL176" s="9">
        <v>0.14374000000000001</v>
      </c>
      <c r="AM176" s="9">
        <v>0.14903</v>
      </c>
      <c r="AN176" s="9">
        <v>4.9899999999999996E-3</v>
      </c>
      <c r="AO176" s="9">
        <v>7.28E-3</v>
      </c>
      <c r="AP176" s="9">
        <v>0.22325</v>
      </c>
      <c r="AQ176" s="25">
        <v>6.3560000000000005E-2</v>
      </c>
      <c r="AR176" s="9">
        <v>3.9690000000000003E-2</v>
      </c>
      <c r="AS176" s="9">
        <v>7.5469999999999995E-2</v>
      </c>
      <c r="AT176" s="25">
        <v>0.37093999999999999</v>
      </c>
      <c r="AU176" s="9">
        <v>8.09E-2</v>
      </c>
      <c r="AV176" s="25">
        <v>0.82194999999999996</v>
      </c>
      <c r="AW176" s="9">
        <v>7.7999999999999996E-3</v>
      </c>
      <c r="AX176" s="9">
        <v>5</v>
      </c>
      <c r="AY176" s="9">
        <v>0.17730000000000001</v>
      </c>
      <c r="AZ176" s="9">
        <v>9.9699999999999997E-2</v>
      </c>
      <c r="BA176" s="9">
        <v>5.0299999999999997E-3</v>
      </c>
      <c r="BB176" s="9">
        <v>0.11255</v>
      </c>
      <c r="BC176" s="9">
        <v>1.6549999999999999E-2</v>
      </c>
      <c r="BD176" s="9">
        <v>7.1650000000000005E-2</v>
      </c>
      <c r="BE176" s="9">
        <v>0.11146</v>
      </c>
      <c r="BF176" s="9">
        <v>1.5842400000000001</v>
      </c>
      <c r="BG176" s="9">
        <v>0.79310999999999998</v>
      </c>
      <c r="BH176" s="9">
        <v>2.6790000000000001E-2</v>
      </c>
      <c r="BI176" s="9">
        <v>0.21876999999999999</v>
      </c>
      <c r="BJ176" s="25">
        <v>0.41277000000000003</v>
      </c>
      <c r="BK176" s="9">
        <v>5</v>
      </c>
      <c r="BL176" s="9">
        <v>4.3790000000000003E-2</v>
      </c>
      <c r="BM176" s="9">
        <v>0.11064</v>
      </c>
      <c r="BN176" s="9">
        <v>0.35588999999999998</v>
      </c>
      <c r="BO176" s="25">
        <v>0.2404</v>
      </c>
      <c r="BP176" s="9">
        <v>3.7599999999999999E-3</v>
      </c>
      <c r="BQ176" s="9">
        <v>1.7829999999999999E-2</v>
      </c>
      <c r="BR176" s="9">
        <v>5.4539999999999998E-2</v>
      </c>
      <c r="BS176" s="9">
        <v>4.6149999999999997E-2</v>
      </c>
      <c r="BT176" s="9">
        <v>3.3700000000000002E-3</v>
      </c>
      <c r="BU176" s="25">
        <v>9.9390000000000006E-2</v>
      </c>
      <c r="BV176" s="9">
        <v>4.3055399999999997</v>
      </c>
      <c r="BW176" s="9">
        <v>0.13116</v>
      </c>
      <c r="BX176" s="9">
        <v>2.5000000000000001E-3</v>
      </c>
      <c r="BY176" s="9">
        <v>7.177E-2</v>
      </c>
      <c r="BZ176" s="9">
        <v>6.164E-2</v>
      </c>
      <c r="CA176" s="25">
        <v>6.8161699999999996</v>
      </c>
      <c r="CB176" s="25">
        <v>11.447850000000001</v>
      </c>
      <c r="CC176" s="9">
        <v>3.0599999999999998E-3</v>
      </c>
      <c r="CD176" s="9">
        <v>2.9999999999999997E-4</v>
      </c>
      <c r="CE176" s="9">
        <v>5</v>
      </c>
      <c r="CF176" s="9">
        <v>4.1090000000000002E-2</v>
      </c>
      <c r="CG176" s="9">
        <v>1.95424</v>
      </c>
      <c r="CH176" s="9">
        <v>8.1570000000000004E-2</v>
      </c>
      <c r="CI176" s="9">
        <v>1.72543</v>
      </c>
      <c r="CJ176" s="9">
        <v>1.2821499999999999</v>
      </c>
      <c r="CK176" s="9">
        <v>0.30092000000000002</v>
      </c>
      <c r="CL176" s="9">
        <v>3.49E-3</v>
      </c>
      <c r="CM176" s="9">
        <v>3.696E-2</v>
      </c>
      <c r="CN176" s="9">
        <v>5</v>
      </c>
      <c r="CO176" s="9">
        <v>2.5500000000000002E-3</v>
      </c>
      <c r="CP176" s="9">
        <v>7.3209999999999997E-2</v>
      </c>
      <c r="CQ176" s="9">
        <v>0.21399000000000001</v>
      </c>
      <c r="CR176" s="9">
        <v>9.8669999999999994E-2</v>
      </c>
      <c r="CS176" s="9">
        <v>8.5629999999999998E-2</v>
      </c>
      <c r="CT176" s="9">
        <v>7.5050000000000006E-2</v>
      </c>
      <c r="CU176" s="9">
        <v>9.1679999999999998E-2</v>
      </c>
      <c r="CV176" s="9">
        <v>0.56022000000000005</v>
      </c>
      <c r="CW176" s="9">
        <v>1.1199999999999999E-3</v>
      </c>
      <c r="CX176" s="9">
        <v>6.0990000000000003E-2</v>
      </c>
      <c r="CY176" s="9">
        <v>7.8259999999999996E-2</v>
      </c>
      <c r="CZ176" s="9">
        <v>6.4099999999999999E-3</v>
      </c>
      <c r="DA176" s="9">
        <v>1.9859999999999999E-2</v>
      </c>
      <c r="DB176" s="9">
        <v>5.7099999999999998E-2</v>
      </c>
      <c r="DC176" s="9">
        <v>8.6169999999999997E-2</v>
      </c>
      <c r="DD176" s="9">
        <v>4.64E-3</v>
      </c>
      <c r="DE176" s="9">
        <v>0.95672000000000001</v>
      </c>
      <c r="DF176" s="9">
        <v>8.9300000000000004E-3</v>
      </c>
      <c r="DG176" s="9">
        <v>8.4600000000000005E-3</v>
      </c>
      <c r="DH176" s="9">
        <v>0.57350999999999996</v>
      </c>
    </row>
    <row r="177" spans="1:112" s="8" customFormat="1" x14ac:dyDescent="0.15">
      <c r="A177" s="9" t="s">
        <v>286</v>
      </c>
      <c r="B177" s="9">
        <v>3.12216</v>
      </c>
      <c r="C177" s="9">
        <v>0.82254000000000005</v>
      </c>
      <c r="D177" s="9">
        <v>1.9071800000000001</v>
      </c>
      <c r="E177" s="9">
        <v>4.8000000000000001E-2</v>
      </c>
      <c r="F177" s="9">
        <v>2.63903</v>
      </c>
      <c r="G177" s="9">
        <v>2.8059699999999999</v>
      </c>
      <c r="H177" s="9">
        <v>1.5679799999999999</v>
      </c>
      <c r="I177" s="9">
        <v>5.2940000000000001E-2</v>
      </c>
      <c r="J177" s="9">
        <v>0</v>
      </c>
      <c r="K177" s="9">
        <v>6.0200000000000002E-3</v>
      </c>
      <c r="L177" s="9">
        <v>6.8330000000000002E-2</v>
      </c>
      <c r="M177" s="9">
        <v>8.2688600000000001</v>
      </c>
      <c r="N177" s="9">
        <v>6.30525</v>
      </c>
      <c r="O177" s="9">
        <v>1.8200000000000001E-2</v>
      </c>
      <c r="P177" s="9">
        <v>0.27217000000000002</v>
      </c>
      <c r="Q177" s="9">
        <v>1.2269600000000001</v>
      </c>
      <c r="R177" s="9">
        <v>1.444E-2</v>
      </c>
      <c r="S177" s="9">
        <v>2.9080000000000002E-2</v>
      </c>
      <c r="T177" s="9">
        <v>9.9100000000000004E-3</v>
      </c>
      <c r="U177" s="9">
        <v>4.2130000000000001E-2</v>
      </c>
      <c r="V177" s="9">
        <v>0.30497000000000002</v>
      </c>
      <c r="W177" s="9">
        <v>1.043E-2</v>
      </c>
      <c r="X177" s="9">
        <v>1.864E-2</v>
      </c>
      <c r="Y177" s="9">
        <v>9.3299999999999998E-3</v>
      </c>
      <c r="Z177" s="9">
        <v>1.6800000000000001E-3</v>
      </c>
      <c r="AA177" s="25">
        <v>0.21464</v>
      </c>
      <c r="AB177" s="25">
        <v>0.27328000000000002</v>
      </c>
      <c r="AC177" s="9">
        <v>8.6309999999999998E-2</v>
      </c>
      <c r="AD177" s="9">
        <v>1.64E-3</v>
      </c>
      <c r="AE177" s="9">
        <v>2.9899999999999999E-2</v>
      </c>
      <c r="AF177" s="25">
        <v>5.5075799999999999</v>
      </c>
      <c r="AG177" s="9">
        <v>0.52215999999999996</v>
      </c>
      <c r="AH177" s="9">
        <v>1.2289600000000001</v>
      </c>
      <c r="AI177" s="9">
        <v>0.30636999999999998</v>
      </c>
      <c r="AJ177" s="9">
        <v>0.18529999999999999</v>
      </c>
      <c r="AK177" s="9">
        <v>7.4109999999999995E-2</v>
      </c>
      <c r="AL177" s="9">
        <v>0.33356999999999998</v>
      </c>
      <c r="AM177" s="9">
        <v>0.16581000000000001</v>
      </c>
      <c r="AN177" s="9">
        <v>3.98E-3</v>
      </c>
      <c r="AO177" s="9">
        <v>9.5600000000000008E-3</v>
      </c>
      <c r="AP177" s="9">
        <v>0.19708999999999999</v>
      </c>
      <c r="AQ177" s="25">
        <v>0.10161000000000001</v>
      </c>
      <c r="AR177" s="9">
        <v>3.2980000000000002E-2</v>
      </c>
      <c r="AS177" s="9">
        <v>5.7950000000000002E-2</v>
      </c>
      <c r="AT177" s="25">
        <v>0.28144000000000002</v>
      </c>
      <c r="AU177" s="9">
        <v>6.9190000000000002E-2</v>
      </c>
      <c r="AV177" s="25">
        <v>0.71184000000000003</v>
      </c>
      <c r="AW177" s="9">
        <v>3.0400000000000002E-3</v>
      </c>
      <c r="AX177" s="9">
        <v>5</v>
      </c>
      <c r="AY177" s="9">
        <v>0.12903999999999999</v>
      </c>
      <c r="AZ177" s="9">
        <v>0.15201999999999999</v>
      </c>
      <c r="BA177" s="9">
        <v>2.97E-3</v>
      </c>
      <c r="BB177" s="9">
        <v>0.16383</v>
      </c>
      <c r="BC177" s="9">
        <v>2.0410000000000001E-2</v>
      </c>
      <c r="BD177" s="9">
        <v>0.10657999999999999</v>
      </c>
      <c r="BE177" s="9">
        <v>0.10618</v>
      </c>
      <c r="BF177" s="9">
        <v>1.7073</v>
      </c>
      <c r="BG177" s="9">
        <v>0.71933000000000002</v>
      </c>
      <c r="BH177" s="9">
        <v>2.9760000000000002E-2</v>
      </c>
      <c r="BI177" s="9">
        <v>0.36697000000000002</v>
      </c>
      <c r="BJ177" s="25">
        <v>0.18360000000000001</v>
      </c>
      <c r="BK177" s="9">
        <v>5</v>
      </c>
      <c r="BL177" s="9">
        <v>3.7400000000000003E-2</v>
      </c>
      <c r="BM177" s="9">
        <v>0.17882000000000001</v>
      </c>
      <c r="BN177" s="9">
        <v>0.34886</v>
      </c>
      <c r="BO177" s="25">
        <v>0.35224</v>
      </c>
      <c r="BP177" s="9">
        <v>3.0899999999999999E-3</v>
      </c>
      <c r="BQ177" s="9">
        <v>2.1829999999999999E-2</v>
      </c>
      <c r="BR177" s="9">
        <v>0.12486999999999999</v>
      </c>
      <c r="BS177" s="9">
        <v>7.0000000000000007E-2</v>
      </c>
      <c r="BT177" s="9">
        <v>3.0699999999999998E-3</v>
      </c>
      <c r="BU177" s="25">
        <v>8.1070000000000003E-2</v>
      </c>
      <c r="BV177" s="9">
        <v>4.9241599999999996</v>
      </c>
      <c r="BW177" s="9">
        <v>0.22022</v>
      </c>
      <c r="BX177" s="9">
        <v>2.32E-3</v>
      </c>
      <c r="BY177" s="9">
        <v>6.5460000000000004E-2</v>
      </c>
      <c r="BZ177" s="9">
        <v>6.4869999999999997E-2</v>
      </c>
      <c r="CA177" s="25">
        <v>4.69489</v>
      </c>
      <c r="CB177" s="25">
        <v>17.718019999999999</v>
      </c>
      <c r="CC177" s="9">
        <v>8.8999999999999995E-4</v>
      </c>
      <c r="CD177" s="9">
        <v>3.5E-4</v>
      </c>
      <c r="CE177" s="9">
        <v>5</v>
      </c>
      <c r="CF177" s="9">
        <v>2.9700000000000001E-2</v>
      </c>
      <c r="CG177" s="9">
        <v>2.0862500000000002</v>
      </c>
      <c r="CH177" s="9">
        <v>7.145E-2</v>
      </c>
      <c r="CI177" s="9">
        <v>1.8736299999999999</v>
      </c>
      <c r="CJ177" s="9">
        <v>1.3704099999999999</v>
      </c>
      <c r="CK177" s="9">
        <v>0.55084999999999995</v>
      </c>
      <c r="CL177" s="9">
        <v>4.5700000000000003E-3</v>
      </c>
      <c r="CM177" s="9">
        <v>3.4470000000000001E-2</v>
      </c>
      <c r="CN177" s="9">
        <v>5</v>
      </c>
      <c r="CO177" s="9">
        <v>2.0699999999999998E-3</v>
      </c>
      <c r="CP177" s="9">
        <v>6.7369999999999999E-2</v>
      </c>
      <c r="CQ177" s="9">
        <v>0.19617999999999999</v>
      </c>
      <c r="CR177" s="9">
        <v>8.9450000000000002E-2</v>
      </c>
      <c r="CS177" s="9">
        <v>6.2590000000000007E-2</v>
      </c>
      <c r="CT177" s="9">
        <v>7.2330000000000005E-2</v>
      </c>
      <c r="CU177" s="9">
        <v>8.1689999999999999E-2</v>
      </c>
      <c r="CV177" s="9">
        <v>0.50058999999999998</v>
      </c>
      <c r="CW177" s="9">
        <v>4.2000000000000002E-4</v>
      </c>
      <c r="CX177" s="9">
        <v>4.7899999999999998E-2</v>
      </c>
      <c r="CY177" s="9">
        <v>6.7659999999999998E-2</v>
      </c>
      <c r="CZ177" s="9">
        <v>6.6600000000000001E-3</v>
      </c>
      <c r="DA177" s="9">
        <v>1.6310000000000002E-2</v>
      </c>
      <c r="DB177" s="9">
        <v>4.9390000000000003E-2</v>
      </c>
      <c r="DC177" s="9">
        <v>5.9049999999999998E-2</v>
      </c>
      <c r="DD177" s="9">
        <v>3.65E-3</v>
      </c>
      <c r="DE177" s="9">
        <v>0.60846</v>
      </c>
      <c r="DF177" s="9">
        <v>7.7600000000000004E-3</v>
      </c>
      <c r="DG177" s="9">
        <v>7.1199999999999996E-3</v>
      </c>
      <c r="DH177" s="9">
        <v>0.31817000000000001</v>
      </c>
    </row>
    <row r="178" spans="1:112" s="8" customFormat="1" x14ac:dyDescent="0.15">
      <c r="A178" s="9" t="s">
        <v>287</v>
      </c>
      <c r="B178" s="9">
        <v>3.3345500000000001</v>
      </c>
      <c r="C178" s="9">
        <v>1.0394399999999999</v>
      </c>
      <c r="D178" s="9">
        <v>2.0310000000000001</v>
      </c>
      <c r="E178" s="9">
        <v>5.7770000000000002E-2</v>
      </c>
      <c r="F178" s="9">
        <v>3.6002299999999998</v>
      </c>
      <c r="G178" s="9">
        <v>3.4021699999999999</v>
      </c>
      <c r="H178" s="9">
        <v>5.5923400000000001</v>
      </c>
      <c r="I178" s="9">
        <v>4.6789999999999998E-2</v>
      </c>
      <c r="J178" s="9">
        <v>0</v>
      </c>
      <c r="K178" s="9">
        <v>0</v>
      </c>
      <c r="L178" s="9">
        <v>5.8439999999999999E-2</v>
      </c>
      <c r="M178" s="9">
        <v>10.10394</v>
      </c>
      <c r="N178" s="9">
        <v>7.1195399999999998</v>
      </c>
      <c r="O178" s="9">
        <v>1.504E-2</v>
      </c>
      <c r="P178" s="9">
        <v>0.26628000000000002</v>
      </c>
      <c r="Q178" s="9">
        <v>1.27658</v>
      </c>
      <c r="R178" s="9">
        <v>0.35116999999999998</v>
      </c>
      <c r="S178" s="9">
        <v>3.0030000000000001E-2</v>
      </c>
      <c r="T178" s="9">
        <v>1.6809999999999999E-2</v>
      </c>
      <c r="U178" s="9">
        <v>3.6609999999999997E-2</v>
      </c>
      <c r="V178" s="9">
        <v>0.31331999999999999</v>
      </c>
      <c r="W178" s="9">
        <v>8.1499999999999993E-3</v>
      </c>
      <c r="X178" s="9">
        <v>2.7269999999999999E-2</v>
      </c>
      <c r="Y178" s="9">
        <v>5.2700000000000004E-3</v>
      </c>
      <c r="Z178" s="9">
        <v>1.2800000000000001E-3</v>
      </c>
      <c r="AA178" s="25">
        <v>0.21417</v>
      </c>
      <c r="AB178" s="25">
        <v>0.63463999999999998</v>
      </c>
      <c r="AC178" s="9">
        <v>9.1439999999999994E-2</v>
      </c>
      <c r="AD178" s="9">
        <v>2.4499999999999999E-3</v>
      </c>
      <c r="AE178" s="9">
        <v>3.2149999999999998E-2</v>
      </c>
      <c r="AF178" s="25">
        <v>5.5609799999999998</v>
      </c>
      <c r="AG178" s="9">
        <v>0.48264000000000001</v>
      </c>
      <c r="AH178" s="9">
        <v>1.18024</v>
      </c>
      <c r="AI178" s="9">
        <v>0.33815000000000001</v>
      </c>
      <c r="AJ178" s="9">
        <v>0.21177000000000001</v>
      </c>
      <c r="AK178" s="9">
        <v>8.2890000000000005E-2</v>
      </c>
      <c r="AL178" s="9">
        <v>0.22600000000000001</v>
      </c>
      <c r="AM178" s="9">
        <v>0.14299000000000001</v>
      </c>
      <c r="AN178" s="9">
        <v>6.8900000000000003E-3</v>
      </c>
      <c r="AO178" s="9">
        <v>1.29E-2</v>
      </c>
      <c r="AP178" s="9">
        <v>0.19470000000000001</v>
      </c>
      <c r="AQ178" s="25">
        <v>0.10337</v>
      </c>
      <c r="AR178" s="9">
        <v>5.1670000000000001E-2</v>
      </c>
      <c r="AS178" s="9">
        <v>6.7900000000000002E-2</v>
      </c>
      <c r="AT178" s="25">
        <v>0.34651999999999999</v>
      </c>
      <c r="AU178" s="9">
        <v>6.9370000000000001E-2</v>
      </c>
      <c r="AV178" s="25">
        <v>0.73802999999999996</v>
      </c>
      <c r="AW178" s="9">
        <v>2.97E-3</v>
      </c>
      <c r="AX178" s="9">
        <v>5</v>
      </c>
      <c r="AY178" s="9">
        <v>0.11845</v>
      </c>
      <c r="AZ178" s="9">
        <v>0.10957</v>
      </c>
      <c r="BA178" s="9">
        <v>2.1299999999999999E-3</v>
      </c>
      <c r="BB178" s="9">
        <v>0.18564</v>
      </c>
      <c r="BC178" s="9">
        <v>2.4410000000000001E-2</v>
      </c>
      <c r="BD178" s="9">
        <v>8.8499999999999995E-2</v>
      </c>
      <c r="BE178" s="9">
        <v>0.10646</v>
      </c>
      <c r="BF178" s="9">
        <v>1.69817</v>
      </c>
      <c r="BG178" s="9">
        <v>0.76902000000000004</v>
      </c>
      <c r="BH178" s="9">
        <v>2.0199999999999999E-2</v>
      </c>
      <c r="BI178" s="9">
        <v>0.26589000000000002</v>
      </c>
      <c r="BJ178" s="25">
        <v>0.32858999999999999</v>
      </c>
      <c r="BK178" s="9">
        <v>5</v>
      </c>
      <c r="BL178" s="9">
        <v>3.8429999999999999E-2</v>
      </c>
      <c r="BM178" s="9">
        <v>0.18249000000000001</v>
      </c>
      <c r="BN178" s="9">
        <v>0.33405000000000001</v>
      </c>
      <c r="BO178" s="25">
        <v>0.43314999999999998</v>
      </c>
      <c r="BP178" s="9">
        <v>1.5100000000000001E-3</v>
      </c>
      <c r="BQ178" s="9">
        <v>1.545E-2</v>
      </c>
      <c r="BR178" s="9">
        <v>7.0220000000000005E-2</v>
      </c>
      <c r="BS178" s="9">
        <v>5.8970000000000002E-2</v>
      </c>
      <c r="BT178" s="9">
        <v>2.6900000000000001E-3</v>
      </c>
      <c r="BU178" s="25">
        <v>8.1500000000000003E-2</v>
      </c>
      <c r="BV178" s="9">
        <v>4.8499499999999998</v>
      </c>
      <c r="BW178" s="9">
        <v>0.13930000000000001</v>
      </c>
      <c r="BX178" s="9">
        <v>1.9599999999999999E-3</v>
      </c>
      <c r="BY178" s="9">
        <v>6.2269999999999999E-2</v>
      </c>
      <c r="BZ178" s="9">
        <v>6.8320000000000006E-2</v>
      </c>
      <c r="CA178" s="25">
        <v>8.1604200000000002</v>
      </c>
      <c r="CB178" s="25">
        <v>15.88256</v>
      </c>
      <c r="CC178" s="9">
        <v>1.5E-3</v>
      </c>
      <c r="CD178" s="9">
        <v>8.9999999999999998E-4</v>
      </c>
      <c r="CE178" s="9">
        <v>5</v>
      </c>
      <c r="CF178" s="9">
        <v>3.4279999999999998E-2</v>
      </c>
      <c r="CG178" s="9">
        <v>2.1194799999999998</v>
      </c>
      <c r="CH178" s="9">
        <v>6.4670000000000005E-2</v>
      </c>
      <c r="CI178" s="9">
        <v>1.82918</v>
      </c>
      <c r="CJ178" s="9">
        <v>1.34443</v>
      </c>
      <c r="CK178" s="9">
        <v>0.54479999999999995</v>
      </c>
      <c r="CL178" s="9">
        <v>1.99E-3</v>
      </c>
      <c r="CM178" s="9">
        <v>3.338E-2</v>
      </c>
      <c r="CN178" s="9">
        <v>5</v>
      </c>
      <c r="CO178" s="9">
        <v>3.9199999999999999E-3</v>
      </c>
      <c r="CP178" s="9">
        <v>6.4420000000000005E-2</v>
      </c>
      <c r="CQ178" s="9">
        <v>0.17471999999999999</v>
      </c>
      <c r="CR178" s="9">
        <v>8.0670000000000006E-2</v>
      </c>
      <c r="CS178" s="9">
        <v>5.8169999999999999E-2</v>
      </c>
      <c r="CT178" s="9">
        <v>6.2700000000000006E-2</v>
      </c>
      <c r="CU178" s="9">
        <v>7.3660000000000003E-2</v>
      </c>
      <c r="CV178" s="9">
        <v>0.43704999999999999</v>
      </c>
      <c r="CW178" s="9">
        <v>1.6000000000000001E-3</v>
      </c>
      <c r="CX178" s="9">
        <v>3.0640000000000001E-2</v>
      </c>
      <c r="CY178" s="9">
        <v>6.1249999999999999E-2</v>
      </c>
      <c r="CZ178" s="9">
        <v>5.7000000000000002E-3</v>
      </c>
      <c r="DA178" s="9">
        <v>1.469E-2</v>
      </c>
      <c r="DB178" s="9">
        <v>4.4639999999999999E-2</v>
      </c>
      <c r="DC178" s="9">
        <v>5.4370000000000002E-2</v>
      </c>
      <c r="DD178" s="9">
        <v>3.3800000000000002E-3</v>
      </c>
      <c r="DE178" s="9">
        <v>1.44875</v>
      </c>
      <c r="DF178" s="9">
        <v>8.0000000000000002E-3</v>
      </c>
      <c r="DG178" s="9">
        <v>6.9699999999999996E-3</v>
      </c>
      <c r="DH178" s="9">
        <v>0.36851</v>
      </c>
    </row>
    <row r="179" spans="1:112" s="8" customFormat="1" x14ac:dyDescent="0.15">
      <c r="A179" s="9" t="s">
        <v>288</v>
      </c>
      <c r="B179" s="9">
        <v>5.7443499999999998</v>
      </c>
      <c r="C179" s="9">
        <v>0.92940999999999996</v>
      </c>
      <c r="D179" s="9">
        <v>3.00163</v>
      </c>
      <c r="E179" s="9">
        <v>3.057E-2</v>
      </c>
      <c r="F179" s="9">
        <v>3.2088700000000001</v>
      </c>
      <c r="G179" s="9">
        <v>2.8919899999999998</v>
      </c>
      <c r="H179" s="9">
        <v>3.1836500000000001</v>
      </c>
      <c r="I179" s="9">
        <v>5.7099999999999998E-2</v>
      </c>
      <c r="J179" s="9">
        <v>3.8150000000000003E-2</v>
      </c>
      <c r="K179" s="9">
        <v>0</v>
      </c>
      <c r="L179" s="9">
        <v>7.2270000000000001E-2</v>
      </c>
      <c r="M179" s="9">
        <v>6.6635799999999996</v>
      </c>
      <c r="N179" s="9">
        <v>4.2019299999999999</v>
      </c>
      <c r="O179" s="9">
        <v>4.9680000000000002E-2</v>
      </c>
      <c r="P179" s="9">
        <v>0.4274</v>
      </c>
      <c r="Q179" s="9">
        <v>1.39398</v>
      </c>
      <c r="R179" s="9">
        <v>7.7240000000000003E-2</v>
      </c>
      <c r="S179" s="9">
        <v>1.7010000000000001E-2</v>
      </c>
      <c r="T179" s="9">
        <v>1.7440000000000001E-2</v>
      </c>
      <c r="U179" s="9">
        <v>2.1770000000000001E-2</v>
      </c>
      <c r="V179" s="9">
        <v>0.31061</v>
      </c>
      <c r="W179" s="9">
        <v>6.8100000000000001E-3</v>
      </c>
      <c r="X179" s="9">
        <v>6.8799999999999998E-3</v>
      </c>
      <c r="Y179" s="9">
        <v>9.3200000000000002E-3</v>
      </c>
      <c r="Z179" s="9">
        <v>7.6000000000000004E-4</v>
      </c>
      <c r="AA179" s="25">
        <v>0.26582</v>
      </c>
      <c r="AB179" s="25">
        <v>0.30552000000000001</v>
      </c>
      <c r="AC179" s="9">
        <v>8.924E-2</v>
      </c>
      <c r="AD179" s="9">
        <v>8.7000000000000001E-4</v>
      </c>
      <c r="AE179" s="9">
        <v>1.025E-2</v>
      </c>
      <c r="AF179" s="25">
        <v>4.8062800000000001</v>
      </c>
      <c r="AG179" s="9">
        <v>0.25729999999999997</v>
      </c>
      <c r="AH179" s="9">
        <v>1.0288600000000001</v>
      </c>
      <c r="AI179" s="9">
        <v>0.14102999999999999</v>
      </c>
      <c r="AJ179" s="9">
        <v>0.16242000000000001</v>
      </c>
      <c r="AK179" s="9">
        <v>3.3000000000000002E-2</v>
      </c>
      <c r="AL179" s="9">
        <v>0.16139000000000001</v>
      </c>
      <c r="AM179" s="9">
        <v>9.6490000000000006E-2</v>
      </c>
      <c r="AN179" s="9">
        <v>7.3600000000000002E-3</v>
      </c>
      <c r="AO179" s="9">
        <v>1.1140000000000001E-2</v>
      </c>
      <c r="AP179" s="9">
        <v>0.14759</v>
      </c>
      <c r="AQ179" s="25">
        <v>3.9699999999999999E-2</v>
      </c>
      <c r="AR179" s="9">
        <v>2.9159999999999998E-2</v>
      </c>
      <c r="AS179" s="9">
        <v>8.7379999999999999E-2</v>
      </c>
      <c r="AT179" s="25">
        <v>0.44551000000000002</v>
      </c>
      <c r="AU179" s="9">
        <v>3.7350000000000001E-2</v>
      </c>
      <c r="AV179" s="25">
        <v>0.87077000000000004</v>
      </c>
      <c r="AW179" s="9">
        <v>4.3699999999999998E-3</v>
      </c>
      <c r="AX179" s="9">
        <v>5</v>
      </c>
      <c r="AY179" s="9">
        <v>0.10274999999999999</v>
      </c>
      <c r="AZ179" s="9">
        <v>0.14742</v>
      </c>
      <c r="BA179" s="9">
        <v>2.0400000000000001E-3</v>
      </c>
      <c r="BB179" s="9">
        <v>8.2799999999999999E-2</v>
      </c>
      <c r="BC179" s="9">
        <v>1.532E-2</v>
      </c>
      <c r="BD179" s="9">
        <v>5.1819999999999998E-2</v>
      </c>
      <c r="BE179" s="9">
        <v>0.10988000000000001</v>
      </c>
      <c r="BF179" s="9">
        <v>1.6326400000000001</v>
      </c>
      <c r="BG179" s="9">
        <v>0.76132999999999995</v>
      </c>
      <c r="BH179" s="9">
        <v>1.485E-2</v>
      </c>
      <c r="BI179" s="9">
        <v>0.14626</v>
      </c>
      <c r="BJ179" s="25">
        <v>0.49625000000000002</v>
      </c>
      <c r="BK179" s="9">
        <v>5</v>
      </c>
      <c r="BL179" s="9">
        <v>3.3000000000000002E-2</v>
      </c>
      <c r="BM179" s="9">
        <v>7.1059999999999998E-2</v>
      </c>
      <c r="BN179" s="9">
        <v>0.29307</v>
      </c>
      <c r="BO179" s="25">
        <v>0.20544000000000001</v>
      </c>
      <c r="BP179" s="9">
        <v>3.0000000000000001E-3</v>
      </c>
      <c r="BQ179" s="9">
        <v>8.5800000000000008E-3</v>
      </c>
      <c r="BR179" s="9">
        <v>3.243E-2</v>
      </c>
      <c r="BS179" s="9">
        <v>2.733E-2</v>
      </c>
      <c r="BT179" s="9">
        <v>2.33E-3</v>
      </c>
      <c r="BU179" s="25">
        <v>7.9219999999999999E-2</v>
      </c>
      <c r="BV179" s="9">
        <v>4.5004600000000003</v>
      </c>
      <c r="BW179" s="9">
        <v>7.689E-2</v>
      </c>
      <c r="BX179" s="9">
        <v>1.92E-3</v>
      </c>
      <c r="BY179" s="9">
        <v>4.5249999999999999E-2</v>
      </c>
      <c r="BZ179" s="9">
        <v>3.6760000000000001E-2</v>
      </c>
      <c r="CA179" s="25">
        <v>7.1042100000000001</v>
      </c>
      <c r="CB179" s="25">
        <v>7.0984499999999997</v>
      </c>
      <c r="CC179" s="9">
        <v>1.0200000000000001E-3</v>
      </c>
      <c r="CD179" s="9">
        <v>6.8000000000000005E-4</v>
      </c>
      <c r="CE179" s="9">
        <v>5</v>
      </c>
      <c r="CF179" s="9">
        <v>3.3399999999999999E-2</v>
      </c>
      <c r="CG179" s="9">
        <v>2.1821999999999999</v>
      </c>
      <c r="CH179" s="9">
        <v>5.3940000000000002E-2</v>
      </c>
      <c r="CI179" s="9">
        <v>1.8411299999999999</v>
      </c>
      <c r="CJ179" s="9">
        <v>1.3545</v>
      </c>
      <c r="CK179" s="9">
        <v>0.13322999999999999</v>
      </c>
      <c r="CL179" s="9">
        <v>3.5200000000000001E-3</v>
      </c>
      <c r="CM179" s="9">
        <v>3.295E-2</v>
      </c>
      <c r="CN179" s="9">
        <v>5</v>
      </c>
      <c r="CO179" s="9">
        <v>2.1199999999999999E-3</v>
      </c>
      <c r="CP179" s="9">
        <v>6.4949999999999994E-2</v>
      </c>
      <c r="CQ179" s="9">
        <v>0.17823</v>
      </c>
      <c r="CR179" s="9">
        <v>7.5840000000000005E-2</v>
      </c>
      <c r="CS179" s="9">
        <v>4.512E-2</v>
      </c>
      <c r="CT179" s="9">
        <v>5.9279999999999999E-2</v>
      </c>
      <c r="CU179" s="9">
        <v>7.4490000000000001E-2</v>
      </c>
      <c r="CV179" s="9">
        <v>0.41193000000000002</v>
      </c>
      <c r="CW179" s="9">
        <v>1.3600000000000001E-3</v>
      </c>
      <c r="CX179" s="9">
        <v>1.4149999999999999E-2</v>
      </c>
      <c r="CY179" s="9">
        <v>5.5300000000000002E-2</v>
      </c>
      <c r="CZ179" s="9">
        <v>3.3899999999999998E-3</v>
      </c>
      <c r="DA179" s="9">
        <v>1.4030000000000001E-2</v>
      </c>
      <c r="DB179" s="9">
        <v>4.156E-2</v>
      </c>
      <c r="DC179" s="9">
        <v>4.9619999999999997E-2</v>
      </c>
      <c r="DD179" s="9">
        <v>3.9699999999999996E-3</v>
      </c>
      <c r="DE179" s="9">
        <v>1.4823900000000001</v>
      </c>
      <c r="DF179" s="9">
        <v>6.0499999999999998E-3</v>
      </c>
      <c r="DG179" s="9">
        <v>3.5200000000000001E-3</v>
      </c>
      <c r="DH179" s="9">
        <v>0.31157000000000001</v>
      </c>
    </row>
    <row r="180" spans="1:112" s="29" customFormat="1" x14ac:dyDescent="0.15">
      <c r="A180" s="19" t="s">
        <v>289</v>
      </c>
      <c r="B180" s="19">
        <v>4.5021500000000003</v>
      </c>
      <c r="C180" s="19">
        <v>2.4345300000000001</v>
      </c>
      <c r="D180" s="19">
        <v>4.8820499999999996</v>
      </c>
      <c r="E180" s="19">
        <v>0.26832</v>
      </c>
      <c r="F180" s="19">
        <v>2.8067099999999998</v>
      </c>
      <c r="G180" s="19">
        <v>3.5055399999999999</v>
      </c>
      <c r="H180" s="19">
        <v>5.5958899999999998</v>
      </c>
      <c r="I180" s="19">
        <v>4.999E-2</v>
      </c>
      <c r="J180" s="19">
        <v>0.05</v>
      </c>
      <c r="K180" s="19">
        <v>4.1099999999999999E-3</v>
      </c>
      <c r="L180" s="19">
        <v>0.14652999999999999</v>
      </c>
      <c r="M180" s="19">
        <v>3.9718599999999999</v>
      </c>
      <c r="N180" s="19">
        <v>3.1390699999999998</v>
      </c>
      <c r="O180" s="19">
        <v>2.5409999999999999E-2</v>
      </c>
      <c r="P180" s="19">
        <v>0.30302000000000001</v>
      </c>
      <c r="Q180" s="19">
        <v>1.52051</v>
      </c>
      <c r="R180" s="19">
        <v>1.17923</v>
      </c>
      <c r="S180" s="19">
        <v>5.4940000000000003E-2</v>
      </c>
      <c r="T180" s="19">
        <v>1.899E-2</v>
      </c>
      <c r="U180" s="19">
        <v>2.588E-2</v>
      </c>
      <c r="V180" s="19">
        <v>0.34598000000000001</v>
      </c>
      <c r="W180" s="19">
        <v>2.1350000000000001E-2</v>
      </c>
      <c r="X180" s="19">
        <v>1.7479999999999999E-2</v>
      </c>
      <c r="Y180" s="19">
        <v>3.6519999999999997E-2</v>
      </c>
      <c r="Z180" s="19">
        <v>2.7299999999999998E-3</v>
      </c>
      <c r="AA180" s="19">
        <v>0.29576000000000002</v>
      </c>
      <c r="AB180" s="19">
        <v>0.16434000000000001</v>
      </c>
      <c r="AC180" s="19">
        <v>9.325E-2</v>
      </c>
      <c r="AD180" s="19">
        <v>4.9100000000000003E-3</v>
      </c>
      <c r="AE180" s="19">
        <v>7.331E-2</v>
      </c>
      <c r="AF180" s="19">
        <v>5.7090899999999998</v>
      </c>
      <c r="AG180" s="19">
        <v>0.59611000000000003</v>
      </c>
      <c r="AH180" s="19">
        <v>2.57938</v>
      </c>
      <c r="AI180" s="19">
        <v>0.71743999999999997</v>
      </c>
      <c r="AJ180" s="19">
        <v>0.44569999999999999</v>
      </c>
      <c r="AK180" s="19">
        <v>0.20927999999999999</v>
      </c>
      <c r="AL180" s="19">
        <v>0.55135999999999996</v>
      </c>
      <c r="AM180" s="19">
        <v>0.38965</v>
      </c>
      <c r="AN180" s="19">
        <v>8.5100000000000002E-3</v>
      </c>
      <c r="AO180" s="19">
        <v>1.6639999999999999E-2</v>
      </c>
      <c r="AP180" s="19">
        <v>0.61082000000000003</v>
      </c>
      <c r="AQ180" s="19">
        <v>0.17387</v>
      </c>
      <c r="AR180" s="19">
        <v>9.4539999999999999E-2</v>
      </c>
      <c r="AS180" s="19">
        <v>8.2290000000000002E-2</v>
      </c>
      <c r="AT180" s="19">
        <v>0.36187000000000002</v>
      </c>
      <c r="AU180" s="19">
        <v>0.19596</v>
      </c>
      <c r="AV180" s="19">
        <v>1.2705900000000001</v>
      </c>
      <c r="AW180" s="19">
        <v>3.3400000000000001E-3</v>
      </c>
      <c r="AX180" s="19">
        <v>5</v>
      </c>
      <c r="AY180" s="19">
        <v>0.62978999999999996</v>
      </c>
      <c r="AZ180" s="19">
        <v>0.19621</v>
      </c>
      <c r="BA180" s="19">
        <v>4.1900000000000001E-3</v>
      </c>
      <c r="BB180" s="19">
        <v>0.14435000000000001</v>
      </c>
      <c r="BC180" s="19">
        <v>6.0659999999999999E-2</v>
      </c>
      <c r="BD180" s="19">
        <v>0.19066</v>
      </c>
      <c r="BE180" s="19">
        <v>0.10834000000000001</v>
      </c>
      <c r="BF180" s="19">
        <v>1.3482700000000001</v>
      </c>
      <c r="BG180" s="19">
        <v>1.1578299999999999</v>
      </c>
      <c r="BH180" s="19">
        <v>4.3380000000000002E-2</v>
      </c>
      <c r="BI180" s="19">
        <v>0.37952000000000002</v>
      </c>
      <c r="BJ180" s="19">
        <v>0.16161</v>
      </c>
      <c r="BK180" s="19">
        <v>5</v>
      </c>
      <c r="BL180" s="19">
        <v>4.811E-2</v>
      </c>
      <c r="BM180" s="19">
        <v>0.18404999999999999</v>
      </c>
      <c r="BN180" s="19">
        <v>0.56891000000000003</v>
      </c>
      <c r="BO180" s="19">
        <v>0.22858000000000001</v>
      </c>
      <c r="BP180" s="19">
        <v>6.1999999999999998E-3</v>
      </c>
      <c r="BQ180" s="19">
        <v>2.206E-2</v>
      </c>
      <c r="BR180" s="19">
        <v>8.2479999999999998E-2</v>
      </c>
      <c r="BS180" s="19">
        <v>5.2540000000000003E-2</v>
      </c>
      <c r="BT180" s="19">
        <v>1.1140000000000001E-2</v>
      </c>
      <c r="BU180" s="19">
        <v>0.17277999999999999</v>
      </c>
      <c r="BV180" s="19">
        <v>2.4477500000000001</v>
      </c>
      <c r="BW180" s="19">
        <v>0.41553000000000001</v>
      </c>
      <c r="BX180" s="19">
        <v>2.7799999999999999E-3</v>
      </c>
      <c r="BY180" s="19">
        <v>0.14119999999999999</v>
      </c>
      <c r="BZ180" s="19">
        <v>4.7329999999999997E-2</v>
      </c>
      <c r="CA180" s="19">
        <v>6.3350900000000001</v>
      </c>
      <c r="CB180" s="19">
        <v>13.81326</v>
      </c>
      <c r="CC180" s="19">
        <v>1.89E-3</v>
      </c>
      <c r="CD180" s="19">
        <v>0</v>
      </c>
      <c r="CE180" s="19">
        <v>5</v>
      </c>
      <c r="CF180" s="19">
        <v>3.1280000000000002E-2</v>
      </c>
      <c r="CG180" s="19">
        <v>1.12042</v>
      </c>
      <c r="CH180" s="19">
        <v>7.5020000000000003E-2</v>
      </c>
      <c r="CI180" s="19">
        <v>1.3544499999999999</v>
      </c>
      <c r="CJ180" s="19">
        <v>1.07626</v>
      </c>
      <c r="CK180" s="19">
        <v>0.22008</v>
      </c>
      <c r="CL180" s="19">
        <v>2.4399999999999999E-3</v>
      </c>
      <c r="CM180" s="19">
        <v>3.3029999999999997E-2</v>
      </c>
      <c r="CN180" s="19">
        <v>5</v>
      </c>
      <c r="CO180" s="19">
        <v>2.4599999999999999E-3</v>
      </c>
      <c r="CP180" s="19">
        <v>5.5300000000000002E-2</v>
      </c>
      <c r="CQ180" s="19">
        <v>0.16014</v>
      </c>
      <c r="CR180" s="19">
        <v>7.3679999999999995E-2</v>
      </c>
      <c r="CS180" s="19">
        <v>5.9580000000000001E-2</v>
      </c>
      <c r="CT180" s="19">
        <v>5.9580000000000001E-2</v>
      </c>
      <c r="CU180" s="19">
        <v>7.4819999999999998E-2</v>
      </c>
      <c r="CV180" s="19">
        <v>0.33309</v>
      </c>
      <c r="CW180" s="19">
        <v>1.5299999999999999E-3</v>
      </c>
      <c r="CX180" s="19">
        <v>3.712E-2</v>
      </c>
      <c r="CY180" s="19">
        <v>5.117E-2</v>
      </c>
      <c r="CZ180" s="19">
        <v>7.8200000000000006E-3</v>
      </c>
      <c r="DA180" s="19">
        <v>1.1270000000000001E-2</v>
      </c>
      <c r="DB180" s="19">
        <v>3.9440000000000003E-2</v>
      </c>
      <c r="DC180" s="19">
        <v>7.7920000000000003E-2</v>
      </c>
      <c r="DD180" s="19">
        <v>4.5500000000000002E-3</v>
      </c>
      <c r="DE180" s="19">
        <v>1.2781</v>
      </c>
      <c r="DF180" s="19">
        <v>6.0899999999999999E-3</v>
      </c>
      <c r="DG180" s="19">
        <v>7.4799999999999997E-3</v>
      </c>
      <c r="DH180" s="19">
        <v>0.35842000000000002</v>
      </c>
    </row>
    <row r="181" spans="1:112" s="29" customFormat="1" x14ac:dyDescent="0.15">
      <c r="A181" s="19" t="s">
        <v>290</v>
      </c>
      <c r="B181" s="19">
        <v>5.7412700000000001</v>
      </c>
      <c r="C181" s="19">
        <v>2.4808400000000002</v>
      </c>
      <c r="D181" s="19">
        <v>3.9710399999999999</v>
      </c>
      <c r="E181" s="19">
        <v>0.25641000000000003</v>
      </c>
      <c r="F181" s="19">
        <v>3.84606</v>
      </c>
      <c r="G181" s="19">
        <v>4.5171000000000001</v>
      </c>
      <c r="H181" s="19">
        <v>4.9379900000000001</v>
      </c>
      <c r="I181" s="19">
        <v>3.9350000000000003E-2</v>
      </c>
      <c r="J181" s="19">
        <v>0.11953999999999999</v>
      </c>
      <c r="K181" s="19">
        <v>0</v>
      </c>
      <c r="L181" s="19">
        <v>0.1573</v>
      </c>
      <c r="M181" s="19">
        <v>9.7937799999999999</v>
      </c>
      <c r="N181" s="19">
        <v>8.5638900000000007</v>
      </c>
      <c r="O181" s="19">
        <v>3.3360000000000001E-2</v>
      </c>
      <c r="P181" s="19">
        <v>0.33861999999999998</v>
      </c>
      <c r="Q181" s="19">
        <v>1.2467600000000001</v>
      </c>
      <c r="R181" s="19">
        <v>0.28043000000000001</v>
      </c>
      <c r="S181" s="19">
        <v>4.1329999999999999E-2</v>
      </c>
      <c r="T181" s="19">
        <v>1.6240000000000001E-2</v>
      </c>
      <c r="U181" s="19">
        <v>4.6210000000000001E-2</v>
      </c>
      <c r="V181" s="19">
        <v>0.35959999999999998</v>
      </c>
      <c r="W181" s="19">
        <v>1.3140000000000001E-2</v>
      </c>
      <c r="X181" s="19">
        <v>4.6249999999999999E-2</v>
      </c>
      <c r="Y181" s="19">
        <v>3.6749999999999998E-2</v>
      </c>
      <c r="Z181" s="19">
        <v>3.2100000000000002E-3</v>
      </c>
      <c r="AA181" s="19">
        <v>0.28366999999999998</v>
      </c>
      <c r="AB181" s="19">
        <v>0.60994999999999999</v>
      </c>
      <c r="AC181" s="19">
        <v>9.6509999999999999E-2</v>
      </c>
      <c r="AD181" s="19">
        <v>4.8900000000000002E-3</v>
      </c>
      <c r="AE181" s="19">
        <v>4.4060000000000002E-2</v>
      </c>
      <c r="AF181" s="19">
        <v>6.2538499999999999</v>
      </c>
      <c r="AG181" s="19">
        <v>0.81603999999999999</v>
      </c>
      <c r="AH181" s="19">
        <v>1.88052</v>
      </c>
      <c r="AI181" s="19">
        <v>0.49802999999999997</v>
      </c>
      <c r="AJ181" s="19">
        <v>0.30620999999999998</v>
      </c>
      <c r="AK181" s="19">
        <v>0.2485</v>
      </c>
      <c r="AL181" s="19">
        <v>0.56301000000000001</v>
      </c>
      <c r="AM181" s="19">
        <v>0.28956999999999999</v>
      </c>
      <c r="AN181" s="19">
        <v>5.9199999999999999E-3</v>
      </c>
      <c r="AO181" s="19">
        <v>2.3230000000000001E-2</v>
      </c>
      <c r="AP181" s="19">
        <v>0.40156999999999998</v>
      </c>
      <c r="AQ181" s="19">
        <v>0.11373</v>
      </c>
      <c r="AR181" s="19">
        <v>5.3460000000000001E-2</v>
      </c>
      <c r="AS181" s="19">
        <v>6.8220000000000003E-2</v>
      </c>
      <c r="AT181" s="19">
        <v>0.27512999999999999</v>
      </c>
      <c r="AU181" s="19">
        <v>0.15004000000000001</v>
      </c>
      <c r="AV181" s="19">
        <v>1.2035800000000001</v>
      </c>
      <c r="AW181" s="19">
        <v>4.1999999999999997E-3</v>
      </c>
      <c r="AX181" s="19">
        <v>5</v>
      </c>
      <c r="AY181" s="19">
        <v>0.20684</v>
      </c>
      <c r="AZ181" s="19">
        <v>0.26794000000000001</v>
      </c>
      <c r="BA181" s="19">
        <v>3.2399999999999998E-3</v>
      </c>
      <c r="BB181" s="19">
        <v>0.24928</v>
      </c>
      <c r="BC181" s="19">
        <v>6.5360000000000001E-2</v>
      </c>
      <c r="BD181" s="19">
        <v>0.27553</v>
      </c>
      <c r="BE181" s="19">
        <v>0.12318999999999999</v>
      </c>
      <c r="BF181" s="19">
        <v>1.1822699999999999</v>
      </c>
      <c r="BG181" s="19">
        <v>1.2899</v>
      </c>
      <c r="BH181" s="19">
        <v>4.6370000000000001E-2</v>
      </c>
      <c r="BI181" s="19">
        <v>0.58636999999999995</v>
      </c>
      <c r="BJ181" s="19">
        <v>0.10829999999999999</v>
      </c>
      <c r="BK181" s="19">
        <v>5</v>
      </c>
      <c r="BL181" s="19">
        <v>4.3060000000000001E-2</v>
      </c>
      <c r="BM181" s="19">
        <v>0.32795000000000002</v>
      </c>
      <c r="BN181" s="19">
        <v>0.47671999999999998</v>
      </c>
      <c r="BO181" s="19">
        <v>0.28603000000000001</v>
      </c>
      <c r="BP181" s="19">
        <v>4.3400000000000001E-3</v>
      </c>
      <c r="BQ181" s="19">
        <v>2.9590000000000002E-2</v>
      </c>
      <c r="BR181" s="19">
        <v>0.16317999999999999</v>
      </c>
      <c r="BS181" s="19">
        <v>0.10338</v>
      </c>
      <c r="BT181" s="19">
        <v>8.2500000000000004E-3</v>
      </c>
      <c r="BU181" s="19">
        <v>0.17534</v>
      </c>
      <c r="BV181" s="19">
        <v>2.9304100000000002</v>
      </c>
      <c r="BW181" s="19">
        <v>0.52976000000000001</v>
      </c>
      <c r="BX181" s="19">
        <v>2.5799999999999998E-3</v>
      </c>
      <c r="BY181" s="19">
        <v>9.6409999999999996E-2</v>
      </c>
      <c r="BZ181" s="19">
        <v>8.5940000000000003E-2</v>
      </c>
      <c r="CA181" s="19">
        <v>6.3925000000000001</v>
      </c>
      <c r="CB181" s="19">
        <v>13.96955</v>
      </c>
      <c r="CC181" s="19">
        <v>1.8600000000000001E-3</v>
      </c>
      <c r="CD181" s="19">
        <v>0</v>
      </c>
      <c r="CE181" s="19">
        <v>5</v>
      </c>
      <c r="CF181" s="19">
        <v>4.1880000000000001E-2</v>
      </c>
      <c r="CG181" s="19">
        <v>0.96670999999999996</v>
      </c>
      <c r="CH181" s="19">
        <v>7.1330000000000005E-2</v>
      </c>
      <c r="CI181" s="19">
        <v>1.2312000000000001</v>
      </c>
      <c r="CJ181" s="19">
        <v>0.94945999999999997</v>
      </c>
      <c r="CK181" s="19">
        <v>0.30425999999999997</v>
      </c>
      <c r="CL181" s="19">
        <v>4.2599999999999999E-3</v>
      </c>
      <c r="CM181" s="19">
        <v>2.768E-2</v>
      </c>
      <c r="CN181" s="19">
        <v>5</v>
      </c>
      <c r="CO181" s="19">
        <v>2.5300000000000001E-3</v>
      </c>
      <c r="CP181" s="19">
        <v>4.8090000000000001E-2</v>
      </c>
      <c r="CQ181" s="19">
        <v>0.14527999999999999</v>
      </c>
      <c r="CR181" s="19">
        <v>6.794E-2</v>
      </c>
      <c r="CS181" s="19">
        <v>7.7740000000000004E-2</v>
      </c>
      <c r="CT181" s="19">
        <v>5.5500000000000001E-2</v>
      </c>
      <c r="CU181" s="19">
        <v>6.1310000000000003E-2</v>
      </c>
      <c r="CV181" s="19">
        <v>0.39684999999999998</v>
      </c>
      <c r="CW181" s="19">
        <v>1.6900000000000001E-3</v>
      </c>
      <c r="CX181" s="19">
        <v>6.7030000000000006E-2</v>
      </c>
      <c r="CY181" s="19">
        <v>5.5410000000000001E-2</v>
      </c>
      <c r="CZ181" s="19">
        <v>4.13E-3</v>
      </c>
      <c r="DA181" s="19">
        <v>1.434E-2</v>
      </c>
      <c r="DB181" s="19">
        <v>4.2599999999999999E-2</v>
      </c>
      <c r="DC181" s="19">
        <v>6.5629999999999994E-2</v>
      </c>
      <c r="DD181" s="19">
        <v>3.2000000000000002E-3</v>
      </c>
      <c r="DE181" s="19">
        <v>0.81896000000000002</v>
      </c>
      <c r="DF181" s="19">
        <v>4.3200000000000001E-3</v>
      </c>
      <c r="DG181" s="19">
        <v>5.7600000000000004E-3</v>
      </c>
      <c r="DH181" s="19">
        <v>0.32197999999999999</v>
      </c>
    </row>
    <row r="182" spans="1:112" s="29" customFormat="1" x14ac:dyDescent="0.15">
      <c r="A182" s="19" t="s">
        <v>291</v>
      </c>
      <c r="B182" s="19">
        <v>7.1801300000000001</v>
      </c>
      <c r="C182" s="19">
        <v>1.56213</v>
      </c>
      <c r="D182" s="19">
        <v>3.6008</v>
      </c>
      <c r="E182" s="19">
        <v>3.6760000000000001E-2</v>
      </c>
      <c r="F182" s="19">
        <v>2.3478500000000002</v>
      </c>
      <c r="G182" s="19">
        <v>2.61883</v>
      </c>
      <c r="H182" s="19">
        <v>3.6108600000000002</v>
      </c>
      <c r="I182" s="19">
        <v>6.3850000000000004E-2</v>
      </c>
      <c r="J182" s="19">
        <v>0</v>
      </c>
      <c r="K182" s="19">
        <v>0</v>
      </c>
      <c r="L182" s="19">
        <v>7.4779999999999999E-2</v>
      </c>
      <c r="M182" s="19">
        <v>5.1225899999999998</v>
      </c>
      <c r="N182" s="19">
        <v>3.3465199999999999</v>
      </c>
      <c r="O182" s="19">
        <v>2.1000000000000001E-2</v>
      </c>
      <c r="P182" s="19">
        <v>0.32203999999999999</v>
      </c>
      <c r="Q182" s="19">
        <v>1.5431900000000001</v>
      </c>
      <c r="R182" s="19">
        <v>8.2849999999999993E-2</v>
      </c>
      <c r="S182" s="19">
        <v>3.1899999999999998E-2</v>
      </c>
      <c r="T182" s="19">
        <v>1.8460000000000001E-2</v>
      </c>
      <c r="U182" s="19">
        <v>5.3420000000000002E-2</v>
      </c>
      <c r="V182" s="19">
        <v>0.33262000000000003</v>
      </c>
      <c r="W182" s="19">
        <v>1.528E-2</v>
      </c>
      <c r="X182" s="19">
        <v>3.2140000000000002E-2</v>
      </c>
      <c r="Y182" s="19">
        <v>2.3890000000000002E-2</v>
      </c>
      <c r="Z182" s="19">
        <v>5.5199999999999997E-3</v>
      </c>
      <c r="AA182" s="19">
        <v>0.27076</v>
      </c>
      <c r="AB182" s="19">
        <v>0.56447999999999998</v>
      </c>
      <c r="AC182" s="19">
        <v>9.1170000000000001E-2</v>
      </c>
      <c r="AD182" s="19">
        <v>1.49E-3</v>
      </c>
      <c r="AE182" s="19">
        <v>2.606E-2</v>
      </c>
      <c r="AF182" s="19">
        <v>5.6859299999999999</v>
      </c>
      <c r="AG182" s="19">
        <v>0.64815999999999996</v>
      </c>
      <c r="AH182" s="19">
        <v>1.0902499999999999</v>
      </c>
      <c r="AI182" s="19">
        <v>0.27761999999999998</v>
      </c>
      <c r="AJ182" s="19">
        <v>0.21947</v>
      </c>
      <c r="AK182" s="19">
        <v>7.5389999999999999E-2</v>
      </c>
      <c r="AL182" s="19">
        <v>0.44246000000000002</v>
      </c>
      <c r="AM182" s="19">
        <v>0.18840999999999999</v>
      </c>
      <c r="AN182" s="19">
        <v>6.4599999999999996E-3</v>
      </c>
      <c r="AO182" s="19">
        <v>5.0899999999999999E-3</v>
      </c>
      <c r="AP182" s="19">
        <v>0.24213000000000001</v>
      </c>
      <c r="AQ182" s="19">
        <v>5.0810000000000001E-2</v>
      </c>
      <c r="AR182" s="19">
        <v>5.8639999999999998E-2</v>
      </c>
      <c r="AS182" s="19">
        <v>6.948E-2</v>
      </c>
      <c r="AT182" s="19">
        <v>0.33761000000000002</v>
      </c>
      <c r="AU182" s="19">
        <v>8.1309999999999993E-2</v>
      </c>
      <c r="AV182" s="19">
        <v>0.99512999999999996</v>
      </c>
      <c r="AW182" s="19">
        <v>1.08E-3</v>
      </c>
      <c r="AX182" s="19">
        <v>5</v>
      </c>
      <c r="AY182" s="19">
        <v>0.14376</v>
      </c>
      <c r="AZ182" s="19">
        <v>0.18137</v>
      </c>
      <c r="BA182" s="19">
        <v>3.46E-3</v>
      </c>
      <c r="BB182" s="19">
        <v>0.11393</v>
      </c>
      <c r="BC182" s="19">
        <v>4.4670000000000001E-2</v>
      </c>
      <c r="BD182" s="19">
        <v>0.16703000000000001</v>
      </c>
      <c r="BE182" s="19">
        <v>0.10168000000000001</v>
      </c>
      <c r="BF182" s="19">
        <v>0.82328999999999997</v>
      </c>
      <c r="BG182" s="19">
        <v>1.38748</v>
      </c>
      <c r="BH182" s="19">
        <v>4.0410000000000001E-2</v>
      </c>
      <c r="BI182" s="19">
        <v>0.3301</v>
      </c>
      <c r="BJ182" s="19">
        <v>0.36096</v>
      </c>
      <c r="BK182" s="19">
        <v>5</v>
      </c>
      <c r="BL182" s="19">
        <v>2.7320000000000001E-2</v>
      </c>
      <c r="BM182" s="19">
        <v>0.12008000000000001</v>
      </c>
      <c r="BN182" s="19">
        <v>0.30407000000000001</v>
      </c>
      <c r="BO182" s="19">
        <v>0.27660000000000001</v>
      </c>
      <c r="BP182" s="19">
        <v>4.5199999999999997E-3</v>
      </c>
      <c r="BQ182" s="19">
        <v>1.7479999999999999E-2</v>
      </c>
      <c r="BR182" s="19">
        <v>8.5750000000000007E-2</v>
      </c>
      <c r="BS182" s="19">
        <v>5.33E-2</v>
      </c>
      <c r="BT182" s="19">
        <v>4.9699999999999996E-3</v>
      </c>
      <c r="BU182" s="19">
        <v>0.12798999999999999</v>
      </c>
      <c r="BV182" s="19">
        <v>1.81287</v>
      </c>
      <c r="BW182" s="19">
        <v>0.36485000000000001</v>
      </c>
      <c r="BX182" s="19">
        <v>2.8600000000000001E-3</v>
      </c>
      <c r="BY182" s="19">
        <v>6.1749999999999999E-2</v>
      </c>
      <c r="BZ182" s="19">
        <v>4.65E-2</v>
      </c>
      <c r="CA182" s="19">
        <v>6.4044299999999996</v>
      </c>
      <c r="CB182" s="19">
        <v>11.84704</v>
      </c>
      <c r="CC182" s="19">
        <v>1.8799999999999999E-3</v>
      </c>
      <c r="CD182" s="19">
        <v>2.3000000000000001E-4</v>
      </c>
      <c r="CE182" s="19">
        <v>5</v>
      </c>
      <c r="CF182" s="19">
        <v>5.1830000000000001E-2</v>
      </c>
      <c r="CG182" s="19">
        <v>0.71535000000000004</v>
      </c>
      <c r="CH182" s="19">
        <v>5.8220000000000001E-2</v>
      </c>
      <c r="CI182" s="19">
        <v>0.97506000000000004</v>
      </c>
      <c r="CJ182" s="19">
        <v>0.74948999999999999</v>
      </c>
      <c r="CK182" s="19">
        <v>0.16913</v>
      </c>
      <c r="CL182" s="19">
        <v>3.8700000000000002E-3</v>
      </c>
      <c r="CM182" s="19">
        <v>2.2939999999999999E-2</v>
      </c>
      <c r="CN182" s="19">
        <v>5</v>
      </c>
      <c r="CO182" s="19">
        <v>1.99E-3</v>
      </c>
      <c r="CP182" s="19">
        <v>3.6990000000000002E-2</v>
      </c>
      <c r="CQ182" s="19">
        <v>0.11867</v>
      </c>
      <c r="CR182" s="19">
        <v>5.2330000000000002E-2</v>
      </c>
      <c r="CS182" s="19">
        <v>5.475E-2</v>
      </c>
      <c r="CT182" s="19">
        <v>4.6129999999999997E-2</v>
      </c>
      <c r="CU182" s="19">
        <v>5.0310000000000001E-2</v>
      </c>
      <c r="CV182" s="19">
        <v>0.34906999999999999</v>
      </c>
      <c r="CW182" s="19">
        <v>7.2000000000000005E-4</v>
      </c>
      <c r="CX182" s="19">
        <v>7.6939999999999995E-2</v>
      </c>
      <c r="CY182" s="19">
        <v>5.1119999999999999E-2</v>
      </c>
      <c r="CZ182" s="19">
        <v>5.6800000000000002E-3</v>
      </c>
      <c r="DA182" s="19">
        <v>1.4030000000000001E-2</v>
      </c>
      <c r="DB182" s="19">
        <v>4.2320000000000003E-2</v>
      </c>
      <c r="DC182" s="19">
        <v>5.9659999999999998E-2</v>
      </c>
      <c r="DD182" s="19">
        <v>2.48E-3</v>
      </c>
      <c r="DE182" s="19">
        <v>0.67356000000000005</v>
      </c>
      <c r="DF182" s="19">
        <v>8.8900000000000003E-3</v>
      </c>
      <c r="DG182" s="19">
        <v>9.9699999999999997E-3</v>
      </c>
      <c r="DH182" s="19">
        <v>0.37422</v>
      </c>
    </row>
    <row r="183" spans="1:112" s="29" customFormat="1" x14ac:dyDescent="0.15">
      <c r="A183" s="19" t="s">
        <v>292</v>
      </c>
      <c r="B183" s="19">
        <v>6.1973599999999998</v>
      </c>
      <c r="C183" s="19">
        <v>1.1573800000000001</v>
      </c>
      <c r="D183" s="19">
        <v>3.5982099999999999</v>
      </c>
      <c r="E183" s="19">
        <v>3.3360000000000001E-2</v>
      </c>
      <c r="F183" s="19">
        <v>4.0708200000000003</v>
      </c>
      <c r="G183" s="19">
        <v>3.5689099999999998</v>
      </c>
      <c r="H183" s="19">
        <v>2.48712</v>
      </c>
      <c r="I183" s="19">
        <v>5.5849999999999997E-2</v>
      </c>
      <c r="J183" s="19">
        <v>0</v>
      </c>
      <c r="K183" s="19">
        <v>6.9199999999999999E-3</v>
      </c>
      <c r="L183" s="19">
        <v>6.9819999999999993E-2</v>
      </c>
      <c r="M183" s="19">
        <v>8.3522700000000007</v>
      </c>
      <c r="N183" s="19">
        <v>5.1846399999999999</v>
      </c>
      <c r="O183" s="19">
        <v>4.6640000000000001E-2</v>
      </c>
      <c r="P183" s="19">
        <v>0.47677999999999998</v>
      </c>
      <c r="Q183" s="19">
        <v>0.86677000000000004</v>
      </c>
      <c r="R183" s="19">
        <v>3.61E-2</v>
      </c>
      <c r="S183" s="19">
        <v>2.2960000000000001E-2</v>
      </c>
      <c r="T183" s="19">
        <v>1.508E-2</v>
      </c>
      <c r="U183" s="19">
        <v>5.6120000000000003E-2</v>
      </c>
      <c r="V183" s="19">
        <v>0.28986000000000001</v>
      </c>
      <c r="W183" s="19">
        <v>5.0400000000000002E-3</v>
      </c>
      <c r="X183" s="19">
        <v>2.0379999999999999E-2</v>
      </c>
      <c r="Y183" s="19">
        <v>1.039E-2</v>
      </c>
      <c r="Z183" s="19">
        <v>1.91E-3</v>
      </c>
      <c r="AA183" s="19">
        <v>0.20832000000000001</v>
      </c>
      <c r="AB183" s="19">
        <v>0.55313999999999997</v>
      </c>
      <c r="AC183" s="19">
        <v>7.9240000000000005E-2</v>
      </c>
      <c r="AD183" s="19">
        <v>1.16E-3</v>
      </c>
      <c r="AE183" s="19">
        <v>1.6709999999999999E-2</v>
      </c>
      <c r="AF183" s="19">
        <v>4.7051100000000003</v>
      </c>
      <c r="AG183" s="19">
        <v>0.56430999999999998</v>
      </c>
      <c r="AH183" s="19">
        <v>0.93555999999999995</v>
      </c>
      <c r="AI183" s="19">
        <v>0.17360999999999999</v>
      </c>
      <c r="AJ183" s="19">
        <v>0.19198000000000001</v>
      </c>
      <c r="AK183" s="19">
        <v>7.7380000000000004E-2</v>
      </c>
      <c r="AL183" s="19">
        <v>0.25575999999999999</v>
      </c>
      <c r="AM183" s="19">
        <v>0.12489</v>
      </c>
      <c r="AN183" s="19">
        <v>6.5500000000000003E-3</v>
      </c>
      <c r="AO183" s="19">
        <v>2.213E-2</v>
      </c>
      <c r="AP183" s="19">
        <v>0.15798000000000001</v>
      </c>
      <c r="AQ183" s="19">
        <v>7.1029999999999996E-2</v>
      </c>
      <c r="AR183" s="19">
        <v>4.7079999999999997E-2</v>
      </c>
      <c r="AS183" s="19">
        <v>6.0010000000000001E-2</v>
      </c>
      <c r="AT183" s="19">
        <v>0.28158</v>
      </c>
      <c r="AU183" s="19">
        <v>6.0049999999999999E-2</v>
      </c>
      <c r="AV183" s="19">
        <v>0.71048</v>
      </c>
      <c r="AW183" s="19">
        <v>1.65E-3</v>
      </c>
      <c r="AX183" s="19">
        <v>5</v>
      </c>
      <c r="AY183" s="19">
        <v>0.12018</v>
      </c>
      <c r="AZ183" s="19">
        <v>0.10607</v>
      </c>
      <c r="BA183" s="19">
        <v>3.48E-3</v>
      </c>
      <c r="BB183" s="19">
        <v>0.11835</v>
      </c>
      <c r="BC183" s="19">
        <v>3.9079999999999997E-2</v>
      </c>
      <c r="BD183" s="19">
        <v>0.15034</v>
      </c>
      <c r="BE183" s="19">
        <v>0.10289</v>
      </c>
      <c r="BF183" s="19">
        <v>0.79657999999999995</v>
      </c>
      <c r="BG183" s="19">
        <v>1.06433</v>
      </c>
      <c r="BH183" s="19">
        <v>3.2550000000000003E-2</v>
      </c>
      <c r="BI183" s="19">
        <v>0.3397</v>
      </c>
      <c r="BJ183" s="19">
        <v>0.11354</v>
      </c>
      <c r="BK183" s="19">
        <v>5</v>
      </c>
      <c r="BL183" s="19">
        <v>2.172E-2</v>
      </c>
      <c r="BM183" s="19">
        <v>0.13058</v>
      </c>
      <c r="BN183" s="19">
        <v>0.28171000000000002</v>
      </c>
      <c r="BO183" s="19">
        <v>0.25036000000000003</v>
      </c>
      <c r="BP183" s="19">
        <v>2.1199999999999999E-3</v>
      </c>
      <c r="BQ183" s="19">
        <v>1.9040000000000001E-2</v>
      </c>
      <c r="BR183" s="19">
        <v>7.8810000000000005E-2</v>
      </c>
      <c r="BS183" s="19">
        <v>5.3159999999999999E-2</v>
      </c>
      <c r="BT183" s="19">
        <v>5.4000000000000003E-3</v>
      </c>
      <c r="BU183" s="19">
        <v>0.10252</v>
      </c>
      <c r="BV183" s="19">
        <v>1.8434999999999999</v>
      </c>
      <c r="BW183" s="19">
        <v>0.43160999999999999</v>
      </c>
      <c r="BX183" s="19">
        <v>1.1000000000000001E-3</v>
      </c>
      <c r="BY183" s="19">
        <v>6.0380000000000003E-2</v>
      </c>
      <c r="BZ183" s="19">
        <v>4.4569999999999999E-2</v>
      </c>
      <c r="CA183" s="19">
        <v>7.0826000000000002</v>
      </c>
      <c r="CB183" s="19">
        <v>13.202489999999999</v>
      </c>
      <c r="CC183" s="19">
        <v>1.0200000000000001E-3</v>
      </c>
      <c r="CD183" s="19">
        <v>3.6000000000000002E-4</v>
      </c>
      <c r="CE183" s="19">
        <v>5</v>
      </c>
      <c r="CF183" s="19">
        <v>2.554E-2</v>
      </c>
      <c r="CG183" s="19">
        <v>0.74670999999999998</v>
      </c>
      <c r="CH183" s="19">
        <v>5.6340000000000001E-2</v>
      </c>
      <c r="CI183" s="19">
        <v>0.99270999999999998</v>
      </c>
      <c r="CJ183" s="19">
        <v>0.76788999999999996</v>
      </c>
      <c r="CK183" s="19">
        <v>0.19588</v>
      </c>
      <c r="CL183" s="19">
        <v>2.0400000000000001E-3</v>
      </c>
      <c r="CM183" s="19">
        <v>2.138E-2</v>
      </c>
      <c r="CN183" s="19">
        <v>5</v>
      </c>
      <c r="CO183" s="19">
        <v>1.66E-3</v>
      </c>
      <c r="CP183" s="19">
        <v>3.1879999999999999E-2</v>
      </c>
      <c r="CQ183" s="19">
        <v>9.5210000000000003E-2</v>
      </c>
      <c r="CR183" s="19">
        <v>4.1640000000000003E-2</v>
      </c>
      <c r="CS183" s="19">
        <v>5.7869999999999998E-2</v>
      </c>
      <c r="CT183" s="19">
        <v>3.6569999999999998E-2</v>
      </c>
      <c r="CU183" s="19">
        <v>4.1849999999999998E-2</v>
      </c>
      <c r="CV183" s="19">
        <v>0.27872999999999998</v>
      </c>
      <c r="CW183" s="19">
        <v>1.08E-3</v>
      </c>
      <c r="CX183" s="19">
        <v>4.6609999999999999E-2</v>
      </c>
      <c r="CY183" s="19">
        <v>4.3279999999999999E-2</v>
      </c>
      <c r="CZ183" s="19">
        <v>5.5999999999999999E-3</v>
      </c>
      <c r="DA183" s="19">
        <v>1.0970000000000001E-2</v>
      </c>
      <c r="DB183" s="19">
        <v>3.5860000000000003E-2</v>
      </c>
      <c r="DC183" s="19">
        <v>8.3250000000000005E-2</v>
      </c>
      <c r="DD183" s="19">
        <v>2.97E-3</v>
      </c>
      <c r="DE183" s="19">
        <v>1.1307400000000001</v>
      </c>
      <c r="DF183" s="19">
        <v>7.7600000000000004E-3</v>
      </c>
      <c r="DG183" s="19">
        <v>6.4700000000000001E-3</v>
      </c>
      <c r="DH183" s="19">
        <v>0.36941000000000002</v>
      </c>
    </row>
    <row r="184" spans="1:112" s="29" customFormat="1" x14ac:dyDescent="0.15">
      <c r="A184" s="19" t="s">
        <v>293</v>
      </c>
      <c r="B184" s="19">
        <v>6.6597</v>
      </c>
      <c r="C184" s="19">
        <v>1.0224</v>
      </c>
      <c r="D184" s="19">
        <v>3.77542</v>
      </c>
      <c r="E184" s="19">
        <v>3.8120000000000001E-2</v>
      </c>
      <c r="F184" s="19">
        <v>4.2421600000000002</v>
      </c>
      <c r="G184" s="19">
        <v>4.2942799999999997</v>
      </c>
      <c r="H184" s="19">
        <v>2.3891100000000001</v>
      </c>
      <c r="I184" s="19">
        <v>4.7739999999999998E-2</v>
      </c>
      <c r="J184" s="19">
        <v>2.4199999999999999E-2</v>
      </c>
      <c r="K184" s="19">
        <v>5.47E-3</v>
      </c>
      <c r="L184" s="19">
        <v>7.9949999999999993E-2</v>
      </c>
      <c r="M184" s="19">
        <v>11.156639999999999</v>
      </c>
      <c r="N184" s="19">
        <v>8.0281300000000009</v>
      </c>
      <c r="O184" s="19">
        <v>3.6330000000000001E-2</v>
      </c>
      <c r="P184" s="19">
        <v>0.29355999999999999</v>
      </c>
      <c r="Q184" s="19">
        <v>1.5523800000000001</v>
      </c>
      <c r="R184" s="19">
        <v>4.9230000000000003E-2</v>
      </c>
      <c r="S184" s="19">
        <v>3.5139999999999998E-2</v>
      </c>
      <c r="T184" s="19">
        <v>1.5570000000000001E-2</v>
      </c>
      <c r="U184" s="19">
        <v>4.6620000000000002E-2</v>
      </c>
      <c r="V184" s="19">
        <v>0.31796999999999997</v>
      </c>
      <c r="W184" s="19">
        <v>8.2199999999999999E-3</v>
      </c>
      <c r="X184" s="19">
        <v>3.1119999999999998E-2</v>
      </c>
      <c r="Y184" s="19">
        <v>1.0699999999999999E-2</v>
      </c>
      <c r="Z184" s="19">
        <v>5.0000000000000001E-4</v>
      </c>
      <c r="AA184" s="19">
        <v>0.11568000000000001</v>
      </c>
      <c r="AB184" s="19">
        <v>0.62304999999999999</v>
      </c>
      <c r="AC184" s="19">
        <v>8.8050000000000003E-2</v>
      </c>
      <c r="AD184" s="19">
        <v>3.81E-3</v>
      </c>
      <c r="AE184" s="19">
        <v>2.6040000000000001E-2</v>
      </c>
      <c r="AF184" s="19">
        <v>6.4372600000000002</v>
      </c>
      <c r="AG184" s="19">
        <v>0.61680000000000001</v>
      </c>
      <c r="AH184" s="19">
        <v>1.0401499999999999</v>
      </c>
      <c r="AI184" s="19">
        <v>0.20805999999999999</v>
      </c>
      <c r="AJ184" s="19">
        <v>0.24268000000000001</v>
      </c>
      <c r="AK184" s="19">
        <v>8.1320000000000003E-2</v>
      </c>
      <c r="AL184" s="19">
        <v>0.26166</v>
      </c>
      <c r="AM184" s="19">
        <v>0.15045</v>
      </c>
      <c r="AN184" s="19">
        <v>5.3299999999999997E-3</v>
      </c>
      <c r="AO184" s="19">
        <v>9.6799999999999994E-3</v>
      </c>
      <c r="AP184" s="19">
        <v>0.22184999999999999</v>
      </c>
      <c r="AQ184" s="19">
        <v>8.0979999999999996E-2</v>
      </c>
      <c r="AR184" s="19">
        <v>5.2400000000000002E-2</v>
      </c>
      <c r="AS184" s="19">
        <v>7.3080000000000006E-2</v>
      </c>
      <c r="AT184" s="19">
        <v>0.35643000000000002</v>
      </c>
      <c r="AU184" s="19">
        <v>6.1199999999999997E-2</v>
      </c>
      <c r="AV184" s="19">
        <v>0.97833000000000003</v>
      </c>
      <c r="AW184" s="19">
        <v>2.5500000000000002E-3</v>
      </c>
      <c r="AX184" s="19">
        <v>5</v>
      </c>
      <c r="AY184" s="19">
        <v>0.13536000000000001</v>
      </c>
      <c r="AZ184" s="19">
        <v>0.14521000000000001</v>
      </c>
      <c r="BA184" s="19">
        <v>4.9800000000000001E-3</v>
      </c>
      <c r="BB184" s="19">
        <v>0.20108999999999999</v>
      </c>
      <c r="BC184" s="19">
        <v>4.2410000000000003E-2</v>
      </c>
      <c r="BD184" s="19">
        <v>0.21232000000000001</v>
      </c>
      <c r="BE184" s="19">
        <v>0.11205</v>
      </c>
      <c r="BF184" s="19">
        <v>0.85328000000000004</v>
      </c>
      <c r="BG184" s="19">
        <v>1.10016</v>
      </c>
      <c r="BH184" s="19">
        <v>3.2770000000000001E-2</v>
      </c>
      <c r="BI184" s="19">
        <v>0.57974000000000003</v>
      </c>
      <c r="BJ184" s="19">
        <v>0.21717</v>
      </c>
      <c r="BK184" s="19">
        <v>5</v>
      </c>
      <c r="BL184" s="19">
        <v>2.5190000000000001E-2</v>
      </c>
      <c r="BM184" s="19">
        <v>0.21815999999999999</v>
      </c>
      <c r="BN184" s="19">
        <v>0.29679</v>
      </c>
      <c r="BO184" s="19">
        <v>0.28756999999999999</v>
      </c>
      <c r="BP184" s="19">
        <v>2.98E-3</v>
      </c>
      <c r="BQ184" s="19">
        <v>2.1239999999999998E-2</v>
      </c>
      <c r="BR184" s="19">
        <v>0.16575000000000001</v>
      </c>
      <c r="BS184" s="19">
        <v>0.11065999999999999</v>
      </c>
      <c r="BT184" s="19">
        <v>3.7599999999999999E-3</v>
      </c>
      <c r="BU184" s="19">
        <v>0.10466</v>
      </c>
      <c r="BV184" s="19">
        <v>2.0912600000000001</v>
      </c>
      <c r="BW184" s="19">
        <v>0.52578999999999998</v>
      </c>
      <c r="BX184" s="19">
        <v>3.3899999999999998E-3</v>
      </c>
      <c r="BY184" s="19">
        <v>6.5420000000000006E-2</v>
      </c>
      <c r="BZ184" s="19">
        <v>6.0979999999999999E-2</v>
      </c>
      <c r="CA184" s="19">
        <v>8.3930199999999999</v>
      </c>
      <c r="CB184" s="19">
        <v>11.454750000000001</v>
      </c>
      <c r="CC184" s="19">
        <v>2.8E-3</v>
      </c>
      <c r="CD184" s="19">
        <v>1.1999999999999999E-3</v>
      </c>
      <c r="CE184" s="19">
        <v>5</v>
      </c>
      <c r="CF184" s="19">
        <v>3.006E-2</v>
      </c>
      <c r="CG184" s="19">
        <v>0.75605</v>
      </c>
      <c r="CH184" s="19">
        <v>5.951E-2</v>
      </c>
      <c r="CI184" s="19">
        <v>0.97345999999999999</v>
      </c>
      <c r="CJ184" s="19">
        <v>0.76119999999999999</v>
      </c>
      <c r="CK184" s="19">
        <v>0.16647000000000001</v>
      </c>
      <c r="CL184" s="19">
        <v>1.65E-3</v>
      </c>
      <c r="CM184" s="19">
        <v>2.2780000000000002E-2</v>
      </c>
      <c r="CN184" s="19">
        <v>5</v>
      </c>
      <c r="CO184" s="19">
        <v>1.6000000000000001E-3</v>
      </c>
      <c r="CP184" s="19">
        <v>3.1230000000000001E-2</v>
      </c>
      <c r="CQ184" s="19">
        <v>8.7669999999999998E-2</v>
      </c>
      <c r="CR184" s="19">
        <v>4.011E-2</v>
      </c>
      <c r="CS184" s="19">
        <v>5.8700000000000002E-2</v>
      </c>
      <c r="CT184" s="19">
        <v>3.2840000000000001E-2</v>
      </c>
      <c r="CU184" s="19">
        <v>3.925E-2</v>
      </c>
      <c r="CV184" s="19">
        <v>0.25368000000000002</v>
      </c>
      <c r="CW184" s="19">
        <v>1.1299999999999999E-3</v>
      </c>
      <c r="CX184" s="19">
        <v>4.1599999999999998E-2</v>
      </c>
      <c r="CY184" s="19">
        <v>3.993E-2</v>
      </c>
      <c r="CZ184" s="19">
        <v>5.7400000000000003E-3</v>
      </c>
      <c r="DA184" s="19">
        <v>1.1650000000000001E-2</v>
      </c>
      <c r="DB184" s="19">
        <v>3.2419999999999997E-2</v>
      </c>
      <c r="DC184" s="19">
        <v>5.7889999999999997E-2</v>
      </c>
      <c r="DD184" s="19">
        <v>3.47E-3</v>
      </c>
      <c r="DE184" s="19">
        <v>1.29756</v>
      </c>
      <c r="DF184" s="19">
        <v>2.7200000000000002E-3</v>
      </c>
      <c r="DG184" s="19">
        <v>5.4200000000000003E-3</v>
      </c>
      <c r="DH184" s="19">
        <v>0.37575999999999998</v>
      </c>
    </row>
    <row r="185" spans="1:112" s="29" customFormat="1" x14ac:dyDescent="0.15">
      <c r="A185" s="19" t="s">
        <v>294</v>
      </c>
      <c r="B185" s="19">
        <v>4.8880100000000004</v>
      </c>
      <c r="C185" s="19">
        <v>0.78064999999999996</v>
      </c>
      <c r="D185" s="19">
        <v>2.7766700000000002</v>
      </c>
      <c r="E185" s="19">
        <v>3.0839999999999999E-2</v>
      </c>
      <c r="F185" s="19">
        <v>3.7050200000000002</v>
      </c>
      <c r="G185" s="19">
        <v>3.71766</v>
      </c>
      <c r="H185" s="19">
        <v>1.78603</v>
      </c>
      <c r="I185" s="19">
        <v>5.5530000000000003E-2</v>
      </c>
      <c r="J185" s="19">
        <v>1.0840000000000001E-2</v>
      </c>
      <c r="K185" s="19">
        <v>0</v>
      </c>
      <c r="L185" s="19">
        <v>8.1430000000000002E-2</v>
      </c>
      <c r="M185" s="19">
        <v>9.7659000000000002</v>
      </c>
      <c r="N185" s="19">
        <v>6.6271100000000001</v>
      </c>
      <c r="O185" s="19">
        <v>1.8509999999999999E-2</v>
      </c>
      <c r="P185" s="19">
        <v>0.34616999999999998</v>
      </c>
      <c r="Q185" s="19">
        <v>1.2818499999999999</v>
      </c>
      <c r="R185" s="19">
        <v>1.7860000000000001E-2</v>
      </c>
      <c r="S185" s="19">
        <v>2.9350000000000001E-2</v>
      </c>
      <c r="T185" s="19">
        <v>1.4710000000000001E-2</v>
      </c>
      <c r="U185" s="19">
        <v>2.775E-2</v>
      </c>
      <c r="V185" s="19">
        <v>0.32493</v>
      </c>
      <c r="W185" s="19">
        <v>6.4900000000000001E-3</v>
      </c>
      <c r="X185" s="19">
        <v>1.443E-2</v>
      </c>
      <c r="Y185" s="19">
        <v>1.992E-2</v>
      </c>
      <c r="Z185" s="19">
        <v>2.47E-3</v>
      </c>
      <c r="AA185" s="19">
        <v>0.26063999999999998</v>
      </c>
      <c r="AB185" s="19">
        <v>0.37128</v>
      </c>
      <c r="AC185" s="19">
        <v>4.6859999999999999E-2</v>
      </c>
      <c r="AD185" s="19">
        <v>2.8600000000000001E-3</v>
      </c>
      <c r="AE185" s="19">
        <v>1.9939999999999999E-2</v>
      </c>
      <c r="AF185" s="19">
        <v>4.7022700000000004</v>
      </c>
      <c r="AG185" s="19">
        <v>0.43706</v>
      </c>
      <c r="AH185" s="19">
        <v>0.89044999999999996</v>
      </c>
      <c r="AI185" s="19">
        <v>0.28971000000000002</v>
      </c>
      <c r="AJ185" s="19">
        <v>0.15740000000000001</v>
      </c>
      <c r="AK185" s="19">
        <v>7.0139999999999994E-2</v>
      </c>
      <c r="AL185" s="19">
        <v>0.16152</v>
      </c>
      <c r="AM185" s="19">
        <v>0.11409</v>
      </c>
      <c r="AN185" s="19">
        <v>6.0400000000000002E-3</v>
      </c>
      <c r="AO185" s="19">
        <v>2.249E-2</v>
      </c>
      <c r="AP185" s="19">
        <v>0.18626000000000001</v>
      </c>
      <c r="AQ185" s="19">
        <v>7.7299999999999994E-2</v>
      </c>
      <c r="AR185" s="19">
        <v>4.8320000000000002E-2</v>
      </c>
      <c r="AS185" s="19">
        <v>5.8369999999999998E-2</v>
      </c>
      <c r="AT185" s="19">
        <v>0.27349000000000001</v>
      </c>
      <c r="AU185" s="19">
        <v>5.8160000000000003E-2</v>
      </c>
      <c r="AV185" s="19">
        <v>0.79569000000000001</v>
      </c>
      <c r="AW185" s="19">
        <v>3.8800000000000002E-3</v>
      </c>
      <c r="AX185" s="19">
        <v>5</v>
      </c>
      <c r="AY185" s="19">
        <v>0.10607999999999999</v>
      </c>
      <c r="AZ185" s="19">
        <v>0.18265999999999999</v>
      </c>
      <c r="BA185" s="19">
        <v>2.99E-3</v>
      </c>
      <c r="BB185" s="19">
        <v>0.16003999999999999</v>
      </c>
      <c r="BC185" s="19">
        <v>5.79E-2</v>
      </c>
      <c r="BD185" s="19">
        <v>0.32144</v>
      </c>
      <c r="BE185" s="19">
        <v>0.10968</v>
      </c>
      <c r="BF185" s="19">
        <v>1.00637</v>
      </c>
      <c r="BG185" s="19">
        <v>0.88312999999999997</v>
      </c>
      <c r="BH185" s="19">
        <v>2.281E-2</v>
      </c>
      <c r="BI185" s="19">
        <v>0.55217000000000005</v>
      </c>
      <c r="BJ185" s="19">
        <v>0.49991999999999998</v>
      </c>
      <c r="BK185" s="19">
        <v>5</v>
      </c>
      <c r="BL185" s="19">
        <v>2.0709999999999999E-2</v>
      </c>
      <c r="BM185" s="19">
        <v>0.18829000000000001</v>
      </c>
      <c r="BN185" s="19">
        <v>0.35874</v>
      </c>
      <c r="BO185" s="19">
        <v>0.27438000000000001</v>
      </c>
      <c r="BP185" s="19">
        <v>2.9099999999999998E-3</v>
      </c>
      <c r="BQ185" s="19">
        <v>1.6910000000000001E-2</v>
      </c>
      <c r="BR185" s="19">
        <v>0.17246</v>
      </c>
      <c r="BS185" s="19">
        <v>0.10613</v>
      </c>
      <c r="BT185" s="19">
        <v>5.2300000000000003E-3</v>
      </c>
      <c r="BU185" s="19">
        <v>0.11824</v>
      </c>
      <c r="BV185" s="19">
        <v>2.3379500000000002</v>
      </c>
      <c r="BW185" s="19">
        <v>0.60335000000000005</v>
      </c>
      <c r="BX185" s="19">
        <v>1.41E-3</v>
      </c>
      <c r="BY185" s="19">
        <v>6.5839999999999996E-2</v>
      </c>
      <c r="BZ185" s="19">
        <v>5.1249999999999997E-2</v>
      </c>
      <c r="CA185" s="19">
        <v>8.0978300000000001</v>
      </c>
      <c r="CB185" s="19">
        <v>11.99286</v>
      </c>
      <c r="CC185" s="19">
        <v>9.5E-4</v>
      </c>
      <c r="CD185" s="19">
        <v>1.08E-3</v>
      </c>
      <c r="CE185" s="19">
        <v>5</v>
      </c>
      <c r="CF185" s="19">
        <v>3.1449999999999999E-2</v>
      </c>
      <c r="CG185" s="19">
        <v>0.94476000000000004</v>
      </c>
      <c r="CH185" s="19">
        <v>4.8910000000000002E-2</v>
      </c>
      <c r="CI185" s="19">
        <v>1.2009000000000001</v>
      </c>
      <c r="CJ185" s="19">
        <v>0.91859999999999997</v>
      </c>
      <c r="CK185" s="19">
        <v>0.19535</v>
      </c>
      <c r="CL185" s="19">
        <v>2.31E-3</v>
      </c>
      <c r="CM185" s="19">
        <v>2.2929999999999999E-2</v>
      </c>
      <c r="CN185" s="19">
        <v>5</v>
      </c>
      <c r="CO185" s="19">
        <v>1.57E-3</v>
      </c>
      <c r="CP185" s="19">
        <v>2.7689999999999999E-2</v>
      </c>
      <c r="CQ185" s="19">
        <v>7.1349999999999997E-2</v>
      </c>
      <c r="CR185" s="19">
        <v>3.6319999999999998E-2</v>
      </c>
      <c r="CS185" s="19">
        <v>4.8219999999999999E-2</v>
      </c>
      <c r="CT185" s="19">
        <v>2.631E-2</v>
      </c>
      <c r="CU185" s="19">
        <v>3.5319999999999997E-2</v>
      </c>
      <c r="CV185" s="19">
        <v>0.18534</v>
      </c>
      <c r="CW185" s="19">
        <v>1.39E-3</v>
      </c>
      <c r="CX185" s="19">
        <v>1.958E-2</v>
      </c>
      <c r="CY185" s="19">
        <v>3.2160000000000001E-2</v>
      </c>
      <c r="CZ185" s="19">
        <v>3.5300000000000002E-3</v>
      </c>
      <c r="DA185" s="19">
        <v>7.9000000000000008E-3</v>
      </c>
      <c r="DB185" s="19">
        <v>2.6620000000000001E-2</v>
      </c>
      <c r="DC185" s="19">
        <v>4.854E-2</v>
      </c>
      <c r="DD185" s="19">
        <v>3.4299999999999999E-3</v>
      </c>
      <c r="DE185" s="19">
        <v>2.2812800000000002</v>
      </c>
      <c r="DF185" s="19">
        <v>5.6800000000000002E-3</v>
      </c>
      <c r="DG185" s="19">
        <v>3.7100000000000002E-3</v>
      </c>
      <c r="DH185" s="19">
        <v>0.37080999999999997</v>
      </c>
    </row>
    <row r="186" spans="1:112" s="28" customFormat="1" x14ac:dyDescent="0.15">
      <c r="A186" s="27" t="s">
        <v>295</v>
      </c>
      <c r="B186" s="27">
        <v>3.7898999999999998</v>
      </c>
      <c r="C186" s="27">
        <v>0.90105999999999997</v>
      </c>
      <c r="D186" s="27">
        <v>2.1189499999999999</v>
      </c>
      <c r="E186" s="27">
        <v>2.9430000000000001E-2</v>
      </c>
      <c r="F186" s="27">
        <v>2.2921200000000002</v>
      </c>
      <c r="G186" s="27">
        <v>2.19279</v>
      </c>
      <c r="H186" s="27">
        <v>1.35666</v>
      </c>
      <c r="I186" s="27">
        <v>6.3839999999999994E-2</v>
      </c>
      <c r="J186" s="27">
        <v>1.4599999999999999E-3</v>
      </c>
      <c r="K186" s="27">
        <v>9.3999999999999997E-4</v>
      </c>
      <c r="L186" s="27">
        <v>7.356E-2</v>
      </c>
      <c r="M186" s="27">
        <v>6.5689299999999999</v>
      </c>
      <c r="N186" s="27">
        <v>4.3136299999999999</v>
      </c>
      <c r="O186" s="27">
        <v>3.4590000000000003E-2</v>
      </c>
      <c r="P186" s="27">
        <v>0.31920999999999999</v>
      </c>
      <c r="Q186" s="27">
        <v>1.41069</v>
      </c>
      <c r="R186" s="27">
        <v>2.7199999999999998E-2</v>
      </c>
      <c r="S186" s="27">
        <v>2.4899999999999999E-2</v>
      </c>
      <c r="T186" s="27">
        <v>1.257E-2</v>
      </c>
      <c r="U186" s="27">
        <v>6.9260000000000002E-2</v>
      </c>
      <c r="V186" s="27">
        <v>0.32388</v>
      </c>
      <c r="W186" s="27">
        <v>1.155E-2</v>
      </c>
      <c r="X186" s="27">
        <v>1.9050000000000001E-2</v>
      </c>
      <c r="Y186" s="27">
        <v>0.11174000000000001</v>
      </c>
      <c r="Z186" s="27">
        <v>2.0400000000000001E-3</v>
      </c>
      <c r="AA186" s="19">
        <v>0.26249</v>
      </c>
      <c r="AB186" s="19">
        <v>0.33169999999999999</v>
      </c>
      <c r="AC186" s="27">
        <v>8.7179999999999994E-2</v>
      </c>
      <c r="AD186" s="27">
        <v>1.336E-2</v>
      </c>
      <c r="AE186" s="27">
        <v>2.6630000000000001E-2</v>
      </c>
      <c r="AF186" s="19">
        <v>4.9488200000000004</v>
      </c>
      <c r="AG186" s="27">
        <v>0.80647000000000002</v>
      </c>
      <c r="AH186" s="27">
        <v>7.4155199999999999</v>
      </c>
      <c r="AI186" s="27">
        <v>0.37644</v>
      </c>
      <c r="AJ186" s="27">
        <v>0.26895999999999998</v>
      </c>
      <c r="AK186" s="27">
        <v>2.1940000000000001E-2</v>
      </c>
      <c r="AL186" s="27">
        <v>0.24196999999999999</v>
      </c>
      <c r="AM186" s="27">
        <v>0.21987999999999999</v>
      </c>
      <c r="AN186" s="27">
        <v>6.1399999999999996E-3</v>
      </c>
      <c r="AO186" s="27">
        <v>1.125E-2</v>
      </c>
      <c r="AP186" s="27">
        <v>0.36925000000000002</v>
      </c>
      <c r="AQ186" s="19">
        <v>0.15639</v>
      </c>
      <c r="AR186" s="27">
        <v>3.4849999999999999E-2</v>
      </c>
      <c r="AS186" s="27">
        <v>0.11265</v>
      </c>
      <c r="AT186" s="19">
        <v>0.59777999999999998</v>
      </c>
      <c r="AU186" s="27">
        <v>9.4509999999999997E-2</v>
      </c>
      <c r="AV186" s="19">
        <v>0.68340000000000001</v>
      </c>
      <c r="AW186" s="27">
        <v>3.5799999999999998E-3</v>
      </c>
      <c r="AX186" s="27">
        <v>5</v>
      </c>
      <c r="AY186" s="27">
        <v>0.17634</v>
      </c>
      <c r="AZ186" s="27">
        <v>0.13195000000000001</v>
      </c>
      <c r="BA186" s="27">
        <v>2.4099999999999998E-3</v>
      </c>
      <c r="BB186" s="27">
        <v>0.14074</v>
      </c>
      <c r="BC186" s="27">
        <v>2.9530000000000001E-2</v>
      </c>
      <c r="BD186" s="27">
        <v>9.536E-2</v>
      </c>
      <c r="BE186" s="27">
        <v>0.11411</v>
      </c>
      <c r="BF186" s="27">
        <v>1.2229699999999999</v>
      </c>
      <c r="BG186" s="27">
        <v>0.84319</v>
      </c>
      <c r="BH186" s="27">
        <v>3.2500000000000001E-2</v>
      </c>
      <c r="BI186" s="27">
        <v>0.22875000000000001</v>
      </c>
      <c r="BJ186" s="19">
        <v>0.20502000000000001</v>
      </c>
      <c r="BK186" s="27">
        <v>5</v>
      </c>
      <c r="BL186" s="27">
        <v>2.7650000000000001E-2</v>
      </c>
      <c r="BM186" s="27">
        <v>0.13485</v>
      </c>
      <c r="BN186" s="27">
        <v>0.26634000000000002</v>
      </c>
      <c r="BO186" s="19">
        <v>0.26063999999999998</v>
      </c>
      <c r="BP186" s="27">
        <v>5.5700000000000003E-3</v>
      </c>
      <c r="BQ186" s="27">
        <v>2.239E-2</v>
      </c>
      <c r="BR186" s="27">
        <v>5.5879999999999999E-2</v>
      </c>
      <c r="BS186" s="27">
        <v>4.2599999999999999E-2</v>
      </c>
      <c r="BT186" s="27">
        <v>4.81E-3</v>
      </c>
      <c r="BU186" s="19">
        <v>0.10493</v>
      </c>
      <c r="BV186" s="27">
        <v>1.55054</v>
      </c>
      <c r="BW186" s="27">
        <v>0.18582000000000001</v>
      </c>
      <c r="BX186" s="27">
        <v>2.9099999999999998E-3</v>
      </c>
      <c r="BY186" s="27">
        <v>0.10652</v>
      </c>
      <c r="BZ186" s="27">
        <v>6.8640000000000007E-2</v>
      </c>
      <c r="CA186" s="19">
        <v>8.5724599999999995</v>
      </c>
      <c r="CB186" s="19">
        <v>13.377599999999999</v>
      </c>
      <c r="CC186" s="27">
        <v>1.3600000000000001E-3</v>
      </c>
      <c r="CD186" s="27">
        <v>0</v>
      </c>
      <c r="CE186" s="27">
        <v>5</v>
      </c>
      <c r="CF186" s="27">
        <v>3.8059999999999997E-2</v>
      </c>
      <c r="CG186" s="27">
        <v>0.78898999999999997</v>
      </c>
      <c r="CH186" s="27">
        <v>0.13088</v>
      </c>
      <c r="CI186" s="27">
        <v>0.76427999999999996</v>
      </c>
      <c r="CJ186" s="27">
        <v>0.62444999999999995</v>
      </c>
      <c r="CK186" s="27">
        <v>0.21314</v>
      </c>
      <c r="CL186" s="27">
        <v>3.2599999999999999E-3</v>
      </c>
      <c r="CM186" s="27">
        <v>2.818E-2</v>
      </c>
      <c r="CN186" s="27">
        <v>5</v>
      </c>
      <c r="CO186" s="27">
        <v>1.8699999999999999E-3</v>
      </c>
      <c r="CP186" s="27">
        <v>6.0650000000000003E-2</v>
      </c>
      <c r="CQ186" s="27">
        <v>0.15634999999999999</v>
      </c>
      <c r="CR186" s="27">
        <v>7.2489999999999999E-2</v>
      </c>
      <c r="CS186" s="27">
        <v>9.2450000000000004E-2</v>
      </c>
      <c r="CT186" s="27">
        <v>5.0930000000000003E-2</v>
      </c>
      <c r="CU186" s="27">
        <v>6.8769999999999998E-2</v>
      </c>
      <c r="CV186" s="27">
        <v>0.43260999999999999</v>
      </c>
      <c r="CW186" s="27">
        <v>1.5499999999999999E-3</v>
      </c>
      <c r="CX186" s="27">
        <v>6.6680000000000003E-2</v>
      </c>
      <c r="CY186" s="27">
        <v>6.1539999999999997E-2</v>
      </c>
      <c r="CZ186" s="27">
        <v>8.8699999999999994E-3</v>
      </c>
      <c r="DA186" s="27">
        <v>2.248E-2</v>
      </c>
      <c r="DB186" s="27">
        <v>5.4330000000000003E-2</v>
      </c>
      <c r="DC186" s="27">
        <v>8.1040000000000001E-2</v>
      </c>
      <c r="DD186" s="27">
        <v>4.1999999999999997E-3</v>
      </c>
      <c r="DE186" s="27">
        <v>0.86309999999999998</v>
      </c>
      <c r="DF186" s="27">
        <v>7.7499999999999999E-3</v>
      </c>
      <c r="DG186" s="27">
        <v>6.62E-3</v>
      </c>
      <c r="DH186" s="27">
        <v>0.43469000000000002</v>
      </c>
    </row>
    <row r="187" spans="1:112" s="28" customFormat="1" x14ac:dyDescent="0.15">
      <c r="A187" s="27" t="s">
        <v>296</v>
      </c>
      <c r="B187" s="27">
        <v>3.4973000000000001</v>
      </c>
      <c r="C187" s="27">
        <v>0.69284999999999997</v>
      </c>
      <c r="D187" s="27">
        <v>1.97461</v>
      </c>
      <c r="E187" s="27">
        <v>1.9300000000000001E-2</v>
      </c>
      <c r="F187" s="27">
        <v>1.9101699999999999</v>
      </c>
      <c r="G187" s="27">
        <v>1.80298</v>
      </c>
      <c r="H187" s="27">
        <v>1.16496</v>
      </c>
      <c r="I187" s="27">
        <v>6.0409999999999998E-2</v>
      </c>
      <c r="J187" s="27">
        <v>0</v>
      </c>
      <c r="K187" s="27">
        <v>0</v>
      </c>
      <c r="L187" s="27">
        <v>5.484E-2</v>
      </c>
      <c r="M187" s="27">
        <v>4.7905499999999996</v>
      </c>
      <c r="N187" s="27">
        <v>3.0055000000000001</v>
      </c>
      <c r="O187" s="27">
        <v>2.486E-2</v>
      </c>
      <c r="P187" s="27">
        <v>0.26107999999999998</v>
      </c>
      <c r="Q187" s="27">
        <v>1.5119899999999999</v>
      </c>
      <c r="R187" s="27">
        <v>1.6740000000000001E-2</v>
      </c>
      <c r="S187" s="27">
        <v>1.6619999999999999E-2</v>
      </c>
      <c r="T187" s="27">
        <v>1.409E-2</v>
      </c>
      <c r="U187" s="27">
        <v>9.5099999999999994E-3</v>
      </c>
      <c r="V187" s="27">
        <v>0.32876</v>
      </c>
      <c r="W187" s="27">
        <v>5.1399999999999996E-3</v>
      </c>
      <c r="X187" s="27">
        <v>1.1169999999999999E-2</v>
      </c>
      <c r="Y187" s="27">
        <v>3.9230000000000001E-2</v>
      </c>
      <c r="Z187" s="27">
        <v>4.6940000000000003E-2</v>
      </c>
      <c r="AA187" s="19">
        <v>0.23063</v>
      </c>
      <c r="AB187" s="19">
        <v>0.69945999999999997</v>
      </c>
      <c r="AC187" s="27">
        <v>5.5320000000000001E-2</v>
      </c>
      <c r="AD187" s="27">
        <v>3.7560000000000003E-2</v>
      </c>
      <c r="AE187" s="27">
        <v>4.5599999999999998E-3</v>
      </c>
      <c r="AF187" s="19">
        <v>4.9741600000000004</v>
      </c>
      <c r="AG187" s="27">
        <v>0.6179</v>
      </c>
      <c r="AH187" s="27">
        <v>1.22387</v>
      </c>
      <c r="AI187" s="27">
        <v>9.6970000000000001E-2</v>
      </c>
      <c r="AJ187" s="27">
        <v>0.10316</v>
      </c>
      <c r="AK187" s="27">
        <v>3.9269999999999999E-2</v>
      </c>
      <c r="AL187" s="27">
        <v>0.12540000000000001</v>
      </c>
      <c r="AM187" s="27">
        <v>7.954E-2</v>
      </c>
      <c r="AN187" s="27">
        <v>5.4400000000000004E-3</v>
      </c>
      <c r="AO187" s="27">
        <v>9.7900000000000001E-3</v>
      </c>
      <c r="AP187" s="27">
        <v>0.14643999999999999</v>
      </c>
      <c r="AQ187" s="19">
        <v>0.17133999999999999</v>
      </c>
      <c r="AR187" s="27">
        <v>2.69E-2</v>
      </c>
      <c r="AS187" s="27">
        <v>5.0040000000000001E-2</v>
      </c>
      <c r="AT187" s="19">
        <v>0.28049000000000002</v>
      </c>
      <c r="AU187" s="27">
        <v>4.8529999999999997E-2</v>
      </c>
      <c r="AV187" s="19">
        <v>0.60546</v>
      </c>
      <c r="AW187" s="27">
        <v>2.4599999999999999E-3</v>
      </c>
      <c r="AX187" s="27">
        <v>5</v>
      </c>
      <c r="AY187" s="27">
        <v>0.13400999999999999</v>
      </c>
      <c r="AZ187" s="27">
        <v>8.9929999999999996E-2</v>
      </c>
      <c r="BA187" s="27">
        <v>2.2699999999999999E-3</v>
      </c>
      <c r="BB187" s="27">
        <v>9.9930000000000005E-2</v>
      </c>
      <c r="BC187" s="27">
        <v>2.9299999999999999E-3</v>
      </c>
      <c r="BD187" s="27">
        <v>4.2110000000000002E-2</v>
      </c>
      <c r="BE187" s="27">
        <v>0.1129</v>
      </c>
      <c r="BF187" s="27">
        <v>0.39371</v>
      </c>
      <c r="BG187" s="27">
        <v>0.66296999999999995</v>
      </c>
      <c r="BH187" s="27">
        <v>1.6539999999999999E-2</v>
      </c>
      <c r="BI187" s="27">
        <v>0.18360000000000001</v>
      </c>
      <c r="BJ187" s="19">
        <v>0.12886</v>
      </c>
      <c r="BK187" s="27">
        <v>5</v>
      </c>
      <c r="BL187" s="27">
        <v>1.5520000000000001E-2</v>
      </c>
      <c r="BM187" s="27">
        <v>8.047E-2</v>
      </c>
      <c r="BN187" s="27">
        <v>0.10893</v>
      </c>
      <c r="BO187" s="19">
        <v>0.29609000000000002</v>
      </c>
      <c r="BP187" s="27">
        <v>1.7600000000000001E-3</v>
      </c>
      <c r="BQ187" s="27">
        <v>1.0999999999999999E-2</v>
      </c>
      <c r="BR187" s="27">
        <v>3.279E-2</v>
      </c>
      <c r="BS187" s="27">
        <v>2.2720000000000001E-2</v>
      </c>
      <c r="BT187" s="27">
        <v>2.0200000000000001E-3</v>
      </c>
      <c r="BU187" s="19">
        <v>7.9450000000000007E-2</v>
      </c>
      <c r="BV187" s="27">
        <v>0.85346</v>
      </c>
      <c r="BW187" s="27">
        <v>0.13549</v>
      </c>
      <c r="BX187" s="27">
        <v>8.0000000000000004E-4</v>
      </c>
      <c r="BY187" s="27">
        <v>6.8470000000000003E-2</v>
      </c>
      <c r="BZ187" s="27">
        <v>3.8949999999999999E-2</v>
      </c>
      <c r="CA187" s="19">
        <v>7.0912800000000002</v>
      </c>
      <c r="CB187" s="19">
        <v>9.4538799999999998</v>
      </c>
      <c r="CC187" s="27">
        <v>1.41E-3</v>
      </c>
      <c r="CD187" s="27">
        <v>1.1299999999999999E-3</v>
      </c>
      <c r="CE187" s="27">
        <v>5</v>
      </c>
      <c r="CF187" s="27">
        <v>2.5229999999999999E-2</v>
      </c>
      <c r="CG187" s="27">
        <v>0.35813</v>
      </c>
      <c r="CH187" s="27">
        <v>7.0230000000000001E-2</v>
      </c>
      <c r="CI187" s="27">
        <v>0.36103000000000002</v>
      </c>
      <c r="CJ187" s="27">
        <v>0.30534</v>
      </c>
      <c r="CK187" s="27">
        <v>0.12867999999999999</v>
      </c>
      <c r="CL187" s="27">
        <v>2.1099999999999999E-3</v>
      </c>
      <c r="CM187" s="27">
        <v>1.274E-2</v>
      </c>
      <c r="CN187" s="27">
        <v>5</v>
      </c>
      <c r="CO187" s="27">
        <v>1.7700000000000001E-3</v>
      </c>
      <c r="CP187" s="27">
        <v>2.5229999999999999E-2</v>
      </c>
      <c r="CQ187" s="27">
        <v>6.6689999999999999E-2</v>
      </c>
      <c r="CR187" s="27">
        <v>3.0190000000000002E-2</v>
      </c>
      <c r="CS187" s="27">
        <v>5.1090000000000003E-2</v>
      </c>
      <c r="CT187" s="27">
        <v>2.2249999999999999E-2</v>
      </c>
      <c r="CU187" s="27">
        <v>3.0700000000000002E-2</v>
      </c>
      <c r="CV187" s="27">
        <v>0.18665000000000001</v>
      </c>
      <c r="CW187" s="27">
        <v>1.5399999999999999E-3</v>
      </c>
      <c r="CX187" s="27">
        <v>2.9229999999999999E-2</v>
      </c>
      <c r="CY187" s="27">
        <v>2.93E-2</v>
      </c>
      <c r="CZ187" s="27">
        <v>4.9899999999999996E-3</v>
      </c>
      <c r="DA187" s="27">
        <v>1.1339999999999999E-2</v>
      </c>
      <c r="DB187" s="27">
        <v>2.478E-2</v>
      </c>
      <c r="DC187" s="27">
        <v>6.6860000000000003E-2</v>
      </c>
      <c r="DD187" s="27">
        <v>3.65E-3</v>
      </c>
      <c r="DE187" s="27">
        <v>1.8068200000000001</v>
      </c>
      <c r="DF187" s="27">
        <v>9.3399999999999993E-3</v>
      </c>
      <c r="DG187" s="27">
        <v>4.15E-3</v>
      </c>
      <c r="DH187" s="27">
        <v>0.40287000000000001</v>
      </c>
    </row>
    <row r="188" spans="1:112" s="28" customFormat="1" x14ac:dyDescent="0.15">
      <c r="A188" s="27" t="s">
        <v>297</v>
      </c>
      <c r="B188" s="27">
        <v>3.78979</v>
      </c>
      <c r="C188" s="27">
        <v>0.71331999999999995</v>
      </c>
      <c r="D188" s="27">
        <v>2.2423700000000002</v>
      </c>
      <c r="E188" s="27">
        <v>7.5100000000000002E-3</v>
      </c>
      <c r="F188" s="27">
        <v>2.5571000000000002</v>
      </c>
      <c r="G188" s="27">
        <v>2.3084500000000001</v>
      </c>
      <c r="H188" s="27">
        <v>1.2035</v>
      </c>
      <c r="I188" s="27">
        <v>5.9240000000000001E-2</v>
      </c>
      <c r="J188" s="27">
        <v>0</v>
      </c>
      <c r="K188" s="27">
        <v>7.7999999999999996E-3</v>
      </c>
      <c r="L188" s="27">
        <v>5.9549999999999999E-2</v>
      </c>
      <c r="M188" s="27">
        <v>5.5185700000000004</v>
      </c>
      <c r="N188" s="27">
        <v>3.5453299999999999</v>
      </c>
      <c r="O188" s="27">
        <v>1.3089999999999999E-2</v>
      </c>
      <c r="P188" s="27">
        <v>0.30991999999999997</v>
      </c>
      <c r="Q188" s="27">
        <v>1.4179600000000001</v>
      </c>
      <c r="R188" s="27">
        <v>1.9779999999999999E-2</v>
      </c>
      <c r="S188" s="27">
        <v>2.332E-2</v>
      </c>
      <c r="T188" s="27">
        <v>1.1809999999999999E-2</v>
      </c>
      <c r="U188" s="27">
        <v>5.9020000000000003E-2</v>
      </c>
      <c r="V188" s="27">
        <v>0.31757000000000002</v>
      </c>
      <c r="W188" s="27">
        <v>8.8999999999999999E-3</v>
      </c>
      <c r="X188" s="27">
        <v>2.2329999999999999E-2</v>
      </c>
      <c r="Y188" s="27">
        <v>1.9609999999999999E-2</v>
      </c>
      <c r="Z188" s="27">
        <v>2.0799999999999998E-3</v>
      </c>
      <c r="AA188" s="19">
        <v>0.20924999999999999</v>
      </c>
      <c r="AB188" s="19">
        <v>0.24343999999999999</v>
      </c>
      <c r="AC188" s="27">
        <v>8.9880000000000002E-2</v>
      </c>
      <c r="AD188" s="27">
        <v>1.5650000000000001E-2</v>
      </c>
      <c r="AE188" s="27">
        <v>7.3099999999999997E-3</v>
      </c>
      <c r="AF188" s="19">
        <v>4.5126400000000002</v>
      </c>
      <c r="AG188" s="27">
        <v>0.56954000000000005</v>
      </c>
      <c r="AH188" s="27">
        <v>1.1671199999999999</v>
      </c>
      <c r="AI188" s="27">
        <v>0.11260000000000001</v>
      </c>
      <c r="AJ188" s="27">
        <v>6.2350000000000003E-2</v>
      </c>
      <c r="AK188" s="27">
        <v>5.101E-2</v>
      </c>
      <c r="AL188" s="27">
        <v>0.26741999999999999</v>
      </c>
      <c r="AM188" s="27">
        <v>0.10793</v>
      </c>
      <c r="AN188" s="27">
        <v>2.9999999999999997E-4</v>
      </c>
      <c r="AO188" s="27">
        <v>9.0699999999999999E-3</v>
      </c>
      <c r="AP188" s="27">
        <v>0.13020999999999999</v>
      </c>
      <c r="AQ188" s="19">
        <v>9.9790000000000004E-2</v>
      </c>
      <c r="AR188" s="27">
        <v>2.154E-2</v>
      </c>
      <c r="AS188" s="27">
        <v>6.1879999999999998E-2</v>
      </c>
      <c r="AT188" s="19">
        <v>0.33099000000000001</v>
      </c>
      <c r="AU188" s="27">
        <v>4.7469999999999998E-2</v>
      </c>
      <c r="AV188" s="19">
        <v>0.58552999999999999</v>
      </c>
      <c r="AW188" s="27">
        <v>3.5100000000000001E-3</v>
      </c>
      <c r="AX188" s="27">
        <v>5</v>
      </c>
      <c r="AY188" s="27">
        <v>0.10437</v>
      </c>
      <c r="AZ188" s="27">
        <v>9.7619999999999998E-2</v>
      </c>
      <c r="BA188" s="27">
        <v>2.5899999999999999E-3</v>
      </c>
      <c r="BB188" s="27">
        <v>0.10782</v>
      </c>
      <c r="BC188" s="27">
        <v>9.4800000000000006E-3</v>
      </c>
      <c r="BD188" s="27">
        <v>4.478E-2</v>
      </c>
      <c r="BE188" s="27">
        <v>9.9260000000000001E-2</v>
      </c>
      <c r="BF188" s="27">
        <v>0.31569999999999998</v>
      </c>
      <c r="BG188" s="27">
        <v>0.60348999999999997</v>
      </c>
      <c r="BH188" s="27">
        <v>1.6969999999999999E-2</v>
      </c>
      <c r="BI188" s="27">
        <v>0.14804</v>
      </c>
      <c r="BJ188" s="19">
        <v>0.24263999999999999</v>
      </c>
      <c r="BK188" s="27">
        <v>5</v>
      </c>
      <c r="BL188" s="27">
        <v>1.2630000000000001E-2</v>
      </c>
      <c r="BM188" s="27">
        <v>8.6349999999999996E-2</v>
      </c>
      <c r="BN188" s="27">
        <v>8.7970000000000007E-2</v>
      </c>
      <c r="BO188" s="19">
        <v>0.20974999999999999</v>
      </c>
      <c r="BP188" s="27">
        <v>3.3800000000000002E-3</v>
      </c>
      <c r="BQ188" s="27">
        <v>9.9699999999999997E-3</v>
      </c>
      <c r="BR188" s="27">
        <v>3.032E-2</v>
      </c>
      <c r="BS188" s="27">
        <v>2.3480000000000001E-2</v>
      </c>
      <c r="BT188" s="27">
        <v>3.0400000000000002E-3</v>
      </c>
      <c r="BU188" s="19">
        <v>7.2510000000000005E-2</v>
      </c>
      <c r="BV188" s="27">
        <v>0.73133000000000004</v>
      </c>
      <c r="BW188" s="27">
        <v>0.13702</v>
      </c>
      <c r="BX188" s="27">
        <v>4.2000000000000002E-4</v>
      </c>
      <c r="BY188" s="27">
        <v>9.3679999999999999E-2</v>
      </c>
      <c r="BZ188" s="27">
        <v>2.8729999999999999E-2</v>
      </c>
      <c r="CA188" s="19">
        <v>6.2738699999999996</v>
      </c>
      <c r="CB188" s="19">
        <v>7.38551</v>
      </c>
      <c r="CC188" s="27">
        <v>2.3400000000000001E-3</v>
      </c>
      <c r="CD188" s="27">
        <v>1.8000000000000001E-4</v>
      </c>
      <c r="CE188" s="27">
        <v>5</v>
      </c>
      <c r="CF188" s="27">
        <v>1.788E-2</v>
      </c>
      <c r="CG188" s="27">
        <v>0.28908</v>
      </c>
      <c r="CH188" s="27">
        <v>5.1700000000000003E-2</v>
      </c>
      <c r="CI188" s="27">
        <v>0.31273000000000001</v>
      </c>
      <c r="CJ188" s="27">
        <v>0.25864999999999999</v>
      </c>
      <c r="CK188" s="27">
        <v>9.1560000000000002E-2</v>
      </c>
      <c r="CL188" s="27">
        <v>4.0099999999999997E-3</v>
      </c>
      <c r="CM188" s="27">
        <v>1.2359999999999999E-2</v>
      </c>
      <c r="CN188" s="27">
        <v>5</v>
      </c>
      <c r="CO188" s="27">
        <v>1.73E-3</v>
      </c>
      <c r="CP188" s="27">
        <v>2.036E-2</v>
      </c>
      <c r="CQ188" s="27">
        <v>5.919E-2</v>
      </c>
      <c r="CR188" s="27">
        <v>2.75E-2</v>
      </c>
      <c r="CS188" s="27">
        <v>3.9649999999999998E-2</v>
      </c>
      <c r="CT188" s="27">
        <v>2.3189999999999999E-2</v>
      </c>
      <c r="CU188" s="27">
        <v>2.7550000000000002E-2</v>
      </c>
      <c r="CV188" s="27">
        <v>0.18820999999999999</v>
      </c>
      <c r="CW188" s="27">
        <v>1.2899999999999999E-3</v>
      </c>
      <c r="CX188" s="27">
        <v>3.9059999999999997E-2</v>
      </c>
      <c r="CY188" s="27">
        <v>2.9399999999999999E-2</v>
      </c>
      <c r="CZ188" s="27">
        <v>2.14E-3</v>
      </c>
      <c r="DA188" s="27">
        <v>8.1399999999999997E-3</v>
      </c>
      <c r="DB188" s="27">
        <v>2.495E-2</v>
      </c>
      <c r="DC188" s="27">
        <v>4.981E-2</v>
      </c>
      <c r="DD188" s="27">
        <v>2.9199999999999999E-3</v>
      </c>
      <c r="DE188" s="27">
        <v>0.59977999999999998</v>
      </c>
      <c r="DF188" s="27">
        <v>1.209E-2</v>
      </c>
      <c r="DG188" s="27">
        <v>3.4499999999999999E-3</v>
      </c>
      <c r="DH188" s="27">
        <v>0.27660000000000001</v>
      </c>
    </row>
    <row r="189" spans="1:112" s="28" customFormat="1" x14ac:dyDescent="0.15">
      <c r="A189" s="27" t="s">
        <v>298</v>
      </c>
      <c r="B189" s="27">
        <v>3.8709899999999999</v>
      </c>
      <c r="C189" s="27">
        <v>0.73436999999999997</v>
      </c>
      <c r="D189" s="27">
        <v>2.3102499999999999</v>
      </c>
      <c r="E189" s="27">
        <v>1.6109999999999999E-2</v>
      </c>
      <c r="F189" s="27">
        <v>3.9208400000000001</v>
      </c>
      <c r="G189" s="27">
        <v>3.8552</v>
      </c>
      <c r="H189" s="27">
        <v>1.24417</v>
      </c>
      <c r="I189" s="27">
        <v>3.9230000000000001E-2</v>
      </c>
      <c r="J189" s="27">
        <v>0</v>
      </c>
      <c r="K189" s="27">
        <v>0</v>
      </c>
      <c r="L189" s="27">
        <v>7.22E-2</v>
      </c>
      <c r="M189" s="27">
        <v>12.10736</v>
      </c>
      <c r="N189" s="27">
        <v>9.38035</v>
      </c>
      <c r="O189" s="27">
        <v>3.4200000000000001E-2</v>
      </c>
      <c r="P189" s="27">
        <v>0.41759000000000002</v>
      </c>
      <c r="Q189" s="27">
        <v>1.12432</v>
      </c>
      <c r="R189" s="27">
        <v>2.0080000000000001E-2</v>
      </c>
      <c r="S189" s="27">
        <v>3.074E-2</v>
      </c>
      <c r="T189" s="27">
        <v>1.255E-2</v>
      </c>
      <c r="U189" s="27">
        <v>8.1350000000000006E-2</v>
      </c>
      <c r="V189" s="27">
        <v>0.32813999999999999</v>
      </c>
      <c r="W189" s="27">
        <v>7.9699999999999997E-3</v>
      </c>
      <c r="X189" s="27">
        <v>2.9309999999999999E-2</v>
      </c>
      <c r="Y189" s="27">
        <v>1.342E-2</v>
      </c>
      <c r="Z189" s="27">
        <v>2.33E-3</v>
      </c>
      <c r="AA189" s="19">
        <v>0.22447</v>
      </c>
      <c r="AB189" s="19">
        <v>0.59143000000000001</v>
      </c>
      <c r="AC189" s="27">
        <v>9.6750000000000003E-2</v>
      </c>
      <c r="AD189" s="27">
        <v>1.6910000000000001E-2</v>
      </c>
      <c r="AE189" s="27">
        <v>1.7330000000000002E-2</v>
      </c>
      <c r="AF189" s="19">
        <v>5.1641399999999997</v>
      </c>
      <c r="AG189" s="27">
        <v>0.69657000000000002</v>
      </c>
      <c r="AH189" s="27">
        <v>1.4503900000000001</v>
      </c>
      <c r="AI189" s="27">
        <v>0.18461</v>
      </c>
      <c r="AJ189" s="27">
        <v>0.1706</v>
      </c>
      <c r="AK189" s="27">
        <v>8.5989999999999997E-2</v>
      </c>
      <c r="AL189" s="27">
        <v>0.12617</v>
      </c>
      <c r="AM189" s="27">
        <v>0.11315</v>
      </c>
      <c r="AN189" s="27">
        <v>4.8199999999999996E-3</v>
      </c>
      <c r="AO189" s="27">
        <v>8.7100000000000007E-3</v>
      </c>
      <c r="AP189" s="27">
        <v>0.15098</v>
      </c>
      <c r="AQ189" s="19">
        <v>0.13064000000000001</v>
      </c>
      <c r="AR189" s="27">
        <v>2.562E-2</v>
      </c>
      <c r="AS189" s="27">
        <v>6.3740000000000005E-2</v>
      </c>
      <c r="AT189" s="19">
        <v>0.31731999999999999</v>
      </c>
      <c r="AU189" s="27">
        <v>4.7879999999999999E-2</v>
      </c>
      <c r="AV189" s="19">
        <v>0.53549000000000002</v>
      </c>
      <c r="AW189" s="27">
        <v>2.9399999999999999E-3</v>
      </c>
      <c r="AX189" s="27">
        <v>5</v>
      </c>
      <c r="AY189" s="27">
        <v>0.11743000000000001</v>
      </c>
      <c r="AZ189" s="27">
        <v>0.13288</v>
      </c>
      <c r="BA189" s="27">
        <v>1.73E-3</v>
      </c>
      <c r="BB189" s="27">
        <v>0.23823</v>
      </c>
      <c r="BC189" s="27">
        <v>2.1340000000000001E-2</v>
      </c>
      <c r="BD189" s="27">
        <v>9.3410000000000007E-2</v>
      </c>
      <c r="BE189" s="27">
        <v>0.11006000000000001</v>
      </c>
      <c r="BF189" s="27">
        <v>0.37375000000000003</v>
      </c>
      <c r="BG189" s="27">
        <v>0.68989</v>
      </c>
      <c r="BH189" s="27">
        <v>1.686E-2</v>
      </c>
      <c r="BI189" s="27">
        <v>0.38244</v>
      </c>
      <c r="BJ189" s="19">
        <v>0.38893</v>
      </c>
      <c r="BK189" s="27">
        <v>5</v>
      </c>
      <c r="BL189" s="27">
        <v>1.8329999999999999E-2</v>
      </c>
      <c r="BM189" s="27">
        <v>0.23513999999999999</v>
      </c>
      <c r="BN189" s="27">
        <v>0.12959999999999999</v>
      </c>
      <c r="BO189" s="19">
        <v>0.24346000000000001</v>
      </c>
      <c r="BP189" s="27">
        <v>3.3999999999999998E-3</v>
      </c>
      <c r="BQ189" s="27">
        <v>1.489E-2</v>
      </c>
      <c r="BR189" s="27">
        <v>0.11068</v>
      </c>
      <c r="BS189" s="27">
        <v>6.2010000000000003E-2</v>
      </c>
      <c r="BT189" s="27">
        <v>4.8999999999999998E-4</v>
      </c>
      <c r="BU189" s="19">
        <v>7.2980000000000003E-2</v>
      </c>
      <c r="BV189" s="27">
        <v>1.3669500000000001</v>
      </c>
      <c r="BW189" s="27">
        <v>0.24263000000000001</v>
      </c>
      <c r="BX189" s="27">
        <v>1.1199999999999999E-3</v>
      </c>
      <c r="BY189" s="27">
        <v>0.12016</v>
      </c>
      <c r="BZ189" s="27">
        <v>5.2240000000000002E-2</v>
      </c>
      <c r="CA189" s="19">
        <v>9.1202699999999997</v>
      </c>
      <c r="CB189" s="19">
        <v>8.3382299999999994</v>
      </c>
      <c r="CC189" s="27">
        <v>7.6000000000000004E-4</v>
      </c>
      <c r="CD189" s="27">
        <v>2.7E-4</v>
      </c>
      <c r="CE189" s="27">
        <v>5</v>
      </c>
      <c r="CF189" s="27">
        <v>1.9949999999999999E-2</v>
      </c>
      <c r="CG189" s="27">
        <v>0.33562999999999998</v>
      </c>
      <c r="CH189" s="27">
        <v>4.8719999999999999E-2</v>
      </c>
      <c r="CI189" s="27">
        <v>0.32773000000000002</v>
      </c>
      <c r="CJ189" s="27">
        <v>0.26519999999999999</v>
      </c>
      <c r="CK189" s="27">
        <v>0.14437</v>
      </c>
      <c r="CL189" s="27">
        <v>6.0999999999999997E-4</v>
      </c>
      <c r="CM189" s="27">
        <v>1.1610000000000001E-2</v>
      </c>
      <c r="CN189" s="27">
        <v>5</v>
      </c>
      <c r="CO189" s="27">
        <v>1.2099999999999999E-3</v>
      </c>
      <c r="CP189" s="27">
        <v>1.7430000000000001E-2</v>
      </c>
      <c r="CQ189" s="27">
        <v>4.02E-2</v>
      </c>
      <c r="CR189" s="27">
        <v>1.848E-2</v>
      </c>
      <c r="CS189" s="27">
        <v>4.0599999999999997E-2</v>
      </c>
      <c r="CT189" s="27">
        <v>1.3639999999999999E-2</v>
      </c>
      <c r="CU189" s="27">
        <v>1.865E-2</v>
      </c>
      <c r="CV189" s="27">
        <v>0.11133999999999999</v>
      </c>
      <c r="CW189" s="27">
        <v>3.2000000000000003E-4</v>
      </c>
      <c r="CX189" s="27">
        <v>1.8350000000000002E-2</v>
      </c>
      <c r="CY189" s="27">
        <v>1.9040000000000001E-2</v>
      </c>
      <c r="CZ189" s="27">
        <v>2.3700000000000001E-3</v>
      </c>
      <c r="DA189" s="27">
        <v>6.0600000000000003E-3</v>
      </c>
      <c r="DB189" s="27">
        <v>1.584E-2</v>
      </c>
      <c r="DC189" s="27">
        <v>3.9530000000000003E-2</v>
      </c>
      <c r="DD189" s="27">
        <v>2.5500000000000002E-3</v>
      </c>
      <c r="DE189" s="27">
        <v>1.10951</v>
      </c>
      <c r="DF189" s="27">
        <v>6.3499999999999997E-3</v>
      </c>
      <c r="DG189" s="27">
        <v>4.1200000000000004E-3</v>
      </c>
      <c r="DH189" s="27">
        <v>0.28421000000000002</v>
      </c>
    </row>
    <row r="190" spans="1:112" s="28" customFormat="1" x14ac:dyDescent="0.15">
      <c r="A190" s="27" t="s">
        <v>299</v>
      </c>
      <c r="B190" s="27">
        <v>4.1398900000000003</v>
      </c>
      <c r="C190" s="27">
        <v>3.0741999999999998</v>
      </c>
      <c r="D190" s="27">
        <v>7.7521800000000001</v>
      </c>
      <c r="E190" s="27">
        <v>0.62424000000000002</v>
      </c>
      <c r="F190" s="27">
        <v>2.66567</v>
      </c>
      <c r="G190" s="27">
        <v>4.0097100000000001</v>
      </c>
      <c r="H190" s="27">
        <v>2.9096600000000001</v>
      </c>
      <c r="I190" s="27">
        <v>8.566E-2</v>
      </c>
      <c r="J190" s="27">
        <v>7.7109999999999998E-2</v>
      </c>
      <c r="K190" s="27">
        <v>5.9199999999999999E-3</v>
      </c>
      <c r="L190" s="27">
        <v>0.31613999999999998</v>
      </c>
      <c r="M190" s="27">
        <v>4.3433599999999997</v>
      </c>
      <c r="N190" s="27">
        <v>3.0257299999999998</v>
      </c>
      <c r="O190" s="27">
        <v>1.1900000000000001E-3</v>
      </c>
      <c r="P190" s="27">
        <v>0.68428999999999995</v>
      </c>
      <c r="Q190" s="27">
        <v>1.0178</v>
      </c>
      <c r="R190" s="27">
        <v>3.015E-2</v>
      </c>
      <c r="S190" s="27">
        <v>7.4359999999999996E-2</v>
      </c>
      <c r="T190" s="27">
        <v>1.3979999999999999E-2</v>
      </c>
      <c r="U190" s="27">
        <v>3.6380000000000003E-2</v>
      </c>
      <c r="V190" s="27">
        <v>7.2456199999999997</v>
      </c>
      <c r="W190" s="27">
        <v>0.13184000000000001</v>
      </c>
      <c r="X190" s="27">
        <v>3.4119999999999998E-2</v>
      </c>
      <c r="Y190" s="27">
        <v>8.6379999999999998E-2</v>
      </c>
      <c r="Z190" s="27">
        <v>1.1310000000000001E-2</v>
      </c>
      <c r="AA190" s="19">
        <v>0.43675999999999998</v>
      </c>
      <c r="AB190" s="19">
        <v>0.49786000000000002</v>
      </c>
      <c r="AC190" s="27">
        <v>8.4699999999999998E-2</v>
      </c>
      <c r="AD190" s="27">
        <v>1.6990000000000002E-2</v>
      </c>
      <c r="AE190" s="27">
        <v>2.7550000000000002E-2</v>
      </c>
      <c r="AF190" s="19">
        <v>6.0116199999999997</v>
      </c>
      <c r="AG190" s="27">
        <v>0.84175999999999995</v>
      </c>
      <c r="AH190" s="27">
        <v>27.151450000000001</v>
      </c>
      <c r="AI190" s="27">
        <v>1.34971</v>
      </c>
      <c r="AJ190" s="27">
        <v>0.66822999999999999</v>
      </c>
      <c r="AK190" s="27">
        <v>0.14971000000000001</v>
      </c>
      <c r="AL190" s="27">
        <v>0.37333</v>
      </c>
      <c r="AM190" s="27">
        <v>0.46514</v>
      </c>
      <c r="AN190" s="27">
        <v>2.2890000000000001E-2</v>
      </c>
      <c r="AO190" s="27">
        <v>2.981E-2</v>
      </c>
      <c r="AP190" s="27">
        <v>0.97848999999999997</v>
      </c>
      <c r="AQ190" s="19">
        <v>0.27786</v>
      </c>
      <c r="AR190" s="27">
        <v>0.1077</v>
      </c>
      <c r="AS190" s="27">
        <v>5.391E-2</v>
      </c>
      <c r="AT190" s="19">
        <v>0.16869999999999999</v>
      </c>
      <c r="AU190" s="27">
        <v>0.26005</v>
      </c>
      <c r="AV190" s="19">
        <v>1.1962900000000001</v>
      </c>
      <c r="AW190" s="27">
        <v>1.0279999999999999E-2</v>
      </c>
      <c r="AX190" s="27">
        <v>5</v>
      </c>
      <c r="AY190" s="27">
        <v>0.15819</v>
      </c>
      <c r="AZ190" s="27">
        <v>0.36091000000000001</v>
      </c>
      <c r="BA190" s="27">
        <v>3.49E-3</v>
      </c>
      <c r="BB190" s="27">
        <v>0.10921</v>
      </c>
      <c r="BC190" s="27">
        <v>1.464E-2</v>
      </c>
      <c r="BD190" s="27">
        <v>0.10432</v>
      </c>
      <c r="BE190" s="27">
        <v>0.19699</v>
      </c>
      <c r="BF190" s="27">
        <v>12.97959</v>
      </c>
      <c r="BG190" s="27">
        <v>1.0052399999999999</v>
      </c>
      <c r="BH190" s="27">
        <v>3.1050000000000001E-2</v>
      </c>
      <c r="BI190" s="27">
        <v>0.15787000000000001</v>
      </c>
      <c r="BJ190" s="19">
        <v>0.25022</v>
      </c>
      <c r="BK190" s="27">
        <v>5</v>
      </c>
      <c r="BL190" s="27">
        <v>6.7489999999999994E-2</v>
      </c>
      <c r="BM190" s="27">
        <v>0.13574</v>
      </c>
      <c r="BN190" s="27">
        <v>2.2543899999999999</v>
      </c>
      <c r="BO190" s="19">
        <v>0.25023000000000001</v>
      </c>
      <c r="BP190" s="27">
        <v>3.62E-3</v>
      </c>
      <c r="BQ190" s="27">
        <v>1.66E-2</v>
      </c>
      <c r="BR190" s="27">
        <v>8.7110000000000007E-2</v>
      </c>
      <c r="BS190" s="27">
        <v>4.9020000000000001E-2</v>
      </c>
      <c r="BT190" s="27">
        <v>6.7499999999999999E-3</v>
      </c>
      <c r="BU190" s="19">
        <v>0.26990999999999998</v>
      </c>
      <c r="BV190" s="27">
        <v>8.3438300000000005</v>
      </c>
      <c r="BW190" s="27">
        <v>0.30586999999999998</v>
      </c>
      <c r="BX190" s="27">
        <v>2E-3</v>
      </c>
      <c r="BY190" s="27">
        <v>0.12605</v>
      </c>
      <c r="BZ190" s="27">
        <v>2.6179999999999998E-2</v>
      </c>
      <c r="CA190" s="19">
        <v>5.7471699999999997</v>
      </c>
      <c r="CB190" s="19">
        <v>15.16465</v>
      </c>
      <c r="CC190" s="27">
        <v>1.9499999999999999E-3</v>
      </c>
      <c r="CD190" s="27">
        <v>3.0400000000000002E-3</v>
      </c>
      <c r="CE190" s="27">
        <v>5</v>
      </c>
      <c r="CF190" s="27">
        <v>2.1760000000000002E-2</v>
      </c>
      <c r="CG190" s="27">
        <v>5.0101199999999997</v>
      </c>
      <c r="CH190" s="27">
        <v>0.21651000000000001</v>
      </c>
      <c r="CI190" s="27">
        <v>3.6096900000000001</v>
      </c>
      <c r="CJ190" s="27">
        <v>2.69103</v>
      </c>
      <c r="CK190" s="27">
        <v>0.61578999999999995</v>
      </c>
      <c r="CL190" s="27">
        <v>2.1900000000000001E-3</v>
      </c>
      <c r="CM190" s="27">
        <v>0.10407</v>
      </c>
      <c r="CN190" s="27">
        <v>5</v>
      </c>
      <c r="CO190" s="27">
        <v>1.98E-3</v>
      </c>
      <c r="CP190" s="27">
        <v>0.24223</v>
      </c>
      <c r="CQ190" s="27">
        <v>0.37354999999999999</v>
      </c>
      <c r="CR190" s="27">
        <v>0.15407000000000001</v>
      </c>
      <c r="CS190" s="27">
        <v>0.13622000000000001</v>
      </c>
      <c r="CT190" s="27">
        <v>6.5519999999999995E-2</v>
      </c>
      <c r="CU190" s="27">
        <v>0.15529000000000001</v>
      </c>
      <c r="CV190" s="27">
        <v>0.39473000000000003</v>
      </c>
      <c r="CW190" s="27">
        <v>1.4300000000000001E-3</v>
      </c>
      <c r="CX190" s="27">
        <v>1.3429999999999999E-2</v>
      </c>
      <c r="CY190" s="27">
        <v>5.3490000000000003E-2</v>
      </c>
      <c r="CZ190" s="27">
        <v>7.5100000000000002E-3</v>
      </c>
      <c r="DA190" s="27">
        <v>1.856E-2</v>
      </c>
      <c r="DB190" s="27">
        <v>4.6129999999999997E-2</v>
      </c>
      <c r="DC190" s="27">
        <v>7.0629999999999998E-2</v>
      </c>
      <c r="DD190" s="27">
        <v>3.2499999999999999E-3</v>
      </c>
      <c r="DE190" s="27">
        <v>2.4380700000000002</v>
      </c>
      <c r="DF190" s="27">
        <v>3.184E-2</v>
      </c>
      <c r="DG190" s="27">
        <v>7.2700000000000004E-3</v>
      </c>
      <c r="DH190" s="27">
        <v>0.47099000000000002</v>
      </c>
    </row>
    <row r="191" spans="1:112" s="8" customFormat="1" x14ac:dyDescent="0.15">
      <c r="A191" s="9" t="s">
        <v>300</v>
      </c>
      <c r="B191" s="9">
        <v>3.9975200000000002</v>
      </c>
      <c r="C191" s="9">
        <v>0.72853000000000001</v>
      </c>
      <c r="D191" s="9">
        <v>1.7111400000000001</v>
      </c>
      <c r="E191" s="9">
        <v>2.6710000000000001E-2</v>
      </c>
      <c r="F191" s="9">
        <v>1.3741399999999999</v>
      </c>
      <c r="G191" s="9">
        <v>2.4196800000000001</v>
      </c>
      <c r="H191" s="9">
        <v>1.30077</v>
      </c>
      <c r="I191" s="9">
        <v>4.9950000000000001E-2</v>
      </c>
      <c r="J191" s="9">
        <v>0</v>
      </c>
      <c r="K191" s="9">
        <v>0</v>
      </c>
      <c r="L191" s="9">
        <v>5.2780000000000001E-2</v>
      </c>
      <c r="M191" s="9">
        <v>2.4295399999999998</v>
      </c>
      <c r="N191" s="9">
        <v>1.8014300000000001</v>
      </c>
      <c r="O191" s="9">
        <v>3.8330000000000003E-2</v>
      </c>
      <c r="P191" s="9">
        <v>0.29407</v>
      </c>
      <c r="Q191" s="9">
        <v>1.1369</v>
      </c>
      <c r="R191" s="9">
        <v>3.1859999999999999E-2</v>
      </c>
      <c r="S191" s="9">
        <v>1.8700000000000001E-2</v>
      </c>
      <c r="T191" s="9">
        <v>1.6979999999999999E-2</v>
      </c>
      <c r="U191" s="9">
        <v>4.6449999999999998E-2</v>
      </c>
      <c r="V191" s="9">
        <v>0.55005999999999999</v>
      </c>
      <c r="W191" s="9">
        <v>8.5599999999999999E-3</v>
      </c>
      <c r="X191" s="9">
        <v>1.0109999999999999E-2</v>
      </c>
      <c r="Y191" s="9">
        <v>1.6820000000000002E-2</v>
      </c>
      <c r="Z191" s="9">
        <v>1.6000000000000001E-4</v>
      </c>
      <c r="AA191" s="25">
        <v>0.36553000000000002</v>
      </c>
      <c r="AB191" s="25">
        <v>0.73458999999999997</v>
      </c>
      <c r="AC191" s="9">
        <v>8.7029999999999996E-2</v>
      </c>
      <c r="AD191" s="9">
        <v>4.5500000000000002E-3</v>
      </c>
      <c r="AE191" s="9">
        <v>1.528E-2</v>
      </c>
      <c r="AF191" s="25">
        <v>5.1343100000000002</v>
      </c>
      <c r="AG191" s="9">
        <v>1.1206499999999999</v>
      </c>
      <c r="AH191" s="9">
        <v>0.92715000000000003</v>
      </c>
      <c r="AI191" s="9">
        <v>0.12715000000000001</v>
      </c>
      <c r="AJ191" s="9">
        <v>8.6870000000000003E-2</v>
      </c>
      <c r="AK191" s="9">
        <v>1.469E-2</v>
      </c>
      <c r="AL191" s="9">
        <v>0.12512000000000001</v>
      </c>
      <c r="AM191" s="9">
        <v>7.0010000000000003E-2</v>
      </c>
      <c r="AN191" s="9">
        <v>7.5700000000000003E-3</v>
      </c>
      <c r="AO191" s="9">
        <v>4.2399999999999998E-3</v>
      </c>
      <c r="AP191" s="9">
        <v>0.1192</v>
      </c>
      <c r="AQ191" s="25">
        <v>6.3490000000000005E-2</v>
      </c>
      <c r="AR191" s="9">
        <v>2.2679999999999999E-2</v>
      </c>
      <c r="AS191" s="9">
        <v>5.808E-2</v>
      </c>
      <c r="AT191" s="25">
        <v>0.29994999999999999</v>
      </c>
      <c r="AU191" s="9">
        <v>3.95E-2</v>
      </c>
      <c r="AV191" s="25">
        <v>0.62300999999999995</v>
      </c>
      <c r="AW191" s="9">
        <v>3.5500000000000002E-3</v>
      </c>
      <c r="AX191" s="9">
        <v>5</v>
      </c>
      <c r="AY191" s="9">
        <v>7.2849999999999998E-2</v>
      </c>
      <c r="AZ191" s="9">
        <v>5.7820000000000003E-2</v>
      </c>
      <c r="BA191" s="9">
        <v>3.4399999999999999E-3</v>
      </c>
      <c r="BB191" s="9">
        <v>4.7120000000000002E-2</v>
      </c>
      <c r="BC191" s="9">
        <v>1.1220000000000001E-2</v>
      </c>
      <c r="BD191" s="9">
        <v>2.1780000000000001E-2</v>
      </c>
      <c r="BE191" s="9">
        <v>0.11569</v>
      </c>
      <c r="BF191" s="9">
        <v>0.73128000000000004</v>
      </c>
      <c r="BG191" s="9">
        <v>0.54993000000000003</v>
      </c>
      <c r="BH191" s="9">
        <v>1.18E-2</v>
      </c>
      <c r="BI191" s="9">
        <v>1.9E-2</v>
      </c>
      <c r="BJ191" s="25">
        <v>0.59128999999999998</v>
      </c>
      <c r="BK191" s="9">
        <v>5</v>
      </c>
      <c r="BL191" s="9">
        <v>1.84E-2</v>
      </c>
      <c r="BM191" s="9">
        <v>3.5099999999999999E-2</v>
      </c>
      <c r="BN191" s="9">
        <v>0.18723999999999999</v>
      </c>
      <c r="BO191" s="25">
        <v>0.25540000000000002</v>
      </c>
      <c r="BP191" s="9">
        <v>1.5499999999999999E-3</v>
      </c>
      <c r="BQ191" s="9">
        <v>5.3600000000000002E-3</v>
      </c>
      <c r="BR191" s="9">
        <v>1.8020000000000001E-2</v>
      </c>
      <c r="BS191" s="9">
        <v>1.1650000000000001E-2</v>
      </c>
      <c r="BT191" s="9">
        <v>2.4099999999999998E-3</v>
      </c>
      <c r="BU191" s="25">
        <v>4.972E-2</v>
      </c>
      <c r="BV191" s="9">
        <v>1.0402899999999999</v>
      </c>
      <c r="BW191" s="9">
        <v>0.10007000000000001</v>
      </c>
      <c r="BX191" s="9">
        <v>1.0200000000000001E-3</v>
      </c>
      <c r="BY191" s="9">
        <v>3.4750000000000003E-2</v>
      </c>
      <c r="BZ191" s="9">
        <v>1.8929999999999999E-2</v>
      </c>
      <c r="CA191" s="25">
        <v>8.8846000000000007</v>
      </c>
      <c r="CB191" s="25">
        <v>6.8471599999999997</v>
      </c>
      <c r="CC191" s="9">
        <v>1.2E-4</v>
      </c>
      <c r="CD191" s="9">
        <v>9.0000000000000006E-5</v>
      </c>
      <c r="CE191" s="9">
        <v>5</v>
      </c>
      <c r="CF191" s="9">
        <v>1.745E-2</v>
      </c>
      <c r="CG191" s="9">
        <v>0.67371000000000003</v>
      </c>
      <c r="CH191" s="9">
        <v>9.0929999999999997E-2</v>
      </c>
      <c r="CI191" s="9">
        <v>0.72675000000000001</v>
      </c>
      <c r="CJ191" s="9">
        <v>0.51046999999999998</v>
      </c>
      <c r="CK191" s="9">
        <v>0.11351</v>
      </c>
      <c r="CL191" s="9">
        <v>2.3400000000000001E-3</v>
      </c>
      <c r="CM191" s="9">
        <v>1.542E-2</v>
      </c>
      <c r="CN191" s="9">
        <v>5</v>
      </c>
      <c r="CO191" s="9">
        <v>2.0799999999999998E-3</v>
      </c>
      <c r="CP191" s="9">
        <v>4.0079999999999998E-2</v>
      </c>
      <c r="CQ191" s="9">
        <v>8.2110000000000002E-2</v>
      </c>
      <c r="CR191" s="9">
        <v>4.0689999999999997E-2</v>
      </c>
      <c r="CS191" s="9">
        <v>7.7109999999999998E-2</v>
      </c>
      <c r="CT191" s="9">
        <v>2.3740000000000001E-2</v>
      </c>
      <c r="CU191" s="9">
        <v>3.4430000000000002E-2</v>
      </c>
      <c r="CV191" s="9">
        <v>0.16933999999999999</v>
      </c>
      <c r="CW191" s="9">
        <v>9.3999999999999997E-4</v>
      </c>
      <c r="CX191" s="9">
        <v>1.234E-2</v>
      </c>
      <c r="CY191" s="9">
        <v>2.6040000000000001E-2</v>
      </c>
      <c r="CZ191" s="9">
        <v>4.0699999999999998E-3</v>
      </c>
      <c r="DA191" s="9">
        <v>8.0300000000000007E-3</v>
      </c>
      <c r="DB191" s="9">
        <v>2.4590000000000001E-2</v>
      </c>
      <c r="DC191" s="9">
        <v>5.4960000000000002E-2</v>
      </c>
      <c r="DD191" s="9">
        <v>3.3899999999999998E-3</v>
      </c>
      <c r="DE191" s="9">
        <v>2.6253500000000001</v>
      </c>
      <c r="DF191" s="9">
        <v>1.558E-2</v>
      </c>
      <c r="DG191" s="9">
        <v>7.2899999999999996E-3</v>
      </c>
      <c r="DH191" s="9">
        <v>0.54003000000000001</v>
      </c>
    </row>
    <row r="192" spans="1:112" s="8" customFormat="1" x14ac:dyDescent="0.15">
      <c r="A192" s="9" t="s">
        <v>301</v>
      </c>
      <c r="B192" s="9">
        <v>3.5160499999999999</v>
      </c>
      <c r="C192" s="9">
        <v>0.86614000000000002</v>
      </c>
      <c r="D192" s="9">
        <v>1.9774700000000001</v>
      </c>
      <c r="E192" s="9">
        <v>5.2900000000000003E-2</v>
      </c>
      <c r="F192" s="9">
        <v>2.0342899999999999</v>
      </c>
      <c r="G192" s="9">
        <v>4.34849</v>
      </c>
      <c r="H192" s="9">
        <v>1.3833599999999999</v>
      </c>
      <c r="I192" s="9">
        <v>6.7960000000000007E-2</v>
      </c>
      <c r="J192" s="9">
        <v>0</v>
      </c>
      <c r="K192" s="9">
        <v>1.0449999999999999E-2</v>
      </c>
      <c r="L192" s="9">
        <v>9.0450000000000003E-2</v>
      </c>
      <c r="M192" s="9">
        <v>5.8273200000000003</v>
      </c>
      <c r="N192" s="9">
        <v>5.2993199999999998</v>
      </c>
      <c r="O192" s="9">
        <v>3.8309999999999997E-2</v>
      </c>
      <c r="P192" s="9">
        <v>0.29958000000000001</v>
      </c>
      <c r="Q192" s="9">
        <v>1.0413399999999999</v>
      </c>
      <c r="R192" s="9">
        <v>2.945E-2</v>
      </c>
      <c r="S192" s="9">
        <v>3.5409999999999997E-2</v>
      </c>
      <c r="T192" s="9">
        <v>1.5100000000000001E-2</v>
      </c>
      <c r="U192" s="9">
        <v>3.2250000000000001E-2</v>
      </c>
      <c r="V192" s="9">
        <v>0.54442999999999997</v>
      </c>
      <c r="W192" s="9">
        <v>1.0619999999999999E-2</v>
      </c>
      <c r="X192" s="9">
        <v>3.2980000000000002E-2</v>
      </c>
      <c r="Y192" s="9">
        <v>4.829E-2</v>
      </c>
      <c r="Z192" s="9">
        <v>3.9699999999999996E-3</v>
      </c>
      <c r="AA192" s="25">
        <v>0.20199</v>
      </c>
      <c r="AB192" s="25">
        <v>0.59406000000000003</v>
      </c>
      <c r="AC192" s="9">
        <v>8.6999999999999994E-2</v>
      </c>
      <c r="AD192" s="9">
        <v>2.2699999999999999E-3</v>
      </c>
      <c r="AE192" s="9">
        <v>2.4590000000000001E-2</v>
      </c>
      <c r="AF192" s="25">
        <v>4.7788199999999996</v>
      </c>
      <c r="AG192" s="9">
        <v>1.6165400000000001</v>
      </c>
      <c r="AH192" s="9">
        <v>1.4051100000000001</v>
      </c>
      <c r="AI192" s="9">
        <v>0.17508000000000001</v>
      </c>
      <c r="AJ192" s="9">
        <v>9.9269999999999997E-2</v>
      </c>
      <c r="AK192" s="9">
        <v>9.3679999999999999E-2</v>
      </c>
      <c r="AL192" s="9">
        <v>0.25212000000000001</v>
      </c>
      <c r="AM192" s="9">
        <v>0.14341999999999999</v>
      </c>
      <c r="AN192" s="9">
        <v>6.2599999999999999E-3</v>
      </c>
      <c r="AO192" s="9">
        <v>2.2069999999999999E-2</v>
      </c>
      <c r="AP192" s="9">
        <v>0.23499</v>
      </c>
      <c r="AQ192" s="25">
        <v>5.8009999999999999E-2</v>
      </c>
      <c r="AR192" s="9">
        <v>3.5790000000000002E-2</v>
      </c>
      <c r="AS192" s="9">
        <v>6.6589999999999996E-2</v>
      </c>
      <c r="AT192" s="25">
        <v>0.31840000000000002</v>
      </c>
      <c r="AU192" s="9">
        <v>6.6350000000000006E-2</v>
      </c>
      <c r="AV192" s="25">
        <v>0.65249000000000001</v>
      </c>
      <c r="AW192" s="9">
        <v>3.8700000000000002E-3</v>
      </c>
      <c r="AX192" s="9">
        <v>5</v>
      </c>
      <c r="AY192" s="9">
        <v>0.15334999999999999</v>
      </c>
      <c r="AZ192" s="9">
        <v>0.11391999999999999</v>
      </c>
      <c r="BA192" s="9">
        <v>4.2599999999999999E-3</v>
      </c>
      <c r="BB192" s="9">
        <v>9.2230000000000006E-2</v>
      </c>
      <c r="BC192" s="9">
        <v>1.35E-2</v>
      </c>
      <c r="BD192" s="9">
        <v>4.5440000000000001E-2</v>
      </c>
      <c r="BE192" s="9">
        <v>0.11267000000000001</v>
      </c>
      <c r="BF192" s="9">
        <v>0.82696999999999998</v>
      </c>
      <c r="BG192" s="9">
        <v>0.69991999999999999</v>
      </c>
      <c r="BH192" s="9">
        <v>2.496E-2</v>
      </c>
      <c r="BI192" s="9">
        <v>0.10174</v>
      </c>
      <c r="BJ192" s="25">
        <v>0.48060999999999998</v>
      </c>
      <c r="BK192" s="9">
        <v>5</v>
      </c>
      <c r="BL192" s="9">
        <v>2.1239999999999998E-2</v>
      </c>
      <c r="BM192" s="9">
        <v>8.1890000000000004E-2</v>
      </c>
      <c r="BN192" s="9">
        <v>0.31577</v>
      </c>
      <c r="BO192" s="25">
        <v>0.30025000000000002</v>
      </c>
      <c r="BP192" s="9">
        <v>3.5300000000000002E-3</v>
      </c>
      <c r="BQ192" s="9">
        <v>1.0710000000000001E-2</v>
      </c>
      <c r="BR192" s="9">
        <v>2.7269999999999999E-2</v>
      </c>
      <c r="BS192" s="9">
        <v>1.43E-2</v>
      </c>
      <c r="BT192" s="9">
        <v>1.24E-3</v>
      </c>
      <c r="BU192" s="25">
        <v>6.3189999999999996E-2</v>
      </c>
      <c r="BV192" s="9">
        <v>2.0316999999999998</v>
      </c>
      <c r="BW192" s="9">
        <v>0.12366000000000001</v>
      </c>
      <c r="BX192" s="9">
        <v>3.8700000000000002E-3</v>
      </c>
      <c r="BY192" s="9">
        <v>4.8599999999999997E-2</v>
      </c>
      <c r="BZ192" s="9">
        <v>3.7830000000000003E-2</v>
      </c>
      <c r="CA192" s="25">
        <v>8.8305299999999995</v>
      </c>
      <c r="CB192" s="25">
        <v>12.14316</v>
      </c>
      <c r="CC192" s="9">
        <v>1.9599999999999999E-3</v>
      </c>
      <c r="CD192" s="9">
        <v>2.5000000000000001E-4</v>
      </c>
      <c r="CE192" s="9">
        <v>5</v>
      </c>
      <c r="CF192" s="9">
        <v>2.2720000000000001E-2</v>
      </c>
      <c r="CG192" s="9">
        <v>0.65942000000000001</v>
      </c>
      <c r="CH192" s="9">
        <v>8.3970000000000003E-2</v>
      </c>
      <c r="CI192" s="9">
        <v>0.68923000000000001</v>
      </c>
      <c r="CJ192" s="9">
        <v>0.49584</v>
      </c>
      <c r="CK192" s="9">
        <v>0.23243</v>
      </c>
      <c r="CL192" s="9">
        <v>2.0999999999999999E-3</v>
      </c>
      <c r="CM192" s="9">
        <v>1.6420000000000001E-2</v>
      </c>
      <c r="CN192" s="9">
        <v>5</v>
      </c>
      <c r="CO192" s="9">
        <v>1.6199999999999999E-3</v>
      </c>
      <c r="CP192" s="9">
        <v>3.7920000000000002E-2</v>
      </c>
      <c r="CQ192" s="9">
        <v>8.1309999999999993E-2</v>
      </c>
      <c r="CR192" s="9">
        <v>3.8030000000000001E-2</v>
      </c>
      <c r="CS192" s="9">
        <v>8.029E-2</v>
      </c>
      <c r="CT192" s="9">
        <v>2.4500000000000001E-2</v>
      </c>
      <c r="CU192" s="9">
        <v>3.5189999999999999E-2</v>
      </c>
      <c r="CV192" s="9">
        <v>0.18024999999999999</v>
      </c>
      <c r="CW192" s="9">
        <v>6.7000000000000002E-4</v>
      </c>
      <c r="CX192" s="9">
        <v>1.736E-2</v>
      </c>
      <c r="CY192" s="9">
        <v>2.7310000000000001E-2</v>
      </c>
      <c r="CZ192" s="9">
        <v>5.0000000000000001E-3</v>
      </c>
      <c r="DA192" s="9">
        <v>7.7600000000000004E-3</v>
      </c>
      <c r="DB192" s="9">
        <v>2.5309999999999999E-2</v>
      </c>
      <c r="DC192" s="9">
        <v>5.4379999999999998E-2</v>
      </c>
      <c r="DD192" s="9">
        <v>3.2799999999999999E-3</v>
      </c>
      <c r="DE192" s="9">
        <v>2.3759700000000001</v>
      </c>
      <c r="DF192" s="9">
        <v>1.576E-2</v>
      </c>
      <c r="DG192" s="9">
        <v>6.4799999999999996E-3</v>
      </c>
      <c r="DH192" s="9">
        <v>0.47455999999999998</v>
      </c>
    </row>
    <row r="193" spans="1:112" s="8" customFormat="1" x14ac:dyDescent="0.15">
      <c r="A193" s="9" t="s">
        <v>302</v>
      </c>
      <c r="B193" s="9">
        <v>3.7177099999999998</v>
      </c>
      <c r="C193" s="9">
        <v>0.91952</v>
      </c>
      <c r="D193" s="9">
        <v>2.0905300000000002</v>
      </c>
      <c r="E193" s="9">
        <v>5.509E-2</v>
      </c>
      <c r="F193" s="9">
        <v>2.1604399999999999</v>
      </c>
      <c r="G193" s="9">
        <v>3.8077399999999999</v>
      </c>
      <c r="H193" s="9">
        <v>1.3204199999999999</v>
      </c>
      <c r="I193" s="9">
        <v>4.2040000000000001E-2</v>
      </c>
      <c r="J193" s="9">
        <v>0</v>
      </c>
      <c r="K193" s="9">
        <v>0</v>
      </c>
      <c r="L193" s="9">
        <v>7.2840000000000002E-2</v>
      </c>
      <c r="M193" s="9">
        <v>4.40435</v>
      </c>
      <c r="N193" s="9">
        <v>3.4951500000000002</v>
      </c>
      <c r="O193" s="9">
        <v>3.6540000000000003E-2</v>
      </c>
      <c r="P193" s="9">
        <v>0.45710000000000001</v>
      </c>
      <c r="Q193" s="9">
        <v>1.0942499999999999</v>
      </c>
      <c r="R193" s="9">
        <v>2.912E-2</v>
      </c>
      <c r="S193" s="9">
        <v>3.9170000000000003E-2</v>
      </c>
      <c r="T193" s="9">
        <v>1.1979999999999999E-2</v>
      </c>
      <c r="U193" s="9">
        <v>1.7309999999999999E-2</v>
      </c>
      <c r="V193" s="9">
        <v>0.50997999999999999</v>
      </c>
      <c r="W193" s="9">
        <v>1.042E-2</v>
      </c>
      <c r="X193" s="9">
        <v>1.2359999999999999E-2</v>
      </c>
      <c r="Y193" s="9">
        <v>3.2759999999999997E-2</v>
      </c>
      <c r="Z193" s="9">
        <v>3.0100000000000001E-3</v>
      </c>
      <c r="AA193" s="25">
        <v>0.28359000000000001</v>
      </c>
      <c r="AB193" s="25">
        <v>0.30020000000000002</v>
      </c>
      <c r="AC193" s="9">
        <v>8.1589999999999996E-2</v>
      </c>
      <c r="AD193" s="9">
        <v>3.8899999999999998E-3</v>
      </c>
      <c r="AE193" s="9">
        <v>2.1909999999999999E-2</v>
      </c>
      <c r="AF193" s="25">
        <v>4.6650600000000004</v>
      </c>
      <c r="AG193" s="9">
        <v>1.2810999999999999</v>
      </c>
      <c r="AH193" s="9">
        <v>1.0117799999999999</v>
      </c>
      <c r="AI193" s="9">
        <v>0.10233</v>
      </c>
      <c r="AJ193" s="9">
        <v>5.0689999999999999E-2</v>
      </c>
      <c r="AK193" s="9">
        <v>4.9419999999999999E-2</v>
      </c>
      <c r="AL193" s="9">
        <v>0.13785</v>
      </c>
      <c r="AM193" s="9">
        <v>8.5959999999999995E-2</v>
      </c>
      <c r="AN193" s="9">
        <v>4.6899999999999997E-3</v>
      </c>
      <c r="AO193" s="9">
        <v>1.196E-2</v>
      </c>
      <c r="AP193" s="9">
        <v>0.14713000000000001</v>
      </c>
      <c r="AQ193" s="25">
        <v>2.929E-2</v>
      </c>
      <c r="AR193" s="9">
        <v>2.6519999999999998E-2</v>
      </c>
      <c r="AS193" s="9">
        <v>4.7210000000000002E-2</v>
      </c>
      <c r="AT193" s="25">
        <v>0.22727</v>
      </c>
      <c r="AU193" s="9">
        <v>4.258E-2</v>
      </c>
      <c r="AV193" s="25">
        <v>0.53781999999999996</v>
      </c>
      <c r="AW193" s="9">
        <v>2.7499999999999998E-3</v>
      </c>
      <c r="AX193" s="9">
        <v>5</v>
      </c>
      <c r="AY193" s="9">
        <v>9.7299999999999998E-2</v>
      </c>
      <c r="AZ193" s="9">
        <v>9.4920000000000004E-2</v>
      </c>
      <c r="BA193" s="9">
        <v>2.63E-3</v>
      </c>
      <c r="BB193" s="9">
        <v>5.7860000000000002E-2</v>
      </c>
      <c r="BC193" s="9">
        <v>8.3899999999999999E-3</v>
      </c>
      <c r="BD193" s="9">
        <v>2.6620000000000001E-2</v>
      </c>
      <c r="BE193" s="9">
        <v>0.10715</v>
      </c>
      <c r="BF193" s="9">
        <v>0.77783000000000002</v>
      </c>
      <c r="BG193" s="9">
        <v>0.57674000000000003</v>
      </c>
      <c r="BH193" s="9">
        <v>1.5509999999999999E-2</v>
      </c>
      <c r="BI193" s="9">
        <v>3.8960000000000002E-2</v>
      </c>
      <c r="BJ193" s="25">
        <v>0.52059999999999995</v>
      </c>
      <c r="BK193" s="9">
        <v>5</v>
      </c>
      <c r="BL193" s="9">
        <v>1.942E-2</v>
      </c>
      <c r="BM193" s="9">
        <v>4.5809999999999997E-2</v>
      </c>
      <c r="BN193" s="9">
        <v>0.22603000000000001</v>
      </c>
      <c r="BO193" s="25">
        <v>0.22394</v>
      </c>
      <c r="BP193" s="9">
        <v>2.7200000000000002E-3</v>
      </c>
      <c r="BQ193" s="9">
        <v>7.4099999999999999E-3</v>
      </c>
      <c r="BR193" s="9">
        <v>2.5389999999999999E-2</v>
      </c>
      <c r="BS193" s="9">
        <v>1.167E-2</v>
      </c>
      <c r="BT193" s="9">
        <v>2.98E-3</v>
      </c>
      <c r="BU193" s="25">
        <v>5.3719999999999997E-2</v>
      </c>
      <c r="BV193" s="9">
        <v>1.4121300000000001</v>
      </c>
      <c r="BW193" s="9">
        <v>0.10387</v>
      </c>
      <c r="BX193" s="9">
        <v>1.58E-3</v>
      </c>
      <c r="BY193" s="9">
        <v>3.9199999999999999E-2</v>
      </c>
      <c r="BZ193" s="9">
        <v>2.3560000000000001E-2</v>
      </c>
      <c r="CA193" s="25">
        <v>8.4666800000000002</v>
      </c>
      <c r="CB193" s="25">
        <v>7.71896</v>
      </c>
      <c r="CC193" s="9">
        <v>8.9999999999999998E-4</v>
      </c>
      <c r="CD193" s="9">
        <v>6.2E-4</v>
      </c>
      <c r="CE193" s="9">
        <v>5</v>
      </c>
      <c r="CF193" s="9">
        <v>1.959E-2</v>
      </c>
      <c r="CG193" s="9">
        <v>0.69925000000000004</v>
      </c>
      <c r="CH193" s="9">
        <v>9.0480000000000005E-2</v>
      </c>
      <c r="CI193" s="9">
        <v>0.75068999999999997</v>
      </c>
      <c r="CJ193" s="9">
        <v>0.52546999999999999</v>
      </c>
      <c r="CK193" s="9">
        <v>0.16952999999999999</v>
      </c>
      <c r="CL193" s="9">
        <v>2.4399999999999999E-3</v>
      </c>
      <c r="CM193" s="9">
        <v>1.6320000000000001E-2</v>
      </c>
      <c r="CN193" s="9">
        <v>5</v>
      </c>
      <c r="CO193" s="9">
        <v>2.7399999999999998E-3</v>
      </c>
      <c r="CP193" s="9">
        <v>3.9879999999999999E-2</v>
      </c>
      <c r="CQ193" s="9">
        <v>8.3519999999999997E-2</v>
      </c>
      <c r="CR193" s="9">
        <v>3.9550000000000002E-2</v>
      </c>
      <c r="CS193" s="9">
        <v>8.0799999999999997E-2</v>
      </c>
      <c r="CT193" s="9">
        <v>2.3980000000000001E-2</v>
      </c>
      <c r="CU193" s="9">
        <v>3.5520000000000003E-2</v>
      </c>
      <c r="CV193" s="9">
        <v>0.1749</v>
      </c>
      <c r="CW193" s="9">
        <v>1.2199999999999999E-3</v>
      </c>
      <c r="CX193" s="9">
        <v>1.2959999999999999E-2</v>
      </c>
      <c r="CY193" s="9">
        <v>2.6630000000000001E-2</v>
      </c>
      <c r="CZ193" s="9">
        <v>7.5000000000000002E-4</v>
      </c>
      <c r="DA193" s="9">
        <v>4.2399999999999998E-3</v>
      </c>
      <c r="DB193" s="9">
        <v>2.5559999999999999E-2</v>
      </c>
      <c r="DC193" s="9">
        <v>5.0810000000000001E-2</v>
      </c>
      <c r="DD193" s="9">
        <v>2.5500000000000002E-3</v>
      </c>
      <c r="DE193" s="9">
        <v>2.2614299999999998</v>
      </c>
      <c r="DF193" s="9">
        <v>1.3979999999999999E-2</v>
      </c>
      <c r="DG193" s="9">
        <v>2.2699999999999999E-3</v>
      </c>
      <c r="DH193" s="9">
        <v>0.48518</v>
      </c>
    </row>
    <row r="194" spans="1:112" s="8" customFormat="1" x14ac:dyDescent="0.15">
      <c r="A194" s="9" t="s">
        <v>303</v>
      </c>
      <c r="B194" s="9">
        <v>2.85961</v>
      </c>
      <c r="C194" s="9">
        <v>1.02755</v>
      </c>
      <c r="D194" s="9">
        <v>1.86591</v>
      </c>
      <c r="E194" s="9">
        <v>0.1173</v>
      </c>
      <c r="F194" s="9">
        <v>1.97797</v>
      </c>
      <c r="G194" s="9">
        <v>3.5567600000000001</v>
      </c>
      <c r="H194" s="9">
        <v>1.33561</v>
      </c>
      <c r="I194" s="9">
        <v>4.863E-2</v>
      </c>
      <c r="J194" s="9">
        <v>3.0899999999999999E-3</v>
      </c>
      <c r="K194" s="9">
        <v>9.4699999999999993E-3</v>
      </c>
      <c r="L194" s="9">
        <v>6.8309999999999996E-2</v>
      </c>
      <c r="M194" s="9">
        <v>4.25223</v>
      </c>
      <c r="N194" s="9">
        <v>3.3969200000000002</v>
      </c>
      <c r="O194" s="9">
        <v>7.5300000000000002E-3</v>
      </c>
      <c r="P194" s="9">
        <v>0.42924000000000001</v>
      </c>
      <c r="Q194" s="9">
        <v>0.84282000000000001</v>
      </c>
      <c r="R194" s="9">
        <v>3.1719999999999998E-2</v>
      </c>
      <c r="S194" s="9">
        <v>3.7229999999999999E-2</v>
      </c>
      <c r="T194" s="9">
        <v>1.14E-2</v>
      </c>
      <c r="U194" s="9">
        <v>2.2790000000000001E-2</v>
      </c>
      <c r="V194" s="9">
        <v>0.56183000000000005</v>
      </c>
      <c r="W194" s="9">
        <v>1.388E-2</v>
      </c>
      <c r="X194" s="9">
        <v>1.15E-2</v>
      </c>
      <c r="Y194" s="9">
        <v>3.2399999999999998E-2</v>
      </c>
      <c r="Z194" s="9">
        <v>2.6900000000000001E-3</v>
      </c>
      <c r="AA194" s="25">
        <v>0.20696999999999999</v>
      </c>
      <c r="AB194" s="25">
        <v>0.25690000000000002</v>
      </c>
      <c r="AC194" s="9">
        <v>8.5370000000000001E-2</v>
      </c>
      <c r="AD194" s="9">
        <v>2.3800000000000002E-3</v>
      </c>
      <c r="AE194" s="9">
        <v>1.7819999999999999E-2</v>
      </c>
      <c r="AF194" s="25">
        <v>4.3155400000000004</v>
      </c>
      <c r="AG194" s="9">
        <v>1.2045699999999999</v>
      </c>
      <c r="AH194" s="9">
        <v>1.0081800000000001</v>
      </c>
      <c r="AI194" s="9">
        <v>0.10331</v>
      </c>
      <c r="AJ194" s="9">
        <v>8.6910000000000001E-2</v>
      </c>
      <c r="AK194" s="9">
        <v>4.3700000000000003E-2</v>
      </c>
      <c r="AL194" s="9">
        <v>0.16053000000000001</v>
      </c>
      <c r="AM194" s="9">
        <v>8.8039999999999993E-2</v>
      </c>
      <c r="AN194" s="9">
        <v>5.3600000000000002E-3</v>
      </c>
      <c r="AO194" s="9">
        <v>2.018E-2</v>
      </c>
      <c r="AP194" s="9">
        <v>0.13489000000000001</v>
      </c>
      <c r="AQ194" s="25">
        <v>4.7149999999999997E-2</v>
      </c>
      <c r="AR194" s="9">
        <v>2.5360000000000001E-2</v>
      </c>
      <c r="AS194" s="9">
        <v>3.925E-2</v>
      </c>
      <c r="AT194" s="25">
        <v>0.19806000000000001</v>
      </c>
      <c r="AU194" s="9">
        <v>3.9730000000000001E-2</v>
      </c>
      <c r="AV194" s="25">
        <v>0.48237999999999998</v>
      </c>
      <c r="AW194" s="9">
        <v>2.0400000000000001E-3</v>
      </c>
      <c r="AX194" s="9">
        <v>5</v>
      </c>
      <c r="AY194" s="9">
        <v>8.4849999999999995E-2</v>
      </c>
      <c r="AZ194" s="9">
        <v>3.9969999999999999E-2</v>
      </c>
      <c r="BA194" s="9">
        <v>1.91E-3</v>
      </c>
      <c r="BB194" s="9">
        <v>5.389E-2</v>
      </c>
      <c r="BC194" s="9">
        <v>5.8300000000000001E-3</v>
      </c>
      <c r="BD194" s="9">
        <v>2.7140000000000001E-2</v>
      </c>
      <c r="BE194" s="9">
        <v>0.1139</v>
      </c>
      <c r="BF194" s="9">
        <v>0.81211999999999995</v>
      </c>
      <c r="BG194" s="9">
        <v>0.57262999999999997</v>
      </c>
      <c r="BH194" s="9">
        <v>1.6979999999999999E-2</v>
      </c>
      <c r="BI194" s="9">
        <v>9.2579999999999996E-2</v>
      </c>
      <c r="BJ194" s="25">
        <v>0.28022999999999998</v>
      </c>
      <c r="BK194" s="9">
        <v>5</v>
      </c>
      <c r="BL194" s="9">
        <v>2.188E-2</v>
      </c>
      <c r="BM194" s="9">
        <v>4.9639999999999997E-2</v>
      </c>
      <c r="BN194" s="9">
        <v>0.23294999999999999</v>
      </c>
      <c r="BO194" s="25">
        <v>0.29415999999999998</v>
      </c>
      <c r="BP194" s="9">
        <v>2.0100000000000001E-3</v>
      </c>
      <c r="BQ194" s="9">
        <v>5.5900000000000004E-3</v>
      </c>
      <c r="BR194" s="9">
        <v>2.1190000000000001E-2</v>
      </c>
      <c r="BS194" s="9">
        <v>1.0240000000000001E-2</v>
      </c>
      <c r="BT194" s="9">
        <v>3.7499999999999999E-3</v>
      </c>
      <c r="BU194" s="25">
        <v>5.3420000000000002E-2</v>
      </c>
      <c r="BV194" s="9">
        <v>1.4697100000000001</v>
      </c>
      <c r="BW194" s="9">
        <v>0.10466</v>
      </c>
      <c r="BX194" s="9">
        <v>2.5899999999999999E-3</v>
      </c>
      <c r="BY194" s="9">
        <v>3.9449999999999999E-2</v>
      </c>
      <c r="BZ194" s="9">
        <v>2.2630000000000001E-2</v>
      </c>
      <c r="CA194" s="25">
        <v>7.9551499999999997</v>
      </c>
      <c r="CB194" s="25">
        <v>9.5086200000000005</v>
      </c>
      <c r="CC194" s="9">
        <v>3.7599999999999999E-3</v>
      </c>
      <c r="CD194" s="9">
        <v>2.47E-3</v>
      </c>
      <c r="CE194" s="9">
        <v>5</v>
      </c>
      <c r="CF194" s="9">
        <v>1.9879999999999998E-2</v>
      </c>
      <c r="CG194" s="9">
        <v>0.72877000000000003</v>
      </c>
      <c r="CH194" s="9">
        <v>8.9560000000000001E-2</v>
      </c>
      <c r="CI194" s="9">
        <v>0.78752999999999995</v>
      </c>
      <c r="CJ194" s="9">
        <v>0.56128</v>
      </c>
      <c r="CK194" s="9">
        <v>0.35239999999999999</v>
      </c>
      <c r="CL194" s="9">
        <v>2.3600000000000001E-3</v>
      </c>
      <c r="CM194" s="9">
        <v>1.7590000000000001E-2</v>
      </c>
      <c r="CN194" s="9">
        <v>5</v>
      </c>
      <c r="CO194" s="9">
        <v>2.0699999999999998E-3</v>
      </c>
      <c r="CP194" s="9">
        <v>4.2930000000000003E-2</v>
      </c>
      <c r="CQ194" s="9">
        <v>8.7129999999999999E-2</v>
      </c>
      <c r="CR194" s="9">
        <v>4.2389999999999997E-2</v>
      </c>
      <c r="CS194" s="9">
        <v>9.1439999999999994E-2</v>
      </c>
      <c r="CT194" s="9">
        <v>2.6689999999999998E-2</v>
      </c>
      <c r="CU194" s="9">
        <v>3.7240000000000002E-2</v>
      </c>
      <c r="CV194" s="9">
        <v>0.18726999999999999</v>
      </c>
      <c r="CW194" s="9">
        <v>1.1299999999999999E-3</v>
      </c>
      <c r="CX194" s="9">
        <v>1.3180000000000001E-2</v>
      </c>
      <c r="CY194" s="9">
        <v>2.7529999999999999E-2</v>
      </c>
      <c r="CZ194" s="9">
        <v>2.7899999999999999E-3</v>
      </c>
      <c r="DA194" s="9">
        <v>9.9799999999999993E-3</v>
      </c>
      <c r="DB194" s="9">
        <v>2.5839999999999998E-2</v>
      </c>
      <c r="DC194" s="9">
        <v>5.5079999999999997E-2</v>
      </c>
      <c r="DD194" s="9">
        <v>3.4499999999999999E-3</v>
      </c>
      <c r="DE194" s="9">
        <v>2.17964</v>
      </c>
      <c r="DF194" s="9">
        <v>1.7840000000000002E-2</v>
      </c>
      <c r="DG194" s="9">
        <v>3.2000000000000002E-3</v>
      </c>
      <c r="DH194" s="9">
        <v>0.38868000000000003</v>
      </c>
    </row>
    <row r="195" spans="1:112" s="8" customFormat="1" x14ac:dyDescent="0.15">
      <c r="A195" s="9" t="s">
        <v>304</v>
      </c>
      <c r="B195" s="9">
        <v>2.8517000000000001</v>
      </c>
      <c r="C195" s="9">
        <v>1.17669</v>
      </c>
      <c r="D195" s="9">
        <v>2.0998100000000002</v>
      </c>
      <c r="E195" s="9">
        <v>8.6290000000000006E-2</v>
      </c>
      <c r="F195" s="9">
        <v>2.5339</v>
      </c>
      <c r="G195" s="9">
        <v>4.3973699999999996</v>
      </c>
      <c r="H195" s="9">
        <v>1.2851300000000001</v>
      </c>
      <c r="I195" s="9">
        <v>5.6890000000000003E-2</v>
      </c>
      <c r="J195" s="9">
        <v>0</v>
      </c>
      <c r="K195" s="9">
        <v>0</v>
      </c>
      <c r="L195" s="9">
        <v>7.4889999999999998E-2</v>
      </c>
      <c r="M195" s="9">
        <v>4.8728800000000003</v>
      </c>
      <c r="N195" s="9">
        <v>3.9310700000000001</v>
      </c>
      <c r="O195" s="9">
        <v>3.2199999999999999E-2</v>
      </c>
      <c r="P195" s="9">
        <v>0.30961</v>
      </c>
      <c r="Q195" s="9">
        <v>1.0027999999999999</v>
      </c>
      <c r="R195" s="9">
        <v>2.7779999999999999E-2</v>
      </c>
      <c r="S195" s="9">
        <v>4.9660000000000003E-2</v>
      </c>
      <c r="T195" s="9">
        <v>1.468E-2</v>
      </c>
      <c r="U195" s="9">
        <v>7.8100000000000001E-3</v>
      </c>
      <c r="V195" s="9">
        <v>0.54488999999999999</v>
      </c>
      <c r="W195" s="9">
        <v>9.0900000000000009E-3</v>
      </c>
      <c r="X195" s="9">
        <v>1.729E-2</v>
      </c>
      <c r="Y195" s="9">
        <v>1.5769999999999999E-2</v>
      </c>
      <c r="Z195" s="9">
        <v>2.5699999999999998E-3</v>
      </c>
      <c r="AA195" s="25">
        <v>0.20047000000000001</v>
      </c>
      <c r="AB195" s="25">
        <v>0.33238000000000001</v>
      </c>
      <c r="AC195" s="9">
        <v>9.3770000000000006E-2</v>
      </c>
      <c r="AD195" s="9">
        <v>1.8699999999999999E-3</v>
      </c>
      <c r="AE195" s="9">
        <v>1.7930000000000001E-2</v>
      </c>
      <c r="AF195" s="25">
        <v>4.2968700000000002</v>
      </c>
      <c r="AG195" s="9">
        <v>1.0262100000000001</v>
      </c>
      <c r="AH195" s="9">
        <v>0.92278000000000004</v>
      </c>
      <c r="AI195" s="9">
        <v>0.10131</v>
      </c>
      <c r="AJ195" s="9">
        <v>0.12689</v>
      </c>
      <c r="AK195" s="9">
        <v>4.4769999999999997E-2</v>
      </c>
      <c r="AL195" s="9">
        <v>0.18487000000000001</v>
      </c>
      <c r="AM195" s="9">
        <v>9.375E-2</v>
      </c>
      <c r="AN195" s="9">
        <v>5.6800000000000002E-3</v>
      </c>
      <c r="AO195" s="9">
        <v>1.685E-2</v>
      </c>
      <c r="AP195" s="9">
        <v>0.13743</v>
      </c>
      <c r="AQ195" s="25">
        <v>7.3429999999999995E-2</v>
      </c>
      <c r="AR195" s="9">
        <v>2.6950000000000002E-2</v>
      </c>
      <c r="AS195" s="9">
        <v>4.5670000000000002E-2</v>
      </c>
      <c r="AT195" s="25">
        <v>0.23180999999999999</v>
      </c>
      <c r="AU195" s="9">
        <v>4.2999999999999997E-2</v>
      </c>
      <c r="AV195" s="25">
        <v>0.58814999999999995</v>
      </c>
      <c r="AW195" s="9">
        <v>4.9800000000000001E-3</v>
      </c>
      <c r="AX195" s="9">
        <v>5</v>
      </c>
      <c r="AY195" s="9">
        <v>3.2480000000000002E-2</v>
      </c>
      <c r="AZ195" s="9">
        <v>5.4829999999999997E-2</v>
      </c>
      <c r="BA195" s="9">
        <v>2.47E-3</v>
      </c>
      <c r="BB195" s="9">
        <v>6.8029999999999993E-2</v>
      </c>
      <c r="BC195" s="9">
        <v>1.0489999999999999E-2</v>
      </c>
      <c r="BD195" s="9">
        <v>3.1640000000000001E-2</v>
      </c>
      <c r="BE195" s="9">
        <v>0.11543</v>
      </c>
      <c r="BF195" s="9">
        <v>0.80542999999999998</v>
      </c>
      <c r="BG195" s="9">
        <v>0.57970999999999995</v>
      </c>
      <c r="BH195" s="9">
        <v>1.6310000000000002E-2</v>
      </c>
      <c r="BI195" s="9">
        <v>0.18573999999999999</v>
      </c>
      <c r="BJ195" s="25">
        <v>0.34850999999999999</v>
      </c>
      <c r="BK195" s="9">
        <v>5</v>
      </c>
      <c r="BL195" s="9">
        <v>1.6389999999999998E-2</v>
      </c>
      <c r="BM195" s="9">
        <v>5.425E-2</v>
      </c>
      <c r="BN195" s="9">
        <v>0.21103</v>
      </c>
      <c r="BO195" s="25">
        <v>0.34394999999999998</v>
      </c>
      <c r="BP195" s="9">
        <v>1.7600000000000001E-3</v>
      </c>
      <c r="BQ195" s="9">
        <v>6.79E-3</v>
      </c>
      <c r="BR195" s="9">
        <v>1.7270000000000001E-2</v>
      </c>
      <c r="BS195" s="9">
        <v>1.5779999999999999E-2</v>
      </c>
      <c r="BT195" s="9">
        <v>3.2299999999999998E-3</v>
      </c>
      <c r="BU195" s="25">
        <v>5.7869999999999998E-2</v>
      </c>
      <c r="BV195" s="9">
        <v>1.4831700000000001</v>
      </c>
      <c r="BW195" s="9">
        <v>0.10201</v>
      </c>
      <c r="BX195" s="9">
        <v>3.0200000000000001E-3</v>
      </c>
      <c r="BY195" s="9">
        <v>3.6490000000000002E-2</v>
      </c>
      <c r="BZ195" s="9">
        <v>2.051E-2</v>
      </c>
      <c r="CA195" s="25">
        <v>6.6292600000000004</v>
      </c>
      <c r="CB195" s="25">
        <v>14.753080000000001</v>
      </c>
      <c r="CC195" s="9">
        <v>1.14E-3</v>
      </c>
      <c r="CD195" s="9">
        <v>1.1999999999999999E-3</v>
      </c>
      <c r="CE195" s="9">
        <v>5</v>
      </c>
      <c r="CF195" s="9">
        <v>1.9279999999999999E-2</v>
      </c>
      <c r="CG195" s="9">
        <v>0.63507000000000002</v>
      </c>
      <c r="CH195" s="9">
        <v>7.8619999999999995E-2</v>
      </c>
      <c r="CI195" s="9">
        <v>0.75158999999999998</v>
      </c>
      <c r="CJ195" s="9">
        <v>0.52493000000000001</v>
      </c>
      <c r="CK195" s="9">
        <v>0.35650999999999999</v>
      </c>
      <c r="CL195" s="9">
        <v>2.2499999999999998E-3</v>
      </c>
      <c r="CM195" s="9">
        <v>1.6840000000000001E-2</v>
      </c>
      <c r="CN195" s="9">
        <v>5</v>
      </c>
      <c r="CO195" s="9">
        <v>2.1700000000000001E-3</v>
      </c>
      <c r="CP195" s="9">
        <v>4.0430000000000001E-2</v>
      </c>
      <c r="CQ195" s="9">
        <v>8.9469999999999994E-2</v>
      </c>
      <c r="CR195" s="9">
        <v>4.3619999999999999E-2</v>
      </c>
      <c r="CS195" s="9">
        <v>8.9599999999999999E-2</v>
      </c>
      <c r="CT195" s="9">
        <v>2.861E-2</v>
      </c>
      <c r="CU195" s="9">
        <v>3.662E-2</v>
      </c>
      <c r="CV195" s="9">
        <v>0.20949000000000001</v>
      </c>
      <c r="CW195" s="9">
        <v>1.1299999999999999E-3</v>
      </c>
      <c r="CX195" s="9">
        <v>1.5890000000000001E-2</v>
      </c>
      <c r="CY195" s="9">
        <v>3.1910000000000001E-2</v>
      </c>
      <c r="CZ195" s="9">
        <v>6.3699999999999998E-3</v>
      </c>
      <c r="DA195" s="9">
        <v>9.3600000000000003E-3</v>
      </c>
      <c r="DB195" s="9">
        <v>2.8479999999999998E-2</v>
      </c>
      <c r="DC195" s="9">
        <v>4.8890000000000003E-2</v>
      </c>
      <c r="DD195" s="9">
        <v>2.8500000000000001E-3</v>
      </c>
      <c r="DE195" s="9">
        <v>1.3649100000000001</v>
      </c>
      <c r="DF195" s="9">
        <v>1.2579999999999999E-2</v>
      </c>
      <c r="DG195" s="9">
        <v>4.8799999999999998E-3</v>
      </c>
      <c r="DH195" s="9">
        <v>0.28704000000000002</v>
      </c>
    </row>
    <row r="196" spans="1:112" s="8" customFormat="1" x14ac:dyDescent="0.15">
      <c r="A196" s="9" t="s">
        <v>305</v>
      </c>
      <c r="B196" s="9">
        <v>4.8006799999999998</v>
      </c>
      <c r="C196" s="9">
        <v>5.1982100000000004</v>
      </c>
      <c r="D196" s="9">
        <v>10.96231</v>
      </c>
      <c r="E196" s="9">
        <v>1.8657300000000001</v>
      </c>
      <c r="F196" s="9">
        <v>17.3352</v>
      </c>
      <c r="G196" s="9">
        <v>26.72955</v>
      </c>
      <c r="H196" s="9">
        <v>2.6427299999999998</v>
      </c>
      <c r="I196" s="9">
        <v>0.14829000000000001</v>
      </c>
      <c r="J196" s="9">
        <v>0.15506</v>
      </c>
      <c r="K196" s="9">
        <v>8.6730000000000002E-2</v>
      </c>
      <c r="L196" s="9">
        <v>0.23426</v>
      </c>
      <c r="M196" s="9">
        <v>29.90493</v>
      </c>
      <c r="N196" s="9">
        <v>22.4908</v>
      </c>
      <c r="O196" s="9">
        <v>1.7919999999999998E-2</v>
      </c>
      <c r="P196" s="9">
        <v>0.22120000000000001</v>
      </c>
      <c r="Q196" s="9">
        <v>0.92618</v>
      </c>
      <c r="R196" s="9">
        <v>4.9390000000000003E-2</v>
      </c>
      <c r="S196" s="9">
        <v>0.24096000000000001</v>
      </c>
      <c r="T196" s="9">
        <v>1.6060000000000001E-2</v>
      </c>
      <c r="U196" s="9">
        <v>0.34254000000000001</v>
      </c>
      <c r="V196" s="9">
        <v>0.28916999999999998</v>
      </c>
      <c r="W196" s="9">
        <v>4.3020000000000003E-2</v>
      </c>
      <c r="X196" s="9">
        <v>0.13111</v>
      </c>
      <c r="Y196" s="9">
        <v>0.18078</v>
      </c>
      <c r="Z196" s="9">
        <v>1.243E-2</v>
      </c>
      <c r="AA196" s="25">
        <v>0.36242999999999997</v>
      </c>
      <c r="AB196" s="25">
        <v>0.22483</v>
      </c>
      <c r="AC196" s="9">
        <v>5.6849999999999998E-2</v>
      </c>
      <c r="AD196" s="9">
        <v>5.4469999999999998E-2</v>
      </c>
      <c r="AE196" s="9">
        <v>8.9419999999999999E-2</v>
      </c>
      <c r="AF196" s="25">
        <v>4.2231199999999998</v>
      </c>
      <c r="AG196" s="9">
        <v>2.6861700000000002</v>
      </c>
      <c r="AH196" s="9">
        <v>5.0792599999999997</v>
      </c>
      <c r="AI196" s="9">
        <v>0.91618999999999995</v>
      </c>
      <c r="AJ196" s="9">
        <v>0.61395</v>
      </c>
      <c r="AK196" s="9">
        <v>0.34294999999999998</v>
      </c>
      <c r="AL196" s="9">
        <v>0.62748000000000004</v>
      </c>
      <c r="AM196" s="9">
        <v>0.53874</v>
      </c>
      <c r="AN196" s="9">
        <v>1.2200000000000001E-2</v>
      </c>
      <c r="AO196" s="9">
        <v>7.0660000000000001E-2</v>
      </c>
      <c r="AP196" s="9">
        <v>1.0212000000000001</v>
      </c>
      <c r="AQ196" s="25">
        <v>0.16714999999999999</v>
      </c>
      <c r="AR196" s="9">
        <v>9.1509999999999994E-2</v>
      </c>
      <c r="AS196" s="9">
        <v>5.808E-2</v>
      </c>
      <c r="AT196" s="25">
        <v>0.15633</v>
      </c>
      <c r="AU196" s="9">
        <v>0.24468000000000001</v>
      </c>
      <c r="AV196" s="25">
        <v>0.64303999999999994</v>
      </c>
      <c r="AW196" s="9">
        <v>8.8900000000000003E-3</v>
      </c>
      <c r="AX196" s="9">
        <v>5</v>
      </c>
      <c r="AY196" s="9">
        <v>0.32712999999999998</v>
      </c>
      <c r="AZ196" s="9">
        <v>0.13109999999999999</v>
      </c>
      <c r="BA196" s="9">
        <v>2.8500000000000001E-3</v>
      </c>
      <c r="BB196" s="9">
        <v>0.28800999999999999</v>
      </c>
      <c r="BC196" s="9">
        <v>5.3539999999999997E-2</v>
      </c>
      <c r="BD196" s="9">
        <v>0.14838999999999999</v>
      </c>
      <c r="BE196" s="9">
        <v>7.4829999999999994E-2</v>
      </c>
      <c r="BF196" s="9">
        <v>1.5337099999999999</v>
      </c>
      <c r="BG196" s="9">
        <v>1.0398799999999999</v>
      </c>
      <c r="BH196" s="9">
        <v>5.9020000000000003E-2</v>
      </c>
      <c r="BI196" s="9">
        <v>0.37292999999999998</v>
      </c>
      <c r="BJ196" s="25">
        <v>6.8180000000000004E-2</v>
      </c>
      <c r="BK196" s="9">
        <v>5</v>
      </c>
      <c r="BL196" s="9">
        <v>5.4339999999999999E-2</v>
      </c>
      <c r="BM196" s="9">
        <v>0.24951999999999999</v>
      </c>
      <c r="BN196" s="9">
        <v>0.40001999999999999</v>
      </c>
      <c r="BO196" s="25">
        <v>0.1842</v>
      </c>
      <c r="BP196" s="9">
        <v>5.7400000000000003E-3</v>
      </c>
      <c r="BQ196" s="9">
        <v>2.835E-2</v>
      </c>
      <c r="BR196" s="9">
        <v>5.6599999999999998E-2</v>
      </c>
      <c r="BS196" s="9">
        <v>3.5069999999999997E-2</v>
      </c>
      <c r="BT196" s="9">
        <v>2.7599999999999999E-3</v>
      </c>
      <c r="BU196" s="25">
        <v>0.10779</v>
      </c>
      <c r="BV196" s="9">
        <v>5.1558099999999998</v>
      </c>
      <c r="BW196" s="9">
        <v>0.12762999999999999</v>
      </c>
      <c r="BX196" s="9">
        <v>2.98E-3</v>
      </c>
      <c r="BY196" s="9">
        <v>0.39101000000000002</v>
      </c>
      <c r="BZ196" s="9">
        <v>9.3350000000000002E-2</v>
      </c>
      <c r="CA196" s="25">
        <v>5.4616499999999997</v>
      </c>
      <c r="CB196" s="25">
        <v>13.31162</v>
      </c>
      <c r="CC196" s="9">
        <v>9.1E-4</v>
      </c>
      <c r="CD196" s="9">
        <v>0</v>
      </c>
      <c r="CE196" s="9">
        <v>5</v>
      </c>
      <c r="CF196" s="9">
        <v>2.12E-2</v>
      </c>
      <c r="CG196" s="9">
        <v>0.73385999999999996</v>
      </c>
      <c r="CH196" s="9">
        <v>6.2289999999999998E-2</v>
      </c>
      <c r="CI196" s="9">
        <v>0.79244000000000003</v>
      </c>
      <c r="CJ196" s="9">
        <v>0.63602999999999998</v>
      </c>
      <c r="CK196" s="9">
        <v>0.57438999999999996</v>
      </c>
      <c r="CL196" s="9">
        <v>4.13E-3</v>
      </c>
      <c r="CM196" s="9">
        <v>2.162E-2</v>
      </c>
      <c r="CN196" s="9">
        <v>5</v>
      </c>
      <c r="CO196" s="9">
        <v>2.3999999999999998E-3</v>
      </c>
      <c r="CP196" s="9">
        <v>3.7019999999999997E-2</v>
      </c>
      <c r="CQ196" s="9">
        <v>9.7320000000000004E-2</v>
      </c>
      <c r="CR196" s="9">
        <v>4.3610000000000003E-2</v>
      </c>
      <c r="CS196" s="9">
        <v>0.10629</v>
      </c>
      <c r="CT196" s="9">
        <v>3.6799999999999999E-2</v>
      </c>
      <c r="CU196" s="9">
        <v>4.5609999999999998E-2</v>
      </c>
      <c r="CV196" s="9">
        <v>0.26163999999999998</v>
      </c>
      <c r="CW196" s="9">
        <v>1.01E-3</v>
      </c>
      <c r="CX196" s="9">
        <v>2.8000000000000001E-2</v>
      </c>
      <c r="CY196" s="9">
        <v>4.0250000000000001E-2</v>
      </c>
      <c r="CZ196" s="9">
        <v>3.6099999999999999E-3</v>
      </c>
      <c r="DA196" s="9">
        <v>1.0160000000000001E-2</v>
      </c>
      <c r="DB196" s="9">
        <v>3.0960000000000001E-2</v>
      </c>
      <c r="DC196" s="9">
        <v>6.4409999999999995E-2</v>
      </c>
      <c r="DD196" s="9">
        <v>1.7799999999999999E-3</v>
      </c>
      <c r="DE196" s="9">
        <v>0.73070999999999997</v>
      </c>
      <c r="DF196" s="9">
        <v>7.5900000000000004E-3</v>
      </c>
      <c r="DG196" s="9">
        <v>4.0800000000000003E-3</v>
      </c>
      <c r="DH196" s="9">
        <v>0.32417000000000001</v>
      </c>
    </row>
    <row r="197" spans="1:112" s="8" customFormat="1" x14ac:dyDescent="0.15">
      <c r="A197" s="9" t="s">
        <v>306</v>
      </c>
      <c r="B197" s="9">
        <v>18.24464</v>
      </c>
      <c r="C197" s="9">
        <v>56.419199999999996</v>
      </c>
      <c r="D197" s="9">
        <v>17.568059999999999</v>
      </c>
      <c r="E197" s="9">
        <v>155.11815999999999</v>
      </c>
      <c r="F197" s="9">
        <v>4.6992599999999998</v>
      </c>
      <c r="G197" s="9">
        <v>8.1893600000000006</v>
      </c>
      <c r="H197" s="9">
        <v>4.0286600000000004</v>
      </c>
      <c r="I197" s="9">
        <v>0.20247999999999999</v>
      </c>
      <c r="J197" s="9">
        <v>1.33392</v>
      </c>
      <c r="K197" s="9">
        <v>0.2031</v>
      </c>
      <c r="L197" s="9">
        <v>0.36204999999999998</v>
      </c>
      <c r="M197" s="9">
        <v>7.2975099999999999</v>
      </c>
      <c r="N197" s="9">
        <v>6.0392200000000003</v>
      </c>
      <c r="O197" s="9">
        <v>9.3100000000000002E-2</v>
      </c>
      <c r="P197" s="9">
        <v>0.69421999999999995</v>
      </c>
      <c r="Q197" s="9">
        <v>0.84858</v>
      </c>
      <c r="R197" s="9">
        <v>6.1760000000000002E-2</v>
      </c>
      <c r="S197" s="9">
        <v>1.97845</v>
      </c>
      <c r="T197" s="9">
        <v>0.78615999999999997</v>
      </c>
      <c r="U197" s="9">
        <v>0.28741</v>
      </c>
      <c r="V197" s="9">
        <v>0.34660999999999997</v>
      </c>
      <c r="W197" s="9">
        <v>9.3079999999999996E-2</v>
      </c>
      <c r="X197" s="9">
        <v>6.0979999999999999E-2</v>
      </c>
      <c r="Y197" s="9">
        <v>0.2286</v>
      </c>
      <c r="Z197" s="9">
        <v>1.7930000000000001E-2</v>
      </c>
      <c r="AA197" s="25">
        <v>1.59371</v>
      </c>
      <c r="AB197" s="25">
        <v>1.2232099999999999</v>
      </c>
      <c r="AC197" s="9">
        <v>8.3199999999999996E-2</v>
      </c>
      <c r="AD197" s="9">
        <v>2.6880000000000001E-2</v>
      </c>
      <c r="AE197" s="9">
        <v>0.11645</v>
      </c>
      <c r="AF197" s="25">
        <v>7.3186200000000001</v>
      </c>
      <c r="AG197" s="9">
        <v>1.33813</v>
      </c>
      <c r="AH197" s="9">
        <v>3.0604</v>
      </c>
      <c r="AI197" s="9">
        <v>2.0783700000000001</v>
      </c>
      <c r="AJ197" s="9">
        <v>1.4652700000000001</v>
      </c>
      <c r="AK197" s="9">
        <v>0.50522</v>
      </c>
      <c r="AL197" s="9">
        <v>0.60729999999999995</v>
      </c>
      <c r="AM197" s="9">
        <v>2.4109400000000001</v>
      </c>
      <c r="AN197" s="9">
        <v>1.0999999999999999E-2</v>
      </c>
      <c r="AO197" s="9">
        <v>5.6770000000000001E-2</v>
      </c>
      <c r="AP197" s="9">
        <v>10.478020000000001</v>
      </c>
      <c r="AQ197" s="25">
        <v>4.317E-2</v>
      </c>
      <c r="AR197" s="9">
        <v>6.2509999999999996E-2</v>
      </c>
      <c r="AS197" s="9">
        <v>9.7559999999999994E-2</v>
      </c>
      <c r="AT197" s="25">
        <v>0.27129999999999999</v>
      </c>
      <c r="AU197" s="9">
        <v>1.39473</v>
      </c>
      <c r="AV197" s="25">
        <v>1.0779399999999999</v>
      </c>
      <c r="AW197" s="9">
        <v>7.2999999999999996E-4</v>
      </c>
      <c r="AX197" s="9">
        <v>5</v>
      </c>
      <c r="AY197" s="9">
        <v>0.26288</v>
      </c>
      <c r="AZ197" s="9">
        <v>0.32212000000000002</v>
      </c>
      <c r="BA197" s="9">
        <v>2.15E-3</v>
      </c>
      <c r="BB197" s="9">
        <v>0.45569999999999999</v>
      </c>
      <c r="BC197" s="9">
        <v>8.43E-2</v>
      </c>
      <c r="BD197" s="9">
        <v>0.26573000000000002</v>
      </c>
      <c r="BE197" s="9">
        <v>0.11798</v>
      </c>
      <c r="BF197" s="9">
        <v>2.53599</v>
      </c>
      <c r="BG197" s="9">
        <v>4.7538600000000004</v>
      </c>
      <c r="BH197" s="9">
        <v>7.5039999999999996E-2</v>
      </c>
      <c r="BI197" s="9">
        <v>0.52141000000000004</v>
      </c>
      <c r="BJ197" s="25">
        <v>0.19646</v>
      </c>
      <c r="BK197" s="9">
        <v>5</v>
      </c>
      <c r="BL197" s="9">
        <v>4.922E-2</v>
      </c>
      <c r="BM197" s="9">
        <v>0.31459999999999999</v>
      </c>
      <c r="BN197" s="9">
        <v>0.63629999999999998</v>
      </c>
      <c r="BO197" s="25">
        <v>0.43358999999999998</v>
      </c>
      <c r="BP197" s="9">
        <v>2.5000000000000001E-3</v>
      </c>
      <c r="BQ197" s="9">
        <v>3.7089999999999998E-2</v>
      </c>
      <c r="BR197" s="9">
        <v>0.10711</v>
      </c>
      <c r="BS197" s="9">
        <v>8.3080000000000001E-2</v>
      </c>
      <c r="BT197" s="9">
        <v>5.5999999999999999E-3</v>
      </c>
      <c r="BU197" s="25">
        <v>0.14580000000000001</v>
      </c>
      <c r="BV197" s="9">
        <v>5.5499099999999997</v>
      </c>
      <c r="BW197" s="9">
        <v>0.29938999999999999</v>
      </c>
      <c r="BX197" s="9">
        <v>5.4599999999999996E-3</v>
      </c>
      <c r="BY197" s="9">
        <v>0.34451999999999999</v>
      </c>
      <c r="BZ197" s="9">
        <v>0.17746999999999999</v>
      </c>
      <c r="CA197" s="25">
        <v>6.9553500000000001</v>
      </c>
      <c r="CB197" s="25">
        <v>23.843830000000001</v>
      </c>
      <c r="CC197" s="9">
        <v>1.6199999999999999E-3</v>
      </c>
      <c r="CD197" s="9">
        <v>2.4000000000000001E-4</v>
      </c>
      <c r="CE197" s="9">
        <v>5</v>
      </c>
      <c r="CF197" s="9">
        <v>3.3230000000000003E-2</v>
      </c>
      <c r="CG197" s="9">
        <v>1.1687099999999999</v>
      </c>
      <c r="CH197" s="9">
        <v>9.1209999999999999E-2</v>
      </c>
      <c r="CI197" s="9">
        <v>1.32978</v>
      </c>
      <c r="CJ197" s="9">
        <v>1.0579000000000001</v>
      </c>
      <c r="CK197" s="9">
        <v>0.74756</v>
      </c>
      <c r="CL197" s="9">
        <v>2.7399999999999998E-3</v>
      </c>
      <c r="CM197" s="9">
        <v>3.2120000000000003E-2</v>
      </c>
      <c r="CN197" s="9">
        <v>5</v>
      </c>
      <c r="CO197" s="9">
        <v>3.16E-3</v>
      </c>
      <c r="CP197" s="9">
        <v>6.1350000000000002E-2</v>
      </c>
      <c r="CQ197" s="9">
        <v>0.15512000000000001</v>
      </c>
      <c r="CR197" s="9">
        <v>7.2900000000000006E-2</v>
      </c>
      <c r="CS197" s="9">
        <v>0.14859</v>
      </c>
      <c r="CT197" s="9">
        <v>5.6899999999999999E-2</v>
      </c>
      <c r="CU197" s="9">
        <v>7.3120000000000004E-2</v>
      </c>
      <c r="CV197" s="9">
        <v>0.39700999999999997</v>
      </c>
      <c r="CW197" s="9">
        <v>1.5299999999999999E-3</v>
      </c>
      <c r="CX197" s="9">
        <v>4.0300000000000002E-2</v>
      </c>
      <c r="CY197" s="9">
        <v>6.2789999999999999E-2</v>
      </c>
      <c r="CZ197" s="9">
        <v>5.3499999999999997E-3</v>
      </c>
      <c r="DA197" s="9">
        <v>1.7239999999999998E-2</v>
      </c>
      <c r="DB197" s="9">
        <v>5.9540000000000003E-2</v>
      </c>
      <c r="DC197" s="9">
        <v>8.7749999999999995E-2</v>
      </c>
      <c r="DD197" s="9">
        <v>4.0699999999999998E-3</v>
      </c>
      <c r="DE197" s="9">
        <v>1.7261200000000001</v>
      </c>
      <c r="DF197" s="9">
        <v>1.4200000000000001E-2</v>
      </c>
      <c r="DG197" s="9">
        <v>5.5500000000000002E-3</v>
      </c>
      <c r="DH197" s="9">
        <v>0.55498999999999998</v>
      </c>
    </row>
    <row r="198" spans="1:112" s="8" customFormat="1" x14ac:dyDescent="0.15">
      <c r="A198" s="9" t="s">
        <v>307</v>
      </c>
      <c r="B198" s="9">
        <v>4.3615300000000001</v>
      </c>
      <c r="C198" s="9">
        <v>1.81501</v>
      </c>
      <c r="D198" s="9">
        <v>3.2325400000000002</v>
      </c>
      <c r="E198" s="9">
        <v>0.51522999999999997</v>
      </c>
      <c r="F198" s="9">
        <v>2.18804</v>
      </c>
      <c r="G198" s="9">
        <v>3.6266600000000002</v>
      </c>
      <c r="H198" s="9">
        <v>1.51257</v>
      </c>
      <c r="I198" s="9">
        <v>3.8830000000000003E-2</v>
      </c>
      <c r="J198" s="9">
        <v>2.1219999999999999E-2</v>
      </c>
      <c r="K198" s="9">
        <v>1.7919999999999998E-2</v>
      </c>
      <c r="L198" s="9">
        <v>0.10191</v>
      </c>
      <c r="M198" s="9">
        <v>3.9150999999999998</v>
      </c>
      <c r="N198" s="9">
        <v>3.0499499999999999</v>
      </c>
      <c r="O198" s="9">
        <v>2.3949999999999999E-2</v>
      </c>
      <c r="P198" s="9">
        <v>0.32529999999999998</v>
      </c>
      <c r="Q198" s="9">
        <v>1.3196300000000001</v>
      </c>
      <c r="R198" s="9">
        <v>2.1229999999999999E-2</v>
      </c>
      <c r="S198" s="9">
        <v>8.5059999999999997E-2</v>
      </c>
      <c r="T198" s="9">
        <v>3.456E-2</v>
      </c>
      <c r="U198" s="9">
        <v>6.3109999999999999E-2</v>
      </c>
      <c r="V198" s="9">
        <v>0.33984999999999999</v>
      </c>
      <c r="W198" s="9">
        <v>1.1140000000000001E-2</v>
      </c>
      <c r="X198" s="9">
        <v>1.6639999999999999E-2</v>
      </c>
      <c r="Y198" s="9">
        <v>2.052E-2</v>
      </c>
      <c r="Z198" s="9">
        <v>2.4599999999999999E-3</v>
      </c>
      <c r="AA198" s="25">
        <v>0.37178</v>
      </c>
      <c r="AB198" s="25">
        <v>0.89446999999999999</v>
      </c>
      <c r="AC198" s="9">
        <v>8.9520000000000002E-2</v>
      </c>
      <c r="AD198" s="9">
        <v>7.1399999999999996E-3</v>
      </c>
      <c r="AE198" s="9">
        <v>3.6740000000000002E-2</v>
      </c>
      <c r="AF198" s="25">
        <v>5.41709</v>
      </c>
      <c r="AG198" s="9">
        <v>0.64310999999999996</v>
      </c>
      <c r="AH198" s="9">
        <v>1.6901200000000001</v>
      </c>
      <c r="AI198" s="9">
        <v>0.38020999999999999</v>
      </c>
      <c r="AJ198" s="9">
        <v>0.28882999999999998</v>
      </c>
      <c r="AK198" s="9">
        <v>0.14438000000000001</v>
      </c>
      <c r="AL198" s="9">
        <v>0.29316999999999999</v>
      </c>
      <c r="AM198" s="9">
        <v>0.22561999999999999</v>
      </c>
      <c r="AN198" s="9">
        <v>4.7299999999999998E-3</v>
      </c>
      <c r="AO198" s="9">
        <v>2.3560000000000001E-2</v>
      </c>
      <c r="AP198" s="9">
        <v>0.50253000000000003</v>
      </c>
      <c r="AQ198" s="25">
        <v>8.6480000000000001E-2</v>
      </c>
      <c r="AR198" s="9">
        <v>3.6810000000000002E-2</v>
      </c>
      <c r="AS198" s="9">
        <v>7.0489999999999997E-2</v>
      </c>
      <c r="AT198" s="25">
        <v>0.35569000000000001</v>
      </c>
      <c r="AU198" s="9">
        <v>0.14260999999999999</v>
      </c>
      <c r="AV198" s="25">
        <v>0.74924000000000002</v>
      </c>
      <c r="AW198" s="9">
        <v>3.3400000000000001E-3</v>
      </c>
      <c r="AX198" s="9">
        <v>5</v>
      </c>
      <c r="AY198" s="9">
        <v>0.19447</v>
      </c>
      <c r="AZ198" s="9">
        <v>0.20635000000000001</v>
      </c>
      <c r="BA198" s="9">
        <v>4.47E-3</v>
      </c>
      <c r="BB198" s="9">
        <v>0.1249</v>
      </c>
      <c r="BC198" s="9">
        <v>3.279E-2</v>
      </c>
      <c r="BD198" s="9">
        <v>0.10128</v>
      </c>
      <c r="BE198" s="9">
        <v>0.11506</v>
      </c>
      <c r="BF198" s="9">
        <v>1.39229</v>
      </c>
      <c r="BG198" s="9">
        <v>0.94735999999999998</v>
      </c>
      <c r="BH198" s="9">
        <v>2.4850000000000001E-2</v>
      </c>
      <c r="BI198" s="9">
        <v>0.21995000000000001</v>
      </c>
      <c r="BJ198" s="25">
        <v>0.44968000000000002</v>
      </c>
      <c r="BK198" s="9">
        <v>5</v>
      </c>
      <c r="BL198" s="9">
        <v>3.5150000000000001E-2</v>
      </c>
      <c r="BM198" s="9">
        <v>0.12075</v>
      </c>
      <c r="BN198" s="9">
        <v>0.32071</v>
      </c>
      <c r="BO198" s="25">
        <v>0.23405999999999999</v>
      </c>
      <c r="BP198" s="9">
        <v>3.14E-3</v>
      </c>
      <c r="BQ198" s="9">
        <v>1.2699999999999999E-2</v>
      </c>
      <c r="BR198" s="9">
        <v>4.299E-2</v>
      </c>
      <c r="BS198" s="9">
        <v>3.5819999999999998E-2</v>
      </c>
      <c r="BT198" s="9">
        <v>6.6400000000000001E-3</v>
      </c>
      <c r="BU198" s="25">
        <v>9.6549999999999997E-2</v>
      </c>
      <c r="BV198" s="9">
        <v>3.7286600000000001</v>
      </c>
      <c r="BW198" s="9">
        <v>0.11867</v>
      </c>
      <c r="BX198" s="9">
        <v>3.47E-3</v>
      </c>
      <c r="BY198" s="9">
        <v>0.21631</v>
      </c>
      <c r="BZ198" s="9">
        <v>0.29325000000000001</v>
      </c>
      <c r="CA198" s="25">
        <v>6.7384899999999996</v>
      </c>
      <c r="CB198" s="25">
        <v>14.12912</v>
      </c>
      <c r="CC198" s="9">
        <v>1.9599999999999999E-3</v>
      </c>
      <c r="CD198" s="9">
        <v>4.2000000000000002E-4</v>
      </c>
      <c r="CE198" s="9">
        <v>5</v>
      </c>
      <c r="CF198" s="9">
        <v>2.7089999999999999E-2</v>
      </c>
      <c r="CG198" s="9">
        <v>1.01593</v>
      </c>
      <c r="CH198" s="9">
        <v>7.5889999999999999E-2</v>
      </c>
      <c r="CI198" s="9">
        <v>1.1651499999999999</v>
      </c>
      <c r="CJ198" s="9">
        <v>0.95021999999999995</v>
      </c>
      <c r="CK198" s="9">
        <v>0.33201000000000003</v>
      </c>
      <c r="CL198" s="9">
        <v>3.64E-3</v>
      </c>
      <c r="CM198" s="9">
        <v>2.903E-2</v>
      </c>
      <c r="CN198" s="9">
        <v>5</v>
      </c>
      <c r="CO198" s="9">
        <v>3.1800000000000001E-3</v>
      </c>
      <c r="CP198" s="9">
        <v>5.9700000000000003E-2</v>
      </c>
      <c r="CQ198" s="9">
        <v>0.15506</v>
      </c>
      <c r="CR198" s="9">
        <v>6.8220000000000003E-2</v>
      </c>
      <c r="CS198" s="9">
        <v>0.13017999999999999</v>
      </c>
      <c r="CT198" s="9">
        <v>5.6849999999999998E-2</v>
      </c>
      <c r="CU198" s="9">
        <v>7.3770000000000002E-2</v>
      </c>
      <c r="CV198" s="9">
        <v>0.39996999999999999</v>
      </c>
      <c r="CW198" s="9">
        <v>1.32E-3</v>
      </c>
      <c r="CX198" s="9">
        <v>4.5109999999999997E-2</v>
      </c>
      <c r="CY198" s="9">
        <v>6.2920000000000004E-2</v>
      </c>
      <c r="CZ198" s="9">
        <v>6.7099999999999998E-3</v>
      </c>
      <c r="DA198" s="9">
        <v>1.6140000000000002E-2</v>
      </c>
      <c r="DB198" s="9">
        <v>5.3809999999999997E-2</v>
      </c>
      <c r="DC198" s="9">
        <v>8.5110000000000005E-2</v>
      </c>
      <c r="DD198" s="9">
        <v>3.1700000000000001E-3</v>
      </c>
      <c r="DE198" s="9">
        <v>0.68593000000000004</v>
      </c>
      <c r="DF198" s="9">
        <v>9.7599999999999996E-3</v>
      </c>
      <c r="DG198" s="9">
        <v>4.4200000000000003E-3</v>
      </c>
      <c r="DH198" s="9">
        <v>0.49397000000000002</v>
      </c>
    </row>
    <row r="199" spans="1:112" s="8" customFormat="1" x14ac:dyDescent="0.15">
      <c r="A199" s="9" t="s">
        <v>308</v>
      </c>
      <c r="B199" s="9">
        <v>4.79922</v>
      </c>
      <c r="C199" s="9">
        <v>0.99763999999999997</v>
      </c>
      <c r="D199" s="9">
        <v>2.66642</v>
      </c>
      <c r="E199" s="9">
        <v>4.8469999999999999E-2</v>
      </c>
      <c r="F199" s="9">
        <v>1.6933499999999999</v>
      </c>
      <c r="G199" s="9">
        <v>3.1100500000000002</v>
      </c>
      <c r="H199" s="9">
        <v>1.9245699999999999</v>
      </c>
      <c r="I199" s="9">
        <v>4.6809999999999997E-2</v>
      </c>
      <c r="J199" s="9">
        <v>0</v>
      </c>
      <c r="K199" s="9">
        <v>3.16E-3</v>
      </c>
      <c r="L199" s="9">
        <v>9.325E-2</v>
      </c>
      <c r="M199" s="9">
        <v>3.3588300000000002</v>
      </c>
      <c r="N199" s="9">
        <v>2.7461000000000002</v>
      </c>
      <c r="O199" s="9">
        <v>2.3980000000000001E-2</v>
      </c>
      <c r="P199" s="9">
        <v>0.36324000000000001</v>
      </c>
      <c r="Q199" s="9">
        <v>1.46132</v>
      </c>
      <c r="R199" s="9">
        <v>4.0309999999999999E-2</v>
      </c>
      <c r="S199" s="9">
        <v>2.8510000000000001E-2</v>
      </c>
      <c r="T199" s="9">
        <v>2.6530000000000001E-2</v>
      </c>
      <c r="U199" s="9">
        <v>8.8889999999999997E-2</v>
      </c>
      <c r="V199" s="9">
        <v>0.32641999999999999</v>
      </c>
      <c r="W199" s="9">
        <v>8.8000000000000005E-3</v>
      </c>
      <c r="X199" s="9">
        <v>1.093E-2</v>
      </c>
      <c r="Y199" s="9">
        <v>2.3259999999999999E-2</v>
      </c>
      <c r="Z199" s="9">
        <v>0</v>
      </c>
      <c r="AA199" s="25">
        <v>0.31533</v>
      </c>
      <c r="AB199" s="25">
        <v>0.84748000000000001</v>
      </c>
      <c r="AC199" s="9">
        <v>8.14E-2</v>
      </c>
      <c r="AD199" s="9">
        <v>1.3339999999999999E-2</v>
      </c>
      <c r="AE199" s="9">
        <v>1.7090000000000001E-2</v>
      </c>
      <c r="AF199" s="25">
        <v>5.5166899999999996</v>
      </c>
      <c r="AG199" s="9">
        <v>0.93818999999999997</v>
      </c>
      <c r="AH199" s="9">
        <v>1.82019</v>
      </c>
      <c r="AI199" s="9">
        <v>0.14604</v>
      </c>
      <c r="AJ199" s="9">
        <v>0.16056000000000001</v>
      </c>
      <c r="AK199" s="9">
        <v>8.7470000000000006E-2</v>
      </c>
      <c r="AL199" s="9">
        <v>0.22936000000000001</v>
      </c>
      <c r="AM199" s="9">
        <v>0.12558</v>
      </c>
      <c r="AN199" s="9">
        <v>7.9500000000000005E-3</v>
      </c>
      <c r="AO199" s="9">
        <v>6.1900000000000002E-3</v>
      </c>
      <c r="AP199" s="9">
        <v>0.23794000000000001</v>
      </c>
      <c r="AQ199" s="25">
        <v>7.9769999999999994E-2</v>
      </c>
      <c r="AR199" s="9">
        <v>4.1489999999999999E-2</v>
      </c>
      <c r="AS199" s="9">
        <v>6.0330000000000002E-2</v>
      </c>
      <c r="AT199" s="25">
        <v>0.28992000000000001</v>
      </c>
      <c r="AU199" s="9">
        <v>7.6819999999999999E-2</v>
      </c>
      <c r="AV199" s="25">
        <v>0.77459999999999996</v>
      </c>
      <c r="AW199" s="9">
        <v>2.7599999999999999E-3</v>
      </c>
      <c r="AX199" s="9">
        <v>5</v>
      </c>
      <c r="AY199" s="9">
        <v>0.19349</v>
      </c>
      <c r="AZ199" s="9">
        <v>0.15517</v>
      </c>
      <c r="BA199" s="9">
        <v>5.6999999999999998E-4</v>
      </c>
      <c r="BB199" s="9">
        <v>9.2660000000000006E-2</v>
      </c>
      <c r="BC199" s="9">
        <v>2.4289999999999999E-2</v>
      </c>
      <c r="BD199" s="9">
        <v>8.0560000000000007E-2</v>
      </c>
      <c r="BE199" s="9">
        <v>0.1198</v>
      </c>
      <c r="BF199" s="9">
        <v>1.6285400000000001</v>
      </c>
      <c r="BG199" s="9">
        <v>0.91952</v>
      </c>
      <c r="BH199" s="9">
        <v>2.2849999999999999E-2</v>
      </c>
      <c r="BI199" s="9">
        <v>0.19372</v>
      </c>
      <c r="BJ199" s="25">
        <v>0.46997</v>
      </c>
      <c r="BK199" s="9">
        <v>5</v>
      </c>
      <c r="BL199" s="9">
        <v>4.4139999999999999E-2</v>
      </c>
      <c r="BM199" s="9">
        <v>8.1519999999999995E-2</v>
      </c>
      <c r="BN199" s="9">
        <v>0.39354</v>
      </c>
      <c r="BO199" s="25">
        <v>0.25313999999999998</v>
      </c>
      <c r="BP199" s="9">
        <v>3.1900000000000001E-3</v>
      </c>
      <c r="BQ199" s="9">
        <v>7.45E-3</v>
      </c>
      <c r="BR199" s="9">
        <v>3.6650000000000002E-2</v>
      </c>
      <c r="BS199" s="9">
        <v>2.2929999999999999E-2</v>
      </c>
      <c r="BT199" s="9">
        <v>8.3400000000000002E-3</v>
      </c>
      <c r="BU199" s="25">
        <v>0.1031</v>
      </c>
      <c r="BV199" s="9">
        <v>4.0480099999999997</v>
      </c>
      <c r="BW199" s="9">
        <v>0.1085</v>
      </c>
      <c r="BX199" s="9">
        <v>3.3700000000000002E-3</v>
      </c>
      <c r="BY199" s="9">
        <v>0.24482000000000001</v>
      </c>
      <c r="BZ199" s="9">
        <v>4.4170000000000001E-2</v>
      </c>
      <c r="CA199" s="25">
        <v>7.9868399999999999</v>
      </c>
      <c r="CB199" s="25">
        <v>14.258240000000001</v>
      </c>
      <c r="CC199" s="9">
        <v>6.7000000000000002E-4</v>
      </c>
      <c r="CD199" s="9">
        <v>0</v>
      </c>
      <c r="CE199" s="9">
        <v>5</v>
      </c>
      <c r="CF199" s="9">
        <v>2.6069999999999999E-2</v>
      </c>
      <c r="CG199" s="9">
        <v>1.0589900000000001</v>
      </c>
      <c r="CH199" s="9">
        <v>6.8900000000000003E-2</v>
      </c>
      <c r="CI199" s="9">
        <v>1.1334200000000001</v>
      </c>
      <c r="CJ199" s="9">
        <v>0.93420000000000003</v>
      </c>
      <c r="CK199" s="9">
        <v>0.25557999999999997</v>
      </c>
      <c r="CL199" s="9">
        <v>3.4499999999999999E-3</v>
      </c>
      <c r="CM199" s="9">
        <v>2.8479999999999998E-2</v>
      </c>
      <c r="CN199" s="9">
        <v>5</v>
      </c>
      <c r="CO199" s="9">
        <v>1.89E-3</v>
      </c>
      <c r="CP199" s="9">
        <v>5.7070000000000003E-2</v>
      </c>
      <c r="CQ199" s="9">
        <v>0.14255000000000001</v>
      </c>
      <c r="CR199" s="9">
        <v>6.3250000000000001E-2</v>
      </c>
      <c r="CS199" s="9">
        <v>7.6799999999999993E-2</v>
      </c>
      <c r="CT199" s="9">
        <v>4.9000000000000002E-2</v>
      </c>
      <c r="CU199" s="9">
        <v>6.923E-2</v>
      </c>
      <c r="CV199" s="9">
        <v>0.36027999999999999</v>
      </c>
      <c r="CW199" s="9">
        <v>9.6000000000000002E-4</v>
      </c>
      <c r="CX199" s="9">
        <v>3.288E-2</v>
      </c>
      <c r="CY199" s="9">
        <v>5.774E-2</v>
      </c>
      <c r="CZ199" s="9">
        <v>5.64E-3</v>
      </c>
      <c r="DA199" s="9">
        <v>1.6240000000000001E-2</v>
      </c>
      <c r="DB199" s="9">
        <v>4.7600000000000003E-2</v>
      </c>
      <c r="DC199" s="9">
        <v>7.077E-2</v>
      </c>
      <c r="DD199" s="9">
        <v>2.8999999999999998E-3</v>
      </c>
      <c r="DE199" s="9">
        <v>0.76239000000000001</v>
      </c>
      <c r="DF199" s="9">
        <v>9.2300000000000004E-3</v>
      </c>
      <c r="DG199" s="9">
        <v>4.8300000000000001E-3</v>
      </c>
      <c r="DH199" s="9">
        <v>0.44290000000000002</v>
      </c>
    </row>
    <row r="200" spans="1:112" s="8" customFormat="1" x14ac:dyDescent="0.15">
      <c r="A200" s="9" t="s">
        <v>309</v>
      </c>
      <c r="B200" s="9">
        <v>5.6734900000000001</v>
      </c>
      <c r="C200" s="9">
        <v>1.2157</v>
      </c>
      <c r="D200" s="9">
        <v>3.08893</v>
      </c>
      <c r="E200" s="9">
        <v>4.8689999999999997E-2</v>
      </c>
      <c r="F200" s="9">
        <v>2.37066</v>
      </c>
      <c r="G200" s="9">
        <v>4.0713400000000002</v>
      </c>
      <c r="H200" s="9">
        <v>2.5870299999999999</v>
      </c>
      <c r="I200" s="9">
        <v>4.5539999999999997E-2</v>
      </c>
      <c r="J200" s="9">
        <v>0</v>
      </c>
      <c r="K200" s="9">
        <v>0</v>
      </c>
      <c r="L200" s="9">
        <v>7.3179999999999995E-2</v>
      </c>
      <c r="M200" s="9">
        <v>4.3879000000000001</v>
      </c>
      <c r="N200" s="9">
        <v>3.3982700000000001</v>
      </c>
      <c r="O200" s="9">
        <v>3.2379999999999999E-2</v>
      </c>
      <c r="P200" s="9">
        <v>0.30380000000000001</v>
      </c>
      <c r="Q200" s="9">
        <v>1.58978</v>
      </c>
      <c r="R200" s="9">
        <v>4.5319999999999999E-2</v>
      </c>
      <c r="S200" s="9">
        <v>3.2779999999999997E-2</v>
      </c>
      <c r="T200" s="9">
        <v>1.5310000000000001E-2</v>
      </c>
      <c r="U200" s="9">
        <v>9.7000000000000003E-2</v>
      </c>
      <c r="V200" s="9">
        <v>0.32827000000000001</v>
      </c>
      <c r="W200" s="9">
        <v>6.2500000000000003E-3</v>
      </c>
      <c r="X200" s="9">
        <v>1.49E-2</v>
      </c>
      <c r="Y200" s="9">
        <v>1.546E-2</v>
      </c>
      <c r="Z200" s="9">
        <v>2.3400000000000001E-3</v>
      </c>
      <c r="AA200" s="25">
        <v>0.28999999999999998</v>
      </c>
      <c r="AB200" s="25">
        <v>1.0458000000000001</v>
      </c>
      <c r="AC200" s="9">
        <v>8.6540000000000006E-2</v>
      </c>
      <c r="AD200" s="9">
        <v>3.9300000000000003E-3</v>
      </c>
      <c r="AE200" s="9">
        <v>2.9960000000000001E-2</v>
      </c>
      <c r="AF200" s="25">
        <v>6.5164799999999996</v>
      </c>
      <c r="AG200" s="9">
        <v>0.83994999999999997</v>
      </c>
      <c r="AH200" s="9">
        <v>1.7403299999999999</v>
      </c>
      <c r="AI200" s="9">
        <v>0.20429</v>
      </c>
      <c r="AJ200" s="9">
        <v>0.14166999999999999</v>
      </c>
      <c r="AK200" s="9">
        <v>6.4479999999999996E-2</v>
      </c>
      <c r="AL200" s="9">
        <v>0.24263999999999999</v>
      </c>
      <c r="AM200" s="9">
        <v>0.12759000000000001</v>
      </c>
      <c r="AN200" s="9">
        <v>6.8999999999999999E-3</v>
      </c>
      <c r="AO200" s="9">
        <v>2.4879999999999999E-2</v>
      </c>
      <c r="AP200" s="9">
        <v>0.2616</v>
      </c>
      <c r="AQ200" s="25">
        <v>4.3889999999999998E-2</v>
      </c>
      <c r="AR200" s="9">
        <v>5.1729999999999998E-2</v>
      </c>
      <c r="AS200" s="9">
        <v>6.5420000000000006E-2</v>
      </c>
      <c r="AT200" s="25">
        <v>0.33654000000000001</v>
      </c>
      <c r="AU200" s="9">
        <v>6.0720000000000003E-2</v>
      </c>
      <c r="AV200" s="25">
        <v>1.05992</v>
      </c>
      <c r="AW200" s="9">
        <v>3.7799999999999999E-3</v>
      </c>
      <c r="AX200" s="9">
        <v>5</v>
      </c>
      <c r="AY200" s="9">
        <v>0.18273</v>
      </c>
      <c r="AZ200" s="9">
        <v>0.17079</v>
      </c>
      <c r="BA200" s="9">
        <v>3.2200000000000002E-3</v>
      </c>
      <c r="BB200" s="9">
        <v>9.1829999999999995E-2</v>
      </c>
      <c r="BC200" s="9">
        <v>8.0099999999999998E-3</v>
      </c>
      <c r="BD200" s="9">
        <v>7.2389999999999996E-2</v>
      </c>
      <c r="BE200" s="9">
        <v>0.11706999999999999</v>
      </c>
      <c r="BF200" s="9">
        <v>1.5470600000000001</v>
      </c>
      <c r="BG200" s="9">
        <v>1.2175400000000001</v>
      </c>
      <c r="BH200" s="9">
        <v>2.2800000000000001E-2</v>
      </c>
      <c r="BI200" s="9">
        <v>0.19725000000000001</v>
      </c>
      <c r="BJ200" s="25">
        <v>0.54745999999999995</v>
      </c>
      <c r="BK200" s="9">
        <v>5</v>
      </c>
      <c r="BL200" s="9">
        <v>3.4689999999999999E-2</v>
      </c>
      <c r="BM200" s="9">
        <v>7.4440000000000006E-2</v>
      </c>
      <c r="BN200" s="9">
        <v>0.38761000000000001</v>
      </c>
      <c r="BO200" s="25">
        <v>0.30562</v>
      </c>
      <c r="BP200" s="9">
        <v>1.67E-3</v>
      </c>
      <c r="BQ200" s="9">
        <v>1.242E-2</v>
      </c>
      <c r="BR200" s="9">
        <v>3.1789999999999999E-2</v>
      </c>
      <c r="BS200" s="9">
        <v>2.0650000000000002E-2</v>
      </c>
      <c r="BT200" s="9">
        <v>6.96E-3</v>
      </c>
      <c r="BU200" s="25">
        <v>9.4960000000000003E-2</v>
      </c>
      <c r="BV200" s="9">
        <v>3.7174100000000001</v>
      </c>
      <c r="BW200" s="9">
        <v>0.10768</v>
      </c>
      <c r="BX200" s="9">
        <v>3.4199999999999999E-3</v>
      </c>
      <c r="BY200" s="9">
        <v>0.21909000000000001</v>
      </c>
      <c r="BZ200" s="9">
        <v>4.607E-2</v>
      </c>
      <c r="CA200" s="25">
        <v>10.26816</v>
      </c>
      <c r="CB200" s="25">
        <v>14.18688</v>
      </c>
      <c r="CC200" s="9">
        <v>1.4E-3</v>
      </c>
      <c r="CD200" s="9">
        <v>1.99E-3</v>
      </c>
      <c r="CE200" s="9">
        <v>5</v>
      </c>
      <c r="CF200" s="9">
        <v>2.7830000000000001E-2</v>
      </c>
      <c r="CG200" s="9">
        <v>0.99888999999999994</v>
      </c>
      <c r="CH200" s="9">
        <v>6.633E-2</v>
      </c>
      <c r="CI200" s="9">
        <v>1.0402899999999999</v>
      </c>
      <c r="CJ200" s="9">
        <v>0.87295</v>
      </c>
      <c r="CK200" s="9">
        <v>0.22659000000000001</v>
      </c>
      <c r="CL200" s="9">
        <v>5.1000000000000004E-3</v>
      </c>
      <c r="CM200" s="9">
        <v>2.8160000000000001E-2</v>
      </c>
      <c r="CN200" s="9">
        <v>5</v>
      </c>
      <c r="CO200" s="9">
        <v>2.9299999999999999E-3</v>
      </c>
      <c r="CP200" s="9">
        <v>5.8569999999999997E-2</v>
      </c>
      <c r="CQ200" s="9">
        <v>0.13700000000000001</v>
      </c>
      <c r="CR200" s="9">
        <v>6.4189999999999997E-2</v>
      </c>
      <c r="CS200" s="9">
        <v>7.8770000000000007E-2</v>
      </c>
      <c r="CT200" s="9">
        <v>4.6120000000000001E-2</v>
      </c>
      <c r="CU200" s="9">
        <v>6.9669999999999996E-2</v>
      </c>
      <c r="CV200" s="9">
        <v>0.34666999999999998</v>
      </c>
      <c r="CW200" s="9">
        <v>1.6299999999999999E-3</v>
      </c>
      <c r="CX200" s="9">
        <v>2.478E-2</v>
      </c>
      <c r="CY200" s="9">
        <v>5.629E-2</v>
      </c>
      <c r="CZ200" s="9">
        <v>6.0200000000000002E-3</v>
      </c>
      <c r="DA200" s="9">
        <v>1.5859999999999999E-2</v>
      </c>
      <c r="DB200" s="9">
        <v>4.4290000000000003E-2</v>
      </c>
      <c r="DC200" s="9">
        <v>6.5159999999999996E-2</v>
      </c>
      <c r="DD200" s="9">
        <v>3.6700000000000001E-3</v>
      </c>
      <c r="DE200" s="9">
        <v>0.97543000000000002</v>
      </c>
      <c r="DF200" s="9">
        <v>7.8100000000000001E-3</v>
      </c>
      <c r="DG200" s="9">
        <v>5.3400000000000001E-3</v>
      </c>
      <c r="DH200" s="9">
        <v>0.44797999999999999</v>
      </c>
    </row>
    <row r="201" spans="1:112" s="8" customFormat="1" x14ac:dyDescent="0.15">
      <c r="A201" s="9" t="s">
        <v>310</v>
      </c>
      <c r="B201" s="9">
        <v>7.67286</v>
      </c>
      <c r="C201" s="9">
        <v>1.6873</v>
      </c>
      <c r="D201" s="9">
        <v>4.00244</v>
      </c>
      <c r="E201" s="9">
        <v>8.2890000000000005E-2</v>
      </c>
      <c r="F201" s="9">
        <v>3.50291</v>
      </c>
      <c r="G201" s="9">
        <v>6.0993899999999996</v>
      </c>
      <c r="H201" s="9">
        <v>3.1736499999999999</v>
      </c>
      <c r="I201" s="9">
        <v>4.6469999999999997E-2</v>
      </c>
      <c r="J201" s="9">
        <v>0</v>
      </c>
      <c r="K201" s="9">
        <v>0</v>
      </c>
      <c r="L201" s="9">
        <v>9.1499999999999998E-2</v>
      </c>
      <c r="M201" s="9">
        <v>6.8909700000000003</v>
      </c>
      <c r="N201" s="9">
        <v>5.5754200000000003</v>
      </c>
      <c r="O201" s="9">
        <v>1.8849999999999999E-2</v>
      </c>
      <c r="P201" s="9">
        <v>0.56540999999999997</v>
      </c>
      <c r="Q201" s="9">
        <v>1.2068399999999999</v>
      </c>
      <c r="R201" s="9">
        <v>5.475E-2</v>
      </c>
      <c r="S201" s="9">
        <v>2.2839999999999999E-2</v>
      </c>
      <c r="T201" s="9">
        <v>1.9429999999999999E-2</v>
      </c>
      <c r="U201" s="9">
        <v>6.3820000000000002E-2</v>
      </c>
      <c r="V201" s="9">
        <v>0.32508999999999999</v>
      </c>
      <c r="W201" s="9">
        <v>7.8899999999999994E-3</v>
      </c>
      <c r="X201" s="9">
        <v>1.0800000000000001E-2</v>
      </c>
      <c r="Y201" s="9">
        <v>6.0899999999999999E-3</v>
      </c>
      <c r="Z201" s="9">
        <v>1.07E-3</v>
      </c>
      <c r="AA201" s="25">
        <v>0.29253000000000001</v>
      </c>
      <c r="AB201" s="25">
        <v>0.58853999999999995</v>
      </c>
      <c r="AC201" s="9">
        <v>4.2389999999999997E-2</v>
      </c>
      <c r="AD201" s="9">
        <v>3.0400000000000002E-3</v>
      </c>
      <c r="AE201" s="9">
        <v>2.3800000000000002E-2</v>
      </c>
      <c r="AF201" s="25">
        <v>4.5451100000000002</v>
      </c>
      <c r="AG201" s="9">
        <v>0.65566000000000002</v>
      </c>
      <c r="AH201" s="9">
        <v>1.5528500000000001</v>
      </c>
      <c r="AI201" s="9">
        <v>0.12192</v>
      </c>
      <c r="AJ201" s="9">
        <v>0.15334999999999999</v>
      </c>
      <c r="AK201" s="9">
        <v>7.0360000000000006E-2</v>
      </c>
      <c r="AL201" s="9">
        <v>0.15576000000000001</v>
      </c>
      <c r="AM201" s="9">
        <v>0.10919</v>
      </c>
      <c r="AN201" s="9">
        <v>1.41E-3</v>
      </c>
      <c r="AO201" s="9">
        <v>2.7119999999999998E-2</v>
      </c>
      <c r="AP201" s="9">
        <v>0.23863000000000001</v>
      </c>
      <c r="AQ201" s="25">
        <v>6.7580000000000001E-2</v>
      </c>
      <c r="AR201" s="9">
        <v>3.7839999999999999E-2</v>
      </c>
      <c r="AS201" s="9">
        <v>5.0599999999999999E-2</v>
      </c>
      <c r="AT201" s="25">
        <v>0.27150999999999997</v>
      </c>
      <c r="AU201" s="9">
        <v>6.2059999999999997E-2</v>
      </c>
      <c r="AV201" s="25">
        <v>0.81852999999999998</v>
      </c>
      <c r="AW201" s="9">
        <v>2.7599999999999999E-3</v>
      </c>
      <c r="AX201" s="9">
        <v>5</v>
      </c>
      <c r="AY201" s="9">
        <v>0.17401</v>
      </c>
      <c r="AZ201" s="9">
        <v>0.12970999999999999</v>
      </c>
      <c r="BA201" s="9">
        <v>1.17E-3</v>
      </c>
      <c r="BB201" s="9">
        <v>9.0620000000000006E-2</v>
      </c>
      <c r="BC201" s="9">
        <v>1.77E-2</v>
      </c>
      <c r="BD201" s="9">
        <v>6.8709999999999993E-2</v>
      </c>
      <c r="BE201" s="9">
        <v>0.11325</v>
      </c>
      <c r="BF201" s="9">
        <v>1.5878000000000001</v>
      </c>
      <c r="BG201" s="9">
        <v>1.0080199999999999</v>
      </c>
      <c r="BH201" s="9">
        <v>1.966E-2</v>
      </c>
      <c r="BI201" s="9">
        <v>0.30548999999999998</v>
      </c>
      <c r="BJ201" s="25">
        <v>0.44413999999999998</v>
      </c>
      <c r="BK201" s="9">
        <v>5</v>
      </c>
      <c r="BL201" s="9">
        <v>2.7869999999999999E-2</v>
      </c>
      <c r="BM201" s="9">
        <v>7.51E-2</v>
      </c>
      <c r="BN201" s="9">
        <v>0.31707000000000002</v>
      </c>
      <c r="BO201" s="25">
        <v>0.24401999999999999</v>
      </c>
      <c r="BP201" s="9">
        <v>1.56E-3</v>
      </c>
      <c r="BQ201" s="9">
        <v>1.0149999999999999E-2</v>
      </c>
      <c r="BR201" s="9">
        <v>3.107E-2</v>
      </c>
      <c r="BS201" s="9">
        <v>1.9210000000000001E-2</v>
      </c>
      <c r="BT201" s="9">
        <v>5.5900000000000004E-3</v>
      </c>
      <c r="BU201" s="25">
        <v>8.4870000000000001E-2</v>
      </c>
      <c r="BV201" s="9">
        <v>4.0562800000000001</v>
      </c>
      <c r="BW201" s="9">
        <v>0.10564999999999999</v>
      </c>
      <c r="BX201" s="9">
        <v>2.3900000000000002E-3</v>
      </c>
      <c r="BY201" s="9">
        <v>0.23421</v>
      </c>
      <c r="BZ201" s="9">
        <v>4.5440000000000001E-2</v>
      </c>
      <c r="CA201" s="25">
        <v>8.5248100000000004</v>
      </c>
      <c r="CB201" s="25">
        <v>12.31494</v>
      </c>
      <c r="CC201" s="9">
        <v>1.5399999999999999E-3</v>
      </c>
      <c r="CD201" s="9">
        <v>6.8000000000000005E-4</v>
      </c>
      <c r="CE201" s="9">
        <v>5</v>
      </c>
      <c r="CF201" s="9">
        <v>2.5930000000000002E-2</v>
      </c>
      <c r="CG201" s="9">
        <v>1.05294</v>
      </c>
      <c r="CH201" s="9">
        <v>6.6110000000000002E-2</v>
      </c>
      <c r="CI201" s="9">
        <v>1.07663</v>
      </c>
      <c r="CJ201" s="9">
        <v>0.92135</v>
      </c>
      <c r="CK201" s="9">
        <v>0.224</v>
      </c>
      <c r="CL201" s="9">
        <v>2.6099999999999999E-3</v>
      </c>
      <c r="CM201" s="9">
        <v>2.7709999999999999E-2</v>
      </c>
      <c r="CN201" s="9">
        <v>5</v>
      </c>
      <c r="CO201" s="9">
        <v>1.8400000000000001E-3</v>
      </c>
      <c r="CP201" s="9">
        <v>6.2449999999999999E-2</v>
      </c>
      <c r="CQ201" s="9">
        <v>0.14532</v>
      </c>
      <c r="CR201" s="9">
        <v>6.4130000000000006E-2</v>
      </c>
      <c r="CS201" s="9">
        <v>8.3779999999999993E-2</v>
      </c>
      <c r="CT201" s="9">
        <v>4.6199999999999998E-2</v>
      </c>
      <c r="CU201" s="9">
        <v>7.1110000000000007E-2</v>
      </c>
      <c r="CV201" s="9">
        <v>0.33799000000000001</v>
      </c>
      <c r="CW201" s="9">
        <v>1.25E-3</v>
      </c>
      <c r="CX201" s="9">
        <v>1.4930000000000001E-2</v>
      </c>
      <c r="CY201" s="9">
        <v>5.3339999999999999E-2</v>
      </c>
      <c r="CZ201" s="9">
        <v>5.6600000000000001E-3</v>
      </c>
      <c r="DA201" s="9">
        <v>1.6889999999999999E-2</v>
      </c>
      <c r="DB201" s="9">
        <v>4.335E-2</v>
      </c>
      <c r="DC201" s="9">
        <v>6.7220000000000002E-2</v>
      </c>
      <c r="DD201" s="9">
        <v>3.7100000000000002E-3</v>
      </c>
      <c r="DE201" s="9">
        <v>1.91629</v>
      </c>
      <c r="DF201" s="9">
        <v>1.7270000000000001E-2</v>
      </c>
      <c r="DG201" s="9">
        <v>6.4099999999999999E-3</v>
      </c>
      <c r="DH201" s="9">
        <v>0.48139999999999999</v>
      </c>
    </row>
    <row r="202" spans="1:112" s="8" customFormat="1" x14ac:dyDescent="0.15">
      <c r="A202" s="9" t="s">
        <v>311</v>
      </c>
      <c r="B202" s="9">
        <v>3.1742699999999999</v>
      </c>
      <c r="C202" s="9">
        <v>1.0263</v>
      </c>
      <c r="D202" s="9">
        <v>2.4841299999999999</v>
      </c>
      <c r="E202" s="9">
        <v>9.6689999999999998E-2</v>
      </c>
      <c r="F202" s="9">
        <v>1.8182</v>
      </c>
      <c r="G202" s="9">
        <v>3.8303600000000002</v>
      </c>
      <c r="H202" s="9">
        <v>1.38947</v>
      </c>
      <c r="I202" s="9">
        <v>5.0529999999999999E-2</v>
      </c>
      <c r="J202" s="9">
        <v>6.5799999999999999E-3</v>
      </c>
      <c r="K202" s="9">
        <v>0</v>
      </c>
      <c r="L202" s="9">
        <v>7.7049999999999993E-2</v>
      </c>
      <c r="M202" s="9">
        <v>5.4324000000000003</v>
      </c>
      <c r="N202" s="9">
        <v>5.1627299999999998</v>
      </c>
      <c r="O202" s="9">
        <v>4.2860000000000002E-2</v>
      </c>
      <c r="P202" s="9">
        <v>0.25590000000000002</v>
      </c>
      <c r="Q202" s="9">
        <v>1.08921</v>
      </c>
      <c r="R202" s="9">
        <v>2.494E-2</v>
      </c>
      <c r="S202" s="9">
        <v>4.5350000000000001E-2</v>
      </c>
      <c r="T202" s="9">
        <v>1.6410000000000001E-2</v>
      </c>
      <c r="U202" s="9">
        <v>1.1509999999999999E-2</v>
      </c>
      <c r="V202" s="9">
        <v>0.35088000000000003</v>
      </c>
      <c r="W202" s="9">
        <v>1.7899999999999999E-2</v>
      </c>
      <c r="X202" s="9">
        <v>3.2779999999999997E-2</v>
      </c>
      <c r="Y202" s="9">
        <v>5.7299999999999997E-2</v>
      </c>
      <c r="Z202" s="9">
        <v>3.65E-3</v>
      </c>
      <c r="AA202" s="25">
        <v>0.21904000000000001</v>
      </c>
      <c r="AB202" s="25">
        <v>0.78271999999999997</v>
      </c>
      <c r="AC202" s="9">
        <v>5.1819999999999998E-2</v>
      </c>
      <c r="AD202" s="9">
        <v>7.1399999999999996E-3</v>
      </c>
      <c r="AE202" s="9">
        <v>2.7179999999999999E-2</v>
      </c>
      <c r="AF202" s="25">
        <v>5.4587599999999998</v>
      </c>
      <c r="AG202" s="9">
        <v>0.95077</v>
      </c>
      <c r="AH202" s="9">
        <v>1.3658300000000001</v>
      </c>
      <c r="AI202" s="9">
        <v>0.20038</v>
      </c>
      <c r="AJ202" s="9">
        <v>0.2051</v>
      </c>
      <c r="AK202" s="9">
        <v>9.7489999999999993E-2</v>
      </c>
      <c r="AL202" s="9">
        <v>0.29923</v>
      </c>
      <c r="AM202" s="9">
        <v>0.17169999999999999</v>
      </c>
      <c r="AN202" s="9">
        <v>7.9000000000000008E-3</v>
      </c>
      <c r="AO202" s="9">
        <v>5.8860000000000003E-2</v>
      </c>
      <c r="AP202" s="9">
        <v>0.28428999999999999</v>
      </c>
      <c r="AQ202" s="25">
        <v>0.11651</v>
      </c>
      <c r="AR202" s="9">
        <v>4.0989999999999999E-2</v>
      </c>
      <c r="AS202" s="9">
        <v>5.3069999999999999E-2</v>
      </c>
      <c r="AT202" s="25">
        <v>0.29086000000000001</v>
      </c>
      <c r="AU202" s="9">
        <v>7.9810000000000006E-2</v>
      </c>
      <c r="AV202" s="25">
        <v>0.76397000000000004</v>
      </c>
      <c r="AW202" s="9">
        <v>7.9799999999999992E-3</v>
      </c>
      <c r="AX202" s="9">
        <v>5</v>
      </c>
      <c r="AY202" s="9">
        <v>0.20691999999999999</v>
      </c>
      <c r="AZ202" s="9">
        <v>0.10741000000000001</v>
      </c>
      <c r="BA202" s="9">
        <v>3.0599999999999998E-3</v>
      </c>
      <c r="BB202" s="9">
        <v>0.10843999999999999</v>
      </c>
      <c r="BC202" s="9">
        <v>1.916E-2</v>
      </c>
      <c r="BD202" s="9">
        <v>5.6579999999999998E-2</v>
      </c>
      <c r="BE202" s="9">
        <v>0.12223000000000001</v>
      </c>
      <c r="BF202" s="9">
        <v>0.55125999999999997</v>
      </c>
      <c r="BG202" s="9">
        <v>0.66471999999999998</v>
      </c>
      <c r="BH202" s="9">
        <v>2.6780000000000002E-2</v>
      </c>
      <c r="BI202" s="9">
        <v>0.12529999999999999</v>
      </c>
      <c r="BJ202" s="25">
        <v>8.9590000000000003E-2</v>
      </c>
      <c r="BK202" s="9">
        <v>5</v>
      </c>
      <c r="BL202" s="9">
        <v>4.0120000000000003E-2</v>
      </c>
      <c r="BM202" s="9">
        <v>0.12379999999999999</v>
      </c>
      <c r="BN202" s="9">
        <v>0.42459000000000002</v>
      </c>
      <c r="BO202" s="25">
        <v>0.32840000000000003</v>
      </c>
      <c r="BP202" s="9">
        <v>3.3899999999999998E-3</v>
      </c>
      <c r="BQ202" s="9">
        <v>1.282E-2</v>
      </c>
      <c r="BR202" s="9">
        <v>2.8809999999999999E-2</v>
      </c>
      <c r="BS202" s="9">
        <v>2.452E-2</v>
      </c>
      <c r="BT202" s="9">
        <v>5.13E-3</v>
      </c>
      <c r="BU202" s="25">
        <v>8.0659999999999996E-2</v>
      </c>
      <c r="BV202" s="9">
        <v>2.05532</v>
      </c>
      <c r="BW202" s="9">
        <v>9.9890000000000007E-2</v>
      </c>
      <c r="BX202" s="9">
        <v>2.3999999999999998E-3</v>
      </c>
      <c r="BY202" s="9">
        <v>5.6710000000000003E-2</v>
      </c>
      <c r="BZ202" s="9">
        <v>7.2919999999999999E-2</v>
      </c>
      <c r="CA202" s="25">
        <v>7.3969300000000002</v>
      </c>
      <c r="CB202" s="25">
        <v>12.34606</v>
      </c>
      <c r="CC202" s="9">
        <v>3.2699999999999999E-3</v>
      </c>
      <c r="CD202" s="9">
        <v>6.8000000000000005E-4</v>
      </c>
      <c r="CE202" s="9">
        <v>5</v>
      </c>
      <c r="CF202" s="9">
        <v>2.5430000000000001E-2</v>
      </c>
      <c r="CG202" s="9">
        <v>0.36662</v>
      </c>
      <c r="CH202" s="9">
        <v>7.8520000000000006E-2</v>
      </c>
      <c r="CI202" s="9">
        <v>0.39112999999999998</v>
      </c>
      <c r="CJ202" s="9">
        <v>0.33711999999999998</v>
      </c>
      <c r="CK202" s="9">
        <v>0.24807999999999999</v>
      </c>
      <c r="CL202" s="9">
        <v>2.2799999999999999E-3</v>
      </c>
      <c r="CM202" s="9">
        <v>1.549E-2</v>
      </c>
      <c r="CN202" s="9">
        <v>5</v>
      </c>
      <c r="CO202" s="9">
        <v>1.6999999999999999E-3</v>
      </c>
      <c r="CP202" s="9">
        <v>2.4910000000000002E-2</v>
      </c>
      <c r="CQ202" s="9">
        <v>6.3880000000000006E-2</v>
      </c>
      <c r="CR202" s="9">
        <v>2.768E-2</v>
      </c>
      <c r="CS202" s="9">
        <v>0.11432</v>
      </c>
      <c r="CT202" s="9">
        <v>2.5090000000000001E-2</v>
      </c>
      <c r="CU202" s="9">
        <v>3.2410000000000001E-2</v>
      </c>
      <c r="CV202" s="9">
        <v>0.1883</v>
      </c>
      <c r="CW202" s="9">
        <v>1.7099999999999999E-3</v>
      </c>
      <c r="CX202" s="9">
        <v>2.6009999999999998E-2</v>
      </c>
      <c r="CY202" s="9">
        <v>3.193E-2</v>
      </c>
      <c r="CZ202" s="9">
        <v>3.98E-3</v>
      </c>
      <c r="DA202" s="9">
        <v>1.0030000000000001E-2</v>
      </c>
      <c r="DB202" s="9">
        <v>3.1320000000000001E-2</v>
      </c>
      <c r="DC202" s="9">
        <v>6.5879999999999994E-2</v>
      </c>
      <c r="DD202" s="9">
        <v>4.9399999999999999E-3</v>
      </c>
      <c r="DE202" s="9">
        <v>1.7619899999999999</v>
      </c>
      <c r="DF202" s="9">
        <v>1.3310000000000001E-2</v>
      </c>
      <c r="DG202" s="9">
        <v>5.7000000000000002E-3</v>
      </c>
      <c r="DH202" s="9">
        <v>0.44975999999999999</v>
      </c>
    </row>
    <row r="203" spans="1:112" s="8" customFormat="1" x14ac:dyDescent="0.15">
      <c r="A203" s="9" t="s">
        <v>312</v>
      </c>
      <c r="B203" s="9">
        <v>3.17035</v>
      </c>
      <c r="C203" s="9">
        <v>0.81701999999999997</v>
      </c>
      <c r="D203" s="9">
        <v>2.2649499999999998</v>
      </c>
      <c r="E203" s="9">
        <v>7.9430000000000001E-2</v>
      </c>
      <c r="F203" s="9">
        <v>1.66656</v>
      </c>
      <c r="G203" s="9">
        <v>3.2499199999999999</v>
      </c>
      <c r="H203" s="9">
        <v>1.3352999999999999</v>
      </c>
      <c r="I203" s="9">
        <v>4.4019999999999997E-2</v>
      </c>
      <c r="J203" s="9">
        <v>2.128E-2</v>
      </c>
      <c r="K203" s="9">
        <v>3.8000000000000002E-4</v>
      </c>
      <c r="L203" s="9">
        <v>6.6689999999999999E-2</v>
      </c>
      <c r="M203" s="9">
        <v>4.1392300000000004</v>
      </c>
      <c r="N203" s="9">
        <v>3.69645</v>
      </c>
      <c r="O203" s="9">
        <v>2.2159999999999999E-2</v>
      </c>
      <c r="P203" s="9">
        <v>0.27642</v>
      </c>
      <c r="Q203" s="9">
        <v>1.2564299999999999</v>
      </c>
      <c r="R203" s="9">
        <v>2.2610000000000002E-2</v>
      </c>
      <c r="S203" s="9">
        <v>3.6639999999999999E-2</v>
      </c>
      <c r="T203" s="9">
        <v>2.102E-2</v>
      </c>
      <c r="U203" s="9">
        <v>7.7289999999999998E-2</v>
      </c>
      <c r="V203" s="9">
        <v>0.35518</v>
      </c>
      <c r="W203" s="9">
        <v>1.1639999999999999E-2</v>
      </c>
      <c r="X203" s="9">
        <v>2.0959999999999999E-2</v>
      </c>
      <c r="Y203" s="9">
        <v>3.4689999999999999E-2</v>
      </c>
      <c r="Z203" s="9">
        <v>0</v>
      </c>
      <c r="AA203" s="25">
        <v>0.27883999999999998</v>
      </c>
      <c r="AB203" s="25">
        <v>0.65305000000000002</v>
      </c>
      <c r="AC203" s="9">
        <v>9.1249999999999998E-2</v>
      </c>
      <c r="AD203" s="9">
        <v>4.7800000000000004E-3</v>
      </c>
      <c r="AE203" s="9">
        <v>2.5590000000000002E-2</v>
      </c>
      <c r="AF203" s="25">
        <v>6.4890699999999999</v>
      </c>
      <c r="AG203" s="9">
        <v>0.60189999999999999</v>
      </c>
      <c r="AH203" s="9">
        <v>1.1111800000000001</v>
      </c>
      <c r="AI203" s="9">
        <v>0.16059999999999999</v>
      </c>
      <c r="AJ203" s="9">
        <v>0.16245999999999999</v>
      </c>
      <c r="AK203" s="9">
        <v>4.4880000000000003E-2</v>
      </c>
      <c r="AL203" s="9">
        <v>0.26036999999999999</v>
      </c>
      <c r="AM203" s="9">
        <v>0.13836000000000001</v>
      </c>
      <c r="AN203" s="9">
        <v>1.1180000000000001E-2</v>
      </c>
      <c r="AO203" s="9">
        <v>1.6879999999999999E-2</v>
      </c>
      <c r="AP203" s="9">
        <v>0.28591</v>
      </c>
      <c r="AQ203" s="25">
        <v>0.24134</v>
      </c>
      <c r="AR203" s="9">
        <v>3.8199999999999998E-2</v>
      </c>
      <c r="AS203" s="9">
        <v>5.2479999999999999E-2</v>
      </c>
      <c r="AT203" s="25">
        <v>0.25552999999999998</v>
      </c>
      <c r="AU203" s="9">
        <v>7.6560000000000003E-2</v>
      </c>
      <c r="AV203" s="25">
        <v>0.76671</v>
      </c>
      <c r="AW203" s="9">
        <v>5.6299999999999996E-3</v>
      </c>
      <c r="AX203" s="9">
        <v>5</v>
      </c>
      <c r="AY203" s="9">
        <v>0.19553000000000001</v>
      </c>
      <c r="AZ203" s="9">
        <v>0.14748</v>
      </c>
      <c r="BA203" s="9">
        <v>2.0500000000000002E-3</v>
      </c>
      <c r="BB203" s="9">
        <v>8.4250000000000005E-2</v>
      </c>
      <c r="BC203" s="9">
        <v>1.302E-2</v>
      </c>
      <c r="BD203" s="9">
        <v>4.3040000000000002E-2</v>
      </c>
      <c r="BE203" s="9">
        <v>0.11438</v>
      </c>
      <c r="BF203" s="9">
        <v>0.50722999999999996</v>
      </c>
      <c r="BG203" s="9">
        <v>0.66640999999999995</v>
      </c>
      <c r="BH203" s="9">
        <v>2.1430000000000001E-2</v>
      </c>
      <c r="BI203" s="9">
        <v>0.17732000000000001</v>
      </c>
      <c r="BJ203" s="25">
        <v>0.14505000000000001</v>
      </c>
      <c r="BK203" s="9">
        <v>5</v>
      </c>
      <c r="BL203" s="9">
        <v>3.15E-2</v>
      </c>
      <c r="BM203" s="9">
        <v>9.4100000000000003E-2</v>
      </c>
      <c r="BN203" s="9">
        <v>0.38446999999999998</v>
      </c>
      <c r="BO203" s="25">
        <v>0.34739999999999999</v>
      </c>
      <c r="BP203" s="9">
        <v>4.8599999999999997E-3</v>
      </c>
      <c r="BQ203" s="9">
        <v>9.3799999999999994E-3</v>
      </c>
      <c r="BR203" s="9">
        <v>2.4160000000000001E-2</v>
      </c>
      <c r="BS203" s="9">
        <v>2.0549999999999999E-2</v>
      </c>
      <c r="BT203" s="9">
        <v>5.64E-3</v>
      </c>
      <c r="BU203" s="25">
        <v>9.1829999999999995E-2</v>
      </c>
      <c r="BV203" s="9">
        <v>1.45702</v>
      </c>
      <c r="BW203" s="9">
        <v>0.114</v>
      </c>
      <c r="BX203" s="9">
        <v>1.08E-3</v>
      </c>
      <c r="BY203" s="9">
        <v>5.7079999999999999E-2</v>
      </c>
      <c r="BZ203" s="9">
        <v>7.7210000000000001E-2</v>
      </c>
      <c r="CA203" s="25">
        <v>7.53775</v>
      </c>
      <c r="CB203" s="25">
        <v>14.12439</v>
      </c>
      <c r="CC203" s="9">
        <v>1.6800000000000001E-3</v>
      </c>
      <c r="CD203" s="9">
        <v>9.2000000000000003E-4</v>
      </c>
      <c r="CE203" s="9">
        <v>5</v>
      </c>
      <c r="CF203" s="9">
        <v>2.5999999999999999E-2</v>
      </c>
      <c r="CG203" s="9">
        <v>0.34623999999999999</v>
      </c>
      <c r="CH203" s="9">
        <v>9.1329999999999995E-2</v>
      </c>
      <c r="CI203" s="9">
        <v>0.37508999999999998</v>
      </c>
      <c r="CJ203" s="9">
        <v>0.33803</v>
      </c>
      <c r="CK203" s="9">
        <v>0.18887000000000001</v>
      </c>
      <c r="CL203" s="9">
        <v>2.7699999999999999E-3</v>
      </c>
      <c r="CM203" s="9">
        <v>1.3469999999999999E-2</v>
      </c>
      <c r="CN203" s="9">
        <v>5</v>
      </c>
      <c r="CO203" s="9">
        <v>2.2000000000000001E-3</v>
      </c>
      <c r="CP203" s="9">
        <v>2.5579999999999999E-2</v>
      </c>
      <c r="CQ203" s="9">
        <v>7.152E-2</v>
      </c>
      <c r="CR203" s="9">
        <v>3.1669999999999997E-2</v>
      </c>
      <c r="CS203" s="9">
        <v>0.12033000000000001</v>
      </c>
      <c r="CT203" s="9">
        <v>2.913E-2</v>
      </c>
      <c r="CU203" s="9">
        <v>3.6790000000000003E-2</v>
      </c>
      <c r="CV203" s="9">
        <v>0.21471999999999999</v>
      </c>
      <c r="CW203" s="9">
        <v>1.14E-3</v>
      </c>
      <c r="CX203" s="9">
        <v>3.1629999999999998E-2</v>
      </c>
      <c r="CY203" s="9">
        <v>3.6639999999999999E-2</v>
      </c>
      <c r="CZ203" s="9">
        <v>6.79E-3</v>
      </c>
      <c r="DA203" s="9">
        <v>8.1300000000000001E-3</v>
      </c>
      <c r="DB203" s="9">
        <v>3.3919999999999999E-2</v>
      </c>
      <c r="DC203" s="9">
        <v>8.1490000000000007E-2</v>
      </c>
      <c r="DD203" s="9">
        <v>4.7099999999999998E-3</v>
      </c>
      <c r="DE203" s="9">
        <v>1.8903799999999999</v>
      </c>
      <c r="DF203" s="9">
        <v>1.091E-2</v>
      </c>
      <c r="DG203" s="9">
        <v>8.2299999999999995E-3</v>
      </c>
      <c r="DH203" s="9">
        <v>0.51649</v>
      </c>
    </row>
    <row r="204" spans="1:112" s="8" customFormat="1" x14ac:dyDescent="0.15">
      <c r="A204" s="9" t="s">
        <v>313</v>
      </c>
      <c r="B204" s="9">
        <v>3.6278899999999998</v>
      </c>
      <c r="C204" s="9">
        <v>0.72060000000000002</v>
      </c>
      <c r="D204" s="9">
        <v>2.2961200000000002</v>
      </c>
      <c r="E204" s="9">
        <v>8.3720000000000003E-2</v>
      </c>
      <c r="F204" s="9">
        <v>1.5241</v>
      </c>
      <c r="G204" s="9">
        <v>2.85711</v>
      </c>
      <c r="H204" s="9">
        <v>1.30484</v>
      </c>
      <c r="I204" s="9">
        <v>4.1980000000000003E-2</v>
      </c>
      <c r="J204" s="9">
        <v>0</v>
      </c>
      <c r="K204" s="9">
        <v>0</v>
      </c>
      <c r="L204" s="9">
        <v>7.3150000000000007E-2</v>
      </c>
      <c r="M204" s="9">
        <v>3.1084999999999998</v>
      </c>
      <c r="N204" s="9">
        <v>2.6184599999999998</v>
      </c>
      <c r="O204" s="9">
        <v>3.4419999999999999E-2</v>
      </c>
      <c r="P204" s="9">
        <v>0.30618000000000001</v>
      </c>
      <c r="Q204" s="9">
        <v>1.2744599999999999</v>
      </c>
      <c r="R204" s="9">
        <v>2.299E-2</v>
      </c>
      <c r="S204" s="9">
        <v>3.1759999999999997E-2</v>
      </c>
      <c r="T204" s="9">
        <v>1.8440000000000002E-2</v>
      </c>
      <c r="U204" s="9">
        <v>5.3510000000000002E-2</v>
      </c>
      <c r="V204" s="9">
        <v>0.33839999999999998</v>
      </c>
      <c r="W204" s="9">
        <v>1.0290000000000001E-2</v>
      </c>
      <c r="X204" s="9">
        <v>1.0659999999999999E-2</v>
      </c>
      <c r="Y204" s="9">
        <v>1.2279999999999999E-2</v>
      </c>
      <c r="Z204" s="9">
        <v>2.5999999999999998E-4</v>
      </c>
      <c r="AA204" s="25">
        <v>0.31546999999999997</v>
      </c>
      <c r="AB204" s="25">
        <v>0.28769</v>
      </c>
      <c r="AC204" s="9">
        <v>7.9579999999999998E-2</v>
      </c>
      <c r="AD204" s="9">
        <v>5.2900000000000004E-3</v>
      </c>
      <c r="AE204" s="9">
        <v>1.9050000000000001E-2</v>
      </c>
      <c r="AF204" s="25">
        <v>5.2803300000000002</v>
      </c>
      <c r="AG204" s="9">
        <v>0.44572000000000001</v>
      </c>
      <c r="AH204" s="9">
        <v>1.0389900000000001</v>
      </c>
      <c r="AI204" s="9">
        <v>0.12454999999999999</v>
      </c>
      <c r="AJ204" s="9">
        <v>0.11781999999999999</v>
      </c>
      <c r="AK204" s="9">
        <v>5.8700000000000002E-2</v>
      </c>
      <c r="AL204" s="9">
        <v>0.23394999999999999</v>
      </c>
      <c r="AM204" s="9">
        <v>0.11537</v>
      </c>
      <c r="AN204" s="9">
        <v>8.9200000000000008E-3</v>
      </c>
      <c r="AO204" s="9">
        <v>1.026E-2</v>
      </c>
      <c r="AP204" s="9">
        <v>0.19671</v>
      </c>
      <c r="AQ204" s="25">
        <v>0.11679</v>
      </c>
      <c r="AR204" s="9">
        <v>2.5260000000000001E-2</v>
      </c>
      <c r="AS204" s="9">
        <v>9.6780000000000005E-2</v>
      </c>
      <c r="AT204" s="25">
        <v>0.50900000000000001</v>
      </c>
      <c r="AU204" s="9">
        <v>5.772E-2</v>
      </c>
      <c r="AV204" s="25">
        <v>0.81259000000000003</v>
      </c>
      <c r="AW204" s="9">
        <v>5.0899999999999999E-3</v>
      </c>
      <c r="AX204" s="9">
        <v>5</v>
      </c>
      <c r="AY204" s="9">
        <v>0.16592999999999999</v>
      </c>
      <c r="AZ204" s="9">
        <v>0.12205000000000001</v>
      </c>
      <c r="BA204" s="9">
        <v>4.6699999999999997E-3</v>
      </c>
      <c r="BB204" s="9">
        <v>6.3850000000000004E-2</v>
      </c>
      <c r="BC204" s="9">
        <v>6.5799999999999999E-3</v>
      </c>
      <c r="BD204" s="9">
        <v>3.2309999999999998E-2</v>
      </c>
      <c r="BE204" s="9">
        <v>0.12238</v>
      </c>
      <c r="BF204" s="9">
        <v>0.45766000000000001</v>
      </c>
      <c r="BG204" s="9">
        <v>0.62375999999999998</v>
      </c>
      <c r="BH204" s="9">
        <v>1.6809999999999999E-2</v>
      </c>
      <c r="BI204" s="9">
        <v>0.10972</v>
      </c>
      <c r="BJ204" s="25">
        <v>0.51981999999999995</v>
      </c>
      <c r="BK204" s="9">
        <v>5</v>
      </c>
      <c r="BL204" s="9">
        <v>2.1430000000000001E-2</v>
      </c>
      <c r="BM204" s="9">
        <v>5.7529999999999998E-2</v>
      </c>
      <c r="BN204" s="9">
        <v>0.26201999999999998</v>
      </c>
      <c r="BO204" s="25">
        <v>0.29468</v>
      </c>
      <c r="BP204" s="9">
        <v>1.9400000000000001E-3</v>
      </c>
      <c r="BQ204" s="9">
        <v>6.77E-3</v>
      </c>
      <c r="BR204" s="9">
        <v>1.9869999999999999E-2</v>
      </c>
      <c r="BS204" s="9">
        <v>1.1690000000000001E-2</v>
      </c>
      <c r="BT204" s="9">
        <v>1.2099999999999999E-3</v>
      </c>
      <c r="BU204" s="25">
        <v>7.8549999999999995E-2</v>
      </c>
      <c r="BV204" s="9">
        <v>1.05246</v>
      </c>
      <c r="BW204" s="9">
        <v>8.6860000000000007E-2</v>
      </c>
      <c r="BX204" s="9">
        <v>2.0200000000000001E-3</v>
      </c>
      <c r="BY204" s="9">
        <v>4.82E-2</v>
      </c>
      <c r="BZ204" s="9">
        <v>0.12182</v>
      </c>
      <c r="CA204" s="25">
        <v>8.0510699999999993</v>
      </c>
      <c r="CB204" s="25">
        <v>11.26882</v>
      </c>
      <c r="CC204" s="9">
        <v>4.0999999999999999E-4</v>
      </c>
      <c r="CD204" s="9">
        <v>1.2999999999999999E-4</v>
      </c>
      <c r="CE204" s="9">
        <v>5</v>
      </c>
      <c r="CF204" s="9">
        <v>2.521E-2</v>
      </c>
      <c r="CG204" s="9">
        <v>0.29748000000000002</v>
      </c>
      <c r="CH204" s="9">
        <v>7.7350000000000002E-2</v>
      </c>
      <c r="CI204" s="9">
        <v>0.32421</v>
      </c>
      <c r="CJ204" s="9">
        <v>0.29016999999999998</v>
      </c>
      <c r="CK204" s="9">
        <v>0.11196</v>
      </c>
      <c r="CL204" s="9">
        <v>2.8800000000000002E-3</v>
      </c>
      <c r="CM204" s="9">
        <v>1.376E-2</v>
      </c>
      <c r="CN204" s="9">
        <v>5</v>
      </c>
      <c r="CO204" s="9">
        <v>2.9499999999999999E-3</v>
      </c>
      <c r="CP204" s="9">
        <v>2.4119999999999999E-2</v>
      </c>
      <c r="CQ204" s="9">
        <v>6.4339999999999994E-2</v>
      </c>
      <c r="CR204" s="9">
        <v>3.0099999999999998E-2</v>
      </c>
      <c r="CS204" s="9">
        <v>8.3229999999999998E-2</v>
      </c>
      <c r="CT204" s="9">
        <v>2.5749999999999999E-2</v>
      </c>
      <c r="CU204" s="9">
        <v>3.1390000000000001E-2</v>
      </c>
      <c r="CV204" s="9">
        <v>0.20507</v>
      </c>
      <c r="CW204" s="9">
        <v>1.39E-3</v>
      </c>
      <c r="CX204" s="9">
        <v>3.2039999999999999E-2</v>
      </c>
      <c r="CY204" s="9">
        <v>3.6240000000000001E-2</v>
      </c>
      <c r="CZ204" s="9">
        <v>5.8900000000000003E-3</v>
      </c>
      <c r="DA204" s="9">
        <v>1.023E-2</v>
      </c>
      <c r="DB204" s="9">
        <v>3.2590000000000001E-2</v>
      </c>
      <c r="DC204" s="9">
        <v>6.4339999999999994E-2</v>
      </c>
      <c r="DD204" s="9">
        <v>4.6899999999999997E-3</v>
      </c>
      <c r="DE204" s="9">
        <v>0.98729</v>
      </c>
      <c r="DF204" s="9">
        <v>5.0899999999999999E-3</v>
      </c>
      <c r="DG204" s="9">
        <v>7.2300000000000003E-3</v>
      </c>
      <c r="DH204" s="9">
        <v>0.44319999999999998</v>
      </c>
    </row>
    <row r="205" spans="1:112" s="8" customFormat="1" x14ac:dyDescent="0.15">
      <c r="A205" s="9" t="s">
        <v>314</v>
      </c>
      <c r="B205" s="9">
        <v>3.5698400000000001</v>
      </c>
      <c r="C205" s="9">
        <v>0.86914999999999998</v>
      </c>
      <c r="D205" s="9">
        <v>2.57518</v>
      </c>
      <c r="E205" s="9">
        <v>3.9759999999999997E-2</v>
      </c>
      <c r="F205" s="9">
        <v>2.0932900000000001</v>
      </c>
      <c r="G205" s="9">
        <v>3.6321699999999999</v>
      </c>
      <c r="H205" s="9">
        <v>1.3467100000000001</v>
      </c>
      <c r="I205" s="9">
        <v>3.7229999999999999E-2</v>
      </c>
      <c r="J205" s="9">
        <v>0</v>
      </c>
      <c r="K205" s="9">
        <v>9.8499999999999994E-3</v>
      </c>
      <c r="L205" s="9">
        <v>5.3039999999999997E-2</v>
      </c>
      <c r="M205" s="9">
        <v>3.7274600000000002</v>
      </c>
      <c r="N205" s="9">
        <v>2.97871</v>
      </c>
      <c r="O205" s="9">
        <v>1.2109999999999999E-2</v>
      </c>
      <c r="P205" s="9">
        <v>0.29297000000000001</v>
      </c>
      <c r="Q205" s="9">
        <v>1.14534</v>
      </c>
      <c r="R205" s="9">
        <v>2.4850000000000001E-2</v>
      </c>
      <c r="S205" s="9">
        <v>2.571E-2</v>
      </c>
      <c r="T205" s="9">
        <v>2.1160000000000002E-2</v>
      </c>
      <c r="U205" s="9">
        <v>3.2039999999999999E-2</v>
      </c>
      <c r="V205" s="9">
        <v>0.34116000000000002</v>
      </c>
      <c r="W205" s="9">
        <v>7.7000000000000002E-3</v>
      </c>
      <c r="X205" s="9">
        <v>1.6109999999999999E-2</v>
      </c>
      <c r="Y205" s="9">
        <v>8.1300000000000001E-3</v>
      </c>
      <c r="Z205" s="9">
        <v>2.2399999999999998E-3</v>
      </c>
      <c r="AA205" s="25">
        <v>0.32327</v>
      </c>
      <c r="AB205" s="25">
        <v>0.75538000000000005</v>
      </c>
      <c r="AC205" s="9">
        <v>9.0319999999999998E-2</v>
      </c>
      <c r="AD205" s="9">
        <v>2.3600000000000001E-3</v>
      </c>
      <c r="AE205" s="9">
        <v>1.5900000000000001E-2</v>
      </c>
      <c r="AF205" s="25">
        <v>5.8238599999999998</v>
      </c>
      <c r="AG205" s="9">
        <v>0.48275000000000001</v>
      </c>
      <c r="AH205" s="9">
        <v>1.00237</v>
      </c>
      <c r="AI205" s="9">
        <v>0.11867</v>
      </c>
      <c r="AJ205" s="9">
        <v>0.11996999999999999</v>
      </c>
      <c r="AK205" s="9">
        <v>6.2579999999999997E-2</v>
      </c>
      <c r="AL205" s="9">
        <v>0.24389</v>
      </c>
      <c r="AM205" s="9">
        <v>0.11842</v>
      </c>
      <c r="AN205" s="9">
        <v>3.5699999999999998E-3</v>
      </c>
      <c r="AO205" s="9">
        <v>1.005E-2</v>
      </c>
      <c r="AP205" s="9">
        <v>0.18687999999999999</v>
      </c>
      <c r="AQ205" s="25">
        <v>0.17154</v>
      </c>
      <c r="AR205" s="9">
        <v>2.537E-2</v>
      </c>
      <c r="AS205" s="9">
        <v>6.4560000000000006E-2</v>
      </c>
      <c r="AT205" s="25">
        <v>0.34745999999999999</v>
      </c>
      <c r="AU205" s="9">
        <v>5.5539999999999999E-2</v>
      </c>
      <c r="AV205" s="25">
        <v>0.75654999999999994</v>
      </c>
      <c r="AW205" s="9">
        <v>2.6700000000000001E-3</v>
      </c>
      <c r="AX205" s="9">
        <v>5</v>
      </c>
      <c r="AY205" s="9">
        <v>0.17061999999999999</v>
      </c>
      <c r="AZ205" s="9">
        <v>9.7839999999999996E-2</v>
      </c>
      <c r="BA205" s="9">
        <v>2.2399999999999998E-3</v>
      </c>
      <c r="BB205" s="9">
        <v>7.2160000000000002E-2</v>
      </c>
      <c r="BC205" s="9">
        <v>1.128E-2</v>
      </c>
      <c r="BD205" s="9">
        <v>3.3669999999999999E-2</v>
      </c>
      <c r="BE205" s="9">
        <v>0.11858</v>
      </c>
      <c r="BF205" s="9">
        <v>0.47600999999999999</v>
      </c>
      <c r="BG205" s="9">
        <v>0.62111000000000005</v>
      </c>
      <c r="BH205" s="9">
        <v>1.8200000000000001E-2</v>
      </c>
      <c r="BI205" s="9">
        <v>0.13338</v>
      </c>
      <c r="BJ205" s="25">
        <v>0.49809999999999999</v>
      </c>
      <c r="BK205" s="9">
        <v>5</v>
      </c>
      <c r="BL205" s="9">
        <v>2.3980000000000001E-2</v>
      </c>
      <c r="BM205" s="9">
        <v>5.4649999999999997E-2</v>
      </c>
      <c r="BN205" s="9">
        <v>0.26261000000000001</v>
      </c>
      <c r="BO205" s="25">
        <v>0.30834</v>
      </c>
      <c r="BP205" s="9">
        <v>2.6800000000000001E-3</v>
      </c>
      <c r="BQ205" s="9">
        <v>9.3600000000000003E-3</v>
      </c>
      <c r="BR205" s="9">
        <v>1.7440000000000001E-2</v>
      </c>
      <c r="BS205" s="9">
        <v>1.1520000000000001E-2</v>
      </c>
      <c r="BT205" s="9">
        <v>2.5100000000000001E-3</v>
      </c>
      <c r="BU205" s="25">
        <v>6.4810000000000006E-2</v>
      </c>
      <c r="BV205" s="9">
        <v>1.0890599999999999</v>
      </c>
      <c r="BW205" s="9">
        <v>8.6169999999999997E-2</v>
      </c>
      <c r="BX205" s="9">
        <v>1.0499999999999999E-3</v>
      </c>
      <c r="BY205" s="9">
        <v>4.7879999999999999E-2</v>
      </c>
      <c r="BZ205" s="9">
        <v>3.4070000000000003E-2</v>
      </c>
      <c r="CA205" s="25">
        <v>7.3107699999999998</v>
      </c>
      <c r="CB205" s="25">
        <v>12.54223</v>
      </c>
      <c r="CC205" s="9">
        <v>1.1199999999999999E-3</v>
      </c>
      <c r="CD205" s="9">
        <v>1.31E-3</v>
      </c>
      <c r="CE205" s="9">
        <v>5</v>
      </c>
      <c r="CF205" s="9">
        <v>2.5950000000000001E-2</v>
      </c>
      <c r="CG205" s="9">
        <v>0.29632999999999998</v>
      </c>
      <c r="CH205" s="9">
        <v>8.695E-2</v>
      </c>
      <c r="CI205" s="9">
        <v>0.33023999999999998</v>
      </c>
      <c r="CJ205" s="9">
        <v>0.29493000000000003</v>
      </c>
      <c r="CK205" s="9">
        <v>0.11715</v>
      </c>
      <c r="CL205" s="9">
        <v>2.5699999999999998E-3</v>
      </c>
      <c r="CM205" s="9">
        <v>1.455E-2</v>
      </c>
      <c r="CN205" s="9">
        <v>5</v>
      </c>
      <c r="CO205" s="9">
        <v>2.0500000000000002E-3</v>
      </c>
      <c r="CP205" s="9">
        <v>2.341E-2</v>
      </c>
      <c r="CQ205" s="9">
        <v>6.1990000000000003E-2</v>
      </c>
      <c r="CR205" s="9">
        <v>2.793E-2</v>
      </c>
      <c r="CS205" s="9">
        <v>6.3469999999999999E-2</v>
      </c>
      <c r="CT205" s="9">
        <v>2.41E-2</v>
      </c>
      <c r="CU205" s="9">
        <v>3.3349999999999998E-2</v>
      </c>
      <c r="CV205" s="9">
        <v>0.19830999999999999</v>
      </c>
      <c r="CW205" s="9">
        <v>1.15E-3</v>
      </c>
      <c r="CX205" s="9">
        <v>3.1E-2</v>
      </c>
      <c r="CY205" s="9">
        <v>3.5069999999999997E-2</v>
      </c>
      <c r="CZ205" s="9">
        <v>6.79E-3</v>
      </c>
      <c r="DA205" s="9">
        <v>9.4199999999999996E-3</v>
      </c>
      <c r="DB205" s="9">
        <v>3.2230000000000002E-2</v>
      </c>
      <c r="DC205" s="9">
        <v>6.6619999999999999E-2</v>
      </c>
      <c r="DD205" s="9">
        <v>3.8800000000000002E-3</v>
      </c>
      <c r="DE205" s="9">
        <v>1.1153500000000001</v>
      </c>
      <c r="DF205" s="9">
        <v>7.7499999999999999E-3</v>
      </c>
      <c r="DG205" s="9">
        <v>1.7899999999999999E-3</v>
      </c>
      <c r="DH205" s="9">
        <v>0.42708000000000002</v>
      </c>
    </row>
    <row r="206" spans="1:112" s="8" customFormat="1" x14ac:dyDescent="0.15">
      <c r="A206" s="9" t="s">
        <v>315</v>
      </c>
      <c r="B206" s="9">
        <v>3.6905800000000002</v>
      </c>
      <c r="C206" s="9">
        <v>0.85126000000000002</v>
      </c>
      <c r="D206" s="9">
        <v>2.6241300000000001</v>
      </c>
      <c r="E206" s="9">
        <v>2.913E-2</v>
      </c>
      <c r="F206" s="9">
        <v>2.2738100000000001</v>
      </c>
      <c r="G206" s="9">
        <v>3.79461</v>
      </c>
      <c r="H206" s="9">
        <v>1.3163899999999999</v>
      </c>
      <c r="I206" s="9">
        <v>6.4019999999999994E-2</v>
      </c>
      <c r="J206" s="9">
        <v>0</v>
      </c>
      <c r="K206" s="9">
        <v>0</v>
      </c>
      <c r="L206" s="9">
        <v>6.4600000000000005E-2</v>
      </c>
      <c r="M206" s="9">
        <v>3.8914900000000001</v>
      </c>
      <c r="N206" s="9">
        <v>2.9257599999999999</v>
      </c>
      <c r="O206" s="9">
        <v>3.6040000000000003E-2</v>
      </c>
      <c r="P206" s="9">
        <v>0.34941</v>
      </c>
      <c r="Q206" s="9">
        <v>1.1585799999999999</v>
      </c>
      <c r="R206" s="9">
        <v>2.2100000000000002E-2</v>
      </c>
      <c r="S206" s="9">
        <v>3.1289999999999998E-2</v>
      </c>
      <c r="T206" s="9">
        <v>1.9109999999999999E-2</v>
      </c>
      <c r="U206" s="9">
        <v>5.772E-2</v>
      </c>
      <c r="V206" s="9">
        <v>0.33589999999999998</v>
      </c>
      <c r="W206" s="9">
        <v>8.6099999999999996E-3</v>
      </c>
      <c r="X206" s="9">
        <v>1.116E-2</v>
      </c>
      <c r="Y206" s="9">
        <v>2.1999999999999999E-2</v>
      </c>
      <c r="Z206" s="9">
        <v>3.0000000000000001E-5</v>
      </c>
      <c r="AA206" s="25">
        <v>0.30137999999999998</v>
      </c>
      <c r="AB206" s="25">
        <v>0.77161000000000002</v>
      </c>
      <c r="AC206" s="9">
        <v>8.9459999999999998E-2</v>
      </c>
      <c r="AD206" s="9">
        <v>1.4499999999999999E-3</v>
      </c>
      <c r="AE206" s="9">
        <v>1.9349999999999999E-2</v>
      </c>
      <c r="AF206" s="25">
        <v>5.3593500000000001</v>
      </c>
      <c r="AG206" s="9">
        <v>0.60516999999999999</v>
      </c>
      <c r="AH206" s="9">
        <v>0.96521999999999997</v>
      </c>
      <c r="AI206" s="9">
        <v>0.10561</v>
      </c>
      <c r="AJ206" s="9">
        <v>0.11311</v>
      </c>
      <c r="AK206" s="9">
        <v>5.2999999999999999E-2</v>
      </c>
      <c r="AL206" s="9">
        <v>0.20202999999999999</v>
      </c>
      <c r="AM206" s="9">
        <v>0.10606</v>
      </c>
      <c r="AN206" s="9">
        <v>5.94E-3</v>
      </c>
      <c r="AO206" s="9">
        <v>1.2500000000000001E-2</v>
      </c>
      <c r="AP206" s="9">
        <v>0.18159</v>
      </c>
      <c r="AQ206" s="25">
        <v>0.12164</v>
      </c>
      <c r="AR206" s="9">
        <v>2.3779999999999999E-2</v>
      </c>
      <c r="AS206" s="9">
        <v>6.3950000000000007E-2</v>
      </c>
      <c r="AT206" s="25">
        <v>0.33640999999999999</v>
      </c>
      <c r="AU206" s="9">
        <v>4.9329999999999999E-2</v>
      </c>
      <c r="AV206" s="25">
        <v>0.81752000000000002</v>
      </c>
      <c r="AW206" s="9">
        <v>2E-3</v>
      </c>
      <c r="AX206" s="9">
        <v>5</v>
      </c>
      <c r="AY206" s="9">
        <v>0.14469000000000001</v>
      </c>
      <c r="AZ206" s="9">
        <v>7.9969999999999999E-2</v>
      </c>
      <c r="BA206" s="9">
        <v>1.7899999999999999E-3</v>
      </c>
      <c r="BB206" s="9">
        <v>6.429E-2</v>
      </c>
      <c r="BC206" s="9">
        <v>5.6800000000000002E-3</v>
      </c>
      <c r="BD206" s="9">
        <v>2.9839999999999998E-2</v>
      </c>
      <c r="BE206" s="9">
        <v>0.12069000000000001</v>
      </c>
      <c r="BF206" s="9">
        <v>0.45116000000000001</v>
      </c>
      <c r="BG206" s="9">
        <v>0.59448000000000001</v>
      </c>
      <c r="BH206" s="9">
        <v>1.47E-2</v>
      </c>
      <c r="BI206" s="9">
        <v>9.2460000000000001E-2</v>
      </c>
      <c r="BJ206" s="25">
        <v>0.31918000000000002</v>
      </c>
      <c r="BK206" s="9">
        <v>5</v>
      </c>
      <c r="BL206" s="9">
        <v>2.1839999999999998E-2</v>
      </c>
      <c r="BM206" s="9">
        <v>4.9459999999999997E-2</v>
      </c>
      <c r="BN206" s="9">
        <v>0.25846999999999998</v>
      </c>
      <c r="BO206" s="25">
        <v>0.27617999999999998</v>
      </c>
      <c r="BP206" s="9">
        <v>8.0999999999999996E-4</v>
      </c>
      <c r="BQ206" s="9">
        <v>8.5500000000000003E-3</v>
      </c>
      <c r="BR206" s="9">
        <v>1.5140000000000001E-2</v>
      </c>
      <c r="BS206" s="9">
        <v>1.1469999999999999E-2</v>
      </c>
      <c r="BT206" s="9">
        <v>2.3999999999999998E-3</v>
      </c>
      <c r="BU206" s="25">
        <v>6.3240000000000005E-2</v>
      </c>
      <c r="BV206" s="9">
        <v>0.94630000000000003</v>
      </c>
      <c r="BW206" s="9">
        <v>7.7149999999999996E-2</v>
      </c>
      <c r="BX206" s="9">
        <v>1.23E-3</v>
      </c>
      <c r="BY206" s="9">
        <v>4.1079999999999998E-2</v>
      </c>
      <c r="BZ206" s="9">
        <v>2.4279999999999999E-2</v>
      </c>
      <c r="CA206" s="25">
        <v>9.6621299999999994</v>
      </c>
      <c r="CB206" s="25">
        <v>9.5045999999999999</v>
      </c>
      <c r="CC206" s="9">
        <v>1.2099999999999999E-3</v>
      </c>
      <c r="CD206" s="9">
        <v>5.5999999999999995E-4</v>
      </c>
      <c r="CE206" s="9">
        <v>5</v>
      </c>
      <c r="CF206" s="9">
        <v>2.4590000000000001E-2</v>
      </c>
      <c r="CG206" s="9">
        <v>0.24471999999999999</v>
      </c>
      <c r="CH206" s="9">
        <v>6.7890000000000006E-2</v>
      </c>
      <c r="CI206" s="9">
        <v>0.24365000000000001</v>
      </c>
      <c r="CJ206" s="9">
        <v>0.21869</v>
      </c>
      <c r="CK206" s="9">
        <v>8.7220000000000006E-2</v>
      </c>
      <c r="CL206" s="9">
        <v>3.6099999999999999E-3</v>
      </c>
      <c r="CM206" s="9">
        <v>1.2160000000000001E-2</v>
      </c>
      <c r="CN206" s="9">
        <v>5</v>
      </c>
      <c r="CO206" s="9">
        <v>1.3600000000000001E-3</v>
      </c>
      <c r="CP206" s="9">
        <v>1.9050000000000001E-2</v>
      </c>
      <c r="CQ206" s="9">
        <v>4.6300000000000001E-2</v>
      </c>
      <c r="CR206" s="9">
        <v>1.958E-2</v>
      </c>
      <c r="CS206" s="9">
        <v>4.7849999999999997E-2</v>
      </c>
      <c r="CT206" s="9">
        <v>1.6930000000000001E-2</v>
      </c>
      <c r="CU206" s="9">
        <v>2.52E-2</v>
      </c>
      <c r="CV206" s="9">
        <v>0.14241999999999999</v>
      </c>
      <c r="CW206" s="9">
        <v>1.64E-3</v>
      </c>
      <c r="CX206" s="9">
        <v>1.8859999999999998E-2</v>
      </c>
      <c r="CY206" s="9">
        <v>2.6079999999999999E-2</v>
      </c>
      <c r="CZ206" s="9">
        <v>3.9699999999999996E-3</v>
      </c>
      <c r="DA206" s="9">
        <v>6.3400000000000001E-3</v>
      </c>
      <c r="DB206" s="9">
        <v>2.5149999999999999E-2</v>
      </c>
      <c r="DC206" s="9">
        <v>4.777E-2</v>
      </c>
      <c r="DD206" s="9">
        <v>4.7600000000000003E-3</v>
      </c>
      <c r="DE206" s="9">
        <v>1.10043</v>
      </c>
      <c r="DF206" s="9">
        <v>9.8099999999999993E-3</v>
      </c>
      <c r="DG206" s="9">
        <v>4.4600000000000004E-3</v>
      </c>
      <c r="DH206" s="9">
        <v>0.34488999999999997</v>
      </c>
    </row>
    <row r="207" spans="1:112" s="8" customFormat="1" x14ac:dyDescent="0.15">
      <c r="A207" s="9" t="s">
        <v>316</v>
      </c>
      <c r="B207" s="9">
        <v>3.84884</v>
      </c>
      <c r="C207" s="9">
        <v>0.80120000000000002</v>
      </c>
      <c r="D207" s="9">
        <v>2.7217600000000002</v>
      </c>
      <c r="E207" s="9">
        <v>6.0109999999999997E-2</v>
      </c>
      <c r="F207" s="9">
        <v>2.2634599999999998</v>
      </c>
      <c r="G207" s="9">
        <v>3.9341599999999999</v>
      </c>
      <c r="H207" s="9">
        <v>1.31026</v>
      </c>
      <c r="I207" s="9">
        <v>3.7039999999999997E-2</v>
      </c>
      <c r="J207" s="9">
        <v>0</v>
      </c>
      <c r="K207" s="9">
        <v>0</v>
      </c>
      <c r="L207" s="9">
        <v>6.4710000000000004E-2</v>
      </c>
      <c r="M207" s="9">
        <v>3.7016100000000001</v>
      </c>
      <c r="N207" s="9">
        <v>2.7686600000000001</v>
      </c>
      <c r="O207" s="9">
        <v>4.4040000000000003E-2</v>
      </c>
      <c r="P207" s="9">
        <v>0.32686999999999999</v>
      </c>
      <c r="Q207" s="9">
        <v>1.2112700000000001</v>
      </c>
      <c r="R207" s="9">
        <v>3.2489999999999998E-2</v>
      </c>
      <c r="S207" s="9">
        <v>3.6389999999999999E-2</v>
      </c>
      <c r="T207" s="9">
        <v>9.0200000000000002E-3</v>
      </c>
      <c r="U207" s="9">
        <v>6.2759999999999996E-2</v>
      </c>
      <c r="V207" s="9">
        <v>0.35507</v>
      </c>
      <c r="W207" s="9">
        <v>7.7600000000000004E-3</v>
      </c>
      <c r="X207" s="9">
        <v>1.1339999999999999E-2</v>
      </c>
      <c r="Y207" s="9">
        <v>1.6590000000000001E-2</v>
      </c>
      <c r="Z207" s="9">
        <v>1.72E-3</v>
      </c>
      <c r="AA207" s="25">
        <v>0.29759000000000002</v>
      </c>
      <c r="AB207" s="25">
        <v>0.11456</v>
      </c>
      <c r="AC207" s="9">
        <v>9.375E-2</v>
      </c>
      <c r="AD207" s="9">
        <v>3.0300000000000001E-3</v>
      </c>
      <c r="AE207" s="9">
        <v>2.392E-2</v>
      </c>
      <c r="AF207" s="25">
        <v>6.2667799999999998</v>
      </c>
      <c r="AG207" s="9">
        <v>0.77829999999999999</v>
      </c>
      <c r="AH207" s="9">
        <v>0.99463999999999997</v>
      </c>
      <c r="AI207" s="9">
        <v>0.11308</v>
      </c>
      <c r="AJ207" s="9">
        <v>0.14172000000000001</v>
      </c>
      <c r="AK207" s="9">
        <v>5.8720000000000001E-2</v>
      </c>
      <c r="AL207" s="9">
        <v>0.20759</v>
      </c>
      <c r="AM207" s="9">
        <v>0.10763</v>
      </c>
      <c r="AN207" s="9">
        <v>6.9300000000000004E-3</v>
      </c>
      <c r="AO207" s="9">
        <v>9.1299999999999992E-3</v>
      </c>
      <c r="AP207" s="9">
        <v>0.19008</v>
      </c>
      <c r="AQ207" s="25">
        <v>0.11982</v>
      </c>
      <c r="AR207" s="9">
        <v>2.5069999999999999E-2</v>
      </c>
      <c r="AS207" s="9">
        <v>6.1859999999999998E-2</v>
      </c>
      <c r="AT207" s="25">
        <v>0.3145</v>
      </c>
      <c r="AU207" s="9">
        <v>5.0520000000000002E-2</v>
      </c>
      <c r="AV207" s="25">
        <v>0.86292000000000002</v>
      </c>
      <c r="AW207" s="9">
        <v>3.9300000000000003E-3</v>
      </c>
      <c r="AX207" s="9">
        <v>5</v>
      </c>
      <c r="AY207" s="9">
        <v>0.14996999999999999</v>
      </c>
      <c r="AZ207" s="9">
        <v>0.11588</v>
      </c>
      <c r="BA207" s="9">
        <v>4.3800000000000002E-3</v>
      </c>
      <c r="BB207" s="9">
        <v>6.6100000000000006E-2</v>
      </c>
      <c r="BC207" s="9">
        <v>1.047E-2</v>
      </c>
      <c r="BD207" s="9">
        <v>3.0460000000000001E-2</v>
      </c>
      <c r="BE207" s="9">
        <v>0.12701000000000001</v>
      </c>
      <c r="BF207" s="9">
        <v>0.46794000000000002</v>
      </c>
      <c r="BG207" s="9">
        <v>0.57365999999999995</v>
      </c>
      <c r="BH207" s="9">
        <v>1.3950000000000001E-2</v>
      </c>
      <c r="BI207" s="9">
        <v>0.13075000000000001</v>
      </c>
      <c r="BJ207" s="25">
        <v>0.40272000000000002</v>
      </c>
      <c r="BK207" s="9">
        <v>5</v>
      </c>
      <c r="BL207" s="9">
        <v>2.35E-2</v>
      </c>
      <c r="BM207" s="9">
        <v>5.1389999999999998E-2</v>
      </c>
      <c r="BN207" s="9">
        <v>0.25347999999999998</v>
      </c>
      <c r="BO207" s="25">
        <v>0.24961</v>
      </c>
      <c r="BP207" s="9">
        <v>4.3699999999999998E-3</v>
      </c>
      <c r="BQ207" s="9">
        <v>5.7299999999999999E-3</v>
      </c>
      <c r="BR207" s="9">
        <v>1.393E-2</v>
      </c>
      <c r="BS207" s="9">
        <v>1.1050000000000001E-2</v>
      </c>
      <c r="BT207" s="9">
        <v>2.8500000000000001E-3</v>
      </c>
      <c r="BU207" s="25">
        <v>6.9440000000000002E-2</v>
      </c>
      <c r="BV207" s="9">
        <v>0.90532999999999997</v>
      </c>
      <c r="BW207" s="9">
        <v>7.5310000000000002E-2</v>
      </c>
      <c r="BX207" s="9">
        <v>1.67E-3</v>
      </c>
      <c r="BY207" s="9">
        <v>4.2009999999999999E-2</v>
      </c>
      <c r="BZ207" s="9">
        <v>2.375E-2</v>
      </c>
      <c r="CA207" s="25">
        <v>8.1517999999999997</v>
      </c>
      <c r="CB207" s="25">
        <v>8.9448100000000004</v>
      </c>
      <c r="CC207" s="9">
        <v>8.4000000000000003E-4</v>
      </c>
      <c r="CD207" s="9">
        <v>1.14E-3</v>
      </c>
      <c r="CE207" s="9">
        <v>5</v>
      </c>
      <c r="CF207" s="9">
        <v>2.4119999999999999E-2</v>
      </c>
      <c r="CG207" s="9">
        <v>0.22178</v>
      </c>
      <c r="CH207" s="9">
        <v>6.2590000000000007E-2</v>
      </c>
      <c r="CI207" s="9">
        <v>0.19692999999999999</v>
      </c>
      <c r="CJ207" s="9">
        <v>0.18662000000000001</v>
      </c>
      <c r="CK207" s="9">
        <v>6.7830000000000001E-2</v>
      </c>
      <c r="CL207" s="9">
        <v>2.5999999999999999E-3</v>
      </c>
      <c r="CM207" s="9">
        <v>9.4000000000000004E-3</v>
      </c>
      <c r="CN207" s="9">
        <v>5</v>
      </c>
      <c r="CO207" s="9">
        <v>2.0799999999999998E-3</v>
      </c>
      <c r="CP207" s="9">
        <v>1.618E-2</v>
      </c>
      <c r="CQ207" s="9">
        <v>3.805E-2</v>
      </c>
      <c r="CR207" s="9">
        <v>1.8339999999999999E-2</v>
      </c>
      <c r="CS207" s="9">
        <v>4.5850000000000002E-2</v>
      </c>
      <c r="CT207" s="9">
        <v>1.4239999999999999E-2</v>
      </c>
      <c r="CU207" s="9">
        <v>2.206E-2</v>
      </c>
      <c r="CV207" s="9">
        <v>0.11831999999999999</v>
      </c>
      <c r="CW207" s="9">
        <v>1.2099999999999999E-3</v>
      </c>
      <c r="CX207" s="9">
        <v>1.324E-2</v>
      </c>
      <c r="CY207" s="9">
        <v>2.1899999999999999E-2</v>
      </c>
      <c r="CZ207" s="9">
        <v>3.3899999999999998E-3</v>
      </c>
      <c r="DA207" s="9">
        <v>4.7600000000000003E-3</v>
      </c>
      <c r="DB207" s="9">
        <v>1.9630000000000002E-2</v>
      </c>
      <c r="DC207" s="9">
        <v>4.9480000000000003E-2</v>
      </c>
      <c r="DD207" s="9">
        <v>3.49E-3</v>
      </c>
      <c r="DE207" s="9">
        <v>1.1760699999999999</v>
      </c>
      <c r="DF207" s="9">
        <v>7.6600000000000001E-3</v>
      </c>
      <c r="DG207" s="9">
        <v>5.8399999999999997E-3</v>
      </c>
      <c r="DH207" s="9">
        <v>0.28208</v>
      </c>
    </row>
    <row r="208" spans="1:112" s="8" customFormat="1" x14ac:dyDescent="0.15">
      <c r="A208" s="9" t="s">
        <v>317</v>
      </c>
      <c r="B208" s="9">
        <v>3.58005</v>
      </c>
      <c r="C208" s="9">
        <v>1.5986100000000001</v>
      </c>
      <c r="D208" s="9">
        <v>7.8025599999999997</v>
      </c>
      <c r="E208" s="9">
        <v>0.36898999999999998</v>
      </c>
      <c r="F208" s="9">
        <v>2.1457199999999998</v>
      </c>
      <c r="G208" s="9">
        <v>2.0243699999999998</v>
      </c>
      <c r="H208" s="9">
        <v>1.89219</v>
      </c>
      <c r="I208" s="9">
        <v>7.6999999999999999E-2</v>
      </c>
      <c r="J208" s="9">
        <v>6.2359999999999999E-2</v>
      </c>
      <c r="K208" s="9">
        <v>0</v>
      </c>
      <c r="L208" s="9">
        <v>7.2969999999999993E-2</v>
      </c>
      <c r="M208" s="9">
        <v>7.4754899999999997</v>
      </c>
      <c r="N208" s="9">
        <v>3.7604299999999999</v>
      </c>
      <c r="O208" s="9">
        <v>4.0460000000000003E-2</v>
      </c>
      <c r="P208" s="9">
        <v>0.31855</v>
      </c>
      <c r="Q208" s="9">
        <v>1.02111</v>
      </c>
      <c r="R208" s="9">
        <v>2.3949999999999999E-2</v>
      </c>
      <c r="S208" s="9">
        <v>5.8049999999999997E-2</v>
      </c>
      <c r="T208" s="9">
        <v>2.163E-2</v>
      </c>
      <c r="U208" s="9">
        <v>4.3790000000000003E-2</v>
      </c>
      <c r="V208" s="9">
        <v>0.39300000000000002</v>
      </c>
      <c r="W208" s="9">
        <v>2.3199999999999998E-2</v>
      </c>
      <c r="X208" s="9">
        <v>2.7449999999999999E-2</v>
      </c>
      <c r="Y208" s="9">
        <v>1.567E-2</v>
      </c>
      <c r="Z208" s="9">
        <v>4.3299999999999996E-3</v>
      </c>
      <c r="AA208" s="25">
        <v>0.30917</v>
      </c>
      <c r="AB208" s="25">
        <v>0.52890999999999999</v>
      </c>
      <c r="AC208" s="9">
        <v>8.9550000000000005E-2</v>
      </c>
      <c r="AD208" s="9">
        <v>2.537E-2</v>
      </c>
      <c r="AE208" s="9">
        <v>2.1489999999999999E-2</v>
      </c>
      <c r="AF208" s="25">
        <v>5.1032799999999998</v>
      </c>
      <c r="AG208" s="9">
        <v>0.7208</v>
      </c>
      <c r="AH208" s="9">
        <v>1.89653</v>
      </c>
      <c r="AI208" s="9">
        <v>0.60218000000000005</v>
      </c>
      <c r="AJ208" s="9">
        <v>0.31202999999999997</v>
      </c>
      <c r="AK208" s="9">
        <v>4.6670000000000003E-2</v>
      </c>
      <c r="AL208" s="9">
        <v>0.46456999999999998</v>
      </c>
      <c r="AM208" s="9">
        <v>0.36499999999999999</v>
      </c>
      <c r="AN208" s="9">
        <v>3.9010000000000003E-2</v>
      </c>
      <c r="AO208" s="9">
        <v>5.2949999999999997E-2</v>
      </c>
      <c r="AP208" s="9">
        <v>0.62241000000000002</v>
      </c>
      <c r="AQ208" s="25">
        <v>8.5919999999999996E-2</v>
      </c>
      <c r="AR208" s="9">
        <v>0.14693000000000001</v>
      </c>
      <c r="AS208" s="9">
        <v>5.135E-2</v>
      </c>
      <c r="AT208" s="25">
        <v>0.13719999999999999</v>
      </c>
      <c r="AU208" s="9">
        <v>0.13356999999999999</v>
      </c>
      <c r="AV208" s="25">
        <v>0.71016999999999997</v>
      </c>
      <c r="AW208" s="9">
        <v>4.7390000000000002E-2</v>
      </c>
      <c r="AX208" s="9">
        <v>5</v>
      </c>
      <c r="AY208" s="9">
        <v>0.21518999999999999</v>
      </c>
      <c r="AZ208" s="9">
        <v>0.19714000000000001</v>
      </c>
      <c r="BA208" s="9">
        <v>1.4599999999999999E-3</v>
      </c>
      <c r="BB208" s="9">
        <v>0.12042</v>
      </c>
      <c r="BC208" s="9">
        <v>3.4660000000000003E-2</v>
      </c>
      <c r="BD208" s="9">
        <v>0.11447</v>
      </c>
      <c r="BE208" s="9">
        <v>0.12920000000000001</v>
      </c>
      <c r="BF208" s="9">
        <v>1.3297300000000001</v>
      </c>
      <c r="BG208" s="9">
        <v>0.72557000000000005</v>
      </c>
      <c r="BH208" s="9">
        <v>2.7449999999999999E-2</v>
      </c>
      <c r="BI208" s="9">
        <v>0.21190000000000001</v>
      </c>
      <c r="BJ208" s="25">
        <v>0.25979000000000002</v>
      </c>
      <c r="BK208" s="9">
        <v>5</v>
      </c>
      <c r="BL208" s="9">
        <v>0.13378000000000001</v>
      </c>
      <c r="BM208" s="9">
        <v>0.16886999999999999</v>
      </c>
      <c r="BN208" s="9">
        <v>3.1179800000000002</v>
      </c>
      <c r="BO208" s="25">
        <v>0.15962999999999999</v>
      </c>
      <c r="BP208" s="9">
        <v>2.64E-3</v>
      </c>
      <c r="BQ208" s="9">
        <v>9.3900000000000008E-3</v>
      </c>
      <c r="BR208" s="9">
        <v>3.2849999999999997E-2</v>
      </c>
      <c r="BS208" s="9">
        <v>1.847E-2</v>
      </c>
      <c r="BT208" s="9">
        <v>4.0299999999999997E-3</v>
      </c>
      <c r="BU208" s="25">
        <v>7.2569999999999996E-2</v>
      </c>
      <c r="BV208" s="9">
        <v>1.65063</v>
      </c>
      <c r="BW208" s="9">
        <v>0.10783</v>
      </c>
      <c r="BX208" s="9">
        <v>9.7000000000000005E-4</v>
      </c>
      <c r="BY208" s="9">
        <v>0.10334</v>
      </c>
      <c r="BZ208" s="9">
        <v>3.5299999999999998E-2</v>
      </c>
      <c r="CA208" s="25">
        <v>5.6911500000000004</v>
      </c>
      <c r="CB208" s="25">
        <v>7.8314899999999996</v>
      </c>
      <c r="CC208" s="9">
        <v>1.74E-3</v>
      </c>
      <c r="CD208" s="9">
        <v>1.4499999999999999E-3</v>
      </c>
      <c r="CE208" s="9">
        <v>5</v>
      </c>
      <c r="CF208" s="9">
        <v>3.0380000000000001E-2</v>
      </c>
      <c r="CG208" s="9">
        <v>1.7524299999999999</v>
      </c>
      <c r="CH208" s="9">
        <v>6.4350000000000004E-2</v>
      </c>
      <c r="CI208" s="9">
        <v>0.98977999999999999</v>
      </c>
      <c r="CJ208" s="9">
        <v>0.63471</v>
      </c>
      <c r="CK208" s="9">
        <v>0.22739999999999999</v>
      </c>
      <c r="CL208" s="9">
        <v>5.3499999999999997E-3</v>
      </c>
      <c r="CM208" s="9">
        <v>1.7780000000000001E-2</v>
      </c>
      <c r="CN208" s="9">
        <v>5</v>
      </c>
      <c r="CO208" s="9">
        <v>2.65E-3</v>
      </c>
      <c r="CP208" s="9">
        <v>2.7099999999999999E-2</v>
      </c>
      <c r="CQ208" s="9">
        <v>6.037E-2</v>
      </c>
      <c r="CR208" s="9">
        <v>2.86E-2</v>
      </c>
      <c r="CS208" s="9">
        <v>5.4760000000000003E-2</v>
      </c>
      <c r="CT208" s="9">
        <v>2.351E-2</v>
      </c>
      <c r="CU208" s="9">
        <v>3.039E-2</v>
      </c>
      <c r="CV208" s="9">
        <v>0.18640000000000001</v>
      </c>
      <c r="CW208" s="9">
        <v>1.5900000000000001E-3</v>
      </c>
      <c r="CX208" s="9">
        <v>1.285E-2</v>
      </c>
      <c r="CY208" s="9">
        <v>3.3149999999999999E-2</v>
      </c>
      <c r="CZ208" s="9">
        <v>2.2200000000000002E-3</v>
      </c>
      <c r="DA208" s="9">
        <v>1.0149999999999999E-2</v>
      </c>
      <c r="DB208" s="9">
        <v>3.4189999999999998E-2</v>
      </c>
      <c r="DC208" s="9">
        <v>4.8590000000000001E-2</v>
      </c>
      <c r="DD208" s="9">
        <v>3.8400000000000001E-3</v>
      </c>
      <c r="DE208" s="9">
        <v>2.8540800000000002</v>
      </c>
      <c r="DF208" s="9">
        <v>3.7100000000000002E-3</v>
      </c>
      <c r="DG208" s="9">
        <v>3.4399999999999999E-3</v>
      </c>
      <c r="DH208" s="9">
        <v>0.36010999999999999</v>
      </c>
    </row>
    <row r="209" spans="1:112" s="8" customFormat="1" x14ac:dyDescent="0.15">
      <c r="A209" s="9" t="s">
        <v>318</v>
      </c>
      <c r="B209" s="9">
        <v>5.2601500000000003</v>
      </c>
      <c r="C209" s="9">
        <v>2.3847900000000002</v>
      </c>
      <c r="D209" s="9">
        <v>4.8769099999999996</v>
      </c>
      <c r="E209" s="9">
        <v>2.4325899999999998</v>
      </c>
      <c r="F209" s="9">
        <v>1.4964999999999999</v>
      </c>
      <c r="G209" s="9">
        <v>1.59328</v>
      </c>
      <c r="H209" s="9">
        <v>1.2625</v>
      </c>
      <c r="I209" s="9">
        <v>3.4799999999999998E-2</v>
      </c>
      <c r="J209" s="9">
        <v>1.6809999999999999E-2</v>
      </c>
      <c r="K209" s="9">
        <v>0</v>
      </c>
      <c r="L209" s="9">
        <v>6.7960000000000007E-2</v>
      </c>
      <c r="M209" s="9">
        <v>4.9042500000000002</v>
      </c>
      <c r="N209" s="9">
        <v>2.9672800000000001</v>
      </c>
      <c r="O209" s="9">
        <v>3.6330000000000001E-2</v>
      </c>
      <c r="P209" s="9">
        <v>0.30007</v>
      </c>
      <c r="Q209" s="9">
        <v>0.94047000000000003</v>
      </c>
      <c r="R209" s="9">
        <v>9.8899999999999995E-3</v>
      </c>
      <c r="S209" s="9">
        <v>3.5340000000000003E-2</v>
      </c>
      <c r="T209" s="9">
        <v>2.453E-2</v>
      </c>
      <c r="U209" s="9">
        <v>4.437E-2</v>
      </c>
      <c r="V209" s="9">
        <v>0.36153999999999997</v>
      </c>
      <c r="W209" s="9">
        <v>1.166E-2</v>
      </c>
      <c r="X209" s="9">
        <v>1.23E-2</v>
      </c>
      <c r="Y209" s="9">
        <v>1.6910000000000001E-2</v>
      </c>
      <c r="Z209" s="9">
        <v>1.7700000000000001E-3</v>
      </c>
      <c r="AA209" s="25">
        <v>0.43969000000000003</v>
      </c>
      <c r="AB209" s="25">
        <v>0.33794999999999997</v>
      </c>
      <c r="AC209" s="9">
        <v>8.7220000000000006E-2</v>
      </c>
      <c r="AD209" s="9">
        <v>4.6100000000000004E-3</v>
      </c>
      <c r="AE209" s="9">
        <v>3.1829999999999997E-2</v>
      </c>
      <c r="AF209" s="25">
        <v>7.0539100000000001</v>
      </c>
      <c r="AG209" s="9">
        <v>1.16378</v>
      </c>
      <c r="AH209" s="9">
        <v>0.88793</v>
      </c>
      <c r="AI209" s="9">
        <v>0.13155</v>
      </c>
      <c r="AJ209" s="9">
        <v>0.14691000000000001</v>
      </c>
      <c r="AK209" s="9">
        <v>6.9830000000000003E-2</v>
      </c>
      <c r="AL209" s="9">
        <v>0.16819999999999999</v>
      </c>
      <c r="AM209" s="9">
        <v>0.12044000000000001</v>
      </c>
      <c r="AN209" s="9">
        <v>4.3E-3</v>
      </c>
      <c r="AO209" s="9">
        <v>1.1390000000000001E-2</v>
      </c>
      <c r="AP209" s="9">
        <v>0.28283999999999998</v>
      </c>
      <c r="AQ209" s="25">
        <v>6.7089999999999997E-2</v>
      </c>
      <c r="AR209" s="9">
        <v>2.034E-2</v>
      </c>
      <c r="AS209" s="9">
        <v>0.59274000000000004</v>
      </c>
      <c r="AT209" s="25">
        <v>3.55898</v>
      </c>
      <c r="AU209" s="9">
        <v>8.0729999999999996E-2</v>
      </c>
      <c r="AV209" s="25">
        <v>0.59669000000000005</v>
      </c>
      <c r="AW209" s="9">
        <v>3.5999999999999999E-3</v>
      </c>
      <c r="AX209" s="9">
        <v>5</v>
      </c>
      <c r="AY209" s="9">
        <v>0.16327</v>
      </c>
      <c r="AZ209" s="9">
        <v>0.1128</v>
      </c>
      <c r="BA209" s="9">
        <v>3.5100000000000001E-3</v>
      </c>
      <c r="BB209" s="9">
        <v>8.0920000000000006E-2</v>
      </c>
      <c r="BC209" s="9">
        <v>1.4E-2</v>
      </c>
      <c r="BD209" s="9">
        <v>3.8679999999999999E-2</v>
      </c>
      <c r="BE209" s="9">
        <v>0.12586</v>
      </c>
      <c r="BF209" s="9">
        <v>0.46981000000000001</v>
      </c>
      <c r="BG209" s="9">
        <v>0.56081000000000003</v>
      </c>
      <c r="BH209" s="9">
        <v>1.3220000000000001E-2</v>
      </c>
      <c r="BI209" s="9">
        <v>7.6880000000000004E-2</v>
      </c>
      <c r="BJ209" s="25">
        <v>0.43089</v>
      </c>
      <c r="BK209" s="9">
        <v>5</v>
      </c>
      <c r="BL209" s="9">
        <v>2.3089999999999999E-2</v>
      </c>
      <c r="BM209" s="9">
        <v>0.11744</v>
      </c>
      <c r="BN209" s="9">
        <v>0.18165000000000001</v>
      </c>
      <c r="BO209" s="25">
        <v>0.20394000000000001</v>
      </c>
      <c r="BP209" s="9">
        <v>1.82E-3</v>
      </c>
      <c r="BQ209" s="9">
        <v>4.0400000000000002E-3</v>
      </c>
      <c r="BR209" s="9">
        <v>2.0799999999999999E-2</v>
      </c>
      <c r="BS209" s="9">
        <v>1.0630000000000001E-2</v>
      </c>
      <c r="BT209" s="9">
        <v>4.0099999999999997E-3</v>
      </c>
      <c r="BU209" s="25">
        <v>4.6530000000000002E-2</v>
      </c>
      <c r="BV209" s="9">
        <v>0.93020000000000003</v>
      </c>
      <c r="BW209" s="9">
        <v>6.012E-2</v>
      </c>
      <c r="BX209" s="9">
        <v>9.7999999999999997E-4</v>
      </c>
      <c r="BY209" s="9">
        <v>3.5060000000000001E-2</v>
      </c>
      <c r="BZ209" s="9">
        <v>1.6719999999999999E-2</v>
      </c>
      <c r="CA209" s="25">
        <v>8.6151999999999997</v>
      </c>
      <c r="CB209" s="25">
        <v>6.6016399999999997</v>
      </c>
      <c r="CC209" s="9">
        <v>1.24E-3</v>
      </c>
      <c r="CD209" s="9">
        <v>9.3000000000000005E-4</v>
      </c>
      <c r="CE209" s="9">
        <v>5</v>
      </c>
      <c r="CF209" s="9">
        <v>2.775E-2</v>
      </c>
      <c r="CG209" s="9">
        <v>0.32786999999999999</v>
      </c>
      <c r="CH209" s="9">
        <v>3.6830000000000002E-2</v>
      </c>
      <c r="CI209" s="9">
        <v>0.29819000000000001</v>
      </c>
      <c r="CJ209" s="9">
        <v>0.23105000000000001</v>
      </c>
      <c r="CK209" s="9">
        <v>0.10605000000000001</v>
      </c>
      <c r="CL209" s="9">
        <v>4.8900000000000002E-3</v>
      </c>
      <c r="CM209" s="9">
        <v>8.3800000000000003E-3</v>
      </c>
      <c r="CN209" s="9">
        <v>5</v>
      </c>
      <c r="CO209" s="9">
        <v>1.42E-3</v>
      </c>
      <c r="CP209" s="9">
        <v>1.653E-2</v>
      </c>
      <c r="CQ209" s="9">
        <v>3.6839999999999998E-2</v>
      </c>
      <c r="CR209" s="9">
        <v>1.873E-2</v>
      </c>
      <c r="CS209" s="9">
        <v>3.9230000000000001E-2</v>
      </c>
      <c r="CT209" s="9">
        <v>1.255E-2</v>
      </c>
      <c r="CU209" s="9">
        <v>1.8030000000000001E-2</v>
      </c>
      <c r="CV209" s="9">
        <v>0.10576000000000001</v>
      </c>
      <c r="CW209" s="9">
        <v>1.31E-3</v>
      </c>
      <c r="CX209" s="9">
        <v>9.7000000000000003E-3</v>
      </c>
      <c r="CY209" s="9">
        <v>1.915E-2</v>
      </c>
      <c r="CZ209" s="9">
        <v>7.5799999999999999E-3</v>
      </c>
      <c r="DA209" s="9">
        <v>5.4799999999999996E-3</v>
      </c>
      <c r="DB209" s="9">
        <v>1.6809999999999999E-2</v>
      </c>
      <c r="DC209" s="9">
        <v>4.4139999999999999E-2</v>
      </c>
      <c r="DD209" s="9">
        <v>4.1000000000000003E-3</v>
      </c>
      <c r="DE209" s="9">
        <v>3.0165899999999999</v>
      </c>
      <c r="DF209" s="9">
        <v>7.0499999999999998E-3</v>
      </c>
      <c r="DG209" s="9">
        <v>5.1399999999999996E-3</v>
      </c>
      <c r="DH209" s="9">
        <v>0.30947000000000002</v>
      </c>
    </row>
    <row r="210" spans="1:112" s="8" customFormat="1" x14ac:dyDescent="0.15">
      <c r="A210" s="9" t="s">
        <v>319</v>
      </c>
      <c r="B210" s="9">
        <v>3.5462500000000001</v>
      </c>
      <c r="C210" s="9">
        <v>3.5462500000000001</v>
      </c>
      <c r="D210" s="9">
        <v>1.14889</v>
      </c>
      <c r="E210" s="9">
        <v>2.6328900000000002</v>
      </c>
      <c r="F210" s="9">
        <v>0.13302</v>
      </c>
      <c r="G210" s="9">
        <v>2.5970200000000001</v>
      </c>
      <c r="H210" s="9">
        <v>2.1253099999999998</v>
      </c>
      <c r="I210" s="9">
        <v>1.39794</v>
      </c>
      <c r="J210" s="9">
        <v>3.4279999999999998E-2</v>
      </c>
      <c r="K210" s="9">
        <v>1.1650000000000001E-2</v>
      </c>
      <c r="L210" s="9">
        <v>1.2070000000000001E-2</v>
      </c>
      <c r="M210" s="9">
        <v>6.565E-2</v>
      </c>
      <c r="N210" s="9">
        <v>13.987830000000001</v>
      </c>
      <c r="O210" s="9">
        <v>4.3639599999999996</v>
      </c>
      <c r="P210" s="9">
        <v>0.32142999999999999</v>
      </c>
      <c r="Q210" s="9">
        <v>0.93594999999999995</v>
      </c>
      <c r="R210" s="9">
        <v>2.802E-2</v>
      </c>
      <c r="S210" s="9">
        <v>3.0530000000000002E-2</v>
      </c>
      <c r="T210" s="9">
        <v>1.7930000000000001E-2</v>
      </c>
      <c r="U210" s="9">
        <v>3.091E-2</v>
      </c>
      <c r="V210" s="9">
        <v>0.35908000000000001</v>
      </c>
      <c r="W210" s="9">
        <v>3.8940000000000002E-2</v>
      </c>
      <c r="X210" s="9">
        <v>1.779E-2</v>
      </c>
      <c r="Y210" s="9">
        <v>9.0900000000000009E-3</v>
      </c>
      <c r="Z210" s="9">
        <v>9.0000000000000006E-5</v>
      </c>
      <c r="AA210" s="25">
        <v>0.31254999999999999</v>
      </c>
      <c r="AB210" s="25">
        <v>0.44030999999999998</v>
      </c>
      <c r="AC210" s="9">
        <v>8.5110000000000005E-2</v>
      </c>
      <c r="AD210" s="9">
        <v>2.5100000000000001E-3</v>
      </c>
      <c r="AE210" s="9">
        <v>3.8640000000000001E-2</v>
      </c>
      <c r="AF210" s="25">
        <v>5.5500400000000001</v>
      </c>
      <c r="AG210" s="9">
        <v>0.92945999999999995</v>
      </c>
      <c r="AH210" s="9">
        <v>1.0730500000000001</v>
      </c>
      <c r="AI210" s="9">
        <v>0.17749000000000001</v>
      </c>
      <c r="AJ210" s="9">
        <v>0.19223999999999999</v>
      </c>
      <c r="AK210" s="9">
        <v>7.7969999999999998E-2</v>
      </c>
      <c r="AL210" s="9">
        <v>0.24693999999999999</v>
      </c>
      <c r="AM210" s="9">
        <v>0.15509000000000001</v>
      </c>
      <c r="AN210" s="9">
        <v>4.81E-3</v>
      </c>
      <c r="AO210" s="9">
        <v>1.026E-2</v>
      </c>
      <c r="AP210" s="9">
        <v>0.31864999999999999</v>
      </c>
      <c r="AQ210" s="25">
        <v>3.5580000000000001E-2</v>
      </c>
      <c r="AR210" s="9">
        <v>2.198E-2</v>
      </c>
      <c r="AS210" s="9">
        <v>6.1120000000000001E-2</v>
      </c>
      <c r="AT210" s="25">
        <v>0.31788</v>
      </c>
      <c r="AU210" s="9">
        <v>9.8390000000000005E-2</v>
      </c>
      <c r="AV210" s="25">
        <v>0.65654999999999997</v>
      </c>
      <c r="AW210" s="9">
        <v>3.4099999999999998E-3</v>
      </c>
      <c r="AX210" s="9">
        <v>5</v>
      </c>
      <c r="AY210" s="9">
        <v>0.18411</v>
      </c>
      <c r="AZ210" s="9">
        <v>0.10324999999999999</v>
      </c>
      <c r="BA210" s="9">
        <v>1.0500000000000001E-2</v>
      </c>
      <c r="BB210" s="9">
        <v>0.11724</v>
      </c>
      <c r="BC210" s="9">
        <v>1.6709999999999999E-2</v>
      </c>
      <c r="BD210" s="9">
        <v>5.3199999999999997E-2</v>
      </c>
      <c r="BE210" s="9">
        <v>0.12279</v>
      </c>
      <c r="BF210" s="9">
        <v>0.50724000000000002</v>
      </c>
      <c r="BG210" s="9">
        <v>0.62153999999999998</v>
      </c>
      <c r="BH210" s="9">
        <v>1.7760000000000001E-2</v>
      </c>
      <c r="BI210" s="9">
        <v>0.15931999999999999</v>
      </c>
      <c r="BJ210" s="25">
        <v>0.32690999999999998</v>
      </c>
      <c r="BK210" s="9">
        <v>5</v>
      </c>
      <c r="BL210" s="9">
        <v>2.7699999999999999E-2</v>
      </c>
      <c r="BM210" s="9">
        <v>0.23619999999999999</v>
      </c>
      <c r="BN210" s="9">
        <v>0.22270000000000001</v>
      </c>
      <c r="BO210" s="25">
        <v>0.25586999999999999</v>
      </c>
      <c r="BP210" s="9">
        <v>2.64E-3</v>
      </c>
      <c r="BQ210" s="9">
        <v>8.1899999999999994E-3</v>
      </c>
      <c r="BR210" s="9">
        <v>3.458E-2</v>
      </c>
      <c r="BS210" s="9">
        <v>2.043E-2</v>
      </c>
      <c r="BT210" s="9">
        <v>5.4799999999999996E-3</v>
      </c>
      <c r="BU210" s="25">
        <v>3.9730000000000001E-2</v>
      </c>
      <c r="BV210" s="9">
        <v>1.2999499999999999</v>
      </c>
      <c r="BW210" s="9">
        <v>9.2069999999999999E-2</v>
      </c>
      <c r="BX210" s="9">
        <v>3.46E-3</v>
      </c>
      <c r="BY210" s="9">
        <v>4.8680000000000001E-2</v>
      </c>
      <c r="BZ210" s="9">
        <v>1.9869999999999999E-2</v>
      </c>
      <c r="CA210" s="25">
        <v>6.6519700000000004</v>
      </c>
      <c r="CB210" s="25">
        <v>8.7848400000000009</v>
      </c>
      <c r="CC210" s="9">
        <v>1.8500000000000001E-3</v>
      </c>
      <c r="CD210" s="9">
        <v>9.3000000000000005E-4</v>
      </c>
      <c r="CE210" s="9">
        <v>5</v>
      </c>
      <c r="CF210" s="9">
        <v>2.998E-2</v>
      </c>
      <c r="CG210" s="9">
        <v>0.51134000000000002</v>
      </c>
      <c r="CH210" s="9">
        <v>4.3249999999999997E-2</v>
      </c>
      <c r="CI210" s="9">
        <v>0.46956999999999999</v>
      </c>
      <c r="CJ210" s="9">
        <v>0.34738999999999998</v>
      </c>
      <c r="CK210" s="9">
        <v>0.38246999999999998</v>
      </c>
      <c r="CL210" s="9">
        <v>4.8700000000000002E-3</v>
      </c>
      <c r="CM210" s="9">
        <v>1.372E-2</v>
      </c>
      <c r="CN210" s="9">
        <v>5</v>
      </c>
      <c r="CO210" s="9">
        <v>7.7999999999999999E-4</v>
      </c>
      <c r="CP210" s="9">
        <v>1.949E-2</v>
      </c>
      <c r="CQ210" s="9">
        <v>4.7980000000000002E-2</v>
      </c>
      <c r="CR210" s="9">
        <v>2.179E-2</v>
      </c>
      <c r="CS210" s="9">
        <v>4.7739999999999998E-2</v>
      </c>
      <c r="CT210" s="9">
        <v>2.104E-2</v>
      </c>
      <c r="CU210" s="9">
        <v>2.3400000000000001E-2</v>
      </c>
      <c r="CV210" s="9">
        <v>0.15586</v>
      </c>
      <c r="CW210" s="9">
        <v>1.3699999999999999E-3</v>
      </c>
      <c r="CX210" s="9">
        <v>1.4109999999999999E-2</v>
      </c>
      <c r="CY210" s="9">
        <v>2.316E-2</v>
      </c>
      <c r="CZ210" s="9">
        <v>2.9199999999999999E-3</v>
      </c>
      <c r="DA210" s="9">
        <v>5.7299999999999999E-3</v>
      </c>
      <c r="DB210" s="9">
        <v>1.746E-2</v>
      </c>
      <c r="DC210" s="9">
        <v>3.7330000000000002E-2</v>
      </c>
      <c r="DD210" s="9">
        <v>4.15E-3</v>
      </c>
      <c r="DE210" s="9">
        <v>3.0695399999999999</v>
      </c>
      <c r="DF210" s="9">
        <v>4.7999999999999996E-3</v>
      </c>
      <c r="DG210" s="9">
        <v>6.8500000000000002E-3</v>
      </c>
      <c r="DH210" s="9">
        <v>0.31085000000000002</v>
      </c>
    </row>
    <row r="211" spans="1:112" s="8" customFormat="1" x14ac:dyDescent="0.15">
      <c r="A211" s="9" t="s">
        <v>320</v>
      </c>
      <c r="B211" s="9">
        <v>3.8817699999999999</v>
      </c>
      <c r="C211" s="9">
        <v>1.03308</v>
      </c>
      <c r="D211" s="9">
        <v>2.8867099999999999</v>
      </c>
      <c r="E211" s="9">
        <v>0.17076</v>
      </c>
      <c r="F211" s="9">
        <v>1.7805200000000001</v>
      </c>
      <c r="G211" s="9">
        <v>1.70333</v>
      </c>
      <c r="H211" s="9">
        <v>1.43309</v>
      </c>
      <c r="I211" s="9">
        <v>6.6519999999999996E-2</v>
      </c>
      <c r="J211" s="9">
        <v>0</v>
      </c>
      <c r="K211" s="9">
        <v>0</v>
      </c>
      <c r="L211" s="9">
        <v>7.3810000000000001E-2</v>
      </c>
      <c r="M211" s="9">
        <v>7.9508200000000002</v>
      </c>
      <c r="N211" s="9">
        <v>2.5266500000000001</v>
      </c>
      <c r="O211" s="9">
        <v>2.4160000000000001E-2</v>
      </c>
      <c r="P211" s="9">
        <v>0.30903000000000003</v>
      </c>
      <c r="Q211" s="9">
        <v>1.35883</v>
      </c>
      <c r="R211" s="9">
        <v>2.929E-2</v>
      </c>
      <c r="S211" s="9">
        <v>2.537E-2</v>
      </c>
      <c r="T211" s="9">
        <v>2.5000000000000001E-2</v>
      </c>
      <c r="U211" s="9">
        <v>2.3449999999999999E-2</v>
      </c>
      <c r="V211" s="9">
        <v>0.38541999999999998</v>
      </c>
      <c r="W211" s="9">
        <v>3.5459999999999998E-2</v>
      </c>
      <c r="X211" s="9">
        <v>9.11E-3</v>
      </c>
      <c r="Y211" s="9">
        <v>1.9599999999999999E-2</v>
      </c>
      <c r="Z211" s="9">
        <v>7.5000000000000002E-4</v>
      </c>
      <c r="AA211" s="25">
        <v>0.34267999999999998</v>
      </c>
      <c r="AB211" s="25">
        <v>0.65942000000000001</v>
      </c>
      <c r="AC211" s="9">
        <v>9.4979999999999995E-2</v>
      </c>
      <c r="AD211" s="9">
        <v>7.4900000000000001E-3</v>
      </c>
      <c r="AE211" s="9">
        <v>3.3340000000000002E-2</v>
      </c>
      <c r="AF211" s="25">
        <v>6.6233000000000004</v>
      </c>
      <c r="AG211" s="9">
        <v>0.76531000000000005</v>
      </c>
      <c r="AH211" s="9">
        <v>1.1819500000000001</v>
      </c>
      <c r="AI211" s="9">
        <v>0.15842000000000001</v>
      </c>
      <c r="AJ211" s="9">
        <v>0.15048</v>
      </c>
      <c r="AK211" s="9">
        <v>7.3209999999999997E-2</v>
      </c>
      <c r="AL211" s="9">
        <v>0.22928999999999999</v>
      </c>
      <c r="AM211" s="9">
        <v>0.13819000000000001</v>
      </c>
      <c r="AN211" s="9">
        <v>8.4700000000000001E-3</v>
      </c>
      <c r="AO211" s="9">
        <v>1.6709999999999999E-2</v>
      </c>
      <c r="AP211" s="9">
        <v>0.31979000000000002</v>
      </c>
      <c r="AQ211" s="25">
        <v>7.1989999999999998E-2</v>
      </c>
      <c r="AR211" s="9">
        <v>2.2669999999999999E-2</v>
      </c>
      <c r="AS211" s="9">
        <v>6.0519999999999997E-2</v>
      </c>
      <c r="AT211" s="25">
        <v>0.29968</v>
      </c>
      <c r="AU211" s="9">
        <v>8.2369999999999999E-2</v>
      </c>
      <c r="AV211" s="25">
        <v>0.76551999999999998</v>
      </c>
      <c r="AW211" s="9">
        <v>1.2800000000000001E-3</v>
      </c>
      <c r="AX211" s="9">
        <v>5</v>
      </c>
      <c r="AY211" s="9">
        <v>0.19259999999999999</v>
      </c>
      <c r="AZ211" s="9">
        <v>0.18126</v>
      </c>
      <c r="BA211" s="9">
        <v>2.0200000000000001E-3</v>
      </c>
      <c r="BB211" s="9">
        <v>0.10818</v>
      </c>
      <c r="BC211" s="9">
        <v>1.521E-2</v>
      </c>
      <c r="BD211" s="9">
        <v>4.4749999999999998E-2</v>
      </c>
      <c r="BE211" s="9">
        <v>0.12958</v>
      </c>
      <c r="BF211" s="9">
        <v>0.52897000000000005</v>
      </c>
      <c r="BG211" s="9">
        <v>0.68189999999999995</v>
      </c>
      <c r="BH211" s="9">
        <v>1.498E-2</v>
      </c>
      <c r="BI211" s="9">
        <v>9.0370000000000006E-2</v>
      </c>
      <c r="BJ211" s="25">
        <v>0.40106000000000003</v>
      </c>
      <c r="BK211" s="9">
        <v>5</v>
      </c>
      <c r="BL211" s="9">
        <v>2.342E-2</v>
      </c>
      <c r="BM211" s="9">
        <v>0.16689000000000001</v>
      </c>
      <c r="BN211" s="9">
        <v>0.26746999999999999</v>
      </c>
      <c r="BO211" s="25">
        <v>0.25026999999999999</v>
      </c>
      <c r="BP211" s="9">
        <v>2.0100000000000001E-3</v>
      </c>
      <c r="BQ211" s="9">
        <v>6.1500000000000001E-3</v>
      </c>
      <c r="BR211" s="9">
        <v>2.6859999999999998E-2</v>
      </c>
      <c r="BS211" s="9">
        <v>1.9019999999999999E-2</v>
      </c>
      <c r="BT211" s="9">
        <v>5.8199999999999997E-3</v>
      </c>
      <c r="BU211" s="25">
        <v>5.7950000000000002E-2</v>
      </c>
      <c r="BV211" s="9">
        <v>1.06792</v>
      </c>
      <c r="BW211" s="9">
        <v>7.4209999999999998E-2</v>
      </c>
      <c r="BX211" s="9">
        <v>2.7000000000000001E-3</v>
      </c>
      <c r="BY211" s="9">
        <v>4.0629999999999999E-2</v>
      </c>
      <c r="BZ211" s="9">
        <v>2.0469999999999999E-2</v>
      </c>
      <c r="CA211" s="25">
        <v>8.1666799999999995</v>
      </c>
      <c r="CB211" s="25">
        <v>8.7072699999999994</v>
      </c>
      <c r="CC211" s="9">
        <v>1.1800000000000001E-3</v>
      </c>
      <c r="CD211" s="9">
        <v>2.0300000000000001E-3</v>
      </c>
      <c r="CE211" s="9">
        <v>5</v>
      </c>
      <c r="CF211" s="9">
        <v>3.2809999999999999E-2</v>
      </c>
      <c r="CG211" s="9">
        <v>0.40264</v>
      </c>
      <c r="CH211" s="9">
        <v>3.7740000000000003E-2</v>
      </c>
      <c r="CI211" s="9">
        <v>0.34497</v>
      </c>
      <c r="CJ211" s="9">
        <v>0.26090000000000002</v>
      </c>
      <c r="CK211" s="9">
        <v>0.22566</v>
      </c>
      <c r="CL211" s="9">
        <v>6.8100000000000001E-3</v>
      </c>
      <c r="CM211" s="9">
        <v>1.074E-2</v>
      </c>
      <c r="CN211" s="9">
        <v>5</v>
      </c>
      <c r="CO211" s="9">
        <v>1.4599999999999999E-3</v>
      </c>
      <c r="CP211" s="9">
        <v>1.8089999999999998E-2</v>
      </c>
      <c r="CQ211" s="9">
        <v>4.0439999999999997E-2</v>
      </c>
      <c r="CR211" s="9">
        <v>1.831E-2</v>
      </c>
      <c r="CS211" s="9">
        <v>3.8370000000000001E-2</v>
      </c>
      <c r="CT211" s="9">
        <v>1.6750000000000001E-2</v>
      </c>
      <c r="CU211" s="9">
        <v>1.924E-2</v>
      </c>
      <c r="CV211" s="9">
        <v>0.12404999999999999</v>
      </c>
      <c r="CW211" s="9">
        <v>1.0300000000000001E-3</v>
      </c>
      <c r="CX211" s="9">
        <v>1.189E-2</v>
      </c>
      <c r="CY211" s="9">
        <v>1.8630000000000001E-2</v>
      </c>
      <c r="CZ211" s="9">
        <v>5.1000000000000004E-3</v>
      </c>
      <c r="DA211" s="9">
        <v>5.1900000000000002E-3</v>
      </c>
      <c r="DB211" s="9">
        <v>1.5169999999999999E-2</v>
      </c>
      <c r="DC211" s="9">
        <v>3.3099999999999997E-2</v>
      </c>
      <c r="DD211" s="9">
        <v>4.4299999999999999E-3</v>
      </c>
      <c r="DE211" s="9">
        <v>2.7389199999999998</v>
      </c>
      <c r="DF211" s="9">
        <v>4.7099999999999998E-3</v>
      </c>
      <c r="DG211" s="9">
        <v>3.1800000000000001E-3</v>
      </c>
      <c r="DH211" s="9">
        <v>0.31578000000000001</v>
      </c>
    </row>
    <row r="212" spans="1:112" s="8" customFormat="1" x14ac:dyDescent="0.15">
      <c r="A212" s="9" t="s">
        <v>321</v>
      </c>
      <c r="B212" s="9">
        <v>3.9130799999999999</v>
      </c>
      <c r="C212" s="9">
        <v>1.02641</v>
      </c>
      <c r="D212" s="9">
        <v>2.9596499999999999</v>
      </c>
      <c r="E212" s="9">
        <v>0.1903</v>
      </c>
      <c r="F212" s="9">
        <v>1.7593300000000001</v>
      </c>
      <c r="G212" s="9">
        <v>1.7843800000000001</v>
      </c>
      <c r="H212" s="9">
        <v>1.3892899999999999</v>
      </c>
      <c r="I212" s="9">
        <v>3.7600000000000001E-2</v>
      </c>
      <c r="J212" s="9">
        <v>0</v>
      </c>
      <c r="K212" s="9">
        <v>0</v>
      </c>
      <c r="L212" s="9">
        <v>6.5640000000000004E-2</v>
      </c>
      <c r="M212" s="9">
        <v>7.6989599999999996</v>
      </c>
      <c r="N212" s="9">
        <v>2.6008</v>
      </c>
      <c r="O212" s="9">
        <v>2.3800000000000002E-2</v>
      </c>
      <c r="P212" s="9">
        <v>0.33474999999999999</v>
      </c>
      <c r="Q212" s="9">
        <v>1.2464900000000001</v>
      </c>
      <c r="R212" s="9">
        <v>3.5279999999999999E-2</v>
      </c>
      <c r="S212" s="9">
        <v>2.9669999999999998E-2</v>
      </c>
      <c r="T212" s="9">
        <v>2.9219999999999999E-2</v>
      </c>
      <c r="U212" s="9">
        <v>4.0050000000000002E-2</v>
      </c>
      <c r="V212" s="9">
        <v>0.35288999999999998</v>
      </c>
      <c r="W212" s="9">
        <v>1.0279999999999999E-2</v>
      </c>
      <c r="X212" s="9">
        <v>1.0290000000000001E-2</v>
      </c>
      <c r="Y212" s="9">
        <v>1.703E-2</v>
      </c>
      <c r="Z212" s="9">
        <v>0</v>
      </c>
      <c r="AA212" s="25">
        <v>0.36890000000000001</v>
      </c>
      <c r="AB212" s="25">
        <v>0.71709000000000001</v>
      </c>
      <c r="AC212" s="9">
        <v>8.9550000000000005E-2</v>
      </c>
      <c r="AD212" s="9">
        <v>2.65E-3</v>
      </c>
      <c r="AE212" s="9">
        <v>2.7560000000000001E-2</v>
      </c>
      <c r="AF212" s="25">
        <v>5.3803700000000001</v>
      </c>
      <c r="AG212" s="9">
        <v>0.56442999999999999</v>
      </c>
      <c r="AH212" s="9">
        <v>1.0630999999999999</v>
      </c>
      <c r="AI212" s="9">
        <v>0.14044000000000001</v>
      </c>
      <c r="AJ212" s="9">
        <v>0.17335</v>
      </c>
      <c r="AK212" s="9">
        <v>4.6379999999999998E-2</v>
      </c>
      <c r="AL212" s="9">
        <v>0.18690999999999999</v>
      </c>
      <c r="AM212" s="9">
        <v>0.12429999999999999</v>
      </c>
      <c r="AN212" s="9">
        <v>7.3400000000000002E-3</v>
      </c>
      <c r="AO212" s="9">
        <v>9.0900000000000009E-3</v>
      </c>
      <c r="AP212" s="9">
        <v>0.28066999999999998</v>
      </c>
      <c r="AQ212" s="25">
        <v>5.8090000000000003E-2</v>
      </c>
      <c r="AR212" s="9">
        <v>2.112E-2</v>
      </c>
      <c r="AS212" s="9">
        <v>5.5750000000000001E-2</v>
      </c>
      <c r="AT212" s="25">
        <v>0.29631000000000002</v>
      </c>
      <c r="AU212" s="9">
        <v>7.5039999999999996E-2</v>
      </c>
      <c r="AV212" s="25">
        <v>0.70952999999999999</v>
      </c>
      <c r="AW212" s="9">
        <v>4.7999999999999996E-3</v>
      </c>
      <c r="AX212" s="9">
        <v>5</v>
      </c>
      <c r="AY212" s="9">
        <v>0.18074999999999999</v>
      </c>
      <c r="AZ212" s="9">
        <v>0.12010999999999999</v>
      </c>
      <c r="BA212" s="9">
        <v>5.3200000000000001E-3</v>
      </c>
      <c r="BB212" s="9">
        <v>9.4659999999999994E-2</v>
      </c>
      <c r="BC212" s="9">
        <v>7.6400000000000001E-3</v>
      </c>
      <c r="BD212" s="9">
        <v>4.3830000000000001E-2</v>
      </c>
      <c r="BE212" s="9">
        <v>0.11674</v>
      </c>
      <c r="BF212" s="9">
        <v>0.49098000000000003</v>
      </c>
      <c r="BG212" s="9">
        <v>0.60843000000000003</v>
      </c>
      <c r="BH212" s="9">
        <v>1.423E-2</v>
      </c>
      <c r="BI212" s="9">
        <v>0.10653</v>
      </c>
      <c r="BJ212" s="25">
        <v>0.54786000000000001</v>
      </c>
      <c r="BK212" s="9">
        <v>5</v>
      </c>
      <c r="BL212" s="9">
        <v>2.4920000000000001E-2</v>
      </c>
      <c r="BM212" s="9">
        <v>0.16349</v>
      </c>
      <c r="BN212" s="9">
        <v>0.2296</v>
      </c>
      <c r="BO212" s="25">
        <v>0.24529999999999999</v>
      </c>
      <c r="BP212" s="9">
        <v>1.3799999999999999E-3</v>
      </c>
      <c r="BQ212" s="9">
        <v>5.2300000000000003E-3</v>
      </c>
      <c r="BR212" s="9">
        <v>2.9819999999999999E-2</v>
      </c>
      <c r="BS212" s="9">
        <v>1.1950000000000001E-2</v>
      </c>
      <c r="BT212" s="9">
        <v>5.5999999999999999E-3</v>
      </c>
      <c r="BU212" s="25">
        <v>5.774E-2</v>
      </c>
      <c r="BV212" s="9">
        <v>0.96908000000000005</v>
      </c>
      <c r="BW212" s="9">
        <v>7.1919999999999998E-2</v>
      </c>
      <c r="BX212" s="9">
        <v>5.1999999999999995E-4</v>
      </c>
      <c r="BY212" s="9">
        <v>4.2849999999999999E-2</v>
      </c>
      <c r="BZ212" s="9">
        <v>1.7440000000000001E-2</v>
      </c>
      <c r="CA212" s="25">
        <v>8.5906300000000009</v>
      </c>
      <c r="CB212" s="25">
        <v>9.2742599999999999</v>
      </c>
      <c r="CC212" s="9">
        <v>3.8999999999999999E-4</v>
      </c>
      <c r="CD212" s="9">
        <v>8.4000000000000003E-4</v>
      </c>
      <c r="CE212" s="9">
        <v>5</v>
      </c>
      <c r="CF212" s="9">
        <v>2.8590000000000001E-2</v>
      </c>
      <c r="CG212" s="9">
        <v>0.37829000000000002</v>
      </c>
      <c r="CH212" s="9">
        <v>3.4720000000000001E-2</v>
      </c>
      <c r="CI212" s="9">
        <v>0.32268000000000002</v>
      </c>
      <c r="CJ212" s="9">
        <v>0.24564</v>
      </c>
      <c r="CK212" s="9">
        <v>0.19849</v>
      </c>
      <c r="CL212" s="9">
        <v>4.1000000000000003E-3</v>
      </c>
      <c r="CM212" s="9">
        <v>1.094E-2</v>
      </c>
      <c r="CN212" s="9">
        <v>5</v>
      </c>
      <c r="CO212" s="9">
        <v>1.09E-3</v>
      </c>
      <c r="CP212" s="9">
        <v>1.5140000000000001E-2</v>
      </c>
      <c r="CQ212" s="9">
        <v>3.4709999999999998E-2</v>
      </c>
      <c r="CR212" s="9">
        <v>1.763E-2</v>
      </c>
      <c r="CS212" s="9">
        <v>3.7569999999999999E-2</v>
      </c>
      <c r="CT212" s="9">
        <v>1.451E-2</v>
      </c>
      <c r="CU212" s="9">
        <v>1.7420000000000001E-2</v>
      </c>
      <c r="CV212" s="9">
        <v>0.10600999999999999</v>
      </c>
      <c r="CW212" s="9">
        <v>9.7999999999999997E-4</v>
      </c>
      <c r="CX212" s="9">
        <v>9.6500000000000006E-3</v>
      </c>
      <c r="CY212" s="9">
        <v>1.7090000000000001E-2</v>
      </c>
      <c r="CZ212" s="9">
        <v>1.8400000000000001E-3</v>
      </c>
      <c r="DA212" s="9">
        <v>4.9300000000000004E-3</v>
      </c>
      <c r="DB212" s="9">
        <v>1.375E-2</v>
      </c>
      <c r="DC212" s="9">
        <v>3.354E-2</v>
      </c>
      <c r="DD212" s="9">
        <v>3.3899999999999998E-3</v>
      </c>
      <c r="DE212" s="9">
        <v>2.6015100000000002</v>
      </c>
      <c r="DF212" s="9">
        <v>6.6E-3</v>
      </c>
      <c r="DG212" s="9">
        <v>4.7400000000000003E-3</v>
      </c>
      <c r="DH212" s="9">
        <v>0.28915000000000002</v>
      </c>
    </row>
    <row r="213" spans="1:112" s="8" customFormat="1" x14ac:dyDescent="0.15">
      <c r="A213" s="9" t="s">
        <v>322</v>
      </c>
      <c r="B213" s="9">
        <v>3.53315</v>
      </c>
      <c r="C213" s="9">
        <v>0.78690000000000004</v>
      </c>
      <c r="D213" s="9">
        <v>2.2772600000000001</v>
      </c>
      <c r="E213" s="9">
        <v>8.3409999999999998E-2</v>
      </c>
      <c r="F213" s="9">
        <v>1.50143</v>
      </c>
      <c r="G213" s="9">
        <v>1.59527</v>
      </c>
      <c r="H213" s="9">
        <v>1.2744200000000001</v>
      </c>
      <c r="I213" s="9">
        <v>4.7489999999999997E-2</v>
      </c>
      <c r="J213" s="9">
        <v>0</v>
      </c>
      <c r="K213" s="9">
        <v>0</v>
      </c>
      <c r="L213" s="9">
        <v>6.3479999999999995E-2</v>
      </c>
      <c r="M213" s="9">
        <v>7.7071199999999997</v>
      </c>
      <c r="N213" s="9">
        <v>2.7197200000000001</v>
      </c>
      <c r="O213" s="9">
        <v>3.585E-2</v>
      </c>
      <c r="P213" s="9">
        <v>0.47826000000000002</v>
      </c>
      <c r="Q213" s="9">
        <v>0.93881999999999999</v>
      </c>
      <c r="R213" s="9">
        <v>3.007E-2</v>
      </c>
      <c r="S213" s="9">
        <v>2.5020000000000001E-2</v>
      </c>
      <c r="T213" s="9">
        <v>1.7950000000000001E-2</v>
      </c>
      <c r="U213" s="9">
        <v>4.9660000000000003E-2</v>
      </c>
      <c r="V213" s="9">
        <v>0.33076</v>
      </c>
      <c r="W213" s="9">
        <v>8.8299999999999993E-3</v>
      </c>
      <c r="X213" s="9">
        <v>9.5600000000000008E-3</v>
      </c>
      <c r="Y213" s="9">
        <v>1.0880000000000001E-2</v>
      </c>
      <c r="Z213" s="9">
        <v>2.0000000000000002E-5</v>
      </c>
      <c r="AA213" s="25">
        <v>0.26800000000000002</v>
      </c>
      <c r="AB213" s="25">
        <v>7.5130000000000002E-2</v>
      </c>
      <c r="AC213" s="9">
        <v>8.3400000000000002E-2</v>
      </c>
      <c r="AD213" s="9">
        <v>3.0200000000000001E-3</v>
      </c>
      <c r="AE213" s="9">
        <v>3.0439999999999998E-2</v>
      </c>
      <c r="AF213" s="25">
        <v>4.1487600000000002</v>
      </c>
      <c r="AG213" s="9">
        <v>0.47150999999999998</v>
      </c>
      <c r="AH213" s="9">
        <v>0.95538000000000001</v>
      </c>
      <c r="AI213" s="9">
        <v>0.10238999999999999</v>
      </c>
      <c r="AJ213" s="9">
        <v>0.1166</v>
      </c>
      <c r="AK213" s="9">
        <v>5.6930000000000001E-2</v>
      </c>
      <c r="AL213" s="9">
        <v>0.18088000000000001</v>
      </c>
      <c r="AM213" s="9">
        <v>0.10723000000000001</v>
      </c>
      <c r="AN213" s="9">
        <v>5.8999999999999999E-3</v>
      </c>
      <c r="AO213" s="9">
        <v>1.4420000000000001E-2</v>
      </c>
      <c r="AP213" s="9">
        <v>0.23449999999999999</v>
      </c>
      <c r="AQ213" s="25">
        <v>6.9379999999999997E-2</v>
      </c>
      <c r="AR213" s="9">
        <v>1.8919999999999999E-2</v>
      </c>
      <c r="AS213" s="9">
        <v>4.9860000000000002E-2</v>
      </c>
      <c r="AT213" s="25">
        <v>0.27346999999999999</v>
      </c>
      <c r="AU213" s="9">
        <v>5.9159999999999997E-2</v>
      </c>
      <c r="AV213" s="25">
        <v>0.68508000000000002</v>
      </c>
      <c r="AW213" s="9">
        <v>4.6000000000000001E-4</v>
      </c>
      <c r="AX213" s="9">
        <v>5</v>
      </c>
      <c r="AY213" s="9">
        <v>0.14835999999999999</v>
      </c>
      <c r="AZ213" s="9">
        <v>7.3730000000000004E-2</v>
      </c>
      <c r="BA213" s="9">
        <v>2.2000000000000001E-3</v>
      </c>
      <c r="BB213" s="9">
        <v>8.1589999999999996E-2</v>
      </c>
      <c r="BC213" s="9">
        <v>1.183E-2</v>
      </c>
      <c r="BD213" s="9">
        <v>3.95E-2</v>
      </c>
      <c r="BE213" s="9">
        <v>0.11439000000000001</v>
      </c>
      <c r="BF213" s="9">
        <v>0.43501000000000001</v>
      </c>
      <c r="BG213" s="9">
        <v>0.56381999999999999</v>
      </c>
      <c r="BH213" s="9">
        <v>1.264E-2</v>
      </c>
      <c r="BI213" s="9">
        <v>0.16986000000000001</v>
      </c>
      <c r="BJ213" s="25">
        <v>0.55003000000000002</v>
      </c>
      <c r="BK213" s="9">
        <v>5</v>
      </c>
      <c r="BL213" s="9">
        <v>1.883E-2</v>
      </c>
      <c r="BM213" s="9">
        <v>0.16166</v>
      </c>
      <c r="BN213" s="9">
        <v>0.18096999999999999</v>
      </c>
      <c r="BO213" s="25">
        <v>0.25502999999999998</v>
      </c>
      <c r="BP213" s="9">
        <v>3.9699999999999996E-3</v>
      </c>
      <c r="BQ213" s="9">
        <v>4.5700000000000003E-3</v>
      </c>
      <c r="BR213" s="9">
        <v>2.5989999999999999E-2</v>
      </c>
      <c r="BS213" s="9">
        <v>1.392E-2</v>
      </c>
      <c r="BT213" s="9">
        <v>2.1800000000000001E-3</v>
      </c>
      <c r="BU213" s="25">
        <v>5.457E-2</v>
      </c>
      <c r="BV213" s="9">
        <v>0.93171000000000004</v>
      </c>
      <c r="BW213" s="9">
        <v>6.404E-2</v>
      </c>
      <c r="BX213" s="9">
        <v>1.6800000000000001E-3</v>
      </c>
      <c r="BY213" s="9">
        <v>3.8620000000000002E-2</v>
      </c>
      <c r="BZ213" s="9">
        <v>1.6469999999999999E-2</v>
      </c>
      <c r="CA213" s="25">
        <v>6.0037799999999999</v>
      </c>
      <c r="CB213" s="25">
        <v>8.36036</v>
      </c>
      <c r="CC213" s="9">
        <v>1.32E-3</v>
      </c>
      <c r="CD213" s="9">
        <v>2.2699999999999999E-3</v>
      </c>
      <c r="CE213" s="9">
        <v>5</v>
      </c>
      <c r="CF213" s="9">
        <v>2.903E-2</v>
      </c>
      <c r="CG213" s="9">
        <v>0.35526000000000002</v>
      </c>
      <c r="CH213" s="9">
        <v>3.082E-2</v>
      </c>
      <c r="CI213" s="9">
        <v>0.3125</v>
      </c>
      <c r="CJ213" s="9">
        <v>0.23451</v>
      </c>
      <c r="CK213" s="9">
        <v>0.21365999999999999</v>
      </c>
      <c r="CL213" s="9">
        <v>3.9399999999999999E-3</v>
      </c>
      <c r="CM213" s="9">
        <v>9.92E-3</v>
      </c>
      <c r="CN213" s="9">
        <v>5</v>
      </c>
      <c r="CO213" s="9">
        <v>2.1099999999999999E-3</v>
      </c>
      <c r="CP213" s="9">
        <v>1.481E-2</v>
      </c>
      <c r="CQ213" s="9">
        <v>3.3110000000000001E-2</v>
      </c>
      <c r="CR213" s="9">
        <v>1.66E-2</v>
      </c>
      <c r="CS213" s="9">
        <v>3.449E-2</v>
      </c>
      <c r="CT213" s="9">
        <v>1.439E-2</v>
      </c>
      <c r="CU213" s="9">
        <v>1.5720000000000001E-2</v>
      </c>
      <c r="CV213" s="9">
        <v>0.10656</v>
      </c>
      <c r="CW213" s="9">
        <v>8.4000000000000003E-4</v>
      </c>
      <c r="CX213" s="9">
        <v>1.094E-2</v>
      </c>
      <c r="CY213" s="9">
        <v>1.719E-2</v>
      </c>
      <c r="CZ213" s="9">
        <v>1.34E-3</v>
      </c>
      <c r="DA213" s="9">
        <v>3.13E-3</v>
      </c>
      <c r="DB213" s="9">
        <v>1.311E-2</v>
      </c>
      <c r="DC213" s="9">
        <v>2.8799999999999999E-2</v>
      </c>
      <c r="DD213" s="9">
        <v>3.98E-3</v>
      </c>
      <c r="DE213" s="9">
        <v>2.3027199999999999</v>
      </c>
      <c r="DF213" s="9">
        <v>7.9100000000000004E-3</v>
      </c>
      <c r="DG213" s="9">
        <v>1.14E-3</v>
      </c>
      <c r="DH213" s="9">
        <v>0.28523999999999999</v>
      </c>
    </row>
    <row r="214" spans="1:112" s="50" customFormat="1" x14ac:dyDescent="0.15">
      <c r="A214" s="49" t="s">
        <v>323</v>
      </c>
      <c r="B214" s="49">
        <v>4.6170400000000003</v>
      </c>
      <c r="C214" s="49">
        <v>4.6501700000000001</v>
      </c>
      <c r="D214" s="49">
        <v>9.4755599999999998</v>
      </c>
      <c r="E214" s="49">
        <v>4.6743899999999998</v>
      </c>
      <c r="F214" s="49">
        <v>3.6449400000000001</v>
      </c>
      <c r="G214" s="49">
        <v>3.9439799999999998</v>
      </c>
      <c r="H214" s="49">
        <v>1.9098200000000001</v>
      </c>
      <c r="I214" s="49">
        <v>0.15507000000000001</v>
      </c>
      <c r="J214" s="49">
        <v>0.18867999999999999</v>
      </c>
      <c r="K214" s="49">
        <v>9.9440000000000001E-2</v>
      </c>
      <c r="L214" s="49">
        <v>0.20949000000000001</v>
      </c>
      <c r="M214" s="49">
        <v>11.387029999999999</v>
      </c>
      <c r="N214" s="49">
        <v>4.1687799999999999</v>
      </c>
      <c r="O214" s="49">
        <v>5.194E-2</v>
      </c>
      <c r="P214" s="49">
        <v>0.48768</v>
      </c>
      <c r="Q214" s="49">
        <v>5.4340900000000003</v>
      </c>
      <c r="R214" s="49">
        <v>3.015E-2</v>
      </c>
      <c r="S214" s="49">
        <v>0.26296999999999998</v>
      </c>
      <c r="T214" s="49">
        <v>3.959E-2</v>
      </c>
      <c r="U214" s="49">
        <v>2.0719999999999999E-2</v>
      </c>
      <c r="V214" s="49">
        <v>0.81772</v>
      </c>
      <c r="W214" s="49">
        <v>8.8020000000000001E-2</v>
      </c>
      <c r="X214" s="49">
        <v>8.6470000000000005E-2</v>
      </c>
      <c r="Y214" s="49">
        <v>7.2209999999999996E-2</v>
      </c>
      <c r="Z214" s="49">
        <v>2.8250000000000001E-2</v>
      </c>
      <c r="AA214" s="49">
        <v>0.47678999999999999</v>
      </c>
      <c r="AB214" s="49">
        <v>0.59968999999999995</v>
      </c>
      <c r="AC214" s="49">
        <v>5.2330000000000002E-2</v>
      </c>
      <c r="AD214" s="49">
        <v>1.549E-2</v>
      </c>
      <c r="AE214" s="49">
        <v>0.11081000000000001</v>
      </c>
      <c r="AF214" s="49">
        <v>6.3163799999999997</v>
      </c>
      <c r="AG214" s="49">
        <v>1.08317</v>
      </c>
      <c r="AH214" s="49">
        <v>1.84301</v>
      </c>
      <c r="AI214" s="49">
        <v>1.22655</v>
      </c>
      <c r="AJ214" s="49">
        <v>0.80179999999999996</v>
      </c>
      <c r="AK214" s="49">
        <v>0.25457999999999997</v>
      </c>
      <c r="AL214" s="49">
        <v>2.1432799999999999</v>
      </c>
      <c r="AM214" s="49">
        <v>0.90717999999999999</v>
      </c>
      <c r="AN214" s="49">
        <v>1.2930000000000001E-2</v>
      </c>
      <c r="AO214" s="49">
        <v>4.7969999999999999E-2</v>
      </c>
      <c r="AP214" s="49">
        <v>1.43354</v>
      </c>
      <c r="AQ214" s="49">
        <v>0.20397999999999999</v>
      </c>
      <c r="AR214" s="49">
        <v>3.6150000000000002E-2</v>
      </c>
      <c r="AS214" s="49">
        <v>7.8850000000000003E-2</v>
      </c>
      <c r="AT214" s="49">
        <v>0.16841</v>
      </c>
      <c r="AU214" s="49">
        <v>0.37917000000000001</v>
      </c>
      <c r="AV214" s="49">
        <v>1.21696</v>
      </c>
      <c r="AW214" s="49">
        <v>7.4000000000000003E-3</v>
      </c>
      <c r="AX214" s="49">
        <v>5</v>
      </c>
      <c r="AY214" s="49">
        <v>0.23457</v>
      </c>
      <c r="AZ214" s="49">
        <v>0.40483999999999998</v>
      </c>
      <c r="BA214" s="49">
        <v>5.6800000000000002E-3</v>
      </c>
      <c r="BB214" s="49">
        <v>0.29281000000000001</v>
      </c>
      <c r="BC214" s="49">
        <v>7.2440000000000004E-2</v>
      </c>
      <c r="BD214" s="49">
        <v>0.22220999999999999</v>
      </c>
      <c r="BE214" s="49">
        <v>0.17666000000000001</v>
      </c>
      <c r="BF214" s="49">
        <v>1.282</v>
      </c>
      <c r="BG214" s="49">
        <v>1.3534299999999999</v>
      </c>
      <c r="BH214" s="49">
        <v>5.987E-2</v>
      </c>
      <c r="BI214" s="49">
        <v>0.34469</v>
      </c>
      <c r="BJ214" s="49">
        <v>0.68623000000000001</v>
      </c>
      <c r="BK214" s="49">
        <v>5</v>
      </c>
      <c r="BL214" s="49">
        <v>6.7900000000000002E-2</v>
      </c>
      <c r="BM214" s="49">
        <v>0.36259999999999998</v>
      </c>
      <c r="BN214" s="49">
        <v>0.29809999999999998</v>
      </c>
      <c r="BO214" s="49">
        <v>0.24948999999999999</v>
      </c>
      <c r="BP214" s="49">
        <v>5.0600000000000003E-3</v>
      </c>
      <c r="BQ214" s="49">
        <v>2.0199999999999999E-2</v>
      </c>
      <c r="BR214" s="49">
        <v>6.9519999999999998E-2</v>
      </c>
      <c r="BS214" s="49">
        <v>3.6979999999999999E-2</v>
      </c>
      <c r="BT214" s="49">
        <v>2.3600000000000001E-3</v>
      </c>
      <c r="BU214" s="49">
        <v>0.13580999999999999</v>
      </c>
      <c r="BV214" s="49">
        <v>2.1914199999999999</v>
      </c>
      <c r="BW214" s="49">
        <v>0.17655999999999999</v>
      </c>
      <c r="BX214" s="49">
        <v>2.5200000000000001E-3</v>
      </c>
      <c r="BY214" s="49">
        <v>8.6510000000000004E-2</v>
      </c>
      <c r="BZ214" s="49">
        <v>4.2790000000000002E-2</v>
      </c>
      <c r="CA214" s="49">
        <v>7.9084300000000001</v>
      </c>
      <c r="CB214" s="49">
        <v>11.566649999999999</v>
      </c>
      <c r="CC214" s="49">
        <v>7.2000000000000005E-4</v>
      </c>
      <c r="CD214" s="49">
        <v>6.6E-4</v>
      </c>
      <c r="CE214" s="49">
        <v>5</v>
      </c>
      <c r="CF214" s="49">
        <v>7.4910000000000004E-2</v>
      </c>
      <c r="CG214" s="49">
        <v>0.91178999999999999</v>
      </c>
      <c r="CH214" s="49">
        <v>8.3599999999999994E-2</v>
      </c>
      <c r="CI214" s="49">
        <v>0.85355000000000003</v>
      </c>
      <c r="CJ214" s="49">
        <v>0.65369999999999995</v>
      </c>
      <c r="CK214" s="49">
        <v>0.54198000000000002</v>
      </c>
      <c r="CL214" s="49">
        <v>3.2000000000000002E-3</v>
      </c>
      <c r="CM214" s="49">
        <v>4.2029999999999998E-2</v>
      </c>
      <c r="CN214" s="49">
        <v>5</v>
      </c>
      <c r="CO214" s="49">
        <v>2.5600000000000002E-3</v>
      </c>
      <c r="CP214" s="49">
        <v>3.406E-2</v>
      </c>
      <c r="CQ214" s="49">
        <v>8.4279999999999994E-2</v>
      </c>
      <c r="CR214" s="49">
        <v>3.9140000000000001E-2</v>
      </c>
      <c r="CS214" s="49">
        <v>7.7890000000000001E-2</v>
      </c>
      <c r="CT214" s="49">
        <v>3.2559999999999999E-2</v>
      </c>
      <c r="CU214" s="49">
        <v>3.9789999999999999E-2</v>
      </c>
      <c r="CV214" s="49">
        <v>0.24873999999999999</v>
      </c>
      <c r="CW214" s="49">
        <v>2.4399999999999999E-3</v>
      </c>
      <c r="CX214" s="49">
        <v>3.4049999999999997E-2</v>
      </c>
      <c r="CY214" s="49">
        <v>3.6200000000000003E-2</v>
      </c>
      <c r="CZ214" s="49">
        <v>6.8199999999999997E-3</v>
      </c>
      <c r="DA214" s="49">
        <v>1.247E-2</v>
      </c>
      <c r="DB214" s="49">
        <v>2.5569999999999999E-2</v>
      </c>
      <c r="DC214" s="49">
        <v>7.4700000000000003E-2</v>
      </c>
      <c r="DD214" s="49">
        <v>6.5900000000000004E-3</v>
      </c>
      <c r="DE214" s="49">
        <v>4.6698199999999996</v>
      </c>
      <c r="DF214" s="49">
        <v>2.6700000000000001E-3</v>
      </c>
      <c r="DG214" s="49">
        <v>4.2700000000000004E-3</v>
      </c>
      <c r="DH214" s="49">
        <v>0.44453999999999999</v>
      </c>
    </row>
    <row r="215" spans="1:112" s="50" customFormat="1" x14ac:dyDescent="0.15">
      <c r="A215" s="49" t="s">
        <v>324</v>
      </c>
      <c r="B215" s="49">
        <v>3.7903199999999999</v>
      </c>
      <c r="C215" s="49">
        <v>2.1798000000000002</v>
      </c>
      <c r="D215" s="49">
        <v>4.6879600000000003</v>
      </c>
      <c r="E215" s="49">
        <v>2.0837300000000001</v>
      </c>
      <c r="F215" s="49">
        <v>2.7311299999999998</v>
      </c>
      <c r="G215" s="49">
        <v>2.74003</v>
      </c>
      <c r="H215" s="49">
        <v>1.18588</v>
      </c>
      <c r="I215" s="49">
        <v>9.5759999999999998E-2</v>
      </c>
      <c r="J215" s="49">
        <v>0.13682</v>
      </c>
      <c r="K215" s="49">
        <v>6.0260000000000001E-2</v>
      </c>
      <c r="L215" s="49">
        <v>0.14985000000000001</v>
      </c>
      <c r="M215" s="49">
        <v>8.8833500000000001</v>
      </c>
      <c r="N215" s="49">
        <v>3.5957400000000002</v>
      </c>
      <c r="O215" s="49">
        <v>4.2930000000000003E-2</v>
      </c>
      <c r="P215" s="49">
        <v>0.44102999999999998</v>
      </c>
      <c r="Q215" s="49">
        <v>3.7874400000000001</v>
      </c>
      <c r="R215" s="49">
        <v>0.14368</v>
      </c>
      <c r="S215" s="49">
        <v>4.3339999999999997E-2</v>
      </c>
      <c r="T215" s="49">
        <v>5.9900000000000002E-2</v>
      </c>
      <c r="U215" s="49">
        <v>1.908E-2</v>
      </c>
      <c r="V215" s="49">
        <v>0.34733999999999998</v>
      </c>
      <c r="W215" s="49">
        <v>6.0229999999999999E-2</v>
      </c>
      <c r="X215" s="49">
        <v>5.6399999999999999E-2</v>
      </c>
      <c r="Y215" s="49">
        <v>1.8020000000000001E-2</v>
      </c>
      <c r="Z215" s="49">
        <v>1.898E-2</v>
      </c>
      <c r="AA215" s="49">
        <v>0.20433000000000001</v>
      </c>
      <c r="AB215" s="49">
        <v>0.32375999999999999</v>
      </c>
      <c r="AC215" s="49">
        <v>9.3740000000000004E-2</v>
      </c>
      <c r="AD215" s="49">
        <v>4.3099999999999996E-3</v>
      </c>
      <c r="AE215" s="49">
        <v>0.11078</v>
      </c>
      <c r="AF215" s="49">
        <v>4.9631600000000002</v>
      </c>
      <c r="AG215" s="49">
        <v>0.90042</v>
      </c>
      <c r="AH215" s="49">
        <v>1.2678</v>
      </c>
      <c r="AI215" s="49">
        <v>1.15632</v>
      </c>
      <c r="AJ215" s="49">
        <v>0.84448999999999996</v>
      </c>
      <c r="AK215" s="49">
        <v>0.20535</v>
      </c>
      <c r="AL215" s="49">
        <v>2.07924</v>
      </c>
      <c r="AM215" s="49">
        <v>0.82930000000000004</v>
      </c>
      <c r="AN215" s="49">
        <v>1.2840000000000001E-2</v>
      </c>
      <c r="AO215" s="49">
        <v>3.261E-2</v>
      </c>
      <c r="AP215" s="49">
        <v>1.01953</v>
      </c>
      <c r="AQ215" s="49">
        <v>8.8749999999999996E-2</v>
      </c>
      <c r="AR215" s="49">
        <v>1.9470000000000001E-2</v>
      </c>
      <c r="AS215" s="49">
        <v>6.7119999999999999E-2</v>
      </c>
      <c r="AT215" s="49">
        <v>0.17821000000000001</v>
      </c>
      <c r="AU215" s="49">
        <v>0.27750999999999998</v>
      </c>
      <c r="AV215" s="49">
        <v>0.87124000000000001</v>
      </c>
      <c r="AW215" s="49">
        <v>6.2500000000000003E-3</v>
      </c>
      <c r="AX215" s="49">
        <v>5</v>
      </c>
      <c r="AY215" s="49">
        <v>0.16103999999999999</v>
      </c>
      <c r="AZ215" s="49">
        <v>0.23411000000000001</v>
      </c>
      <c r="BA215" s="49">
        <v>1.65E-3</v>
      </c>
      <c r="BB215" s="49">
        <v>0.16434000000000001</v>
      </c>
      <c r="BC215" s="49">
        <v>5.0970000000000001E-2</v>
      </c>
      <c r="BD215" s="49">
        <v>0.15162</v>
      </c>
      <c r="BE215" s="49">
        <v>0.14136000000000001</v>
      </c>
      <c r="BF215" s="49">
        <v>0.77342999999999995</v>
      </c>
      <c r="BG215" s="49">
        <v>0.98494999999999999</v>
      </c>
      <c r="BH215" s="49">
        <v>5.373E-2</v>
      </c>
      <c r="BI215" s="49">
        <v>0.18920000000000001</v>
      </c>
      <c r="BJ215" s="49">
        <v>0.24975</v>
      </c>
      <c r="BK215" s="49">
        <v>5</v>
      </c>
      <c r="BL215" s="49">
        <v>3.7839999999999999E-2</v>
      </c>
      <c r="BM215" s="49">
        <v>0.24595</v>
      </c>
      <c r="BN215" s="49">
        <v>0.20477000000000001</v>
      </c>
      <c r="BO215" s="49">
        <v>0.17230999999999999</v>
      </c>
      <c r="BP215" s="49">
        <v>4.2199999999999998E-3</v>
      </c>
      <c r="BQ215" s="49">
        <v>1.5559999999999999E-2</v>
      </c>
      <c r="BR215" s="49">
        <v>5.3069999999999999E-2</v>
      </c>
      <c r="BS215" s="49">
        <v>3.6380000000000003E-2</v>
      </c>
      <c r="BT215" s="49">
        <v>1.8500000000000001E-3</v>
      </c>
      <c r="BU215" s="49">
        <v>9.9080000000000001E-2</v>
      </c>
      <c r="BV215" s="49">
        <v>1.6123000000000001</v>
      </c>
      <c r="BW215" s="49">
        <v>0.12923000000000001</v>
      </c>
      <c r="BX215" s="49">
        <v>9.2000000000000003E-4</v>
      </c>
      <c r="BY215" s="49">
        <v>6.1940000000000002E-2</v>
      </c>
      <c r="BZ215" s="49">
        <v>3.9890000000000002E-2</v>
      </c>
      <c r="CA215" s="49">
        <v>5.5926</v>
      </c>
      <c r="CB215" s="49">
        <v>8.9131099999999996</v>
      </c>
      <c r="CC215" s="49">
        <v>2.5500000000000002E-3</v>
      </c>
      <c r="CD215" s="49">
        <v>1.0200000000000001E-3</v>
      </c>
      <c r="CE215" s="49">
        <v>5</v>
      </c>
      <c r="CF215" s="49">
        <v>5.4129999999999998E-2</v>
      </c>
      <c r="CG215" s="49">
        <v>0.68976999999999999</v>
      </c>
      <c r="CH215" s="49">
        <v>4.5280000000000001E-2</v>
      </c>
      <c r="CI215" s="49">
        <v>0.67337999999999998</v>
      </c>
      <c r="CJ215" s="49">
        <v>0.51248000000000005</v>
      </c>
      <c r="CK215" s="49">
        <v>0.36353000000000002</v>
      </c>
      <c r="CL215" s="49">
        <v>3.7699999999999999E-3</v>
      </c>
      <c r="CM215" s="49">
        <v>3.7420000000000002E-2</v>
      </c>
      <c r="CN215" s="49">
        <v>5</v>
      </c>
      <c r="CO215" s="49">
        <v>2.5699999999999998E-3</v>
      </c>
      <c r="CP215" s="49">
        <v>2.5420000000000002E-2</v>
      </c>
      <c r="CQ215" s="49">
        <v>6.3719999999999999E-2</v>
      </c>
      <c r="CR215" s="49">
        <v>2.7609999999999999E-2</v>
      </c>
      <c r="CS215" s="49">
        <v>5.6919999999999998E-2</v>
      </c>
      <c r="CT215" s="49">
        <v>2.2079999999999999E-2</v>
      </c>
      <c r="CU215" s="49">
        <v>2.9739999999999999E-2</v>
      </c>
      <c r="CV215" s="49">
        <v>0.17019999999999999</v>
      </c>
      <c r="CW215" s="49">
        <v>2.4499999999999999E-3</v>
      </c>
      <c r="CX215" s="49">
        <v>2.6579999999999999E-2</v>
      </c>
      <c r="CY215" s="49">
        <v>2.6919999999999999E-2</v>
      </c>
      <c r="CZ215" s="49">
        <v>5.1399999999999996E-3</v>
      </c>
      <c r="DA215" s="49">
        <v>9.0699999999999999E-3</v>
      </c>
      <c r="DB215" s="49">
        <v>2.129E-2</v>
      </c>
      <c r="DC215" s="49">
        <v>5.6610000000000001E-2</v>
      </c>
      <c r="DD215" s="49">
        <v>5.3099999999999996E-3</v>
      </c>
      <c r="DE215" s="49">
        <v>3.0905800000000001</v>
      </c>
      <c r="DF215" s="49">
        <v>4.3800000000000002E-3</v>
      </c>
      <c r="DG215" s="49">
        <v>1.9599999999999999E-3</v>
      </c>
      <c r="DH215" s="49">
        <v>0.38719999999999999</v>
      </c>
    </row>
    <row r="216" spans="1:112" s="50" customFormat="1" x14ac:dyDescent="0.15">
      <c r="A216" s="49" t="s">
        <v>325</v>
      </c>
      <c r="B216" s="49">
        <v>2.8982800000000002</v>
      </c>
      <c r="C216" s="49">
        <v>0.94813999999999998</v>
      </c>
      <c r="D216" s="49">
        <v>1.85249</v>
      </c>
      <c r="E216" s="49">
        <v>0.19561999999999999</v>
      </c>
      <c r="F216" s="49">
        <v>1.42391</v>
      </c>
      <c r="G216" s="49">
        <v>1.16652</v>
      </c>
      <c r="H216" s="49">
        <v>0.83350000000000002</v>
      </c>
      <c r="I216" s="49">
        <v>2.478E-2</v>
      </c>
      <c r="J216" s="49">
        <v>8.4899999999999993E-3</v>
      </c>
      <c r="K216" s="49">
        <v>0</v>
      </c>
      <c r="L216" s="49">
        <v>4.65E-2</v>
      </c>
      <c r="M216" s="49">
        <v>4.55694</v>
      </c>
      <c r="N216" s="49">
        <v>2.6725099999999999</v>
      </c>
      <c r="O216" s="49">
        <v>3.5360000000000003E-2</v>
      </c>
      <c r="P216" s="49">
        <v>0.31191999999999998</v>
      </c>
      <c r="Q216" s="49">
        <v>0.85135000000000005</v>
      </c>
      <c r="R216" s="49">
        <v>0.18836</v>
      </c>
      <c r="S216" s="49">
        <v>1.9449999999999999E-2</v>
      </c>
      <c r="T216" s="49">
        <v>3.6020000000000003E-2</v>
      </c>
      <c r="U216" s="49">
        <v>2.4459999999999999E-2</v>
      </c>
      <c r="V216" s="49">
        <v>0.33362000000000003</v>
      </c>
      <c r="W216" s="49">
        <v>7.1500000000000001E-3</v>
      </c>
      <c r="X216" s="49">
        <v>9.3299999999999998E-3</v>
      </c>
      <c r="Y216" s="49">
        <v>1.225E-2</v>
      </c>
      <c r="Z216" s="49">
        <v>5.2999999999999998E-4</v>
      </c>
      <c r="AA216" s="49">
        <v>4.7629999999999999E-2</v>
      </c>
      <c r="AB216" s="49">
        <v>0.49160999999999999</v>
      </c>
      <c r="AC216" s="49">
        <v>9.6409999999999996E-2</v>
      </c>
      <c r="AD216" s="49">
        <v>4.9100000000000003E-3</v>
      </c>
      <c r="AE216" s="49">
        <v>1.847E-2</v>
      </c>
      <c r="AF216" s="49">
        <v>4.3081899999999997</v>
      </c>
      <c r="AG216" s="49">
        <v>0.51105999999999996</v>
      </c>
      <c r="AH216" s="49">
        <v>0.80650999999999995</v>
      </c>
      <c r="AI216" s="49">
        <v>9.7339999999999996E-2</v>
      </c>
      <c r="AJ216" s="49">
        <v>0.12066</v>
      </c>
      <c r="AK216" s="49">
        <v>3.7740000000000003E-2</v>
      </c>
      <c r="AL216" s="49">
        <v>0.13779</v>
      </c>
      <c r="AM216" s="49">
        <v>0.11076999999999999</v>
      </c>
      <c r="AN216" s="49">
        <v>6.1799999999999997E-3</v>
      </c>
      <c r="AO216" s="49">
        <v>1.04E-2</v>
      </c>
      <c r="AP216" s="49">
        <v>0.37692999999999999</v>
      </c>
      <c r="AQ216" s="49">
        <v>7.5600000000000001E-2</v>
      </c>
      <c r="AR216" s="49">
        <v>8.0700000000000008E-3</v>
      </c>
      <c r="AS216" s="49">
        <v>8.2089999999999996E-2</v>
      </c>
      <c r="AT216" s="49">
        <v>0.43223</v>
      </c>
      <c r="AU216" s="49">
        <v>6.6409999999999997E-2</v>
      </c>
      <c r="AV216" s="49">
        <v>0.51470000000000005</v>
      </c>
      <c r="AW216" s="49">
        <v>4.4099999999999999E-3</v>
      </c>
      <c r="AX216" s="49">
        <v>5</v>
      </c>
      <c r="AY216" s="49">
        <v>0.10999</v>
      </c>
      <c r="AZ216" s="49">
        <v>0.10105</v>
      </c>
      <c r="BA216" s="49">
        <v>4.13E-3</v>
      </c>
      <c r="BB216" s="49">
        <v>6.5360000000000001E-2</v>
      </c>
      <c r="BC216" s="49">
        <v>1.082E-2</v>
      </c>
      <c r="BD216" s="49">
        <v>3.9539999999999999E-2</v>
      </c>
      <c r="BE216" s="49">
        <v>0.11877</v>
      </c>
      <c r="BF216" s="49">
        <v>0.43669000000000002</v>
      </c>
      <c r="BG216" s="49">
        <v>1.0859099999999999</v>
      </c>
      <c r="BH216" s="49">
        <v>1.3180000000000001E-2</v>
      </c>
      <c r="BI216" s="49">
        <v>6.7199999999999996E-2</v>
      </c>
      <c r="BJ216" s="49">
        <v>0.72148999999999996</v>
      </c>
      <c r="BK216" s="49">
        <v>5</v>
      </c>
      <c r="BL216" s="49">
        <v>2.0230000000000001E-2</v>
      </c>
      <c r="BM216" s="49">
        <v>0.13289000000000001</v>
      </c>
      <c r="BN216" s="49">
        <v>0.17649999999999999</v>
      </c>
      <c r="BO216" s="49">
        <v>0.20599000000000001</v>
      </c>
      <c r="BP216" s="49">
        <v>1.7099999999999999E-3</v>
      </c>
      <c r="BQ216" s="49">
        <v>7.0099999999999997E-3</v>
      </c>
      <c r="BR216" s="49">
        <v>2.4709999999999999E-2</v>
      </c>
      <c r="BS216" s="49">
        <v>1.883E-2</v>
      </c>
      <c r="BT216" s="49">
        <v>1.58E-3</v>
      </c>
      <c r="BU216" s="49">
        <v>5.9749999999999998E-2</v>
      </c>
      <c r="BV216" s="49">
        <v>0.98731000000000002</v>
      </c>
      <c r="BW216" s="49">
        <v>0.10759000000000001</v>
      </c>
      <c r="BX216" s="49">
        <v>2.5999999999999999E-3</v>
      </c>
      <c r="BY216" s="49">
        <v>4.0579999999999998E-2</v>
      </c>
      <c r="BZ216" s="49">
        <v>2.6960000000000001E-2</v>
      </c>
      <c r="CA216" s="49">
        <v>6.8605600000000004</v>
      </c>
      <c r="CB216" s="49">
        <v>7.7355999999999998</v>
      </c>
      <c r="CC216" s="49">
        <v>1.89E-3</v>
      </c>
      <c r="CD216" s="49">
        <v>1.32E-3</v>
      </c>
      <c r="CE216" s="49">
        <v>5</v>
      </c>
      <c r="CF216" s="49">
        <v>3.7629999999999997E-2</v>
      </c>
      <c r="CG216" s="49">
        <v>0.57099999999999995</v>
      </c>
      <c r="CH216" s="49">
        <v>3.5340000000000003E-2</v>
      </c>
      <c r="CI216" s="49">
        <v>0.53795999999999999</v>
      </c>
      <c r="CJ216" s="49">
        <v>0.41833999999999999</v>
      </c>
      <c r="CK216" s="49">
        <v>0.24796000000000001</v>
      </c>
      <c r="CL216" s="49">
        <v>4.2700000000000004E-3</v>
      </c>
      <c r="CM216" s="49">
        <v>1.9300000000000001E-2</v>
      </c>
      <c r="CN216" s="49">
        <v>5</v>
      </c>
      <c r="CO216" s="49">
        <v>1.64E-3</v>
      </c>
      <c r="CP216" s="49">
        <v>2.1049999999999999E-2</v>
      </c>
      <c r="CQ216" s="49">
        <v>5.0790000000000002E-2</v>
      </c>
      <c r="CR216" s="49">
        <v>2.5020000000000001E-2</v>
      </c>
      <c r="CS216" s="49">
        <v>4.972E-2</v>
      </c>
      <c r="CT216" s="49">
        <v>1.9210000000000001E-2</v>
      </c>
      <c r="CU216" s="49">
        <v>2.511E-2</v>
      </c>
      <c r="CV216" s="49">
        <v>0.13613</v>
      </c>
      <c r="CW216" s="49">
        <v>2.3500000000000001E-3</v>
      </c>
      <c r="CX216" s="49">
        <v>1.8939999999999999E-2</v>
      </c>
      <c r="CY216" s="49">
        <v>2.359E-2</v>
      </c>
      <c r="CZ216" s="49">
        <v>4.7499999999999999E-3</v>
      </c>
      <c r="DA216" s="49">
        <v>4.7000000000000002E-3</v>
      </c>
      <c r="DB216" s="49">
        <v>1.9980000000000001E-2</v>
      </c>
      <c r="DC216" s="49">
        <v>4.7489999999999997E-2</v>
      </c>
      <c r="DD216" s="49">
        <v>4.1200000000000004E-3</v>
      </c>
      <c r="DE216" s="49">
        <v>2.68831</v>
      </c>
      <c r="DF216" s="49">
        <v>3.8700000000000002E-3</v>
      </c>
      <c r="DG216" s="49">
        <v>2.2300000000000002E-3</v>
      </c>
      <c r="DH216" s="49">
        <v>0.37924000000000002</v>
      </c>
    </row>
    <row r="217" spans="1:112" s="50" customFormat="1" x14ac:dyDescent="0.15">
      <c r="A217" s="49" t="s">
        <v>326</v>
      </c>
      <c r="B217" s="49">
        <v>3.48359</v>
      </c>
      <c r="C217" s="49">
        <v>0.82579999999999998</v>
      </c>
      <c r="D217" s="49">
        <v>2.4274300000000002</v>
      </c>
      <c r="E217" s="49">
        <v>0.40867999999999999</v>
      </c>
      <c r="F217" s="49">
        <v>2.3989199999999999</v>
      </c>
      <c r="G217" s="49">
        <v>1.87157</v>
      </c>
      <c r="H217" s="49">
        <v>0.91932000000000003</v>
      </c>
      <c r="I217" s="49">
        <v>3.7789999999999997E-2</v>
      </c>
      <c r="J217" s="49">
        <v>3.7499999999999999E-3</v>
      </c>
      <c r="K217" s="49">
        <v>0</v>
      </c>
      <c r="L217" s="49">
        <v>5.9959999999999999E-2</v>
      </c>
      <c r="M217" s="49">
        <v>7.1228499999999997</v>
      </c>
      <c r="N217" s="49">
        <v>3.4693399999999999</v>
      </c>
      <c r="O217" s="49">
        <v>1.8519999999999998E-2</v>
      </c>
      <c r="P217" s="49">
        <v>0.38558999999999999</v>
      </c>
      <c r="Q217" s="49">
        <v>1.05592</v>
      </c>
      <c r="R217" s="49">
        <v>3.7600000000000001E-2</v>
      </c>
      <c r="S217" s="49">
        <v>3.2939999999999997E-2</v>
      </c>
      <c r="T217" s="49">
        <v>8.1700000000000002E-3</v>
      </c>
      <c r="U217" s="49">
        <v>5.3949999999999998E-2</v>
      </c>
      <c r="V217" s="49">
        <v>0.33655000000000002</v>
      </c>
      <c r="W217" s="49">
        <v>1.0529999999999999E-2</v>
      </c>
      <c r="X217" s="49">
        <v>8.6800000000000002E-3</v>
      </c>
      <c r="Y217" s="49">
        <v>1.9619999999999999E-2</v>
      </c>
      <c r="Z217" s="49">
        <v>2.7999999999999998E-4</v>
      </c>
      <c r="AA217" s="49">
        <v>0.24898000000000001</v>
      </c>
      <c r="AB217" s="49">
        <v>0.42320999999999998</v>
      </c>
      <c r="AC217" s="49">
        <v>9.3579999999999997E-2</v>
      </c>
      <c r="AD217" s="49">
        <v>1.58E-3</v>
      </c>
      <c r="AE217" s="49">
        <v>4.7489999999999997E-2</v>
      </c>
      <c r="AF217" s="49">
        <v>3.9731200000000002</v>
      </c>
      <c r="AG217" s="49">
        <v>0.61865000000000003</v>
      </c>
      <c r="AH217" s="49">
        <v>0.94415000000000004</v>
      </c>
      <c r="AI217" s="49">
        <v>0.23623</v>
      </c>
      <c r="AJ217" s="49">
        <v>0.21204999999999999</v>
      </c>
      <c r="AK217" s="49">
        <v>7.3169999999999999E-2</v>
      </c>
      <c r="AL217" s="49">
        <v>0.45938000000000001</v>
      </c>
      <c r="AM217" s="49">
        <v>0.22406000000000001</v>
      </c>
      <c r="AN217" s="49">
        <v>7.5100000000000002E-3</v>
      </c>
      <c r="AO217" s="49">
        <v>9.7199999999999995E-3</v>
      </c>
      <c r="AP217" s="49">
        <v>0.35499999999999998</v>
      </c>
      <c r="AQ217" s="49">
        <v>4.9480000000000003E-2</v>
      </c>
      <c r="AR217" s="49">
        <v>1.9910000000000001E-2</v>
      </c>
      <c r="AS217" s="49">
        <v>5.3339999999999999E-2</v>
      </c>
      <c r="AT217" s="49">
        <v>0.25944</v>
      </c>
      <c r="AU217" s="49">
        <v>7.356E-2</v>
      </c>
      <c r="AV217" s="49">
        <v>0.63114000000000003</v>
      </c>
      <c r="AW217" s="49">
        <v>2.8500000000000001E-3</v>
      </c>
      <c r="AX217" s="49">
        <v>5</v>
      </c>
      <c r="AY217" s="49">
        <v>0.14749000000000001</v>
      </c>
      <c r="AZ217" s="49">
        <v>0.11995</v>
      </c>
      <c r="BA217" s="49">
        <v>2.4499999999999999E-3</v>
      </c>
      <c r="BB217" s="49">
        <v>8.9289999999999994E-2</v>
      </c>
      <c r="BC217" s="49">
        <v>1.7760000000000001E-2</v>
      </c>
      <c r="BD217" s="49">
        <v>5.5359999999999999E-2</v>
      </c>
      <c r="BE217" s="49">
        <v>0.12640999999999999</v>
      </c>
      <c r="BF217" s="49">
        <v>0.54603999999999997</v>
      </c>
      <c r="BG217" s="49">
        <v>0.62475999999999998</v>
      </c>
      <c r="BH217" s="49">
        <v>1.7860000000000001E-2</v>
      </c>
      <c r="BI217" s="49">
        <v>9.6310000000000007E-2</v>
      </c>
      <c r="BJ217" s="49">
        <v>0.59887999999999997</v>
      </c>
      <c r="BK217" s="49">
        <v>5</v>
      </c>
      <c r="BL217" s="49">
        <v>2.7799999999999998E-2</v>
      </c>
      <c r="BM217" s="49">
        <v>0.17416000000000001</v>
      </c>
      <c r="BN217" s="49">
        <v>0.20207</v>
      </c>
      <c r="BO217" s="49">
        <v>0.21396000000000001</v>
      </c>
      <c r="BP217" s="49">
        <v>8.5999999999999998E-4</v>
      </c>
      <c r="BQ217" s="49">
        <v>7.9000000000000008E-3</v>
      </c>
      <c r="BR217" s="49">
        <v>2.3949999999999999E-2</v>
      </c>
      <c r="BS217" s="49">
        <v>1.7999999999999999E-2</v>
      </c>
      <c r="BT217" s="49">
        <v>2.3800000000000002E-3</v>
      </c>
      <c r="BU217" s="49">
        <v>5.7930000000000002E-2</v>
      </c>
      <c r="BV217" s="49">
        <v>1.2355499999999999</v>
      </c>
      <c r="BW217" s="49">
        <v>0.1236</v>
      </c>
      <c r="BX217" s="49">
        <v>2.1299999999999999E-3</v>
      </c>
      <c r="BY217" s="49">
        <v>4.5850000000000002E-2</v>
      </c>
      <c r="BZ217" s="49">
        <v>2.436E-2</v>
      </c>
      <c r="CA217" s="49">
        <v>8.1913699999999992</v>
      </c>
      <c r="CB217" s="49">
        <v>9.2975600000000007</v>
      </c>
      <c r="CC217" s="49">
        <v>5.4000000000000001E-4</v>
      </c>
      <c r="CD217" s="49">
        <v>1.0499999999999999E-3</v>
      </c>
      <c r="CE217" s="49">
        <v>5</v>
      </c>
      <c r="CF217" s="49">
        <v>3.8399999999999997E-2</v>
      </c>
      <c r="CG217" s="49">
        <v>0.67103000000000002</v>
      </c>
      <c r="CH217" s="49">
        <v>4.5839999999999999E-2</v>
      </c>
      <c r="CI217" s="49">
        <v>0.61456999999999995</v>
      </c>
      <c r="CJ217" s="49">
        <v>0.47611999999999999</v>
      </c>
      <c r="CK217" s="49">
        <v>0.2863</v>
      </c>
      <c r="CL217" s="49">
        <v>2.8E-3</v>
      </c>
      <c r="CM217" s="49">
        <v>2.205E-2</v>
      </c>
      <c r="CN217" s="49">
        <v>5</v>
      </c>
      <c r="CO217" s="49">
        <v>1.3500000000000001E-3</v>
      </c>
      <c r="CP217" s="49">
        <v>2.5399999999999999E-2</v>
      </c>
      <c r="CQ217" s="49">
        <v>5.9659999999999998E-2</v>
      </c>
      <c r="CR217" s="49">
        <v>2.9409999999999999E-2</v>
      </c>
      <c r="CS217" s="49">
        <v>5.892E-2</v>
      </c>
      <c r="CT217" s="49">
        <v>2.2020000000000001E-2</v>
      </c>
      <c r="CU217" s="49">
        <v>2.9270000000000001E-2</v>
      </c>
      <c r="CV217" s="49">
        <v>0.15720000000000001</v>
      </c>
      <c r="CW217" s="49">
        <v>2.0100000000000001E-3</v>
      </c>
      <c r="CX217" s="49">
        <v>1.9709999999999998E-2</v>
      </c>
      <c r="CY217" s="49">
        <v>2.6939999999999999E-2</v>
      </c>
      <c r="CZ217" s="49">
        <v>3.2799999999999999E-3</v>
      </c>
      <c r="DA217" s="49">
        <v>6.1199999999999996E-3</v>
      </c>
      <c r="DB217" s="49">
        <v>2.1829999999999999E-2</v>
      </c>
      <c r="DC217" s="49">
        <v>4.9590000000000002E-2</v>
      </c>
      <c r="DD217" s="49">
        <v>4.8999999999999998E-3</v>
      </c>
      <c r="DE217" s="49">
        <v>2.8631000000000002</v>
      </c>
      <c r="DF217" s="49">
        <v>9.5700000000000004E-3</v>
      </c>
      <c r="DG217" s="49">
        <v>8.4999999999999995E-4</v>
      </c>
      <c r="DH217" s="49">
        <v>0.40273999999999999</v>
      </c>
    </row>
    <row r="218" spans="1:112" s="50" customFormat="1" x14ac:dyDescent="0.15">
      <c r="A218" s="49" t="s">
        <v>327</v>
      </c>
      <c r="B218" s="49">
        <v>3.5181</v>
      </c>
      <c r="C218" s="49">
        <v>1.49455</v>
      </c>
      <c r="D218" s="49">
        <v>2.5275400000000001</v>
      </c>
      <c r="E218" s="49">
        <v>0.21926000000000001</v>
      </c>
      <c r="F218" s="49">
        <v>2.8444500000000001</v>
      </c>
      <c r="G218" s="49">
        <v>2.1096499999999998</v>
      </c>
      <c r="H218" s="49">
        <v>1.2639199999999999</v>
      </c>
      <c r="I218" s="49">
        <v>4.0730000000000002E-2</v>
      </c>
      <c r="J218" s="49">
        <v>3.3700000000000002E-3</v>
      </c>
      <c r="K218" s="49">
        <v>0</v>
      </c>
      <c r="L218" s="49">
        <v>8.5930000000000006E-2</v>
      </c>
      <c r="M218" s="49">
        <v>12.23584</v>
      </c>
      <c r="N218" s="49">
        <v>4.5348199999999999</v>
      </c>
      <c r="O218" s="49">
        <v>4.437E-2</v>
      </c>
      <c r="P218" s="49">
        <v>0.35264000000000001</v>
      </c>
      <c r="Q218" s="49">
        <v>1.02647</v>
      </c>
      <c r="R218" s="49">
        <v>3.2079999999999997E-2</v>
      </c>
      <c r="S218" s="49">
        <v>4.929E-2</v>
      </c>
      <c r="T218" s="49">
        <v>2.4160000000000001E-2</v>
      </c>
      <c r="U218" s="49">
        <v>4.87E-2</v>
      </c>
      <c r="V218" s="49">
        <v>0.33723999999999998</v>
      </c>
      <c r="W218" s="49">
        <v>1.038E-2</v>
      </c>
      <c r="X218" s="49">
        <v>1.8270000000000002E-2</v>
      </c>
      <c r="Y218" s="49">
        <v>3.1879999999999999E-2</v>
      </c>
      <c r="Z218" s="49">
        <v>8.7000000000000001E-4</v>
      </c>
      <c r="AA218" s="49">
        <v>0.18989</v>
      </c>
      <c r="AB218" s="49">
        <v>0.42287999999999998</v>
      </c>
      <c r="AC218" s="49">
        <v>9.2719999999999997E-2</v>
      </c>
      <c r="AD218" s="49">
        <v>3.2699999999999999E-3</v>
      </c>
      <c r="AE218" s="49">
        <v>3.209E-2</v>
      </c>
      <c r="AF218" s="49">
        <v>4.9713399999999996</v>
      </c>
      <c r="AG218" s="49">
        <v>1.1343000000000001</v>
      </c>
      <c r="AH218" s="49">
        <v>1.22373</v>
      </c>
      <c r="AI218" s="49">
        <v>0.17573</v>
      </c>
      <c r="AJ218" s="49">
        <v>0.1381</v>
      </c>
      <c r="AK218" s="49">
        <v>7.3569999999999997E-2</v>
      </c>
      <c r="AL218" s="49">
        <v>0.26042999999999999</v>
      </c>
      <c r="AM218" s="49">
        <v>0.15271000000000001</v>
      </c>
      <c r="AN218" s="49">
        <v>7.9600000000000001E-3</v>
      </c>
      <c r="AO218" s="49">
        <v>1.8960000000000001E-2</v>
      </c>
      <c r="AP218" s="49">
        <v>0.32833000000000001</v>
      </c>
      <c r="AQ218" s="49">
        <v>5.6149999999999999E-2</v>
      </c>
      <c r="AR218" s="49">
        <v>2.3910000000000001E-2</v>
      </c>
      <c r="AS218" s="49">
        <v>5.04E-2</v>
      </c>
      <c r="AT218" s="49">
        <v>0.23216999999999999</v>
      </c>
      <c r="AU218" s="49">
        <v>9.5119999999999996E-2</v>
      </c>
      <c r="AV218" s="49">
        <v>0.66605000000000003</v>
      </c>
      <c r="AW218" s="49">
        <v>2.9499999999999999E-3</v>
      </c>
      <c r="AX218" s="49">
        <v>5</v>
      </c>
      <c r="AY218" s="49">
        <v>0.17871999999999999</v>
      </c>
      <c r="AZ218" s="49">
        <v>0.12761</v>
      </c>
      <c r="BA218" s="49">
        <v>4.0400000000000002E-3</v>
      </c>
      <c r="BB218" s="49">
        <v>0.11586</v>
      </c>
      <c r="BC218" s="49">
        <v>1.6279999999999999E-2</v>
      </c>
      <c r="BD218" s="49">
        <v>5.5399999999999998E-2</v>
      </c>
      <c r="BE218" s="49">
        <v>0.12446</v>
      </c>
      <c r="BF218" s="49">
        <v>0.64334000000000002</v>
      </c>
      <c r="BG218" s="49">
        <v>0.64629000000000003</v>
      </c>
      <c r="BH218" s="49">
        <v>1.8020000000000001E-2</v>
      </c>
      <c r="BI218" s="49">
        <v>0.21123</v>
      </c>
      <c r="BJ218" s="49">
        <v>0.65636000000000005</v>
      </c>
      <c r="BK218" s="49">
        <v>5</v>
      </c>
      <c r="BL218" s="49">
        <v>3.0419999999999999E-2</v>
      </c>
      <c r="BM218" s="49">
        <v>0.24192</v>
      </c>
      <c r="BN218" s="49">
        <v>0.24734</v>
      </c>
      <c r="BO218" s="49">
        <v>0.28986000000000001</v>
      </c>
      <c r="BP218" s="49">
        <v>1.5900000000000001E-3</v>
      </c>
      <c r="BQ218" s="49">
        <v>7.4700000000000001E-3</v>
      </c>
      <c r="BR218" s="49">
        <v>4.0329999999999998E-2</v>
      </c>
      <c r="BS218" s="49">
        <v>3.0849999999999999E-2</v>
      </c>
      <c r="BT218" s="49">
        <v>3.7399999999999998E-3</v>
      </c>
      <c r="BU218" s="49">
        <v>6.1420000000000002E-2</v>
      </c>
      <c r="BV218" s="49">
        <v>1.4137</v>
      </c>
      <c r="BW218" s="49">
        <v>0.14801</v>
      </c>
      <c r="BX218" s="49">
        <v>2.66E-3</v>
      </c>
      <c r="BY218" s="49">
        <v>5.6959999999999997E-2</v>
      </c>
      <c r="BZ218" s="49">
        <v>2.5440000000000001E-2</v>
      </c>
      <c r="CA218" s="49">
        <v>9.8018900000000002</v>
      </c>
      <c r="CB218" s="49">
        <v>11.5022</v>
      </c>
      <c r="CC218" s="49">
        <v>4.8999999999999998E-4</v>
      </c>
      <c r="CD218" s="49">
        <v>3.2000000000000003E-4</v>
      </c>
      <c r="CE218" s="49">
        <v>5</v>
      </c>
      <c r="CF218" s="49">
        <v>4.4450000000000003E-2</v>
      </c>
      <c r="CG218" s="49">
        <v>0.75327999999999995</v>
      </c>
      <c r="CH218" s="49">
        <v>5.5019999999999999E-2</v>
      </c>
      <c r="CI218" s="49">
        <v>0.67447999999999997</v>
      </c>
      <c r="CJ218" s="49">
        <v>0.51905000000000001</v>
      </c>
      <c r="CK218" s="49">
        <v>0.42647000000000002</v>
      </c>
      <c r="CL218" s="49">
        <v>3.63E-3</v>
      </c>
      <c r="CM218" s="49">
        <v>2.392E-2</v>
      </c>
      <c r="CN218" s="49">
        <v>5</v>
      </c>
      <c r="CO218" s="49">
        <v>1.8600000000000001E-3</v>
      </c>
      <c r="CP218" s="49">
        <v>2.613E-2</v>
      </c>
      <c r="CQ218" s="49">
        <v>6.2420000000000003E-2</v>
      </c>
      <c r="CR218" s="49">
        <v>2.9420000000000002E-2</v>
      </c>
      <c r="CS218" s="49">
        <v>6.6790000000000002E-2</v>
      </c>
      <c r="CT218" s="49">
        <v>2.3359999999999999E-2</v>
      </c>
      <c r="CU218" s="49">
        <v>3.0700000000000002E-2</v>
      </c>
      <c r="CV218" s="49">
        <v>0.16653999999999999</v>
      </c>
      <c r="CW218" s="49">
        <v>1.5E-3</v>
      </c>
      <c r="CX218" s="49">
        <v>2.1870000000000001E-2</v>
      </c>
      <c r="CY218" s="49">
        <v>2.896E-2</v>
      </c>
      <c r="CZ218" s="49">
        <v>4.0000000000000001E-3</v>
      </c>
      <c r="DA218" s="49">
        <v>7.3099999999999997E-3</v>
      </c>
      <c r="DB218" s="49">
        <v>2.2110000000000001E-2</v>
      </c>
      <c r="DC218" s="49">
        <v>4.7530000000000003E-2</v>
      </c>
      <c r="DD218" s="49">
        <v>4.5599999999999998E-3</v>
      </c>
      <c r="DE218" s="49">
        <v>2.2075999999999998</v>
      </c>
      <c r="DF218" s="49">
        <v>7.5199999999999998E-3</v>
      </c>
      <c r="DG218" s="49">
        <v>5.0400000000000002E-3</v>
      </c>
      <c r="DH218" s="49">
        <v>0.41143000000000002</v>
      </c>
    </row>
    <row r="219" spans="1:112" s="50" customFormat="1" x14ac:dyDescent="0.15">
      <c r="A219" s="49" t="s">
        <v>328</v>
      </c>
      <c r="B219" s="49">
        <v>3.0832700000000002</v>
      </c>
      <c r="C219" s="49">
        <v>0.96738999999999997</v>
      </c>
      <c r="D219" s="49">
        <v>1.7443299999999999</v>
      </c>
      <c r="E219" s="49">
        <v>0.11408</v>
      </c>
      <c r="F219" s="49">
        <v>2.3728899999999999</v>
      </c>
      <c r="G219" s="49">
        <v>1.91164</v>
      </c>
      <c r="H219" s="49">
        <v>1.1595</v>
      </c>
      <c r="I219" s="49">
        <v>4.6289999999999998E-2</v>
      </c>
      <c r="J219" s="49">
        <v>0</v>
      </c>
      <c r="K219" s="49">
        <v>5.5300000000000002E-3</v>
      </c>
      <c r="L219" s="49">
        <v>8.548E-2</v>
      </c>
      <c r="M219" s="49">
        <v>16.131900000000002</v>
      </c>
      <c r="N219" s="49">
        <v>7.7746399999999998</v>
      </c>
      <c r="O219" s="49">
        <v>4.6609999999999999E-2</v>
      </c>
      <c r="P219" s="49">
        <v>0.31163999999999997</v>
      </c>
      <c r="Q219" s="49">
        <v>1.26735</v>
      </c>
      <c r="R219" s="49">
        <v>2.554E-2</v>
      </c>
      <c r="S219" s="49">
        <v>3.594E-2</v>
      </c>
      <c r="T219" s="49">
        <v>2.086E-2</v>
      </c>
      <c r="U219" s="49">
        <v>4.4639999999999999E-2</v>
      </c>
      <c r="V219" s="49">
        <v>0.31668000000000002</v>
      </c>
      <c r="W219" s="49">
        <v>7.4799999999999997E-3</v>
      </c>
      <c r="X219" s="49">
        <v>2.137E-2</v>
      </c>
      <c r="Y219" s="49">
        <v>2.164E-2</v>
      </c>
      <c r="Z219" s="49">
        <v>0</v>
      </c>
      <c r="AA219" s="49">
        <v>0.25556000000000001</v>
      </c>
      <c r="AB219" s="49">
        <v>0.54681000000000002</v>
      </c>
      <c r="AC219" s="49">
        <v>8.7309999999999999E-2</v>
      </c>
      <c r="AD219" s="49">
        <v>3.7000000000000002E-3</v>
      </c>
      <c r="AE219" s="49">
        <v>1.519E-2</v>
      </c>
      <c r="AF219" s="49">
        <v>5.10548</v>
      </c>
      <c r="AG219" s="49">
        <v>1.38551</v>
      </c>
      <c r="AH219" s="49">
        <v>1.26112</v>
      </c>
      <c r="AI219" s="49">
        <v>0.25380000000000003</v>
      </c>
      <c r="AJ219" s="49">
        <v>0.16091</v>
      </c>
      <c r="AK219" s="49">
        <v>7.6700000000000004E-2</v>
      </c>
      <c r="AL219" s="49">
        <v>0.25408999999999998</v>
      </c>
      <c r="AM219" s="49">
        <v>0.14482</v>
      </c>
      <c r="AN219" s="49">
        <v>9.5399999999999999E-3</v>
      </c>
      <c r="AO219" s="49">
        <v>2.1800000000000001E-3</v>
      </c>
      <c r="AP219" s="49">
        <v>0.31455</v>
      </c>
      <c r="AQ219" s="49">
        <v>6.7080000000000001E-2</v>
      </c>
      <c r="AR219" s="49">
        <v>2.7859999999999999E-2</v>
      </c>
      <c r="AS219" s="49">
        <v>5.1630000000000002E-2</v>
      </c>
      <c r="AT219" s="49">
        <v>0.26982</v>
      </c>
      <c r="AU219" s="49">
        <v>8.7540000000000007E-2</v>
      </c>
      <c r="AV219" s="49">
        <v>0.64015</v>
      </c>
      <c r="AW219" s="49">
        <v>2.3600000000000001E-3</v>
      </c>
      <c r="AX219" s="49">
        <v>5</v>
      </c>
      <c r="AY219" s="49">
        <v>0.15379999999999999</v>
      </c>
      <c r="AZ219" s="49">
        <v>0.15268999999999999</v>
      </c>
      <c r="BA219" s="49">
        <v>4.2599999999999999E-3</v>
      </c>
      <c r="BB219" s="49">
        <v>0.13408999999999999</v>
      </c>
      <c r="BC219" s="49">
        <v>2.18E-2</v>
      </c>
      <c r="BD219" s="49">
        <v>7.2239999999999999E-2</v>
      </c>
      <c r="BE219" s="49">
        <v>0.11405</v>
      </c>
      <c r="BF219" s="49">
        <v>0.58467000000000002</v>
      </c>
      <c r="BG219" s="49">
        <v>0.69343999999999995</v>
      </c>
      <c r="BH219" s="49">
        <v>2.2970000000000001E-2</v>
      </c>
      <c r="BI219" s="49">
        <v>0.29788999999999999</v>
      </c>
      <c r="BJ219" s="49">
        <v>0.28073999999999999</v>
      </c>
      <c r="BK219" s="49">
        <v>5</v>
      </c>
      <c r="BL219" s="49">
        <v>3.2000000000000001E-2</v>
      </c>
      <c r="BM219" s="49">
        <v>0.44684000000000001</v>
      </c>
      <c r="BN219" s="49">
        <v>0.25690000000000002</v>
      </c>
      <c r="BO219" s="49">
        <v>0.39844000000000002</v>
      </c>
      <c r="BP219" s="49">
        <v>2.64E-3</v>
      </c>
      <c r="BQ219" s="49">
        <v>1.1089999999999999E-2</v>
      </c>
      <c r="BR219" s="49">
        <v>6.7659999999999998E-2</v>
      </c>
      <c r="BS219" s="49">
        <v>3.6799999999999999E-2</v>
      </c>
      <c r="BT219" s="49">
        <v>1.58E-3</v>
      </c>
      <c r="BU219" s="49">
        <v>5.8689999999999999E-2</v>
      </c>
      <c r="BV219" s="49">
        <v>2.07375</v>
      </c>
      <c r="BW219" s="49">
        <v>0.19078000000000001</v>
      </c>
      <c r="BX219" s="49">
        <v>2.31E-3</v>
      </c>
      <c r="BY219" s="49">
        <v>8.0619999999999997E-2</v>
      </c>
      <c r="BZ219" s="49">
        <v>3.168E-2</v>
      </c>
      <c r="CA219" s="49">
        <v>7.5924199999999997</v>
      </c>
      <c r="CB219" s="49">
        <v>17.853459999999998</v>
      </c>
      <c r="CC219" s="49">
        <v>1.3799999999999999E-3</v>
      </c>
      <c r="CD219" s="49">
        <v>9.3999999999999997E-4</v>
      </c>
      <c r="CE219" s="49">
        <v>5</v>
      </c>
      <c r="CF219" s="49">
        <v>3.8100000000000002E-2</v>
      </c>
      <c r="CG219" s="49">
        <v>1.03312</v>
      </c>
      <c r="CH219" s="49">
        <v>7.2400000000000006E-2</v>
      </c>
      <c r="CI219" s="49">
        <v>0.96658999999999995</v>
      </c>
      <c r="CJ219" s="49">
        <v>0.72821999999999998</v>
      </c>
      <c r="CK219" s="49">
        <v>0.77866999999999997</v>
      </c>
      <c r="CL219" s="49">
        <v>3.1900000000000001E-3</v>
      </c>
      <c r="CM219" s="49">
        <v>2.9850000000000002E-2</v>
      </c>
      <c r="CN219" s="49">
        <v>5</v>
      </c>
      <c r="CO219" s="49">
        <v>1.6900000000000001E-3</v>
      </c>
      <c r="CP219" s="49">
        <v>3.0259999999999999E-2</v>
      </c>
      <c r="CQ219" s="49">
        <v>7.6829999999999996E-2</v>
      </c>
      <c r="CR219" s="49">
        <v>3.8379999999999997E-2</v>
      </c>
      <c r="CS219" s="49">
        <v>0.10072</v>
      </c>
      <c r="CT219" s="49">
        <v>3.5580000000000001E-2</v>
      </c>
      <c r="CU219" s="49">
        <v>4.0009999999999997E-2</v>
      </c>
      <c r="CV219" s="49">
        <v>0.25248999999999999</v>
      </c>
      <c r="CW219" s="49">
        <v>1.7099999999999999E-3</v>
      </c>
      <c r="CX219" s="49">
        <v>2.3259999999999999E-2</v>
      </c>
      <c r="CY219" s="49">
        <v>3.9269999999999999E-2</v>
      </c>
      <c r="CZ219" s="49">
        <v>1.64E-3</v>
      </c>
      <c r="DA219" s="49">
        <v>8.2900000000000005E-3</v>
      </c>
      <c r="DB219" s="49">
        <v>2.4240000000000001E-2</v>
      </c>
      <c r="DC219" s="49">
        <v>5.3519999999999998E-2</v>
      </c>
      <c r="DD219" s="49">
        <v>4.64E-3</v>
      </c>
      <c r="DE219" s="49">
        <v>4.1546000000000003</v>
      </c>
      <c r="DF219" s="49">
        <v>5.3400000000000001E-3</v>
      </c>
      <c r="DG219" s="49">
        <v>3.9899999999999996E-3</v>
      </c>
      <c r="DH219" s="49">
        <v>0.37214999999999998</v>
      </c>
    </row>
    <row r="220" spans="1:112" s="8" customFormat="1" x14ac:dyDescent="0.15">
      <c r="A220" s="9" t="s">
        <v>329</v>
      </c>
      <c r="B220" s="9">
        <v>3.2213400000000001</v>
      </c>
      <c r="C220" s="9">
        <v>1.32742</v>
      </c>
      <c r="D220" s="9">
        <v>2.60642</v>
      </c>
      <c r="E220" s="9">
        <v>0.19852</v>
      </c>
      <c r="F220" s="9">
        <v>1.69943</v>
      </c>
      <c r="G220" s="9">
        <v>1.5645800000000001</v>
      </c>
      <c r="H220" s="9">
        <v>1.19034</v>
      </c>
      <c r="I220" s="9">
        <v>4.4999999999999998E-2</v>
      </c>
      <c r="J220" s="9">
        <v>8.9300000000000004E-3</v>
      </c>
      <c r="K220" s="9">
        <v>2.0300000000000001E-3</v>
      </c>
      <c r="L220" s="9">
        <v>0.10248</v>
      </c>
      <c r="M220" s="9">
        <v>8.3933700000000009</v>
      </c>
      <c r="N220" s="9">
        <v>3.4624999999999999</v>
      </c>
      <c r="O220" s="9">
        <v>3.6040000000000003E-2</v>
      </c>
      <c r="P220" s="9">
        <v>0.28686</v>
      </c>
      <c r="Q220" s="9">
        <v>1.1894</v>
      </c>
      <c r="R220" s="9">
        <v>3.7600000000000001E-2</v>
      </c>
      <c r="S220" s="9">
        <v>4.002E-2</v>
      </c>
      <c r="T220" s="9">
        <v>7.8700000000000003E-3</v>
      </c>
      <c r="U220" s="9">
        <v>4.8919999999999998E-2</v>
      </c>
      <c r="V220" s="9">
        <v>0.35641</v>
      </c>
      <c r="W220" s="9">
        <v>2.768E-2</v>
      </c>
      <c r="X220" s="9">
        <v>2.2370000000000001E-2</v>
      </c>
      <c r="Y220" s="9">
        <v>4.3790000000000003E-2</v>
      </c>
      <c r="Z220" s="9">
        <v>0</v>
      </c>
      <c r="AA220" s="25">
        <v>0.20902000000000001</v>
      </c>
      <c r="AB220" s="25">
        <v>0.78293000000000001</v>
      </c>
      <c r="AC220" s="9">
        <v>0.10267</v>
      </c>
      <c r="AD220" s="9">
        <v>3.4299999999999999E-3</v>
      </c>
      <c r="AE220" s="9">
        <v>2.461E-2</v>
      </c>
      <c r="AF220" s="25">
        <v>6.1721000000000004</v>
      </c>
      <c r="AG220" s="9">
        <v>0.74543000000000004</v>
      </c>
      <c r="AH220" s="9">
        <v>1.47739</v>
      </c>
      <c r="AI220" s="9">
        <v>0.22697000000000001</v>
      </c>
      <c r="AJ220" s="9">
        <v>0.22813</v>
      </c>
      <c r="AK220" s="9">
        <v>9.4920000000000004E-2</v>
      </c>
      <c r="AL220" s="9">
        <v>1.0184</v>
      </c>
      <c r="AM220" s="9">
        <v>0.31074000000000002</v>
      </c>
      <c r="AN220" s="9">
        <v>1.251E-2</v>
      </c>
      <c r="AO220" s="9">
        <v>1.434E-2</v>
      </c>
      <c r="AP220" s="9">
        <v>0.36679</v>
      </c>
      <c r="AQ220" s="25">
        <v>0.24185999999999999</v>
      </c>
      <c r="AR220" s="9">
        <v>2.085E-2</v>
      </c>
      <c r="AS220" s="9">
        <v>8.0670000000000006E-2</v>
      </c>
      <c r="AT220" s="25">
        <v>0.40232000000000001</v>
      </c>
      <c r="AU220" s="9">
        <v>0.10469000000000001</v>
      </c>
      <c r="AV220" s="25">
        <v>0.86287999999999998</v>
      </c>
      <c r="AW220" s="9">
        <v>4.7699999999999999E-3</v>
      </c>
      <c r="AX220" s="9">
        <v>5</v>
      </c>
      <c r="AY220" s="9">
        <v>0.17741000000000001</v>
      </c>
      <c r="AZ220" s="9">
        <v>0.15204000000000001</v>
      </c>
      <c r="BA220" s="9">
        <v>4.0899999999999999E-3</v>
      </c>
      <c r="BB220" s="9">
        <v>0.10675999999999999</v>
      </c>
      <c r="BC220" s="9">
        <v>2.1389999999999999E-2</v>
      </c>
      <c r="BD220" s="9">
        <v>6.787E-2</v>
      </c>
      <c r="BE220" s="9">
        <v>0.12963</v>
      </c>
      <c r="BF220" s="9">
        <v>0.60872000000000004</v>
      </c>
      <c r="BG220" s="9">
        <v>0.86451999999999996</v>
      </c>
      <c r="BH220" s="9">
        <v>2.7220000000000001E-2</v>
      </c>
      <c r="BI220" s="9">
        <v>0.22702</v>
      </c>
      <c r="BJ220" s="25">
        <v>0.36059999999999998</v>
      </c>
      <c r="BK220" s="9">
        <v>5</v>
      </c>
      <c r="BL220" s="9">
        <v>3.696E-2</v>
      </c>
      <c r="BM220" s="9">
        <v>0.22216</v>
      </c>
      <c r="BN220" s="9">
        <v>0.19097</v>
      </c>
      <c r="BO220" s="25">
        <v>0.44245000000000001</v>
      </c>
      <c r="BP220" s="9">
        <v>2.3600000000000001E-3</v>
      </c>
      <c r="BQ220" s="9">
        <v>1.1520000000000001E-2</v>
      </c>
      <c r="BR220" s="9">
        <v>3.9440000000000003E-2</v>
      </c>
      <c r="BS220" s="9">
        <v>2.2120000000000001E-2</v>
      </c>
      <c r="BT220" s="9">
        <v>3.31E-3</v>
      </c>
      <c r="BU220" s="25">
        <v>0.11648</v>
      </c>
      <c r="BV220" s="9">
        <v>1.40395</v>
      </c>
      <c r="BW220" s="9">
        <v>0.13578000000000001</v>
      </c>
      <c r="BX220" s="9">
        <v>1.73E-3</v>
      </c>
      <c r="BY220" s="9">
        <v>5.9990000000000002E-2</v>
      </c>
      <c r="BZ220" s="9">
        <v>6.361E-2</v>
      </c>
      <c r="CA220" s="25">
        <v>7.7082300000000004</v>
      </c>
      <c r="CB220" s="25">
        <v>16.37405</v>
      </c>
      <c r="CC220" s="9">
        <v>2.0100000000000001E-3</v>
      </c>
      <c r="CD220" s="9">
        <v>1.82E-3</v>
      </c>
      <c r="CE220" s="9">
        <v>5</v>
      </c>
      <c r="CF220" s="9">
        <v>4.9750000000000003E-2</v>
      </c>
      <c r="CG220" s="9">
        <v>0.70794999999999997</v>
      </c>
      <c r="CH220" s="9">
        <v>0.10748000000000001</v>
      </c>
      <c r="CI220" s="9">
        <v>0.62280000000000002</v>
      </c>
      <c r="CJ220" s="9">
        <v>0.49851000000000001</v>
      </c>
      <c r="CK220" s="9">
        <v>0.30764000000000002</v>
      </c>
      <c r="CL220" s="9">
        <v>1.6800000000000001E-3</v>
      </c>
      <c r="CM220" s="9">
        <v>4.197E-2</v>
      </c>
      <c r="CN220" s="9">
        <v>5</v>
      </c>
      <c r="CO220" s="9">
        <v>2.31E-3</v>
      </c>
      <c r="CP220" s="9">
        <v>2.9530000000000001E-2</v>
      </c>
      <c r="CQ220" s="9">
        <v>7.5389999999999999E-2</v>
      </c>
      <c r="CR220" s="9">
        <v>3.6880000000000003E-2</v>
      </c>
      <c r="CS220" s="9">
        <v>7.9909999999999995E-2</v>
      </c>
      <c r="CT220" s="9">
        <v>2.7390000000000001E-2</v>
      </c>
      <c r="CU220" s="9">
        <v>3.7199999999999997E-2</v>
      </c>
      <c r="CV220" s="9">
        <v>0.23285</v>
      </c>
      <c r="CW220" s="9">
        <v>1.48E-3</v>
      </c>
      <c r="CX220" s="9">
        <v>3.9039999999999998E-2</v>
      </c>
      <c r="CY220" s="9">
        <v>3.6560000000000002E-2</v>
      </c>
      <c r="CZ220" s="9">
        <v>2.97E-3</v>
      </c>
      <c r="DA220" s="9">
        <v>1.0460000000000001E-2</v>
      </c>
      <c r="DB220" s="9">
        <v>2.6030000000000001E-2</v>
      </c>
      <c r="DC220" s="9">
        <v>6.5360000000000001E-2</v>
      </c>
      <c r="DD220" s="9">
        <v>5.4299999999999999E-3</v>
      </c>
      <c r="DE220" s="9">
        <v>3.75162</v>
      </c>
      <c r="DF220" s="9">
        <v>9.3399999999999993E-3</v>
      </c>
      <c r="DG220" s="9">
        <v>7.3899999999999999E-3</v>
      </c>
      <c r="DH220" s="9">
        <v>0.55916999999999994</v>
      </c>
    </row>
    <row r="221" spans="1:112" s="8" customFormat="1" x14ac:dyDescent="0.15">
      <c r="A221" s="9" t="s">
        <v>330</v>
      </c>
      <c r="B221" s="9">
        <v>3.5480499999999999</v>
      </c>
      <c r="C221" s="9">
        <v>1.14157</v>
      </c>
      <c r="D221" s="9">
        <v>2.7196699999999998</v>
      </c>
      <c r="E221" s="9">
        <v>0.14196</v>
      </c>
      <c r="F221" s="9">
        <v>2.1445500000000002</v>
      </c>
      <c r="G221" s="9">
        <v>1.92157</v>
      </c>
      <c r="H221" s="9">
        <v>1.18225</v>
      </c>
      <c r="I221" s="9">
        <v>4.9399999999999999E-2</v>
      </c>
      <c r="J221" s="9">
        <v>0</v>
      </c>
      <c r="K221" s="9">
        <v>0</v>
      </c>
      <c r="L221" s="9">
        <v>0.10425</v>
      </c>
      <c r="M221" s="9">
        <v>13.570550000000001</v>
      </c>
      <c r="N221" s="9">
        <v>5.9613300000000002</v>
      </c>
      <c r="O221" s="9">
        <v>2.3380000000000001E-2</v>
      </c>
      <c r="P221" s="9">
        <v>0.39911000000000002</v>
      </c>
      <c r="Q221" s="9">
        <v>1.50579</v>
      </c>
      <c r="R221" s="9">
        <v>1.9910000000000001E-2</v>
      </c>
      <c r="S221" s="9">
        <v>3.4139999999999997E-2</v>
      </c>
      <c r="T221" s="9">
        <v>3.107E-2</v>
      </c>
      <c r="U221" s="9">
        <v>4.3529999999999999E-2</v>
      </c>
      <c r="V221" s="9">
        <v>0.36847999999999997</v>
      </c>
      <c r="W221" s="9">
        <v>1.234E-2</v>
      </c>
      <c r="X221" s="9">
        <v>1.9959999999999999E-2</v>
      </c>
      <c r="Y221" s="9">
        <v>1.7850000000000001E-2</v>
      </c>
      <c r="Z221" s="9">
        <v>1.6999999999999999E-3</v>
      </c>
      <c r="AA221" s="25">
        <v>0.23465</v>
      </c>
      <c r="AB221" s="25">
        <v>0.78888000000000003</v>
      </c>
      <c r="AC221" s="9">
        <v>9.962E-2</v>
      </c>
      <c r="AD221" s="9">
        <v>3.3800000000000002E-3</v>
      </c>
      <c r="AE221" s="9">
        <v>4.6379999999999998E-2</v>
      </c>
      <c r="AF221" s="25">
        <v>6.2898399999999999</v>
      </c>
      <c r="AG221" s="9">
        <v>1.0101</v>
      </c>
      <c r="AH221" s="9">
        <v>1.71092</v>
      </c>
      <c r="AI221" s="9">
        <v>0.23896999999999999</v>
      </c>
      <c r="AJ221" s="9">
        <v>0.20401</v>
      </c>
      <c r="AK221" s="9">
        <v>0.10793</v>
      </c>
      <c r="AL221" s="9">
        <v>0.81996000000000002</v>
      </c>
      <c r="AM221" s="9">
        <v>0.28151999999999999</v>
      </c>
      <c r="AN221" s="9">
        <v>1.01E-2</v>
      </c>
      <c r="AO221" s="9">
        <v>1.6459999999999999E-2</v>
      </c>
      <c r="AP221" s="9">
        <v>0.38552999999999998</v>
      </c>
      <c r="AQ221" s="25">
        <v>0.18157000000000001</v>
      </c>
      <c r="AR221" s="9">
        <v>4.1200000000000001E-2</v>
      </c>
      <c r="AS221" s="9">
        <v>8.2430000000000003E-2</v>
      </c>
      <c r="AT221" s="25">
        <v>0.43235000000000001</v>
      </c>
      <c r="AU221" s="9">
        <v>9.919E-2</v>
      </c>
      <c r="AV221" s="25">
        <v>0.90310000000000001</v>
      </c>
      <c r="AW221" s="9">
        <v>5.3200000000000001E-3</v>
      </c>
      <c r="AX221" s="9">
        <v>5</v>
      </c>
      <c r="AY221" s="9">
        <v>0.18278</v>
      </c>
      <c r="AZ221" s="9">
        <v>0.15332999999999999</v>
      </c>
      <c r="BA221" s="9">
        <v>4.8300000000000001E-3</v>
      </c>
      <c r="BB221" s="9">
        <v>0.13885</v>
      </c>
      <c r="BC221" s="9">
        <v>2.5080000000000002E-2</v>
      </c>
      <c r="BD221" s="9">
        <v>8.3860000000000004E-2</v>
      </c>
      <c r="BE221" s="9">
        <v>0.13295000000000001</v>
      </c>
      <c r="BF221" s="9">
        <v>0.67440999999999995</v>
      </c>
      <c r="BG221" s="9">
        <v>0.87558999999999998</v>
      </c>
      <c r="BH221" s="9">
        <v>2.7519999999999999E-2</v>
      </c>
      <c r="BI221" s="9">
        <v>0.31724000000000002</v>
      </c>
      <c r="BJ221" s="25">
        <v>0.36714000000000002</v>
      </c>
      <c r="BK221" s="9">
        <v>5</v>
      </c>
      <c r="BL221" s="9">
        <v>3.8089999999999999E-2</v>
      </c>
      <c r="BM221" s="9">
        <v>0.41405999999999998</v>
      </c>
      <c r="BN221" s="9">
        <v>0.21778</v>
      </c>
      <c r="BO221" s="25">
        <v>0.32435999999999998</v>
      </c>
      <c r="BP221" s="9">
        <v>1.8699999999999999E-3</v>
      </c>
      <c r="BQ221" s="9">
        <v>1.401E-2</v>
      </c>
      <c r="BR221" s="9">
        <v>6.4430000000000001E-2</v>
      </c>
      <c r="BS221" s="9">
        <v>3.6080000000000001E-2</v>
      </c>
      <c r="BT221" s="9">
        <v>1.57E-3</v>
      </c>
      <c r="BU221" s="25">
        <v>0.107</v>
      </c>
      <c r="BV221" s="9">
        <v>1.9526399999999999</v>
      </c>
      <c r="BW221" s="9">
        <v>0.17795</v>
      </c>
      <c r="BX221" s="9">
        <v>1.14E-3</v>
      </c>
      <c r="BY221" s="9">
        <v>7.9339999999999994E-2</v>
      </c>
      <c r="BZ221" s="9">
        <v>5.3839999999999999E-2</v>
      </c>
      <c r="CA221" s="25">
        <v>9.4715199999999999</v>
      </c>
      <c r="CB221" s="25">
        <v>14.99701</v>
      </c>
      <c r="CC221" s="9">
        <v>1.0300000000000001E-3</v>
      </c>
      <c r="CD221" s="9">
        <v>0</v>
      </c>
      <c r="CE221" s="9">
        <v>5</v>
      </c>
      <c r="CF221" s="9">
        <v>5.2109999999999997E-2</v>
      </c>
      <c r="CG221" s="9">
        <v>1.01085</v>
      </c>
      <c r="CH221" s="9">
        <v>0.10013</v>
      </c>
      <c r="CI221" s="9">
        <v>0.84103000000000006</v>
      </c>
      <c r="CJ221" s="9">
        <v>0.64246000000000003</v>
      </c>
      <c r="CK221" s="9">
        <v>0.48658000000000001</v>
      </c>
      <c r="CL221" s="9">
        <v>3.4299999999999999E-3</v>
      </c>
      <c r="CM221" s="9">
        <v>4.8570000000000002E-2</v>
      </c>
      <c r="CN221" s="9">
        <v>5</v>
      </c>
      <c r="CO221" s="9">
        <v>2.7200000000000002E-3</v>
      </c>
      <c r="CP221" s="9">
        <v>2.8459999999999999E-2</v>
      </c>
      <c r="CQ221" s="9">
        <v>6.6159999999999997E-2</v>
      </c>
      <c r="CR221" s="9">
        <v>3.1449999999999999E-2</v>
      </c>
      <c r="CS221" s="9">
        <v>8.8590000000000002E-2</v>
      </c>
      <c r="CT221" s="9">
        <v>2.4639999999999999E-2</v>
      </c>
      <c r="CU221" s="9">
        <v>3.4270000000000002E-2</v>
      </c>
      <c r="CV221" s="9">
        <v>0.21207000000000001</v>
      </c>
      <c r="CW221" s="9">
        <v>2.2499999999999998E-3</v>
      </c>
      <c r="CX221" s="9">
        <v>2.76E-2</v>
      </c>
      <c r="CY221" s="9">
        <v>3.2070000000000001E-2</v>
      </c>
      <c r="CZ221" s="9">
        <v>4.7299999999999998E-3</v>
      </c>
      <c r="DA221" s="9">
        <v>8.5100000000000002E-3</v>
      </c>
      <c r="DB221" s="9">
        <v>2.2159999999999999E-2</v>
      </c>
      <c r="DC221" s="9">
        <v>7.6509999999999995E-2</v>
      </c>
      <c r="DD221" s="9">
        <v>6.4099999999999999E-3</v>
      </c>
      <c r="DE221" s="9">
        <v>6.6003100000000003</v>
      </c>
      <c r="DF221" s="9">
        <v>5.9800000000000001E-3</v>
      </c>
      <c r="DG221" s="9">
        <v>3.7299999999999998E-3</v>
      </c>
      <c r="DH221" s="9">
        <v>0.54747999999999997</v>
      </c>
    </row>
    <row r="222" spans="1:112" s="8" customFormat="1" x14ac:dyDescent="0.15">
      <c r="A222" s="9" t="s">
        <v>331</v>
      </c>
      <c r="B222" s="9">
        <v>3.1414599999999999</v>
      </c>
      <c r="C222" s="9">
        <v>1.2265699999999999</v>
      </c>
      <c r="D222" s="9">
        <v>2.2406100000000002</v>
      </c>
      <c r="E222" s="9">
        <v>0.16721</v>
      </c>
      <c r="F222" s="9">
        <v>1.5644400000000001</v>
      </c>
      <c r="G222" s="9">
        <v>1.4265600000000001</v>
      </c>
      <c r="H222" s="9">
        <v>1.09195</v>
      </c>
      <c r="I222" s="9">
        <v>5.253E-2</v>
      </c>
      <c r="J222" s="9">
        <v>3.1419999999999997E-2</v>
      </c>
      <c r="K222" s="9">
        <v>0</v>
      </c>
      <c r="L222" s="9">
        <v>7.9140000000000002E-2</v>
      </c>
      <c r="M222" s="9">
        <v>7.3531300000000002</v>
      </c>
      <c r="N222" s="9">
        <v>3.6384099999999999</v>
      </c>
      <c r="O222" s="9">
        <v>2.5000000000000001E-2</v>
      </c>
      <c r="P222" s="9">
        <v>0.29238999999999998</v>
      </c>
      <c r="Q222" s="9">
        <v>1.4628099999999999</v>
      </c>
      <c r="R222" s="9">
        <v>4.3729999999999998E-2</v>
      </c>
      <c r="S222" s="9">
        <v>2.826E-2</v>
      </c>
      <c r="T222" s="9">
        <v>3.0530000000000002E-2</v>
      </c>
      <c r="U222" s="9">
        <v>3.6909999999999998E-2</v>
      </c>
      <c r="V222" s="9">
        <v>0.34941</v>
      </c>
      <c r="W222" s="9">
        <v>1.342E-2</v>
      </c>
      <c r="X222" s="9">
        <v>1.227E-2</v>
      </c>
      <c r="Y222" s="9">
        <v>1.4370000000000001E-2</v>
      </c>
      <c r="Z222" s="9">
        <v>8.7000000000000001E-4</v>
      </c>
      <c r="AA222" s="25">
        <v>0.31685000000000002</v>
      </c>
      <c r="AB222" s="25">
        <v>0.68169999999999997</v>
      </c>
      <c r="AC222" s="9">
        <v>4.6339999999999999E-2</v>
      </c>
      <c r="AD222" s="9">
        <v>6.2599999999999999E-3</v>
      </c>
      <c r="AE222" s="9">
        <v>1.7510000000000001E-2</v>
      </c>
      <c r="AF222" s="25">
        <v>5.7470600000000003</v>
      </c>
      <c r="AG222" s="9">
        <v>1.03539</v>
      </c>
      <c r="AH222" s="9">
        <v>1.3430599999999999</v>
      </c>
      <c r="AI222" s="9">
        <v>0.18462999999999999</v>
      </c>
      <c r="AJ222" s="9">
        <v>0.1804</v>
      </c>
      <c r="AK222" s="9">
        <v>5.7290000000000001E-2</v>
      </c>
      <c r="AL222" s="9">
        <v>0.82277999999999996</v>
      </c>
      <c r="AM222" s="9">
        <v>0.25785000000000002</v>
      </c>
      <c r="AN222" s="9">
        <v>7.1500000000000001E-3</v>
      </c>
      <c r="AO222" s="9">
        <v>1.72E-2</v>
      </c>
      <c r="AP222" s="9">
        <v>0.33140999999999998</v>
      </c>
      <c r="AQ222" s="25">
        <v>0.13808999999999999</v>
      </c>
      <c r="AR222" s="9">
        <v>3.5049999999999998E-2</v>
      </c>
      <c r="AS222" s="9">
        <v>8.7900000000000006E-2</v>
      </c>
      <c r="AT222" s="25">
        <v>0.45906000000000002</v>
      </c>
      <c r="AU222" s="9">
        <v>7.4029999999999999E-2</v>
      </c>
      <c r="AV222" s="25">
        <v>0.63646999999999998</v>
      </c>
      <c r="AW222" s="9">
        <v>4.9899999999999996E-3</v>
      </c>
      <c r="AX222" s="9">
        <v>5</v>
      </c>
      <c r="AY222" s="9">
        <v>0.15984999999999999</v>
      </c>
      <c r="AZ222" s="9">
        <v>0.11171</v>
      </c>
      <c r="BA222" s="9">
        <v>1.33E-3</v>
      </c>
      <c r="BB222" s="9">
        <v>8.8529999999999998E-2</v>
      </c>
      <c r="BC222" s="9">
        <v>1.3610000000000001E-2</v>
      </c>
      <c r="BD222" s="9">
        <v>4.58E-2</v>
      </c>
      <c r="BE222" s="9">
        <v>0.11995</v>
      </c>
      <c r="BF222" s="9">
        <v>0.57504999999999995</v>
      </c>
      <c r="BG222" s="9">
        <v>0.83718999999999999</v>
      </c>
      <c r="BH222" s="9">
        <v>2.419E-2</v>
      </c>
      <c r="BI222" s="9">
        <v>0.14706</v>
      </c>
      <c r="BJ222" s="25">
        <v>0.52817000000000003</v>
      </c>
      <c r="BK222" s="9">
        <v>5</v>
      </c>
      <c r="BL222" s="9">
        <v>3.4880000000000001E-2</v>
      </c>
      <c r="BM222" s="9">
        <v>0.15825</v>
      </c>
      <c r="BN222" s="9">
        <v>0.16994000000000001</v>
      </c>
      <c r="BO222" s="25">
        <v>0.25261</v>
      </c>
      <c r="BP222" s="9">
        <v>2.47E-3</v>
      </c>
      <c r="BQ222" s="9">
        <v>9.5300000000000003E-3</v>
      </c>
      <c r="BR222" s="9">
        <v>3.227E-2</v>
      </c>
      <c r="BS222" s="9">
        <v>1.6119999999999999E-2</v>
      </c>
      <c r="BT222" s="9">
        <v>1.2700000000000001E-3</v>
      </c>
      <c r="BU222" s="25">
        <v>9.0569999999999998E-2</v>
      </c>
      <c r="BV222" s="9">
        <v>1.08918</v>
      </c>
      <c r="BW222" s="9">
        <v>9.7610000000000002E-2</v>
      </c>
      <c r="BX222" s="9">
        <v>1.1900000000000001E-3</v>
      </c>
      <c r="BY222" s="9">
        <v>4.265E-2</v>
      </c>
      <c r="BZ222" s="9">
        <v>4.2700000000000002E-2</v>
      </c>
      <c r="CA222" s="25">
        <v>7.3348000000000004</v>
      </c>
      <c r="CB222" s="25">
        <v>10.89747</v>
      </c>
      <c r="CC222" s="9">
        <v>1.3699999999999999E-3</v>
      </c>
      <c r="CD222" s="9">
        <v>1.5100000000000001E-3</v>
      </c>
      <c r="CE222" s="9">
        <v>5</v>
      </c>
      <c r="CF222" s="9">
        <v>4.3229999999999998E-2</v>
      </c>
      <c r="CG222" s="9">
        <v>0.53359999999999996</v>
      </c>
      <c r="CH222" s="9">
        <v>6.3320000000000001E-2</v>
      </c>
      <c r="CI222" s="9">
        <v>0.40161999999999998</v>
      </c>
      <c r="CJ222" s="9">
        <v>0.31694</v>
      </c>
      <c r="CK222" s="9">
        <v>0.19778999999999999</v>
      </c>
      <c r="CL222" s="9">
        <v>1.9300000000000001E-3</v>
      </c>
      <c r="CM222" s="9">
        <v>3.1559999999999998E-2</v>
      </c>
      <c r="CN222" s="9">
        <v>5</v>
      </c>
      <c r="CO222" s="9">
        <v>2.2000000000000001E-3</v>
      </c>
      <c r="CP222" s="9">
        <v>1.958E-2</v>
      </c>
      <c r="CQ222" s="9">
        <v>4.6670000000000003E-2</v>
      </c>
      <c r="CR222" s="9">
        <v>2.1059999999999999E-2</v>
      </c>
      <c r="CS222" s="9">
        <v>4.0500000000000001E-2</v>
      </c>
      <c r="CT222" s="9">
        <v>1.6029999999999999E-2</v>
      </c>
      <c r="CU222" s="9">
        <v>2.2349999999999998E-2</v>
      </c>
      <c r="CV222" s="9">
        <v>0.14058999999999999</v>
      </c>
      <c r="CW222" s="9">
        <v>8.7000000000000001E-4</v>
      </c>
      <c r="CX222" s="9">
        <v>2.3949999999999999E-2</v>
      </c>
      <c r="CY222" s="9">
        <v>2.172E-2</v>
      </c>
      <c r="CZ222" s="9">
        <v>1.49E-3</v>
      </c>
      <c r="DA222" s="9">
        <v>6.3899999999999998E-3</v>
      </c>
      <c r="DB222" s="9">
        <v>1.592E-2</v>
      </c>
      <c r="DC222" s="9">
        <v>4.265E-2</v>
      </c>
      <c r="DD222" s="9">
        <v>4.2199999999999998E-3</v>
      </c>
      <c r="DE222" s="9">
        <v>2.5376599999999998</v>
      </c>
      <c r="DF222" s="9">
        <v>6.6E-3</v>
      </c>
      <c r="DG222" s="9">
        <v>5.1799999999999997E-3</v>
      </c>
      <c r="DH222" s="9">
        <v>0.48061999999999999</v>
      </c>
    </row>
    <row r="223" spans="1:112" s="8" customFormat="1" x14ac:dyDescent="0.15">
      <c r="A223" s="9" t="s">
        <v>332</v>
      </c>
      <c r="B223" s="9">
        <v>3.5003199999999999</v>
      </c>
      <c r="C223" s="9">
        <v>1.2052799999999999</v>
      </c>
      <c r="D223" s="9">
        <v>2.4026900000000002</v>
      </c>
      <c r="E223" s="9">
        <v>0.13044</v>
      </c>
      <c r="F223" s="9">
        <v>1.54522</v>
      </c>
      <c r="G223" s="9">
        <v>1.43343</v>
      </c>
      <c r="H223" s="9">
        <v>1.1318699999999999</v>
      </c>
      <c r="I223" s="9">
        <v>4.512E-2</v>
      </c>
      <c r="J223" s="9">
        <v>0</v>
      </c>
      <c r="K223" s="9">
        <v>0</v>
      </c>
      <c r="L223" s="9">
        <v>8.2430000000000003E-2</v>
      </c>
      <c r="M223" s="9">
        <v>6.2610200000000003</v>
      </c>
      <c r="N223" s="9">
        <v>2.6952600000000002</v>
      </c>
      <c r="O223" s="9">
        <v>2.9020000000000001E-2</v>
      </c>
      <c r="P223" s="9">
        <v>0.32106000000000001</v>
      </c>
      <c r="Q223" s="9">
        <v>1.52986</v>
      </c>
      <c r="R223" s="9">
        <v>4.1950000000000001E-2</v>
      </c>
      <c r="S223" s="9">
        <v>2.308E-2</v>
      </c>
      <c r="T223" s="9">
        <v>2.7869999999999999E-2</v>
      </c>
      <c r="U223" s="9">
        <v>1.796E-2</v>
      </c>
      <c r="V223" s="9">
        <v>0.34754000000000002</v>
      </c>
      <c r="W223" s="9">
        <v>1.0670000000000001E-2</v>
      </c>
      <c r="X223" s="9">
        <v>5.45E-3</v>
      </c>
      <c r="Y223" s="9">
        <v>1.9019999999999999E-2</v>
      </c>
      <c r="Z223" s="9">
        <v>0</v>
      </c>
      <c r="AA223" s="25">
        <v>0.35888999999999999</v>
      </c>
      <c r="AB223" s="25">
        <v>0.42325000000000002</v>
      </c>
      <c r="AC223" s="9">
        <v>9.8030000000000006E-2</v>
      </c>
      <c r="AD223" s="9">
        <v>8.9200000000000008E-3</v>
      </c>
      <c r="AE223" s="9">
        <v>3.0210000000000001E-2</v>
      </c>
      <c r="AF223" s="25">
        <v>4.9549399999999997</v>
      </c>
      <c r="AG223" s="9">
        <v>0.66629000000000005</v>
      </c>
      <c r="AH223" s="9">
        <v>1.23905</v>
      </c>
      <c r="AI223" s="9">
        <v>0.18847</v>
      </c>
      <c r="AJ223" s="9">
        <v>0.17852999999999999</v>
      </c>
      <c r="AK223" s="9">
        <v>7.8170000000000003E-2</v>
      </c>
      <c r="AL223" s="9">
        <v>0.93364999999999998</v>
      </c>
      <c r="AM223" s="9">
        <v>0.27307999999999999</v>
      </c>
      <c r="AN223" s="9">
        <v>1.308E-2</v>
      </c>
      <c r="AO223" s="9">
        <v>1.6750000000000001E-2</v>
      </c>
      <c r="AP223" s="9">
        <v>0.33007999999999998</v>
      </c>
      <c r="AQ223" s="25">
        <v>8.1240000000000007E-2</v>
      </c>
      <c r="AR223" s="9">
        <v>2.4850000000000001E-2</v>
      </c>
      <c r="AS223" s="9">
        <v>7.0959999999999995E-2</v>
      </c>
      <c r="AT223" s="25">
        <v>0.3891</v>
      </c>
      <c r="AU223" s="9">
        <v>7.671E-2</v>
      </c>
      <c r="AV223" s="25">
        <v>0.72058</v>
      </c>
      <c r="AW223" s="9">
        <v>1.001E-2</v>
      </c>
      <c r="AX223" s="9">
        <v>5</v>
      </c>
      <c r="AY223" s="9">
        <v>0.15336</v>
      </c>
      <c r="AZ223" s="9">
        <v>0.14466999999999999</v>
      </c>
      <c r="BA223" s="9">
        <v>2.2200000000000002E-3</v>
      </c>
      <c r="BB223" s="9">
        <v>8.2530000000000006E-2</v>
      </c>
      <c r="BC223" s="9">
        <v>1.2279999999999999E-2</v>
      </c>
      <c r="BD223" s="9">
        <v>4.7969999999999999E-2</v>
      </c>
      <c r="BE223" s="9">
        <v>0.12512000000000001</v>
      </c>
      <c r="BF223" s="9">
        <v>0.53966000000000003</v>
      </c>
      <c r="BG223" s="9">
        <v>0.86800999999999995</v>
      </c>
      <c r="BH223" s="9">
        <v>2.4479999999999998E-2</v>
      </c>
      <c r="BI223" s="9">
        <v>8.5510000000000003E-2</v>
      </c>
      <c r="BJ223" s="25">
        <v>0.49398999999999998</v>
      </c>
      <c r="BK223" s="9">
        <v>5</v>
      </c>
      <c r="BL223" s="9">
        <v>3.7170000000000002E-2</v>
      </c>
      <c r="BM223" s="9">
        <v>0.13186999999999999</v>
      </c>
      <c r="BN223" s="9">
        <v>0.17269000000000001</v>
      </c>
      <c r="BO223" s="25">
        <v>0.30573</v>
      </c>
      <c r="BP223" s="9">
        <v>2.1199999999999999E-3</v>
      </c>
      <c r="BQ223" s="9">
        <v>9.2899999999999996E-3</v>
      </c>
      <c r="BR223" s="9">
        <v>2.8250000000000001E-2</v>
      </c>
      <c r="BS223" s="9">
        <v>1.384E-2</v>
      </c>
      <c r="BT223" s="9">
        <v>1.5100000000000001E-3</v>
      </c>
      <c r="BU223" s="25">
        <v>9.7379999999999994E-2</v>
      </c>
      <c r="BV223" s="9">
        <v>1.05565</v>
      </c>
      <c r="BW223" s="9">
        <v>0.10077999999999999</v>
      </c>
      <c r="BX223" s="9">
        <v>1.1999999999999999E-3</v>
      </c>
      <c r="BY223" s="9">
        <v>4.4819999999999999E-2</v>
      </c>
      <c r="BZ223" s="9">
        <v>4.7219999999999998E-2</v>
      </c>
      <c r="CA223" s="25">
        <v>8.1025700000000001</v>
      </c>
      <c r="CB223" s="25">
        <v>10.549849999999999</v>
      </c>
      <c r="CC223" s="9">
        <v>1.5299999999999999E-3</v>
      </c>
      <c r="CD223" s="9">
        <v>2.3900000000000002E-3</v>
      </c>
      <c r="CE223" s="9">
        <v>5</v>
      </c>
      <c r="CF223" s="9">
        <v>4.7550000000000002E-2</v>
      </c>
      <c r="CG223" s="9">
        <v>0.55747000000000002</v>
      </c>
      <c r="CH223" s="9">
        <v>7.8189999999999996E-2</v>
      </c>
      <c r="CI223" s="9">
        <v>0.39600999999999997</v>
      </c>
      <c r="CJ223" s="9">
        <v>0.32017000000000001</v>
      </c>
      <c r="CK223" s="9">
        <v>0.16261</v>
      </c>
      <c r="CL223" s="9">
        <v>2.5100000000000001E-3</v>
      </c>
      <c r="CM223" s="9">
        <v>3.1649999999999998E-2</v>
      </c>
      <c r="CN223" s="9">
        <v>5</v>
      </c>
      <c r="CO223" s="9">
        <v>1.91E-3</v>
      </c>
      <c r="CP223" s="9">
        <v>1.933E-2</v>
      </c>
      <c r="CQ223" s="9">
        <v>4.129E-2</v>
      </c>
      <c r="CR223" s="9">
        <v>2.171E-2</v>
      </c>
      <c r="CS223" s="9">
        <v>4.104E-2</v>
      </c>
      <c r="CT223" s="9">
        <v>1.422E-2</v>
      </c>
      <c r="CU223" s="9">
        <v>2.213E-2</v>
      </c>
      <c r="CV223" s="9">
        <v>0.12916</v>
      </c>
      <c r="CW223" s="9">
        <v>1.6199999999999999E-3</v>
      </c>
      <c r="CX223" s="9">
        <v>2.232E-2</v>
      </c>
      <c r="CY223" s="9">
        <v>1.9390000000000001E-2</v>
      </c>
      <c r="CZ223" s="9">
        <v>3.13E-3</v>
      </c>
      <c r="DA223" s="9">
        <v>5.2500000000000003E-3</v>
      </c>
      <c r="DB223" s="9">
        <v>1.6029999999999999E-2</v>
      </c>
      <c r="DC223" s="9">
        <v>4.8829999999999998E-2</v>
      </c>
      <c r="DD223" s="9">
        <v>4.3200000000000001E-3</v>
      </c>
      <c r="DE223" s="9">
        <v>2.5997400000000002</v>
      </c>
      <c r="DF223" s="9">
        <v>5.8100000000000001E-3</v>
      </c>
      <c r="DG223" s="9">
        <v>5.3600000000000002E-3</v>
      </c>
      <c r="DH223" s="9">
        <v>0.59111000000000002</v>
      </c>
    </row>
    <row r="224" spans="1:112" s="8" customFormat="1" x14ac:dyDescent="0.15">
      <c r="A224" s="9" t="s">
        <v>333</v>
      </c>
      <c r="B224" s="9">
        <v>2.9758300000000002</v>
      </c>
      <c r="C224" s="9">
        <v>1.3375699999999999</v>
      </c>
      <c r="D224" s="9">
        <v>2.4711799999999999</v>
      </c>
      <c r="E224" s="9">
        <v>0.22034000000000001</v>
      </c>
      <c r="F224" s="9">
        <v>1.8542000000000001</v>
      </c>
      <c r="G224" s="9">
        <v>1.6901999999999999</v>
      </c>
      <c r="H224" s="9">
        <v>1.1811799999999999</v>
      </c>
      <c r="I224" s="9">
        <v>4.7440000000000003E-2</v>
      </c>
      <c r="J224" s="9">
        <v>2.9510000000000002E-2</v>
      </c>
      <c r="K224" s="9">
        <v>0</v>
      </c>
      <c r="L224" s="9">
        <v>7.3569999999999997E-2</v>
      </c>
      <c r="M224" s="9">
        <v>8.3007299999999997</v>
      </c>
      <c r="N224" s="9">
        <v>7.4521100000000002</v>
      </c>
      <c r="O224" s="9">
        <v>3.7760000000000002E-2</v>
      </c>
      <c r="P224" s="9">
        <v>0.33975</v>
      </c>
      <c r="Q224" s="9">
        <v>1.0649599999999999</v>
      </c>
      <c r="R224" s="9">
        <v>4.0009999999999997E-2</v>
      </c>
      <c r="S224" s="9">
        <v>3.1019999999999999E-2</v>
      </c>
      <c r="T224" s="9">
        <v>2.938E-2</v>
      </c>
      <c r="U224" s="9">
        <v>4.4060000000000002E-2</v>
      </c>
      <c r="V224" s="9">
        <v>0.33835999999999999</v>
      </c>
      <c r="W224" s="9">
        <v>1.414E-2</v>
      </c>
      <c r="X224" s="9">
        <v>2.1590000000000002E-2</v>
      </c>
      <c r="Y224" s="9">
        <v>2.7400000000000001E-2</v>
      </c>
      <c r="Z224" s="9">
        <v>2.33E-3</v>
      </c>
      <c r="AA224" s="25">
        <v>0.13894999999999999</v>
      </c>
      <c r="AB224" s="25">
        <v>0.45517000000000002</v>
      </c>
      <c r="AC224" s="9">
        <v>9.0690000000000007E-2</v>
      </c>
      <c r="AD224" s="9">
        <v>2.82E-3</v>
      </c>
      <c r="AE224" s="9">
        <v>4.0550000000000003E-2</v>
      </c>
      <c r="AF224" s="25">
        <v>4.8766999999999996</v>
      </c>
      <c r="AG224" s="9">
        <v>1.0936900000000001</v>
      </c>
      <c r="AH224" s="9">
        <v>1.27946</v>
      </c>
      <c r="AI224" s="9">
        <v>0.19528000000000001</v>
      </c>
      <c r="AJ224" s="9">
        <v>9.5869999999999997E-2</v>
      </c>
      <c r="AK224" s="9">
        <v>8.9109999999999995E-2</v>
      </c>
      <c r="AL224" s="9">
        <v>0.84375</v>
      </c>
      <c r="AM224" s="9">
        <v>0.26329000000000002</v>
      </c>
      <c r="AN224" s="9">
        <v>6.77E-3</v>
      </c>
      <c r="AO224" s="9">
        <v>1.12E-2</v>
      </c>
      <c r="AP224" s="9">
        <v>0.33041999999999999</v>
      </c>
      <c r="AQ224" s="25">
        <v>0.14909</v>
      </c>
      <c r="AR224" s="9">
        <v>1.6129999999999999E-2</v>
      </c>
      <c r="AS224" s="9">
        <v>3.8989999999999997E-2</v>
      </c>
      <c r="AT224" s="25">
        <v>0.17591999999999999</v>
      </c>
      <c r="AU224" s="9">
        <v>8.6709999999999995E-2</v>
      </c>
      <c r="AV224" s="25">
        <v>0.59060999999999997</v>
      </c>
      <c r="AW224" s="9">
        <v>5.4200000000000003E-3</v>
      </c>
      <c r="AX224" s="9">
        <v>5</v>
      </c>
      <c r="AY224" s="9">
        <v>0.15387999999999999</v>
      </c>
      <c r="AZ224" s="9">
        <v>0.13225000000000001</v>
      </c>
      <c r="BA224" s="9">
        <v>3.2200000000000002E-3</v>
      </c>
      <c r="BB224" s="9">
        <v>9.1090000000000004E-2</v>
      </c>
      <c r="BC224" s="9">
        <v>1.738E-2</v>
      </c>
      <c r="BD224" s="9">
        <v>5.5190000000000003E-2</v>
      </c>
      <c r="BE224" s="9">
        <v>0.11466999999999999</v>
      </c>
      <c r="BF224" s="9">
        <v>0.54193000000000002</v>
      </c>
      <c r="BG224" s="9">
        <v>0.84116999999999997</v>
      </c>
      <c r="BH224" s="9">
        <v>2.5530000000000001E-2</v>
      </c>
      <c r="BI224" s="9">
        <v>0.15917000000000001</v>
      </c>
      <c r="BJ224" s="25">
        <v>0.24615999999999999</v>
      </c>
      <c r="BK224" s="9">
        <v>5</v>
      </c>
      <c r="BL224" s="9">
        <v>3.4450000000000001E-2</v>
      </c>
      <c r="BM224" s="9">
        <v>0.18583</v>
      </c>
      <c r="BN224" s="9">
        <v>0.17046</v>
      </c>
      <c r="BO224" s="25">
        <v>0.21715000000000001</v>
      </c>
      <c r="BP224" s="9">
        <v>3.2000000000000002E-3</v>
      </c>
      <c r="BQ224" s="9">
        <v>9.1699999999999993E-3</v>
      </c>
      <c r="BR224" s="9">
        <v>3.0720000000000001E-2</v>
      </c>
      <c r="BS224" s="9">
        <v>1.7149999999999999E-2</v>
      </c>
      <c r="BT224" s="9">
        <v>3.64E-3</v>
      </c>
      <c r="BU224" s="25">
        <v>8.8950000000000001E-2</v>
      </c>
      <c r="BV224" s="9">
        <v>1.22078</v>
      </c>
      <c r="BW224" s="9">
        <v>9.9510000000000001E-2</v>
      </c>
      <c r="BX224" s="9">
        <v>1.7799999999999999E-3</v>
      </c>
      <c r="BY224" s="9">
        <v>4.5900000000000003E-2</v>
      </c>
      <c r="BZ224" s="9">
        <v>4.3529999999999999E-2</v>
      </c>
      <c r="CA224" s="25">
        <v>5.37812</v>
      </c>
      <c r="CB224" s="25">
        <v>14.96622</v>
      </c>
      <c r="CC224" s="9">
        <v>1.81E-3</v>
      </c>
      <c r="CD224" s="9">
        <v>1.5E-3</v>
      </c>
      <c r="CE224" s="9">
        <v>5</v>
      </c>
      <c r="CF224" s="9">
        <v>4.3549999999999998E-2</v>
      </c>
      <c r="CG224" s="9">
        <v>0.54996999999999996</v>
      </c>
      <c r="CH224" s="9">
        <v>6.2729999999999994E-2</v>
      </c>
      <c r="CI224" s="9">
        <v>0.42801</v>
      </c>
      <c r="CJ224" s="9">
        <v>0.33624999999999999</v>
      </c>
      <c r="CK224" s="9">
        <v>0.23332</v>
      </c>
      <c r="CL224" s="9">
        <v>3.0500000000000002E-3</v>
      </c>
      <c r="CM224" s="9">
        <v>2.945E-2</v>
      </c>
      <c r="CN224" s="9">
        <v>5</v>
      </c>
      <c r="CO224" s="9">
        <v>1.2199999999999999E-3</v>
      </c>
      <c r="CP224" s="9">
        <v>1.77E-2</v>
      </c>
      <c r="CQ224" s="9">
        <v>3.9489999999999997E-2</v>
      </c>
      <c r="CR224" s="9">
        <v>1.95E-2</v>
      </c>
      <c r="CS224" s="9">
        <v>3.8339999999999999E-2</v>
      </c>
      <c r="CT224" s="9">
        <v>1.532E-2</v>
      </c>
      <c r="CU224" s="9">
        <v>2.0570000000000001E-2</v>
      </c>
      <c r="CV224" s="9">
        <v>0.12697</v>
      </c>
      <c r="CW224" s="9">
        <v>1.31E-3</v>
      </c>
      <c r="CX224" s="9">
        <v>2.0570000000000001E-2</v>
      </c>
      <c r="CY224" s="9">
        <v>1.9859999999999999E-2</v>
      </c>
      <c r="CZ224" s="9">
        <v>2.5400000000000002E-3</v>
      </c>
      <c r="DA224" s="9">
        <v>2.7599999999999999E-3</v>
      </c>
      <c r="DB224" s="9">
        <v>1.4200000000000001E-2</v>
      </c>
      <c r="DC224" s="9">
        <v>4.0849999999999997E-2</v>
      </c>
      <c r="DD224" s="9">
        <v>4.4799999999999996E-3</v>
      </c>
      <c r="DE224" s="9">
        <v>2.51566</v>
      </c>
      <c r="DF224" s="9">
        <v>9.2200000000000008E-3</v>
      </c>
      <c r="DG224" s="9">
        <v>4.9500000000000004E-3</v>
      </c>
      <c r="DH224" s="9">
        <v>0.47975000000000001</v>
      </c>
    </row>
    <row r="225" spans="1:112" s="8" customFormat="1" x14ac:dyDescent="0.15">
      <c r="A225" s="9" t="s">
        <v>334</v>
      </c>
      <c r="B225" s="9">
        <v>5.0437500000000002</v>
      </c>
      <c r="C225" s="9">
        <v>10.422319999999999</v>
      </c>
      <c r="D225" s="9">
        <v>2.8943300000000001</v>
      </c>
      <c r="E225" s="9">
        <v>2.9413999999999998</v>
      </c>
      <c r="F225" s="9">
        <v>2.96217</v>
      </c>
      <c r="G225" s="9">
        <v>2.6088100000000001</v>
      </c>
      <c r="H225" s="9">
        <v>1.27417</v>
      </c>
      <c r="I225" s="9">
        <v>6.8159999999999998E-2</v>
      </c>
      <c r="J225" s="9">
        <v>0.57332000000000005</v>
      </c>
      <c r="K225" s="9">
        <v>1.5259999999999999E-2</v>
      </c>
      <c r="L225" s="9">
        <v>0.15310000000000001</v>
      </c>
      <c r="M225" s="9">
        <v>12.53938</v>
      </c>
      <c r="N225" s="9">
        <v>5.5616599999999998</v>
      </c>
      <c r="O225" s="9">
        <v>4.002E-2</v>
      </c>
      <c r="P225" s="9">
        <v>0.35460000000000003</v>
      </c>
      <c r="Q225" s="9">
        <v>1.6066199999999999</v>
      </c>
      <c r="R225" s="9">
        <v>8.4190000000000001E-2</v>
      </c>
      <c r="S225" s="9">
        <v>1.46404</v>
      </c>
      <c r="T225" s="9">
        <v>4.8140000000000002E-2</v>
      </c>
      <c r="U225" s="9">
        <v>4.8129999999999999E-2</v>
      </c>
      <c r="V225" s="9">
        <v>0.33388000000000001</v>
      </c>
      <c r="W225" s="9">
        <v>9.8350000000000007E-2</v>
      </c>
      <c r="X225" s="9">
        <v>1.9040000000000001E-2</v>
      </c>
      <c r="Y225" s="9">
        <v>7.9530000000000003E-2</v>
      </c>
      <c r="Z225" s="9">
        <v>1.66E-3</v>
      </c>
      <c r="AA225" s="25">
        <v>0.87407999999999997</v>
      </c>
      <c r="AB225" s="25">
        <v>0.46593000000000001</v>
      </c>
      <c r="AC225" s="9">
        <v>8.337E-2</v>
      </c>
      <c r="AD225" s="9">
        <v>2.5999999999999999E-3</v>
      </c>
      <c r="AE225" s="9">
        <v>6.1870000000000001E-2</v>
      </c>
      <c r="AF225" s="25">
        <v>5.8317899999999998</v>
      </c>
      <c r="AG225" s="9">
        <v>1.2175800000000001</v>
      </c>
      <c r="AH225" s="9">
        <v>1.2144699999999999</v>
      </c>
      <c r="AI225" s="9">
        <v>0.62627999999999995</v>
      </c>
      <c r="AJ225" s="9">
        <v>0.50070999999999999</v>
      </c>
      <c r="AK225" s="9">
        <v>0.22541</v>
      </c>
      <c r="AL225" s="9">
        <v>0.93140999999999996</v>
      </c>
      <c r="AM225" s="9">
        <v>1.22001</v>
      </c>
      <c r="AN225" s="9">
        <v>6.6699999999999997E-3</v>
      </c>
      <c r="AO225" s="9">
        <v>2.179E-2</v>
      </c>
      <c r="AP225" s="9">
        <v>3.5941100000000001</v>
      </c>
      <c r="AQ225" s="25">
        <v>0.11532000000000001</v>
      </c>
      <c r="AR225" s="9">
        <v>1.7989999999999999E-2</v>
      </c>
      <c r="AS225" s="9">
        <v>7.1900000000000006E-2</v>
      </c>
      <c r="AT225" s="25">
        <v>0.27806999999999998</v>
      </c>
      <c r="AU225" s="9">
        <v>0.39444000000000001</v>
      </c>
      <c r="AV225" s="25">
        <v>0.71265000000000001</v>
      </c>
      <c r="AW225" s="9">
        <v>4.7699999999999999E-3</v>
      </c>
      <c r="AX225" s="9">
        <v>5</v>
      </c>
      <c r="AY225" s="9">
        <v>0.16119</v>
      </c>
      <c r="AZ225" s="9">
        <v>0.12758</v>
      </c>
      <c r="BA225" s="9">
        <v>2.7299999999999998E-3</v>
      </c>
      <c r="BB225" s="9">
        <v>0.13114000000000001</v>
      </c>
      <c r="BC225" s="9">
        <v>2.7230000000000001E-2</v>
      </c>
      <c r="BD225" s="9">
        <v>9.1609999999999997E-2</v>
      </c>
      <c r="BE225" s="9">
        <v>0.12265</v>
      </c>
      <c r="BF225" s="9">
        <v>0.83953</v>
      </c>
      <c r="BG225" s="9">
        <v>1.4068099999999999</v>
      </c>
      <c r="BH225" s="9">
        <v>4.0309999999999999E-2</v>
      </c>
      <c r="BI225" s="9">
        <v>0.24697</v>
      </c>
      <c r="BJ225" s="25">
        <v>0.41020000000000001</v>
      </c>
      <c r="BK225" s="9">
        <v>5</v>
      </c>
      <c r="BL225" s="9">
        <v>3.092E-2</v>
      </c>
      <c r="BM225" s="9">
        <v>0.25324000000000002</v>
      </c>
      <c r="BN225" s="9">
        <v>0.18154999999999999</v>
      </c>
      <c r="BO225" s="25">
        <v>0.29572999999999999</v>
      </c>
      <c r="BP225" s="9">
        <v>3.2200000000000002E-3</v>
      </c>
      <c r="BQ225" s="9">
        <v>1.418E-2</v>
      </c>
      <c r="BR225" s="9">
        <v>4.6640000000000001E-2</v>
      </c>
      <c r="BS225" s="9">
        <v>2.7459999999999998E-2</v>
      </c>
      <c r="BT225" s="9">
        <v>1.67E-3</v>
      </c>
      <c r="BU225" s="25">
        <v>8.0369999999999997E-2</v>
      </c>
      <c r="BV225" s="9">
        <v>1.5571699999999999</v>
      </c>
      <c r="BW225" s="9">
        <v>0.11982</v>
      </c>
      <c r="BX225" s="9">
        <v>1.1000000000000001E-3</v>
      </c>
      <c r="BY225" s="9">
        <v>6.7040000000000002E-2</v>
      </c>
      <c r="BZ225" s="9">
        <v>3.6700000000000003E-2</v>
      </c>
      <c r="CA225" s="25">
        <v>6.3096699999999997</v>
      </c>
      <c r="CB225" s="25">
        <v>13.82193</v>
      </c>
      <c r="CC225" s="9">
        <v>1.2E-4</v>
      </c>
      <c r="CD225" s="9">
        <v>1.6800000000000001E-3</v>
      </c>
      <c r="CE225" s="9">
        <v>5</v>
      </c>
      <c r="CF225" s="9">
        <v>5.9429999999999997E-2</v>
      </c>
      <c r="CG225" s="9">
        <v>0.61614000000000002</v>
      </c>
      <c r="CH225" s="9">
        <v>6.2539999999999998E-2</v>
      </c>
      <c r="CI225" s="9">
        <v>0.59511999999999998</v>
      </c>
      <c r="CJ225" s="9">
        <v>0.45544000000000001</v>
      </c>
      <c r="CK225" s="9">
        <v>0.30869000000000002</v>
      </c>
      <c r="CL225" s="9">
        <v>2.4199999999999998E-3</v>
      </c>
      <c r="CM225" s="9">
        <v>4.8250000000000001E-2</v>
      </c>
      <c r="CN225" s="9">
        <v>5</v>
      </c>
      <c r="CO225" s="9">
        <v>2.2499999999999998E-3</v>
      </c>
      <c r="CP225" s="9">
        <v>3.0890000000000001E-2</v>
      </c>
      <c r="CQ225" s="9">
        <v>7.9880000000000007E-2</v>
      </c>
      <c r="CR225" s="9">
        <v>3.8989999999999997E-2</v>
      </c>
      <c r="CS225" s="9">
        <v>7.2980000000000003E-2</v>
      </c>
      <c r="CT225" s="9">
        <v>3.015E-2</v>
      </c>
      <c r="CU225" s="9">
        <v>3.424E-2</v>
      </c>
      <c r="CV225" s="9">
        <v>0.2326</v>
      </c>
      <c r="CW225" s="9">
        <v>1.06E-3</v>
      </c>
      <c r="CX225" s="9">
        <v>2.7629999999999998E-2</v>
      </c>
      <c r="CY225" s="9">
        <v>3.1040000000000002E-2</v>
      </c>
      <c r="CZ225" s="9">
        <v>3.96E-3</v>
      </c>
      <c r="DA225" s="9">
        <v>8.0400000000000003E-3</v>
      </c>
      <c r="DB225" s="9">
        <v>2.393E-2</v>
      </c>
      <c r="DC225" s="9">
        <v>5.6030000000000003E-2</v>
      </c>
      <c r="DD225" s="9">
        <v>4.8500000000000001E-3</v>
      </c>
      <c r="DE225" s="9">
        <v>2.8861300000000001</v>
      </c>
      <c r="DF225" s="9">
        <v>9.3600000000000003E-3</v>
      </c>
      <c r="DG225" s="9">
        <v>4.8900000000000002E-3</v>
      </c>
      <c r="DH225" s="9">
        <v>0.42759000000000003</v>
      </c>
    </row>
    <row r="226" spans="1:112" s="8" customFormat="1" x14ac:dyDescent="0.15">
      <c r="A226" s="9" t="s">
        <v>335</v>
      </c>
      <c r="B226" s="9">
        <v>5.2142200000000001</v>
      </c>
      <c r="C226" s="9">
        <v>11.478680000000001</v>
      </c>
      <c r="D226" s="9">
        <v>2.8852699999999998</v>
      </c>
      <c r="E226" s="9">
        <v>6.3296200000000002</v>
      </c>
      <c r="F226" s="9">
        <v>2.2819500000000001</v>
      </c>
      <c r="G226" s="9">
        <v>2.27468</v>
      </c>
      <c r="H226" s="9">
        <v>1.1900900000000001</v>
      </c>
      <c r="I226" s="9">
        <v>4.2759999999999999E-2</v>
      </c>
      <c r="J226" s="9">
        <v>0.68745000000000001</v>
      </c>
      <c r="K226" s="9">
        <v>4.8700000000000002E-3</v>
      </c>
      <c r="L226" s="9">
        <v>0.20985999999999999</v>
      </c>
      <c r="M226" s="9">
        <v>9.2739100000000008</v>
      </c>
      <c r="N226" s="9">
        <v>4.2198500000000001</v>
      </c>
      <c r="O226" s="9">
        <v>5.9060000000000001E-2</v>
      </c>
      <c r="P226" s="9">
        <v>0.58352000000000004</v>
      </c>
      <c r="Q226" s="9">
        <v>1.85084</v>
      </c>
      <c r="R226" s="9">
        <v>8.3599999999999994E-2</v>
      </c>
      <c r="S226" s="9">
        <v>2.7829700000000002</v>
      </c>
      <c r="T226" s="9">
        <v>5.117E-2</v>
      </c>
      <c r="U226" s="9">
        <v>5.0209999999999998E-2</v>
      </c>
      <c r="V226" s="9">
        <v>0.32033</v>
      </c>
      <c r="W226" s="9">
        <v>0.12074</v>
      </c>
      <c r="X226" s="9">
        <v>1.0059999999999999E-2</v>
      </c>
      <c r="Y226" s="9">
        <v>0.12708</v>
      </c>
      <c r="Z226" s="9">
        <v>2.9499999999999999E-3</v>
      </c>
      <c r="AA226" s="25">
        <v>0.72099999999999997</v>
      </c>
      <c r="AB226" s="25">
        <v>0.70335000000000003</v>
      </c>
      <c r="AC226" s="9">
        <v>8.3989999999999995E-2</v>
      </c>
      <c r="AD226" s="9">
        <v>2.3600000000000001E-3</v>
      </c>
      <c r="AE226" s="9">
        <v>4.3749999999999997E-2</v>
      </c>
      <c r="AF226" s="25">
        <v>5.3308099999999996</v>
      </c>
      <c r="AG226" s="9">
        <v>1.1668400000000001</v>
      </c>
      <c r="AH226" s="9">
        <v>1.08453</v>
      </c>
      <c r="AI226" s="9">
        <v>0.39046999999999998</v>
      </c>
      <c r="AJ226" s="9">
        <v>0.35294999999999999</v>
      </c>
      <c r="AK226" s="9">
        <v>0.26055</v>
      </c>
      <c r="AL226" s="9">
        <v>0.69845000000000002</v>
      </c>
      <c r="AM226" s="9">
        <v>0.81989000000000001</v>
      </c>
      <c r="AN226" s="9">
        <v>4.9300000000000004E-3</v>
      </c>
      <c r="AO226" s="9">
        <v>8.1799999999999998E-3</v>
      </c>
      <c r="AP226" s="9">
        <v>2.6417799999999998</v>
      </c>
      <c r="AQ226" s="25">
        <v>7.9880000000000007E-2</v>
      </c>
      <c r="AR226" s="9">
        <v>1.324E-2</v>
      </c>
      <c r="AS226" s="9">
        <v>6.1350000000000002E-2</v>
      </c>
      <c r="AT226" s="25">
        <v>0.27205000000000001</v>
      </c>
      <c r="AU226" s="9">
        <v>0.33407999999999999</v>
      </c>
      <c r="AV226" s="25">
        <v>0.67142999999999997</v>
      </c>
      <c r="AW226" s="9">
        <v>2.49E-3</v>
      </c>
      <c r="AX226" s="9">
        <v>5</v>
      </c>
      <c r="AY226" s="9">
        <v>0.14996000000000001</v>
      </c>
      <c r="AZ226" s="9">
        <v>0.16855000000000001</v>
      </c>
      <c r="BA226" s="9">
        <v>3.2100000000000002E-3</v>
      </c>
      <c r="BB226" s="9">
        <v>0.1241</v>
      </c>
      <c r="BC226" s="9">
        <v>9.5600000000000008E-3</v>
      </c>
      <c r="BD226" s="9">
        <v>7.6069999999999999E-2</v>
      </c>
      <c r="BE226" s="9">
        <v>0.11731</v>
      </c>
      <c r="BF226" s="9">
        <v>0.99058000000000002</v>
      </c>
      <c r="BG226" s="9">
        <v>1.5545899999999999</v>
      </c>
      <c r="BH226" s="9">
        <v>2.8139999999999998E-2</v>
      </c>
      <c r="BI226" s="9">
        <v>0.19681999999999999</v>
      </c>
      <c r="BJ226" s="25">
        <v>0.47256999999999999</v>
      </c>
      <c r="BK226" s="9">
        <v>5</v>
      </c>
      <c r="BL226" s="9">
        <v>2.794E-2</v>
      </c>
      <c r="BM226" s="9">
        <v>0.19511999999999999</v>
      </c>
      <c r="BN226" s="9">
        <v>0.17799999999999999</v>
      </c>
      <c r="BO226" s="25">
        <v>0.35444999999999999</v>
      </c>
      <c r="BP226" s="9">
        <v>2.1099999999999999E-3</v>
      </c>
      <c r="BQ226" s="9">
        <v>1.04E-2</v>
      </c>
      <c r="BR226" s="9">
        <v>4.0620000000000003E-2</v>
      </c>
      <c r="BS226" s="9">
        <v>2.4760000000000001E-2</v>
      </c>
      <c r="BT226" s="9">
        <v>2.3800000000000002E-3</v>
      </c>
      <c r="BU226" s="25">
        <v>7.1739999999999998E-2</v>
      </c>
      <c r="BV226" s="9">
        <v>1.41754</v>
      </c>
      <c r="BW226" s="9">
        <v>0.1081</v>
      </c>
      <c r="BX226" s="9">
        <v>4.2999999999999999E-4</v>
      </c>
      <c r="BY226" s="9">
        <v>6.4589999999999995E-2</v>
      </c>
      <c r="BZ226" s="9">
        <v>3.3430000000000001E-2</v>
      </c>
      <c r="CA226" s="25">
        <v>6.1228899999999999</v>
      </c>
      <c r="CB226" s="25">
        <v>12.700100000000001</v>
      </c>
      <c r="CC226" s="9">
        <v>1.06E-3</v>
      </c>
      <c r="CD226" s="9">
        <v>4.8000000000000001E-4</v>
      </c>
      <c r="CE226" s="9">
        <v>5</v>
      </c>
      <c r="CF226" s="9">
        <v>5.7619999999999998E-2</v>
      </c>
      <c r="CG226" s="9">
        <v>0.55428999999999995</v>
      </c>
      <c r="CH226" s="9">
        <v>5.8020000000000002E-2</v>
      </c>
      <c r="CI226" s="9">
        <v>0.53686</v>
      </c>
      <c r="CJ226" s="9">
        <v>0.41833999999999999</v>
      </c>
      <c r="CK226" s="9">
        <v>0.24721000000000001</v>
      </c>
      <c r="CL226" s="9">
        <v>2.6099999999999999E-3</v>
      </c>
      <c r="CM226" s="9">
        <v>4.2380000000000001E-2</v>
      </c>
      <c r="CN226" s="9">
        <v>5</v>
      </c>
      <c r="CO226" s="9">
        <v>3.14E-3</v>
      </c>
      <c r="CP226" s="9">
        <v>2.971E-2</v>
      </c>
      <c r="CQ226" s="9">
        <v>7.9439999999999997E-2</v>
      </c>
      <c r="CR226" s="9">
        <v>3.8080000000000003E-2</v>
      </c>
      <c r="CS226" s="9">
        <v>6.6299999999999998E-2</v>
      </c>
      <c r="CT226" s="9">
        <v>2.929E-2</v>
      </c>
      <c r="CU226" s="9">
        <v>3.4340000000000002E-2</v>
      </c>
      <c r="CV226" s="9">
        <v>0.22653000000000001</v>
      </c>
      <c r="CW226" s="9">
        <v>1.74E-3</v>
      </c>
      <c r="CX226" s="9">
        <v>2.4160000000000001E-2</v>
      </c>
      <c r="CY226" s="9">
        <v>3.1050000000000001E-2</v>
      </c>
      <c r="CZ226" s="9">
        <v>3.5999999999999999E-3</v>
      </c>
      <c r="DA226" s="9">
        <v>9.5399999999999999E-3</v>
      </c>
      <c r="DB226" s="9">
        <v>2.4570000000000002E-2</v>
      </c>
      <c r="DC226" s="9">
        <v>5.355E-2</v>
      </c>
      <c r="DD226" s="9">
        <v>4.5199999999999997E-3</v>
      </c>
      <c r="DE226" s="9">
        <v>2.9144700000000001</v>
      </c>
      <c r="DF226" s="9">
        <v>7.5500000000000003E-3</v>
      </c>
      <c r="DG226" s="9">
        <v>4.7000000000000002E-3</v>
      </c>
      <c r="DH226" s="9">
        <v>0.38567000000000001</v>
      </c>
    </row>
    <row r="227" spans="1:112" s="8" customFormat="1" x14ac:dyDescent="0.15">
      <c r="A227" s="9" t="s">
        <v>336</v>
      </c>
      <c r="B227" s="9">
        <v>4.8739600000000003</v>
      </c>
      <c r="C227" s="9">
        <v>6.4314900000000002</v>
      </c>
      <c r="D227" s="9">
        <v>8.6585099999999997</v>
      </c>
      <c r="E227" s="9">
        <v>3.4159000000000002</v>
      </c>
      <c r="F227" s="9">
        <v>2.3514499999999998</v>
      </c>
      <c r="G227" s="9">
        <v>2.62982</v>
      </c>
      <c r="H227" s="9">
        <v>2.1532499999999999</v>
      </c>
      <c r="I227" s="9">
        <v>0.34589999999999999</v>
      </c>
      <c r="J227" s="9">
        <v>0.47947000000000001</v>
      </c>
      <c r="K227" s="9">
        <v>0.24381</v>
      </c>
      <c r="L227" s="9">
        <v>0.13433999999999999</v>
      </c>
      <c r="M227" s="9">
        <v>6.7190599999999998</v>
      </c>
      <c r="N227" s="9">
        <v>4.8525099999999997</v>
      </c>
      <c r="O227" s="9">
        <v>5.3940000000000002E-2</v>
      </c>
      <c r="P227" s="9">
        <v>0.56106999999999996</v>
      </c>
      <c r="Q227" s="9">
        <v>0.93481999999999998</v>
      </c>
      <c r="R227" s="9">
        <v>0.10163999999999999</v>
      </c>
      <c r="S227" s="9">
        <v>0.38041000000000003</v>
      </c>
      <c r="T227" s="9">
        <v>4.675E-2</v>
      </c>
      <c r="U227" s="9">
        <v>0.19092999999999999</v>
      </c>
      <c r="V227" s="9">
        <v>0.34761999999999998</v>
      </c>
      <c r="W227" s="9">
        <v>7.6259999999999994E-2</v>
      </c>
      <c r="X227" s="9">
        <v>6.7110000000000003E-2</v>
      </c>
      <c r="Y227" s="9">
        <v>0.29300999999999999</v>
      </c>
      <c r="Z227" s="9">
        <v>2.605E-2</v>
      </c>
      <c r="AA227" s="25">
        <v>0.60755000000000003</v>
      </c>
      <c r="AB227" s="25">
        <v>0.54327999999999999</v>
      </c>
      <c r="AC227" s="9">
        <v>8.4459999999999993E-2</v>
      </c>
      <c r="AD227" s="9">
        <v>6.4999999999999997E-3</v>
      </c>
      <c r="AE227" s="9">
        <v>6.7409999999999998E-2</v>
      </c>
      <c r="AF227" s="25">
        <v>5.8652199999999999</v>
      </c>
      <c r="AG227" s="9">
        <v>3.4668299999999999</v>
      </c>
      <c r="AH227" s="9">
        <v>3.3304299999999998</v>
      </c>
      <c r="AI227" s="9">
        <v>0.69393000000000005</v>
      </c>
      <c r="AJ227" s="9">
        <v>0.56606999999999996</v>
      </c>
      <c r="AK227" s="9">
        <v>0.18966</v>
      </c>
      <c r="AL227" s="9">
        <v>1.15848</v>
      </c>
      <c r="AM227" s="9">
        <v>0.63038000000000005</v>
      </c>
      <c r="AN227" s="9">
        <v>1.299E-2</v>
      </c>
      <c r="AO227" s="9">
        <v>3.6200000000000003E-2</v>
      </c>
      <c r="AP227" s="9">
        <v>1.52441</v>
      </c>
      <c r="AQ227" s="25">
        <v>0.33854000000000001</v>
      </c>
      <c r="AR227" s="9">
        <v>4.7100000000000003E-2</v>
      </c>
      <c r="AS227" s="9">
        <v>0.33617000000000002</v>
      </c>
      <c r="AT227" s="25">
        <v>0.1356</v>
      </c>
      <c r="AU227" s="9">
        <v>0.48224</v>
      </c>
      <c r="AV227" s="25">
        <v>0.76107999999999998</v>
      </c>
      <c r="AW227" s="9">
        <v>4.45E-3</v>
      </c>
      <c r="AX227" s="9">
        <v>5</v>
      </c>
      <c r="AY227" s="9">
        <v>0.20013</v>
      </c>
      <c r="AZ227" s="9">
        <v>1.6510100000000001</v>
      </c>
      <c r="BA227" s="9">
        <v>4.15E-3</v>
      </c>
      <c r="BB227" s="9">
        <v>0.43136000000000002</v>
      </c>
      <c r="BC227" s="9">
        <v>0.20363000000000001</v>
      </c>
      <c r="BD227" s="9">
        <v>0.43675000000000003</v>
      </c>
      <c r="BE227" s="9">
        <v>0.14027999999999999</v>
      </c>
      <c r="BF227" s="9">
        <v>1.7113499999999999</v>
      </c>
      <c r="BG227" s="9">
        <v>1.34436</v>
      </c>
      <c r="BH227" s="9">
        <v>4.9880000000000001E-2</v>
      </c>
      <c r="BI227" s="9">
        <v>0.23194999999999999</v>
      </c>
      <c r="BJ227" s="25">
        <v>0.3483</v>
      </c>
      <c r="BK227" s="9">
        <v>5</v>
      </c>
      <c r="BL227" s="9">
        <v>6.6989999999999994E-2</v>
      </c>
      <c r="BM227" s="9">
        <v>0.21414</v>
      </c>
      <c r="BN227" s="9">
        <v>0.82577999999999996</v>
      </c>
      <c r="BO227" s="25">
        <v>0.16638</v>
      </c>
      <c r="BP227" s="9">
        <v>2.4399999999999999E-3</v>
      </c>
      <c r="BQ227" s="9">
        <v>1.9029999999999998E-2</v>
      </c>
      <c r="BR227" s="9">
        <v>5.2769999999999997E-2</v>
      </c>
      <c r="BS227" s="9">
        <v>2.7179999999999999E-2</v>
      </c>
      <c r="BT227" s="9">
        <v>1.99E-3</v>
      </c>
      <c r="BU227" s="25">
        <v>0.10682</v>
      </c>
      <c r="BV227" s="9">
        <v>2.0116800000000001</v>
      </c>
      <c r="BW227" s="9">
        <v>0.11047</v>
      </c>
      <c r="BX227" s="9">
        <v>1.1900000000000001E-3</v>
      </c>
      <c r="BY227" s="9">
        <v>0.13023999999999999</v>
      </c>
      <c r="BZ227" s="9">
        <v>5.5750000000000001E-2</v>
      </c>
      <c r="CA227" s="25">
        <v>4.61991</v>
      </c>
      <c r="CB227" s="25">
        <v>9.2993600000000001</v>
      </c>
      <c r="CC227" s="9">
        <v>2.33E-3</v>
      </c>
      <c r="CD227" s="9">
        <v>1.81E-3</v>
      </c>
      <c r="CE227" s="9">
        <v>5</v>
      </c>
      <c r="CF227" s="9">
        <v>4.657E-2</v>
      </c>
      <c r="CG227" s="9">
        <v>0.96031999999999995</v>
      </c>
      <c r="CH227" s="9">
        <v>6.6350000000000006E-2</v>
      </c>
      <c r="CI227" s="9">
        <v>0.67918999999999996</v>
      </c>
      <c r="CJ227" s="9">
        <v>0.49795</v>
      </c>
      <c r="CK227" s="9">
        <v>0.21224999999999999</v>
      </c>
      <c r="CL227" s="9">
        <v>2.5999999999999999E-3</v>
      </c>
      <c r="CM227" s="9">
        <v>3.4540000000000001E-2</v>
      </c>
      <c r="CN227" s="9">
        <v>5</v>
      </c>
      <c r="CO227" s="9">
        <v>3.2699999999999999E-3</v>
      </c>
      <c r="CP227" s="9">
        <v>2.7959999999999999E-2</v>
      </c>
      <c r="CQ227" s="9">
        <v>7.4679999999999996E-2</v>
      </c>
      <c r="CR227" s="9">
        <v>3.5720000000000002E-2</v>
      </c>
      <c r="CS227" s="9">
        <v>5.0819999999999997E-2</v>
      </c>
      <c r="CT227" s="9">
        <v>2.8000000000000001E-2</v>
      </c>
      <c r="CU227" s="9">
        <v>3.3610000000000001E-2</v>
      </c>
      <c r="CV227" s="9">
        <v>0.20946000000000001</v>
      </c>
      <c r="CW227" s="9">
        <v>1.15E-3</v>
      </c>
      <c r="CX227" s="9">
        <v>2.163E-2</v>
      </c>
      <c r="CY227" s="9">
        <v>2.6620000000000001E-2</v>
      </c>
      <c r="CZ227" s="9">
        <v>5.5999999999999999E-3</v>
      </c>
      <c r="DA227" s="9">
        <v>7.1799999999999998E-3</v>
      </c>
      <c r="DB227" s="9">
        <v>2.273E-2</v>
      </c>
      <c r="DC227" s="9">
        <v>4.5260000000000002E-2</v>
      </c>
      <c r="DD227" s="9">
        <v>3.5000000000000001E-3</v>
      </c>
      <c r="DE227" s="9">
        <v>1.67195</v>
      </c>
      <c r="DF227" s="9">
        <v>6.3400000000000001E-3</v>
      </c>
      <c r="DG227" s="9">
        <v>4.62E-3</v>
      </c>
      <c r="DH227" s="9">
        <v>0.46395999999999998</v>
      </c>
    </row>
    <row r="228" spans="1:112" s="8" customFormat="1" x14ac:dyDescent="0.15">
      <c r="A228" s="9" t="s">
        <v>337</v>
      </c>
      <c r="B228" s="9">
        <v>6.9141500000000002</v>
      </c>
      <c r="C228" s="9">
        <v>12.394780000000001</v>
      </c>
      <c r="D228" s="9">
        <v>7.2554800000000004</v>
      </c>
      <c r="E228" s="9">
        <v>4.2166899999999998</v>
      </c>
      <c r="F228" s="9">
        <v>2.7778999999999998</v>
      </c>
      <c r="G228" s="9">
        <v>2.63835</v>
      </c>
      <c r="H228" s="9">
        <v>1.3032600000000001</v>
      </c>
      <c r="I228" s="9">
        <v>0.11018</v>
      </c>
      <c r="J228" s="9">
        <v>0.35843999999999998</v>
      </c>
      <c r="K228" s="9">
        <v>0.10451000000000001</v>
      </c>
      <c r="L228" s="9">
        <v>0.15382999999999999</v>
      </c>
      <c r="M228" s="9">
        <v>9.4431399999999996</v>
      </c>
      <c r="N228" s="9">
        <v>4.7305799999999998</v>
      </c>
      <c r="O228" s="9">
        <v>5.7239999999999999E-2</v>
      </c>
      <c r="P228" s="9">
        <v>0.33082</v>
      </c>
      <c r="Q228" s="9">
        <v>1.79942</v>
      </c>
      <c r="R228" s="9">
        <v>9.9830000000000002E-2</v>
      </c>
      <c r="S228" s="9">
        <v>1.3292999999999999</v>
      </c>
      <c r="T228" s="9">
        <v>4.6240000000000003E-2</v>
      </c>
      <c r="U228" s="9">
        <v>0.33577000000000001</v>
      </c>
      <c r="V228" s="9">
        <v>0.34461999999999998</v>
      </c>
      <c r="W228" s="9">
        <v>8.8599999999999998E-2</v>
      </c>
      <c r="X228" s="9">
        <v>3.5830000000000001E-2</v>
      </c>
      <c r="Y228" s="9">
        <v>0.38241000000000003</v>
      </c>
      <c r="Z228" s="9">
        <v>1.4999999999999999E-2</v>
      </c>
      <c r="AA228" s="25">
        <v>0.76114000000000004</v>
      </c>
      <c r="AB228" s="25">
        <v>0.68140999999999996</v>
      </c>
      <c r="AC228" s="9">
        <v>7.4999999999999997E-2</v>
      </c>
      <c r="AD228" s="9">
        <v>6.7600000000000004E-3</v>
      </c>
      <c r="AE228" s="9">
        <v>6.1069999999999999E-2</v>
      </c>
      <c r="AF228" s="25">
        <v>6.9657999999999998</v>
      </c>
      <c r="AG228" s="9">
        <v>3.43649</v>
      </c>
      <c r="AH228" s="9">
        <v>2.4460600000000001</v>
      </c>
      <c r="AI228" s="9">
        <v>0.52161999999999997</v>
      </c>
      <c r="AJ228" s="9">
        <v>0.43708999999999998</v>
      </c>
      <c r="AK228" s="9">
        <v>0.17227000000000001</v>
      </c>
      <c r="AL228" s="9">
        <v>0.90803999999999996</v>
      </c>
      <c r="AM228" s="9">
        <v>0.54269999999999996</v>
      </c>
      <c r="AN228" s="9">
        <v>6.28E-3</v>
      </c>
      <c r="AO228" s="9">
        <v>2.6550000000000001E-2</v>
      </c>
      <c r="AP228" s="9">
        <v>1.37737</v>
      </c>
      <c r="AQ228" s="25">
        <v>0.42442000000000002</v>
      </c>
      <c r="AR228" s="9">
        <v>3.0870000000000002E-2</v>
      </c>
      <c r="AS228" s="9">
        <v>0.10561</v>
      </c>
      <c r="AT228" s="25">
        <v>0.20685000000000001</v>
      </c>
      <c r="AU228" s="9">
        <v>0.28863</v>
      </c>
      <c r="AV228" s="25">
        <v>0.67666999999999999</v>
      </c>
      <c r="AW228" s="9">
        <v>4.5799999999999999E-3</v>
      </c>
      <c r="AX228" s="9">
        <v>5</v>
      </c>
      <c r="AY228" s="9">
        <v>0.18718000000000001</v>
      </c>
      <c r="AZ228" s="9">
        <v>0.41998000000000002</v>
      </c>
      <c r="BA228" s="9">
        <v>1.99E-3</v>
      </c>
      <c r="BB228" s="9">
        <v>0.41903000000000001</v>
      </c>
      <c r="BC228" s="9">
        <v>6.003E-2</v>
      </c>
      <c r="BD228" s="9">
        <v>0.17341999999999999</v>
      </c>
      <c r="BE228" s="9">
        <v>0.12873999999999999</v>
      </c>
      <c r="BF228" s="9">
        <v>2.0116900000000002</v>
      </c>
      <c r="BG228" s="9">
        <v>1.5963400000000001</v>
      </c>
      <c r="BH228" s="9">
        <v>3.8269999999999998E-2</v>
      </c>
      <c r="BI228" s="9">
        <v>0.30836999999999998</v>
      </c>
      <c r="BJ228" s="25">
        <v>0.76327</v>
      </c>
      <c r="BK228" s="9">
        <v>5</v>
      </c>
      <c r="BL228" s="9">
        <v>4.086E-2</v>
      </c>
      <c r="BM228" s="9">
        <v>0.25320999999999999</v>
      </c>
      <c r="BN228" s="9">
        <v>0.32406000000000001</v>
      </c>
      <c r="BO228" s="25">
        <v>0.22547</v>
      </c>
      <c r="BP228" s="9">
        <v>3.82E-3</v>
      </c>
      <c r="BQ228" s="9">
        <v>1.6629999999999999E-2</v>
      </c>
      <c r="BR228" s="9">
        <v>4.6879999999999998E-2</v>
      </c>
      <c r="BS228" s="9">
        <v>2.606E-2</v>
      </c>
      <c r="BT228" s="9">
        <v>1.34E-3</v>
      </c>
      <c r="BU228" s="25">
        <v>9.7809999999999994E-2</v>
      </c>
      <c r="BV228" s="9">
        <v>1.8567100000000001</v>
      </c>
      <c r="BW228" s="9">
        <v>9.042E-2</v>
      </c>
      <c r="BX228" s="9">
        <v>1.67E-3</v>
      </c>
      <c r="BY228" s="9">
        <v>7.0269999999999999E-2</v>
      </c>
      <c r="BZ228" s="9">
        <v>3.7019999999999997E-2</v>
      </c>
      <c r="CA228" s="25">
        <v>5.7110900000000004</v>
      </c>
      <c r="CB228" s="25">
        <v>8.7968700000000002</v>
      </c>
      <c r="CC228" s="9">
        <v>2.8999999999999998E-3</v>
      </c>
      <c r="CD228" s="9">
        <v>1.23E-3</v>
      </c>
      <c r="CE228" s="9">
        <v>5</v>
      </c>
      <c r="CF228" s="9">
        <v>4.1829999999999999E-2</v>
      </c>
      <c r="CG228" s="9">
        <v>0.57203000000000004</v>
      </c>
      <c r="CH228" s="9">
        <v>4.5960000000000001E-2</v>
      </c>
      <c r="CI228" s="9">
        <v>0.50895000000000001</v>
      </c>
      <c r="CJ228" s="9">
        <v>0.38019999999999998</v>
      </c>
      <c r="CK228" s="9">
        <v>0.20535</v>
      </c>
      <c r="CL228" s="9">
        <v>2.5100000000000001E-3</v>
      </c>
      <c r="CM228" s="9">
        <v>2.4799999999999999E-2</v>
      </c>
      <c r="CN228" s="9">
        <v>5</v>
      </c>
      <c r="CO228" s="9">
        <v>1.57E-3</v>
      </c>
      <c r="CP228" s="9">
        <v>2.0199999999999999E-2</v>
      </c>
      <c r="CQ228" s="9">
        <v>5.2389999999999999E-2</v>
      </c>
      <c r="CR228" s="9">
        <v>2.4459999999999999E-2</v>
      </c>
      <c r="CS228" s="9">
        <v>3.6880000000000003E-2</v>
      </c>
      <c r="CT228" s="9">
        <v>1.9130000000000001E-2</v>
      </c>
      <c r="CU228" s="9">
        <v>2.181E-2</v>
      </c>
      <c r="CV228" s="9">
        <v>0.13985</v>
      </c>
      <c r="CW228" s="9">
        <v>5.9999999999999995E-4</v>
      </c>
      <c r="CX228" s="9">
        <v>2.001E-2</v>
      </c>
      <c r="CY228" s="9">
        <v>1.9310000000000001E-2</v>
      </c>
      <c r="CZ228" s="9">
        <v>3.64E-3</v>
      </c>
      <c r="DA228" s="9">
        <v>5.8700000000000002E-3</v>
      </c>
      <c r="DB228" s="9">
        <v>1.4149999999999999E-2</v>
      </c>
      <c r="DC228" s="9">
        <v>3.3009999999999998E-2</v>
      </c>
      <c r="DD228" s="9">
        <v>2.9099999999999998E-3</v>
      </c>
      <c r="DE228" s="9">
        <v>1.6442600000000001</v>
      </c>
      <c r="DF228" s="9">
        <v>4.1099999999999999E-3</v>
      </c>
      <c r="DG228" s="9">
        <v>3.5799999999999998E-3</v>
      </c>
      <c r="DH228" s="9">
        <v>0.47682999999999998</v>
      </c>
    </row>
    <row r="229" spans="1:112" s="8" customFormat="1" x14ac:dyDescent="0.15">
      <c r="A229" s="9" t="s">
        <v>338</v>
      </c>
      <c r="B229" s="9">
        <v>8.9705899999999996</v>
      </c>
      <c r="C229" s="9">
        <v>37.438279999999999</v>
      </c>
      <c r="D229" s="9">
        <v>6.7678599999999998</v>
      </c>
      <c r="E229" s="9">
        <v>58.940890000000003</v>
      </c>
      <c r="F229" s="9">
        <v>3.7311200000000002</v>
      </c>
      <c r="G229" s="9">
        <v>3.4890500000000002</v>
      </c>
      <c r="H229" s="9">
        <v>1.59985</v>
      </c>
      <c r="I229" s="9">
        <v>9.4399999999999998E-2</v>
      </c>
      <c r="J229" s="9">
        <v>1.0905899999999999</v>
      </c>
      <c r="K229" s="9">
        <v>7.331E-2</v>
      </c>
      <c r="L229" s="9">
        <v>0.37544</v>
      </c>
      <c r="M229" s="9">
        <v>16.520409999999998</v>
      </c>
      <c r="N229" s="9">
        <v>7.0627599999999999</v>
      </c>
      <c r="O229" s="9">
        <v>9.0639999999999998E-2</v>
      </c>
      <c r="P229" s="9">
        <v>0.60414000000000001</v>
      </c>
      <c r="Q229" s="9">
        <v>1.1881299999999999</v>
      </c>
      <c r="R229" s="9">
        <v>5.9959999999999999E-2</v>
      </c>
      <c r="S229" s="9">
        <v>4.9430300000000003</v>
      </c>
      <c r="T229" s="9">
        <v>0.1047</v>
      </c>
      <c r="U229" s="9">
        <v>5.1049999999999998E-2</v>
      </c>
      <c r="V229" s="9">
        <v>0.33357999999999999</v>
      </c>
      <c r="W229" s="9">
        <v>7.5270000000000004E-2</v>
      </c>
      <c r="X229" s="9">
        <v>3.8019999999999998E-2</v>
      </c>
      <c r="Y229" s="9">
        <v>0.30248000000000003</v>
      </c>
      <c r="Z229" s="9">
        <v>8.2900000000000005E-3</v>
      </c>
      <c r="AA229" s="25">
        <v>0.92618999999999996</v>
      </c>
      <c r="AB229" s="25">
        <v>0.55915000000000004</v>
      </c>
      <c r="AC229" s="9">
        <v>8.3210000000000006E-2</v>
      </c>
      <c r="AD229" s="9">
        <v>3.8300000000000001E-3</v>
      </c>
      <c r="AE229" s="9">
        <v>6.1949999999999998E-2</v>
      </c>
      <c r="AF229" s="25">
        <v>5.7636000000000003</v>
      </c>
      <c r="AG229" s="9">
        <v>1.3231900000000001</v>
      </c>
      <c r="AH229" s="9">
        <v>1.2697400000000001</v>
      </c>
      <c r="AI229" s="9">
        <v>0.56938999999999995</v>
      </c>
      <c r="AJ229" s="9">
        <v>0.47175</v>
      </c>
      <c r="AK229" s="9">
        <v>0.44589000000000001</v>
      </c>
      <c r="AL229" s="9">
        <v>0.71792</v>
      </c>
      <c r="AM229" s="9">
        <v>0.69623000000000002</v>
      </c>
      <c r="AN229" s="9">
        <v>3.7100000000000002E-3</v>
      </c>
      <c r="AO229" s="9">
        <v>4.28E-3</v>
      </c>
      <c r="AP229" s="9">
        <v>2.2931499999999998</v>
      </c>
      <c r="AQ229" s="25">
        <v>1.5890000000000001E-2</v>
      </c>
      <c r="AR229" s="9">
        <v>2.5839999999999998E-2</v>
      </c>
      <c r="AS229" s="9">
        <v>7.868E-2</v>
      </c>
      <c r="AT229" s="25">
        <v>0.29715000000000003</v>
      </c>
      <c r="AU229" s="9">
        <v>0.39863999999999999</v>
      </c>
      <c r="AV229" s="25">
        <v>0.6552</v>
      </c>
      <c r="AW229" s="9">
        <v>3.62E-3</v>
      </c>
      <c r="AX229" s="9">
        <v>5</v>
      </c>
      <c r="AY229" s="9">
        <v>0.15551000000000001</v>
      </c>
      <c r="AZ229" s="9">
        <v>6.7299999999999999E-2</v>
      </c>
      <c r="BA229" s="9">
        <v>4.5900000000000003E-3</v>
      </c>
      <c r="BB229" s="9">
        <v>0.19158</v>
      </c>
      <c r="BC229" s="9">
        <v>3.5520000000000003E-2</v>
      </c>
      <c r="BD229" s="9">
        <v>0.10675</v>
      </c>
      <c r="BE229" s="9">
        <v>0.11344</v>
      </c>
      <c r="BF229" s="9">
        <v>1.0622199999999999</v>
      </c>
      <c r="BG229" s="9">
        <v>2.5341499999999999</v>
      </c>
      <c r="BH229" s="9">
        <v>3.6490000000000002E-2</v>
      </c>
      <c r="BI229" s="9">
        <v>0.32996999999999999</v>
      </c>
      <c r="BJ229" s="25">
        <v>0.50871999999999995</v>
      </c>
      <c r="BK229" s="9">
        <v>5</v>
      </c>
      <c r="BL229" s="9">
        <v>3.3689999999999998E-2</v>
      </c>
      <c r="BM229" s="9">
        <v>0.39562000000000003</v>
      </c>
      <c r="BN229" s="9">
        <v>0.20215</v>
      </c>
      <c r="BO229" s="25">
        <v>0.29375000000000001</v>
      </c>
      <c r="BP229" s="9">
        <v>2.33E-3</v>
      </c>
      <c r="BQ229" s="9">
        <v>1.477E-2</v>
      </c>
      <c r="BR229" s="9">
        <v>6.5780000000000005E-2</v>
      </c>
      <c r="BS229" s="9">
        <v>3.8679999999999999E-2</v>
      </c>
      <c r="BT229" s="9">
        <v>1.3600000000000001E-3</v>
      </c>
      <c r="BU229" s="25">
        <v>6.0769999999999998E-2</v>
      </c>
      <c r="BV229" s="9">
        <v>2.11382</v>
      </c>
      <c r="BW229" s="9">
        <v>0.15339</v>
      </c>
      <c r="BX229" s="9">
        <v>5.4000000000000001E-4</v>
      </c>
      <c r="BY229" s="9">
        <v>8.2049999999999998E-2</v>
      </c>
      <c r="BZ229" s="9">
        <v>3.5430000000000003E-2</v>
      </c>
      <c r="CA229" s="25">
        <v>6.2143300000000004</v>
      </c>
      <c r="CB229" s="25">
        <v>13.19111</v>
      </c>
      <c r="CC229" s="9">
        <v>2.5100000000000001E-3</v>
      </c>
      <c r="CD229" s="9">
        <v>2.3999999999999998E-3</v>
      </c>
      <c r="CE229" s="9">
        <v>5</v>
      </c>
      <c r="CF229" s="9">
        <v>5.1119999999999999E-2</v>
      </c>
      <c r="CG229" s="9">
        <v>0.71177999999999997</v>
      </c>
      <c r="CH229" s="9">
        <v>5.9839999999999997E-2</v>
      </c>
      <c r="CI229" s="9">
        <v>0.67122999999999999</v>
      </c>
      <c r="CJ229" s="9">
        <v>0.48968</v>
      </c>
      <c r="CK229" s="9">
        <v>0.44855</v>
      </c>
      <c r="CL229" s="9">
        <v>3.3400000000000001E-3</v>
      </c>
      <c r="CM229" s="9">
        <v>3.533E-2</v>
      </c>
      <c r="CN229" s="9">
        <v>5</v>
      </c>
      <c r="CO229" s="9">
        <v>1.3699999999999999E-3</v>
      </c>
      <c r="CP229" s="9">
        <v>2.4469999999999999E-2</v>
      </c>
      <c r="CQ229" s="9">
        <v>6.4619999999999997E-2</v>
      </c>
      <c r="CR229" s="9">
        <v>3.107E-2</v>
      </c>
      <c r="CS229" s="9">
        <v>5.704E-2</v>
      </c>
      <c r="CT229" s="9">
        <v>2.75E-2</v>
      </c>
      <c r="CU229" s="9">
        <v>2.989E-2</v>
      </c>
      <c r="CV229" s="9">
        <v>0.20394000000000001</v>
      </c>
      <c r="CW229" s="9">
        <v>6.9999999999999999E-4</v>
      </c>
      <c r="CX229" s="9">
        <v>2.453E-2</v>
      </c>
      <c r="CY229" s="9">
        <v>2.793E-2</v>
      </c>
      <c r="CZ229" s="9">
        <v>4.0800000000000003E-3</v>
      </c>
      <c r="DA229" s="9">
        <v>2.8900000000000002E-3</v>
      </c>
      <c r="DB229" s="9">
        <v>2.001E-2</v>
      </c>
      <c r="DC229" s="9">
        <v>4.267E-2</v>
      </c>
      <c r="DD229" s="9">
        <v>3.1199999999999999E-3</v>
      </c>
      <c r="DE229" s="9">
        <v>1.72604</v>
      </c>
      <c r="DF229" s="9">
        <v>4.3E-3</v>
      </c>
      <c r="DG229" s="9">
        <v>3.0400000000000002E-3</v>
      </c>
      <c r="DH229" s="9">
        <v>0.46777999999999997</v>
      </c>
    </row>
    <row r="230" spans="1:112" s="8" customFormat="1" x14ac:dyDescent="0.15">
      <c r="A230" s="9" t="s">
        <v>339</v>
      </c>
      <c r="B230" s="9">
        <v>11.161210000000001</v>
      </c>
      <c r="C230" s="9">
        <v>37.439140000000002</v>
      </c>
      <c r="D230" s="9">
        <v>8.1312099999999994</v>
      </c>
      <c r="E230" s="9">
        <v>73.460030000000003</v>
      </c>
      <c r="F230" s="9">
        <v>3.0570200000000001</v>
      </c>
      <c r="G230" s="9">
        <v>3.125</v>
      </c>
      <c r="H230" s="9">
        <v>1.4683600000000001</v>
      </c>
      <c r="I230" s="9">
        <v>4.2229999999999997E-2</v>
      </c>
      <c r="J230" s="9">
        <v>0.80591999999999997</v>
      </c>
      <c r="K230" s="9">
        <v>2.15E-3</v>
      </c>
      <c r="L230" s="9">
        <v>0.19689000000000001</v>
      </c>
      <c r="M230" s="9">
        <v>9.7524599999999992</v>
      </c>
      <c r="N230" s="9">
        <v>4.1238700000000001</v>
      </c>
      <c r="O230" s="9">
        <v>7.2440000000000004E-2</v>
      </c>
      <c r="P230" s="9">
        <v>0.59123999999999999</v>
      </c>
      <c r="Q230" s="9">
        <v>1.84362</v>
      </c>
      <c r="R230" s="9">
        <v>6.2560000000000004E-2</v>
      </c>
      <c r="S230" s="9">
        <v>1.8888400000000001</v>
      </c>
      <c r="T230" s="9">
        <v>0.17938000000000001</v>
      </c>
      <c r="U230" s="9">
        <v>4.7169999999999997E-2</v>
      </c>
      <c r="V230" s="9">
        <v>0.30942999999999998</v>
      </c>
      <c r="W230" s="9">
        <v>0.12755</v>
      </c>
      <c r="X230" s="9">
        <v>1.7010000000000001E-2</v>
      </c>
      <c r="Y230" s="9">
        <v>0.11906</v>
      </c>
      <c r="Z230" s="9">
        <v>5.11E-3</v>
      </c>
      <c r="AA230" s="25">
        <v>0.59319999999999995</v>
      </c>
      <c r="AB230" s="25">
        <v>6.4714700000000001</v>
      </c>
      <c r="AC230" s="9">
        <v>7.7850000000000003E-2</v>
      </c>
      <c r="AD230" s="9">
        <v>3.7299999999999998E-3</v>
      </c>
      <c r="AE230" s="9">
        <v>6.9110000000000005E-2</v>
      </c>
      <c r="AF230" s="25">
        <v>5.0585399999999998</v>
      </c>
      <c r="AG230" s="9">
        <v>0.68476000000000004</v>
      </c>
      <c r="AH230" s="9">
        <v>1.0108600000000001</v>
      </c>
      <c r="AI230" s="9">
        <v>0.64256999999999997</v>
      </c>
      <c r="AJ230" s="9">
        <v>0.45987</v>
      </c>
      <c r="AK230" s="9">
        <v>0.25058000000000002</v>
      </c>
      <c r="AL230" s="9">
        <v>0.68613999999999997</v>
      </c>
      <c r="AM230" s="9">
        <v>0.90163000000000004</v>
      </c>
      <c r="AN230" s="9">
        <v>7.6400000000000001E-3</v>
      </c>
      <c r="AO230" s="9">
        <v>3.8260000000000002E-2</v>
      </c>
      <c r="AP230" s="9">
        <v>3.0868500000000001</v>
      </c>
      <c r="AQ230" s="25">
        <v>8.3999999999999995E-3</v>
      </c>
      <c r="AR230" s="9">
        <v>1.899E-2</v>
      </c>
      <c r="AS230" s="9">
        <v>8.2729999999999998E-2</v>
      </c>
      <c r="AT230" s="25">
        <v>0.27478000000000002</v>
      </c>
      <c r="AU230" s="9">
        <v>0.48099999999999998</v>
      </c>
      <c r="AV230" s="25">
        <v>0.74672000000000005</v>
      </c>
      <c r="AW230" s="9">
        <v>4.2399999999999998E-3</v>
      </c>
      <c r="AX230" s="9">
        <v>5</v>
      </c>
      <c r="AY230" s="9">
        <v>0.13708000000000001</v>
      </c>
      <c r="AZ230" s="9">
        <v>0.13722999999999999</v>
      </c>
      <c r="BA230" s="9">
        <v>4.2500000000000003E-3</v>
      </c>
      <c r="BB230" s="9">
        <v>0.1709</v>
      </c>
      <c r="BC230" s="9">
        <v>3.2500000000000001E-2</v>
      </c>
      <c r="BD230" s="9">
        <v>0.11308</v>
      </c>
      <c r="BE230" s="9">
        <v>0.10780000000000001</v>
      </c>
      <c r="BF230" s="9">
        <v>1.4288700000000001</v>
      </c>
      <c r="BG230" s="9">
        <v>3.3469699999999998</v>
      </c>
      <c r="BH230" s="9">
        <v>3.508E-2</v>
      </c>
      <c r="BI230" s="9">
        <v>0.33355000000000001</v>
      </c>
      <c r="BJ230" s="25">
        <v>0.73141999999999996</v>
      </c>
      <c r="BK230" s="9">
        <v>5</v>
      </c>
      <c r="BL230" s="9">
        <v>2.7699999999999999E-2</v>
      </c>
      <c r="BM230" s="9">
        <v>0.25575999999999999</v>
      </c>
      <c r="BN230" s="9">
        <v>0.16305</v>
      </c>
      <c r="BO230" s="25">
        <v>0.28478999999999999</v>
      </c>
      <c r="BP230" s="9">
        <v>5.5599999999999998E-3</v>
      </c>
      <c r="BQ230" s="9">
        <v>1.5219999999999999E-2</v>
      </c>
      <c r="BR230" s="9">
        <v>6.8210000000000007E-2</v>
      </c>
      <c r="BS230" s="9">
        <v>3.4630000000000001E-2</v>
      </c>
      <c r="BT230" s="9">
        <v>2.4000000000000001E-4</v>
      </c>
      <c r="BU230" s="25">
        <v>6.948E-2</v>
      </c>
      <c r="BV230" s="9">
        <v>1.7571300000000001</v>
      </c>
      <c r="BW230" s="9">
        <v>0.15581999999999999</v>
      </c>
      <c r="BX230" s="9">
        <v>2.4099999999999998E-3</v>
      </c>
      <c r="BY230" s="9">
        <v>7.4329999999999993E-2</v>
      </c>
      <c r="BZ230" s="9">
        <v>3.0460000000000001E-2</v>
      </c>
      <c r="CA230" s="25">
        <v>6.6181700000000001</v>
      </c>
      <c r="CB230" s="25">
        <v>10.159369999999999</v>
      </c>
      <c r="CC230" s="9">
        <v>1.5399999999999999E-3</v>
      </c>
      <c r="CD230" s="9">
        <v>7.6000000000000004E-4</v>
      </c>
      <c r="CE230" s="9">
        <v>5</v>
      </c>
      <c r="CF230" s="9">
        <v>5.3879999999999997E-2</v>
      </c>
      <c r="CG230" s="9">
        <v>0.63302999999999998</v>
      </c>
      <c r="CH230" s="9">
        <v>6.3339999999999994E-2</v>
      </c>
      <c r="CI230" s="9">
        <v>0.65739000000000003</v>
      </c>
      <c r="CJ230" s="9">
        <v>0.48096</v>
      </c>
      <c r="CK230" s="9">
        <v>0.32551999999999998</v>
      </c>
      <c r="CL230" s="9">
        <v>2.8E-3</v>
      </c>
      <c r="CM230" s="9">
        <v>3.7089999999999998E-2</v>
      </c>
      <c r="CN230" s="9">
        <v>5</v>
      </c>
      <c r="CO230" s="9">
        <v>2.1099999999999999E-3</v>
      </c>
      <c r="CP230" s="9">
        <v>3.2239999999999998E-2</v>
      </c>
      <c r="CQ230" s="9">
        <v>8.3930000000000005E-2</v>
      </c>
      <c r="CR230" s="9">
        <v>3.968E-2</v>
      </c>
      <c r="CS230" s="9">
        <v>7.2929999999999995E-2</v>
      </c>
      <c r="CT230" s="9">
        <v>3.3270000000000001E-2</v>
      </c>
      <c r="CU230" s="9">
        <v>3.7170000000000002E-2</v>
      </c>
      <c r="CV230" s="9">
        <v>0.24904000000000001</v>
      </c>
      <c r="CW230" s="9">
        <v>1.5299999999999999E-3</v>
      </c>
      <c r="CX230" s="9">
        <v>2.094E-2</v>
      </c>
      <c r="CY230" s="9">
        <v>3.329E-2</v>
      </c>
      <c r="CZ230" s="9">
        <v>4.7099999999999998E-3</v>
      </c>
      <c r="DA230" s="9">
        <v>1.013E-2</v>
      </c>
      <c r="DB230" s="9">
        <v>3.458E-2</v>
      </c>
      <c r="DC230" s="9">
        <v>5.4089999999999999E-2</v>
      </c>
      <c r="DD230" s="9">
        <v>4.7000000000000002E-3</v>
      </c>
      <c r="DE230" s="9">
        <v>3.3568600000000002</v>
      </c>
      <c r="DF230" s="9">
        <v>5.0099999999999997E-3</v>
      </c>
      <c r="DG230" s="9">
        <v>2.16E-3</v>
      </c>
      <c r="DH230" s="9">
        <v>0.36027999999999999</v>
      </c>
    </row>
    <row r="231" spans="1:112" s="8" customFormat="1" x14ac:dyDescent="0.15">
      <c r="A231" s="9" t="s">
        <v>340</v>
      </c>
      <c r="B231" s="9">
        <v>6.4384899999999998</v>
      </c>
      <c r="C231" s="9">
        <v>6.4991300000000001</v>
      </c>
      <c r="D231" s="9">
        <v>15.78537</v>
      </c>
      <c r="E231" s="9">
        <v>3.8468100000000001</v>
      </c>
      <c r="F231" s="9">
        <v>4.5211899999999998</v>
      </c>
      <c r="G231" s="9">
        <v>8.6538900000000005</v>
      </c>
      <c r="H231" s="9">
        <v>3.0756100000000002</v>
      </c>
      <c r="I231" s="9">
        <v>0.35126000000000002</v>
      </c>
      <c r="J231" s="9">
        <v>0.24843000000000001</v>
      </c>
      <c r="K231" s="9">
        <v>0.25953999999999999</v>
      </c>
      <c r="L231" s="9">
        <v>0.41847000000000001</v>
      </c>
      <c r="M231" s="9">
        <v>14.930630000000001</v>
      </c>
      <c r="N231" s="9">
        <v>6.82158</v>
      </c>
      <c r="O231" s="9">
        <v>4.394E-2</v>
      </c>
      <c r="P231" s="9">
        <v>0.57452000000000003</v>
      </c>
      <c r="Q231" s="9">
        <v>2.0611100000000002</v>
      </c>
      <c r="R231" s="9">
        <v>7.6340000000000005E-2</v>
      </c>
      <c r="S231" s="9">
        <v>0.22434000000000001</v>
      </c>
      <c r="T231" s="9">
        <v>5.2330000000000002E-2</v>
      </c>
      <c r="U231" s="9">
        <v>3.4500000000000003E-2</v>
      </c>
      <c r="V231" s="9">
        <v>0.71853</v>
      </c>
      <c r="W231" s="9">
        <v>0.19661999999999999</v>
      </c>
      <c r="X231" s="9">
        <v>0.29347000000000001</v>
      </c>
      <c r="Y231" s="9">
        <v>3.5040000000000002E-2</v>
      </c>
      <c r="Z231" s="9">
        <v>0.37740000000000001</v>
      </c>
      <c r="AA231" s="25">
        <v>0.45593</v>
      </c>
      <c r="AB231" s="25">
        <v>0.92730999999999997</v>
      </c>
      <c r="AC231" s="9">
        <v>8.8730000000000003E-2</v>
      </c>
      <c r="AD231" s="9">
        <v>6.0800000000000003E-3</v>
      </c>
      <c r="AE231" s="9">
        <v>0.25353999999999999</v>
      </c>
      <c r="AF231" s="25">
        <v>7.1934199999999997</v>
      </c>
      <c r="AG231" s="9">
        <v>0.95133999999999996</v>
      </c>
      <c r="AH231" s="9">
        <v>4.7188499999999998</v>
      </c>
      <c r="AI231" s="9">
        <v>2.9740700000000002</v>
      </c>
      <c r="AJ231" s="9">
        <v>2.0034399999999999</v>
      </c>
      <c r="AK231" s="9">
        <v>0.65068999999999999</v>
      </c>
      <c r="AL231" s="9">
        <v>7.1815199999999999</v>
      </c>
      <c r="AM231" s="9">
        <v>2.3104900000000002</v>
      </c>
      <c r="AN231" s="9">
        <v>1.3270000000000001E-2</v>
      </c>
      <c r="AO231" s="9">
        <v>5.2249999999999998E-2</v>
      </c>
      <c r="AP231" s="9">
        <v>2.2631600000000001</v>
      </c>
      <c r="AQ231" s="25">
        <v>0.19800000000000001</v>
      </c>
      <c r="AR231" s="9">
        <v>4.7160000000000001E-2</v>
      </c>
      <c r="AS231" s="9">
        <v>0.16689000000000001</v>
      </c>
      <c r="AT231" s="25">
        <v>0.20332</v>
      </c>
      <c r="AU231" s="9">
        <v>0.70304</v>
      </c>
      <c r="AV231" s="25">
        <v>3.2560600000000002</v>
      </c>
      <c r="AW231" s="9">
        <v>6.9699999999999996E-3</v>
      </c>
      <c r="AX231" s="9">
        <v>5</v>
      </c>
      <c r="AY231" s="9">
        <v>0.41855999999999999</v>
      </c>
      <c r="AZ231" s="9">
        <v>0.84440000000000004</v>
      </c>
      <c r="BA231" s="9">
        <v>5.0899999999999999E-3</v>
      </c>
      <c r="BB231" s="9">
        <v>4.5889499999999996</v>
      </c>
      <c r="BC231" s="9">
        <v>0.16051000000000001</v>
      </c>
      <c r="BD231" s="9">
        <v>0.47617999999999999</v>
      </c>
      <c r="BE231" s="9">
        <v>0.1565</v>
      </c>
      <c r="BF231" s="9">
        <v>2.5395799999999999</v>
      </c>
      <c r="BG231" s="9">
        <v>8.2842199999999995</v>
      </c>
      <c r="BH231" s="9">
        <v>0.24812000000000001</v>
      </c>
      <c r="BI231" s="9">
        <v>0.59402999999999995</v>
      </c>
      <c r="BJ231" s="25">
        <v>0.18135000000000001</v>
      </c>
      <c r="BK231" s="9">
        <v>5</v>
      </c>
      <c r="BL231" s="9">
        <v>0.37057000000000001</v>
      </c>
      <c r="BM231" s="9">
        <v>0.54737999999999998</v>
      </c>
      <c r="BN231" s="9">
        <v>0.77085999999999999</v>
      </c>
      <c r="BO231" s="25">
        <v>0.22728999999999999</v>
      </c>
      <c r="BP231" s="9">
        <v>6.6299999999999996E-3</v>
      </c>
      <c r="BQ231" s="9">
        <v>7.5929999999999997E-2</v>
      </c>
      <c r="BR231" s="9">
        <v>0.12088</v>
      </c>
      <c r="BS231" s="9">
        <v>8.6620000000000003E-2</v>
      </c>
      <c r="BT231" s="9">
        <v>2.3900000000000002E-3</v>
      </c>
      <c r="BU231" s="25">
        <v>1.51169</v>
      </c>
      <c r="BV231" s="9">
        <v>4.6316100000000002</v>
      </c>
      <c r="BW231" s="9">
        <v>0.20785000000000001</v>
      </c>
      <c r="BX231" s="9">
        <v>1.1999999999999999E-3</v>
      </c>
      <c r="BY231" s="9">
        <v>0.12867999999999999</v>
      </c>
      <c r="BZ231" s="9">
        <v>0.10682999999999999</v>
      </c>
      <c r="CA231" s="25">
        <v>10.901439999999999</v>
      </c>
      <c r="CB231" s="25">
        <v>17.51905</v>
      </c>
      <c r="CC231" s="9">
        <v>3.2299999999999998E-3</v>
      </c>
      <c r="CD231" s="9">
        <v>1.25E-3</v>
      </c>
      <c r="CE231" s="9">
        <v>5</v>
      </c>
      <c r="CF231" s="9">
        <v>1.1722600000000001</v>
      </c>
      <c r="CG231" s="9">
        <v>1.4490000000000001</v>
      </c>
      <c r="CH231" s="9">
        <v>0.10100000000000001</v>
      </c>
      <c r="CI231" s="9">
        <v>1.4556199999999999</v>
      </c>
      <c r="CJ231" s="9">
        <v>1.0700799999999999</v>
      </c>
      <c r="CK231" s="9">
        <v>0.61192000000000002</v>
      </c>
      <c r="CL231" s="9">
        <v>3.16E-3</v>
      </c>
      <c r="CM231" s="9">
        <v>8.8789999999999994E-2</v>
      </c>
      <c r="CN231" s="9">
        <v>5</v>
      </c>
      <c r="CO231" s="9">
        <v>3.31E-3</v>
      </c>
      <c r="CP231" s="9">
        <v>5.2240000000000002E-2</v>
      </c>
      <c r="CQ231" s="9">
        <v>0.13986000000000001</v>
      </c>
      <c r="CR231" s="9">
        <v>6.6820000000000004E-2</v>
      </c>
      <c r="CS231" s="9">
        <v>0.12765000000000001</v>
      </c>
      <c r="CT231" s="9">
        <v>5.4890000000000001E-2</v>
      </c>
      <c r="CU231" s="9">
        <v>6.4149999999999999E-2</v>
      </c>
      <c r="CV231" s="9">
        <v>0.39412000000000003</v>
      </c>
      <c r="CW231" s="9">
        <v>3.7200000000000002E-3</v>
      </c>
      <c r="CX231" s="9">
        <v>9.1399999999999995E-2</v>
      </c>
      <c r="CY231" s="9">
        <v>5.8880000000000002E-2</v>
      </c>
      <c r="CZ231" s="9">
        <v>2.0200000000000001E-3</v>
      </c>
      <c r="DA231" s="9">
        <v>1.5599999999999999E-2</v>
      </c>
      <c r="DB231" s="9">
        <v>4.3150000000000001E-2</v>
      </c>
      <c r="DC231" s="9">
        <v>0.10324</v>
      </c>
      <c r="DD231" s="9">
        <v>9.4500000000000001E-3</v>
      </c>
      <c r="DE231" s="9">
        <v>3.6867399999999999</v>
      </c>
      <c r="DF231" s="9">
        <v>7.5300000000000002E-3</v>
      </c>
      <c r="DG231" s="9">
        <v>6.2300000000000003E-3</v>
      </c>
      <c r="DH231" s="9">
        <v>0.58855000000000002</v>
      </c>
    </row>
    <row r="232" spans="1:112" s="8" customFormat="1" x14ac:dyDescent="0.15">
      <c r="A232" s="9" t="s">
        <v>341</v>
      </c>
      <c r="B232" s="9">
        <v>3.54413</v>
      </c>
      <c r="C232" s="9">
        <v>1.6362399999999999</v>
      </c>
      <c r="D232" s="9">
        <v>3.7679200000000002</v>
      </c>
      <c r="E232" s="9">
        <v>0.63475999999999999</v>
      </c>
      <c r="F232" s="9">
        <v>2.19536</v>
      </c>
      <c r="G232" s="9">
        <v>2.19882</v>
      </c>
      <c r="H232" s="9">
        <v>1.60545</v>
      </c>
      <c r="I232" s="9">
        <v>7.1199999999999999E-2</v>
      </c>
      <c r="J232" s="9">
        <v>6.0249999999999998E-2</v>
      </c>
      <c r="K232" s="9">
        <v>1.7809999999999999E-2</v>
      </c>
      <c r="L232" s="9">
        <v>0.10705000000000001</v>
      </c>
      <c r="M232" s="9">
        <v>9.6853400000000001</v>
      </c>
      <c r="N232" s="9">
        <v>3.95932</v>
      </c>
      <c r="O232" s="9">
        <v>5.919E-2</v>
      </c>
      <c r="P232" s="9">
        <v>0.37151000000000001</v>
      </c>
      <c r="Q232" s="9">
        <v>1.20825</v>
      </c>
      <c r="R232" s="9">
        <v>8.3949999999999997E-2</v>
      </c>
      <c r="S232" s="9">
        <v>4.9279999999999997E-2</v>
      </c>
      <c r="T232" s="9">
        <v>3.6459999999999999E-2</v>
      </c>
      <c r="U232" s="9">
        <v>5.5960000000000003E-2</v>
      </c>
      <c r="V232" s="9">
        <v>0.32428000000000001</v>
      </c>
      <c r="W232" s="9">
        <v>2.3539999999999998E-2</v>
      </c>
      <c r="X232" s="9">
        <v>2.537E-2</v>
      </c>
      <c r="Y232" s="9">
        <v>3.4049999999999997E-2</v>
      </c>
      <c r="Z232" s="9">
        <v>7.9100000000000004E-3</v>
      </c>
      <c r="AA232" s="25">
        <v>0.28161000000000003</v>
      </c>
      <c r="AB232" s="25">
        <v>0.54491999999999996</v>
      </c>
      <c r="AC232" s="9">
        <v>9.1649999999999995E-2</v>
      </c>
      <c r="AD232" s="9">
        <v>4.8799999999999998E-3</v>
      </c>
      <c r="AE232" s="9">
        <v>6.3789999999999999E-2</v>
      </c>
      <c r="AF232" s="25">
        <v>6.0525000000000002</v>
      </c>
      <c r="AG232" s="9">
        <v>0.97516000000000003</v>
      </c>
      <c r="AH232" s="9">
        <v>2.9597899999999999</v>
      </c>
      <c r="AI232" s="9">
        <v>0.69252000000000002</v>
      </c>
      <c r="AJ232" s="9">
        <v>0.45768999999999999</v>
      </c>
      <c r="AK232" s="9">
        <v>0.13736000000000001</v>
      </c>
      <c r="AL232" s="9">
        <v>0.85085</v>
      </c>
      <c r="AM232" s="9">
        <v>0.43236999999999998</v>
      </c>
      <c r="AN232" s="9">
        <v>5.8700000000000002E-3</v>
      </c>
      <c r="AO232" s="9">
        <v>1.8089999999999998E-2</v>
      </c>
      <c r="AP232" s="9">
        <v>0.68625000000000003</v>
      </c>
      <c r="AQ232" s="25">
        <v>9.146E-2</v>
      </c>
      <c r="AR232" s="9">
        <v>1.9230000000000001E-2</v>
      </c>
      <c r="AS232" s="9">
        <v>6.1190000000000001E-2</v>
      </c>
      <c r="AT232" s="25">
        <v>0.1925</v>
      </c>
      <c r="AU232" s="9">
        <v>0.20032</v>
      </c>
      <c r="AV232" s="25">
        <v>1.4367300000000001</v>
      </c>
      <c r="AW232" s="9">
        <v>5.9100000000000003E-3</v>
      </c>
      <c r="AX232" s="9">
        <v>5</v>
      </c>
      <c r="AY232" s="9">
        <v>0.25279000000000001</v>
      </c>
      <c r="AZ232" s="9">
        <v>0.20150000000000001</v>
      </c>
      <c r="BA232" s="9">
        <v>2.6800000000000001E-3</v>
      </c>
      <c r="BB232" s="9">
        <v>0.23376</v>
      </c>
      <c r="BC232" s="9">
        <v>5.8569999999999997E-2</v>
      </c>
      <c r="BD232" s="9">
        <v>0.17480000000000001</v>
      </c>
      <c r="BE232" s="9">
        <v>0.13452</v>
      </c>
      <c r="BF232" s="9">
        <v>1.8164</v>
      </c>
      <c r="BG232" s="9">
        <v>0.98968999999999996</v>
      </c>
      <c r="BH232" s="9">
        <v>4.2729999999999997E-2</v>
      </c>
      <c r="BI232" s="9">
        <v>0.33678999999999998</v>
      </c>
      <c r="BJ232" s="25">
        <v>0.37674000000000002</v>
      </c>
      <c r="BK232" s="9">
        <v>5</v>
      </c>
      <c r="BL232" s="9">
        <v>0.20827999999999999</v>
      </c>
      <c r="BM232" s="9">
        <v>0.38207999999999998</v>
      </c>
      <c r="BN232" s="9">
        <v>0.52556999999999998</v>
      </c>
      <c r="BO232" s="25">
        <v>0.26163999999999998</v>
      </c>
      <c r="BP232" s="9">
        <v>5.28E-3</v>
      </c>
      <c r="BQ232" s="9">
        <v>2.06E-2</v>
      </c>
      <c r="BR232" s="9">
        <v>7.5429999999999997E-2</v>
      </c>
      <c r="BS232" s="9">
        <v>5.7410000000000003E-2</v>
      </c>
      <c r="BT232" s="9">
        <v>1.5499999999999999E-3</v>
      </c>
      <c r="BU232" s="25">
        <v>0.21762000000000001</v>
      </c>
      <c r="BV232" s="9">
        <v>2.8634599999999999</v>
      </c>
      <c r="BW232" s="9">
        <v>0.15983</v>
      </c>
      <c r="BX232" s="9">
        <v>9.3999999999999997E-4</v>
      </c>
      <c r="BY232" s="9">
        <v>9.9510000000000001E-2</v>
      </c>
      <c r="BZ232" s="9">
        <v>8.9779999999999999E-2</v>
      </c>
      <c r="CA232" s="25">
        <v>7.0620399999999997</v>
      </c>
      <c r="CB232" s="25">
        <v>17.679349999999999</v>
      </c>
      <c r="CC232" s="9">
        <v>2.4599999999999999E-3</v>
      </c>
      <c r="CD232" s="9">
        <v>9.5E-4</v>
      </c>
      <c r="CE232" s="9">
        <v>5</v>
      </c>
      <c r="CF232" s="9">
        <v>9.0690000000000007E-2</v>
      </c>
      <c r="CG232" s="9">
        <v>1.11744</v>
      </c>
      <c r="CH232" s="9">
        <v>7.5829999999999995E-2</v>
      </c>
      <c r="CI232" s="9">
        <v>1.0822499999999999</v>
      </c>
      <c r="CJ232" s="9">
        <v>0.80201</v>
      </c>
      <c r="CK232" s="9">
        <v>0.55020000000000002</v>
      </c>
      <c r="CL232" s="9">
        <v>1.91E-3</v>
      </c>
      <c r="CM232" s="9">
        <v>4.444E-2</v>
      </c>
      <c r="CN232" s="9">
        <v>5</v>
      </c>
      <c r="CO232" s="9">
        <v>3.5999999999999999E-3</v>
      </c>
      <c r="CP232" s="9">
        <v>3.9280000000000002E-2</v>
      </c>
      <c r="CQ232" s="9">
        <v>0.10284</v>
      </c>
      <c r="CR232" s="9">
        <v>4.8129999999999999E-2</v>
      </c>
      <c r="CS232" s="9">
        <v>0.10577</v>
      </c>
      <c r="CT232" s="9">
        <v>3.9230000000000001E-2</v>
      </c>
      <c r="CU232" s="9">
        <v>4.7480000000000001E-2</v>
      </c>
      <c r="CV232" s="9">
        <v>0.30103000000000002</v>
      </c>
      <c r="CW232" s="9">
        <v>3.1900000000000001E-3</v>
      </c>
      <c r="CX232" s="9">
        <v>4.9610000000000001E-2</v>
      </c>
      <c r="CY232" s="9">
        <v>4.4749999999999998E-2</v>
      </c>
      <c r="CZ232" s="9">
        <v>3.6099999999999999E-3</v>
      </c>
      <c r="DA232" s="9">
        <v>1.6140000000000002E-2</v>
      </c>
      <c r="DB232" s="9">
        <v>3.3320000000000002E-2</v>
      </c>
      <c r="DC232" s="9">
        <v>7.0370000000000002E-2</v>
      </c>
      <c r="DD232" s="9">
        <v>6.13E-3</v>
      </c>
      <c r="DE232" s="9">
        <v>3.52121</v>
      </c>
      <c r="DF232" s="9">
        <v>9.8700000000000003E-3</v>
      </c>
      <c r="DG232" s="9">
        <v>4.5700000000000003E-3</v>
      </c>
      <c r="DH232" s="9">
        <v>0.44675999999999999</v>
      </c>
    </row>
    <row r="233" spans="1:112" s="8" customFormat="1" x14ac:dyDescent="0.15">
      <c r="A233" s="9" t="s">
        <v>342</v>
      </c>
      <c r="B233" s="9">
        <v>3.0653299999999999</v>
      </c>
      <c r="C233" s="9">
        <v>1.61765</v>
      </c>
      <c r="D233" s="9">
        <v>3.0162900000000001</v>
      </c>
      <c r="E233" s="9">
        <v>0.26650000000000001</v>
      </c>
      <c r="F233" s="9">
        <v>2.5778599999999998</v>
      </c>
      <c r="G233" s="9">
        <v>2.0542600000000002</v>
      </c>
      <c r="H233" s="9">
        <v>1.2315700000000001</v>
      </c>
      <c r="I233" s="9">
        <v>6.2839999999999993E-2</v>
      </c>
      <c r="J233" s="9">
        <v>4.8820000000000002E-2</v>
      </c>
      <c r="K233" s="9">
        <v>1.3769999999999999E-2</v>
      </c>
      <c r="L233" s="9">
        <v>8.8480000000000003E-2</v>
      </c>
      <c r="M233" s="9">
        <v>12.905480000000001</v>
      </c>
      <c r="N233" s="9">
        <v>4.6119700000000003</v>
      </c>
      <c r="O233" s="9">
        <v>4.0329999999999998E-2</v>
      </c>
      <c r="P233" s="9">
        <v>0.33132</v>
      </c>
      <c r="Q233" s="9">
        <v>2.1922600000000001</v>
      </c>
      <c r="R233" s="9">
        <v>6.3930000000000001E-2</v>
      </c>
      <c r="S233" s="9">
        <v>6.0170000000000001E-2</v>
      </c>
      <c r="T233" s="9">
        <v>4.4880000000000003E-2</v>
      </c>
      <c r="U233" s="9">
        <v>5.8369999999999998E-2</v>
      </c>
      <c r="V233" s="9">
        <v>0.33572000000000002</v>
      </c>
      <c r="W233" s="9">
        <v>1.108E-2</v>
      </c>
      <c r="X233" s="9">
        <v>2.41E-2</v>
      </c>
      <c r="Y233" s="9">
        <v>4.2880000000000001E-2</v>
      </c>
      <c r="Z233" s="9">
        <v>1.92E-3</v>
      </c>
      <c r="AA233" s="25">
        <v>0.30863000000000002</v>
      </c>
      <c r="AB233" s="25">
        <v>0.49419000000000002</v>
      </c>
      <c r="AC233" s="9">
        <v>9.2079999999999995E-2</v>
      </c>
      <c r="AD233" s="9">
        <v>1.58E-3</v>
      </c>
      <c r="AE233" s="9">
        <v>4.1209999999999997E-2</v>
      </c>
      <c r="AF233" s="25">
        <v>6.2147899999999998</v>
      </c>
      <c r="AG233" s="9">
        <v>1.40124</v>
      </c>
      <c r="AH233" s="9">
        <v>2.0041899999999999</v>
      </c>
      <c r="AI233" s="9">
        <v>0.26112000000000002</v>
      </c>
      <c r="AJ233" s="9">
        <v>0.25774999999999998</v>
      </c>
      <c r="AK233" s="9">
        <v>0.12479</v>
      </c>
      <c r="AL233" s="9">
        <v>0.64676999999999996</v>
      </c>
      <c r="AM233" s="9">
        <v>0.29654999999999998</v>
      </c>
      <c r="AN233" s="9">
        <v>1.9499999999999999E-3</v>
      </c>
      <c r="AO233" s="9">
        <v>1.4409999999999999E-2</v>
      </c>
      <c r="AP233" s="9">
        <v>0.55415000000000003</v>
      </c>
      <c r="AQ233" s="25">
        <v>0.12803</v>
      </c>
      <c r="AR233" s="9">
        <v>1.3639999999999999E-2</v>
      </c>
      <c r="AS233" s="9">
        <v>5.0090000000000003E-2</v>
      </c>
      <c r="AT233" s="25">
        <v>0.19491</v>
      </c>
      <c r="AU233" s="9">
        <v>0.12520999999999999</v>
      </c>
      <c r="AV233" s="25">
        <v>1.0954600000000001</v>
      </c>
      <c r="AW233" s="9">
        <v>4.7699999999999999E-3</v>
      </c>
      <c r="AX233" s="9">
        <v>5</v>
      </c>
      <c r="AY233" s="9">
        <v>0.22567999999999999</v>
      </c>
      <c r="AZ233" s="9">
        <v>0.18126</v>
      </c>
      <c r="BA233" s="9">
        <v>4.4600000000000004E-3</v>
      </c>
      <c r="BB233" s="9">
        <v>0.16825000000000001</v>
      </c>
      <c r="BC233" s="9">
        <v>3.483E-2</v>
      </c>
      <c r="BD233" s="9">
        <v>0.11441</v>
      </c>
      <c r="BE233" s="9">
        <v>0.15179000000000001</v>
      </c>
      <c r="BF233" s="9">
        <v>1.25359</v>
      </c>
      <c r="BG233" s="9">
        <v>1.1006499999999999</v>
      </c>
      <c r="BH233" s="9">
        <v>3.2199999999999999E-2</v>
      </c>
      <c r="BI233" s="9">
        <v>0.27360000000000001</v>
      </c>
      <c r="BJ233" s="25">
        <v>0.44679000000000002</v>
      </c>
      <c r="BK233" s="9">
        <v>5</v>
      </c>
      <c r="BL233" s="9">
        <v>0.13974</v>
      </c>
      <c r="BM233" s="9">
        <v>0.32690999999999998</v>
      </c>
      <c r="BN233" s="9">
        <v>0.48647000000000001</v>
      </c>
      <c r="BO233" s="25">
        <v>0.25091000000000002</v>
      </c>
      <c r="BP233" s="9">
        <v>3.7599999999999999E-3</v>
      </c>
      <c r="BQ233" s="9">
        <v>1.4710000000000001E-2</v>
      </c>
      <c r="BR233" s="9">
        <v>5.4989999999999997E-2</v>
      </c>
      <c r="BS233" s="9">
        <v>3.2899999999999999E-2</v>
      </c>
      <c r="BT233" s="9">
        <v>1.98E-3</v>
      </c>
      <c r="BU233" s="25">
        <v>0.14054</v>
      </c>
      <c r="BV233" s="9">
        <v>2.45411</v>
      </c>
      <c r="BW233" s="9">
        <v>0.14219999999999999</v>
      </c>
      <c r="BX233" s="9">
        <v>1.7899999999999999E-3</v>
      </c>
      <c r="BY233" s="9">
        <v>8.251E-2</v>
      </c>
      <c r="BZ233" s="9">
        <v>5.7489999999999999E-2</v>
      </c>
      <c r="CA233" s="25">
        <v>6.4682899999999997</v>
      </c>
      <c r="CB233" s="25">
        <v>18.01606</v>
      </c>
      <c r="CC233" s="9">
        <v>3.6000000000000002E-4</v>
      </c>
      <c r="CD233" s="9">
        <v>6.8999999999999997E-4</v>
      </c>
      <c r="CE233" s="9">
        <v>5</v>
      </c>
      <c r="CF233" s="9">
        <v>0.11345</v>
      </c>
      <c r="CG233" s="9">
        <v>1.08188</v>
      </c>
      <c r="CH233" s="9">
        <v>7.1340000000000001E-2</v>
      </c>
      <c r="CI233" s="9">
        <v>1.0312399999999999</v>
      </c>
      <c r="CJ233" s="9">
        <v>0.77080000000000004</v>
      </c>
      <c r="CK233" s="9">
        <v>0.61319000000000001</v>
      </c>
      <c r="CL233" s="9">
        <v>3.6900000000000001E-3</v>
      </c>
      <c r="CM233" s="9">
        <v>5.3679999999999999E-2</v>
      </c>
      <c r="CN233" s="9">
        <v>5</v>
      </c>
      <c r="CO233" s="9">
        <v>2.5400000000000002E-3</v>
      </c>
      <c r="CP233" s="9">
        <v>3.8699999999999998E-2</v>
      </c>
      <c r="CQ233" s="9">
        <v>0.1022</v>
      </c>
      <c r="CR233" s="9">
        <v>4.5929999999999999E-2</v>
      </c>
      <c r="CS233" s="9">
        <v>9.4479999999999995E-2</v>
      </c>
      <c r="CT233" s="9">
        <v>4.0460000000000003E-2</v>
      </c>
      <c r="CU233" s="9">
        <v>4.5949999999999998E-2</v>
      </c>
      <c r="CV233" s="9">
        <v>0.30775999999999998</v>
      </c>
      <c r="CW233" s="9">
        <v>3.31E-3</v>
      </c>
      <c r="CX233" s="9">
        <v>5.262E-2</v>
      </c>
      <c r="CY233" s="9">
        <v>4.6030000000000001E-2</v>
      </c>
      <c r="CZ233" s="9">
        <v>3.62E-3</v>
      </c>
      <c r="DA233" s="9">
        <v>1.8200000000000001E-2</v>
      </c>
      <c r="DB233" s="9">
        <v>3.3770000000000001E-2</v>
      </c>
      <c r="DC233" s="9">
        <v>6.8110000000000004E-2</v>
      </c>
      <c r="DD233" s="9">
        <v>6.8500000000000002E-3</v>
      </c>
      <c r="DE233" s="9">
        <v>3.2646099999999998</v>
      </c>
      <c r="DF233" s="9">
        <v>7.8799999999999999E-3</v>
      </c>
      <c r="DG233" s="9">
        <v>4.8799999999999998E-3</v>
      </c>
      <c r="DH233" s="9">
        <v>0.46838000000000002</v>
      </c>
    </row>
    <row r="234" spans="1:112" s="8" customFormat="1" x14ac:dyDescent="0.15">
      <c r="A234" s="9" t="s">
        <v>343</v>
      </c>
      <c r="B234" s="9">
        <v>2.8017400000000001</v>
      </c>
      <c r="C234" s="9">
        <v>1.3231900000000001</v>
      </c>
      <c r="D234" s="9">
        <v>2.5244900000000001</v>
      </c>
      <c r="E234" s="9">
        <v>0.18149000000000001</v>
      </c>
      <c r="F234" s="9">
        <v>2.32843</v>
      </c>
      <c r="G234" s="9">
        <v>1.8270599999999999</v>
      </c>
      <c r="H234" s="9">
        <v>1.0726800000000001</v>
      </c>
      <c r="I234" s="9">
        <v>5.0369999999999998E-2</v>
      </c>
      <c r="J234" s="9">
        <v>7.1700000000000002E-3</v>
      </c>
      <c r="K234" s="9">
        <v>0</v>
      </c>
      <c r="L234" s="9">
        <v>7.6380000000000003E-2</v>
      </c>
      <c r="M234" s="9">
        <v>8.8266200000000001</v>
      </c>
      <c r="N234" s="9">
        <v>3.9425699999999999</v>
      </c>
      <c r="O234" s="9">
        <v>4.2939999999999999E-2</v>
      </c>
      <c r="P234" s="9">
        <v>0.34611999999999998</v>
      </c>
      <c r="Q234" s="9">
        <v>1.97173</v>
      </c>
      <c r="R234" s="9">
        <v>2.5489999999999999E-2</v>
      </c>
      <c r="S234" s="9">
        <v>2.8330000000000001E-2</v>
      </c>
      <c r="T234" s="9">
        <v>4.5780000000000001E-2</v>
      </c>
      <c r="U234" s="9">
        <v>3.805E-2</v>
      </c>
      <c r="V234" s="9">
        <v>0.30014000000000002</v>
      </c>
      <c r="W234" s="9">
        <v>1.031E-2</v>
      </c>
      <c r="X234" s="9">
        <v>1.763E-2</v>
      </c>
      <c r="Y234" s="9">
        <v>3.9640000000000002E-2</v>
      </c>
      <c r="Z234" s="9">
        <v>1.5200000000000001E-3</v>
      </c>
      <c r="AA234" s="25">
        <v>0.23816000000000001</v>
      </c>
      <c r="AB234" s="25">
        <v>0.44975999999999999</v>
      </c>
      <c r="AC234" s="9">
        <v>8.4620000000000001E-2</v>
      </c>
      <c r="AD234" s="9">
        <v>3.0300000000000001E-3</v>
      </c>
      <c r="AE234" s="9">
        <v>3.1309999999999998E-2</v>
      </c>
      <c r="AF234" s="25">
        <v>5.3428199999999997</v>
      </c>
      <c r="AG234" s="9">
        <v>0.96884000000000003</v>
      </c>
      <c r="AH234" s="9">
        <v>1.46817</v>
      </c>
      <c r="AI234" s="9">
        <v>0.18637999999999999</v>
      </c>
      <c r="AJ234" s="9">
        <v>0.22828999999999999</v>
      </c>
      <c r="AK234" s="9">
        <v>8.813E-2</v>
      </c>
      <c r="AL234" s="9">
        <v>0.56271000000000004</v>
      </c>
      <c r="AM234" s="9">
        <v>0.23815</v>
      </c>
      <c r="AN234" s="9">
        <v>6.1799999999999997E-3</v>
      </c>
      <c r="AO234" s="9">
        <v>1.9130000000000001E-2</v>
      </c>
      <c r="AP234" s="9">
        <v>0.45490999999999998</v>
      </c>
      <c r="AQ234" s="25">
        <v>0.13481000000000001</v>
      </c>
      <c r="AR234" s="9">
        <v>1.7940000000000001E-2</v>
      </c>
      <c r="AS234" s="9">
        <v>5.1529999999999999E-2</v>
      </c>
      <c r="AT234" s="25">
        <v>0.19489000000000001</v>
      </c>
      <c r="AU234" s="9">
        <v>0.11473999999999999</v>
      </c>
      <c r="AV234" s="25">
        <v>0.91098999999999997</v>
      </c>
      <c r="AW234" s="9">
        <v>2.5400000000000002E-3</v>
      </c>
      <c r="AX234" s="9">
        <v>5</v>
      </c>
      <c r="AY234" s="9">
        <v>0.17907000000000001</v>
      </c>
      <c r="AZ234" s="9">
        <v>0.21226</v>
      </c>
      <c r="BA234" s="9">
        <v>2.16E-3</v>
      </c>
      <c r="BB234" s="9">
        <v>0.12361999999999999</v>
      </c>
      <c r="BC234" s="9">
        <v>3.1559999999999998E-2</v>
      </c>
      <c r="BD234" s="9">
        <v>9.1370000000000007E-2</v>
      </c>
      <c r="BE234" s="9">
        <v>0.12589</v>
      </c>
      <c r="BF234" s="9">
        <v>0.96684999999999999</v>
      </c>
      <c r="BG234" s="9">
        <v>0.91227000000000003</v>
      </c>
      <c r="BH234" s="9">
        <v>2.691E-2</v>
      </c>
      <c r="BI234" s="9">
        <v>0.22222</v>
      </c>
      <c r="BJ234" s="25">
        <v>0.39815</v>
      </c>
      <c r="BK234" s="9">
        <v>5</v>
      </c>
      <c r="BL234" s="9">
        <v>0.10581</v>
      </c>
      <c r="BM234" s="9">
        <v>0.22383</v>
      </c>
      <c r="BN234" s="9">
        <v>0.35287000000000002</v>
      </c>
      <c r="BO234" s="25">
        <v>0.24326</v>
      </c>
      <c r="BP234" s="9">
        <v>2.8300000000000001E-3</v>
      </c>
      <c r="BQ234" s="9">
        <v>1.196E-2</v>
      </c>
      <c r="BR234" s="9">
        <v>4.4319999999999998E-2</v>
      </c>
      <c r="BS234" s="9">
        <v>2.325E-2</v>
      </c>
      <c r="BT234" s="9">
        <v>2.2300000000000002E-3</v>
      </c>
      <c r="BU234" s="25">
        <v>0.11852</v>
      </c>
      <c r="BV234" s="9">
        <v>2.0207000000000002</v>
      </c>
      <c r="BW234" s="9">
        <v>0.11898</v>
      </c>
      <c r="BX234" s="9">
        <v>8.7000000000000001E-4</v>
      </c>
      <c r="BY234" s="9">
        <v>5.9830000000000001E-2</v>
      </c>
      <c r="BZ234" s="9">
        <v>4.274E-2</v>
      </c>
      <c r="CA234" s="25">
        <v>6.05586</v>
      </c>
      <c r="CB234" s="25">
        <v>15.82202</v>
      </c>
      <c r="CC234" s="9">
        <v>1.2999999999999999E-3</v>
      </c>
      <c r="CD234" s="9">
        <v>1.6299999999999999E-3</v>
      </c>
      <c r="CE234" s="9">
        <v>5</v>
      </c>
      <c r="CF234" s="9">
        <v>8.362E-2</v>
      </c>
      <c r="CG234" s="9">
        <v>0.84965999999999997</v>
      </c>
      <c r="CH234" s="9">
        <v>6.9750000000000006E-2</v>
      </c>
      <c r="CI234" s="9">
        <v>0.84104999999999996</v>
      </c>
      <c r="CJ234" s="9">
        <v>0.62687000000000004</v>
      </c>
      <c r="CK234" s="9">
        <v>0.37242999999999998</v>
      </c>
      <c r="CL234" s="9">
        <v>4.9800000000000001E-3</v>
      </c>
      <c r="CM234" s="9">
        <v>4.8660000000000002E-2</v>
      </c>
      <c r="CN234" s="9">
        <v>5</v>
      </c>
      <c r="CO234" s="9">
        <v>1.98E-3</v>
      </c>
      <c r="CP234" s="9">
        <v>3.1870000000000002E-2</v>
      </c>
      <c r="CQ234" s="9">
        <v>7.9250000000000001E-2</v>
      </c>
      <c r="CR234" s="9">
        <v>3.959E-2</v>
      </c>
      <c r="CS234" s="9">
        <v>7.8359999999999999E-2</v>
      </c>
      <c r="CT234" s="9">
        <v>2.904E-2</v>
      </c>
      <c r="CU234" s="9">
        <v>3.6920000000000001E-2</v>
      </c>
      <c r="CV234" s="9">
        <v>0.22486</v>
      </c>
      <c r="CW234" s="9">
        <v>3.2299999999999998E-3</v>
      </c>
      <c r="CX234" s="9">
        <v>4.6440000000000002E-2</v>
      </c>
      <c r="CY234" s="9">
        <v>3.5189999999999999E-2</v>
      </c>
      <c r="CZ234" s="9">
        <v>2.4499999999999999E-3</v>
      </c>
      <c r="DA234" s="9">
        <v>1.46E-2</v>
      </c>
      <c r="DB234" s="9">
        <v>2.794E-2</v>
      </c>
      <c r="DC234" s="9">
        <v>6.2810000000000005E-2</v>
      </c>
      <c r="DD234" s="9">
        <v>5.3899999999999998E-3</v>
      </c>
      <c r="DE234" s="9">
        <v>3.4148399999999999</v>
      </c>
      <c r="DF234" s="9">
        <v>5.4900000000000001E-3</v>
      </c>
      <c r="DG234" s="9">
        <v>5.3400000000000001E-3</v>
      </c>
      <c r="DH234" s="9">
        <v>0.41233999999999998</v>
      </c>
    </row>
    <row r="235" spans="1:112" s="8" customFormat="1" x14ac:dyDescent="0.15">
      <c r="A235" s="9" t="s">
        <v>344</v>
      </c>
      <c r="B235" s="9">
        <v>3.5596100000000002</v>
      </c>
      <c r="C235" s="9">
        <v>5.1640499999999996</v>
      </c>
      <c r="D235" s="9">
        <v>3.7947299999999999</v>
      </c>
      <c r="E235" s="9">
        <v>2.0360800000000001</v>
      </c>
      <c r="F235" s="9">
        <v>2.4865400000000002</v>
      </c>
      <c r="G235" s="9">
        <v>2.4790999999999999</v>
      </c>
      <c r="H235" s="9">
        <v>1.5711200000000001</v>
      </c>
      <c r="I235" s="9">
        <v>7.7719999999999997E-2</v>
      </c>
      <c r="J235" s="9">
        <v>9.894E-2</v>
      </c>
      <c r="K235" s="9">
        <v>1.6619999999999999E-2</v>
      </c>
      <c r="L235" s="9">
        <v>0.14645</v>
      </c>
      <c r="M235" s="9">
        <v>9.9595699999999994</v>
      </c>
      <c r="N235" s="9">
        <v>4.1486799999999997</v>
      </c>
      <c r="O235" s="9">
        <v>2.0930000000000001E-2</v>
      </c>
      <c r="P235" s="9">
        <v>0.32332</v>
      </c>
      <c r="Q235" s="9">
        <v>0.95003000000000004</v>
      </c>
      <c r="R235" s="9">
        <v>2.24E-2</v>
      </c>
      <c r="S235" s="9">
        <v>0.28681000000000001</v>
      </c>
      <c r="T235" s="9">
        <v>2.8199999999999999E-2</v>
      </c>
      <c r="U235" s="9">
        <v>4.2799999999999998E-2</v>
      </c>
      <c r="V235" s="9">
        <v>0.52971000000000001</v>
      </c>
      <c r="W235" s="9">
        <v>3.0499999999999999E-2</v>
      </c>
      <c r="X235" s="9">
        <v>2.496E-2</v>
      </c>
      <c r="Y235" s="9">
        <v>9.9959999999999993E-2</v>
      </c>
      <c r="Z235" s="9">
        <v>6.0400000000000002E-3</v>
      </c>
      <c r="AA235" s="25">
        <v>0.62917999999999996</v>
      </c>
      <c r="AB235" s="25">
        <v>0.65536000000000005</v>
      </c>
      <c r="AC235" s="9">
        <v>8.1299999999999997E-2</v>
      </c>
      <c r="AD235" s="9">
        <v>4.3899999999999998E-3</v>
      </c>
      <c r="AE235" s="9">
        <v>5.5939999999999997E-2</v>
      </c>
      <c r="AF235" s="25">
        <v>5.9192999999999998</v>
      </c>
      <c r="AG235" s="9">
        <v>0.89059999999999995</v>
      </c>
      <c r="AH235" s="9">
        <v>1.51311</v>
      </c>
      <c r="AI235" s="9">
        <v>0.94023999999999996</v>
      </c>
      <c r="AJ235" s="9">
        <v>0.77514000000000005</v>
      </c>
      <c r="AK235" s="9">
        <v>0.17877999999999999</v>
      </c>
      <c r="AL235" s="9">
        <v>0.95360999999999996</v>
      </c>
      <c r="AM235" s="9">
        <v>0.54725000000000001</v>
      </c>
      <c r="AN235" s="9">
        <v>9.4599999999999997E-3</v>
      </c>
      <c r="AO235" s="9">
        <v>2.3959999999999999E-2</v>
      </c>
      <c r="AP235" s="9">
        <v>0.60638999999999998</v>
      </c>
      <c r="AQ235" s="25">
        <v>0.25555</v>
      </c>
      <c r="AR235" s="9">
        <v>2.3140000000000001E-2</v>
      </c>
      <c r="AS235" s="9">
        <v>6.5449999999999994E-2</v>
      </c>
      <c r="AT235" s="25">
        <v>0.26852999999999999</v>
      </c>
      <c r="AU235" s="9">
        <v>0.16039</v>
      </c>
      <c r="AV235" s="25">
        <v>1.02417</v>
      </c>
      <c r="AW235" s="9">
        <v>4.6299999999999996E-3</v>
      </c>
      <c r="AX235" s="9">
        <v>5</v>
      </c>
      <c r="AY235" s="9">
        <v>0.14735000000000001</v>
      </c>
      <c r="AZ235" s="9">
        <v>0.18989</v>
      </c>
      <c r="BA235" s="9">
        <v>2.8800000000000002E-3</v>
      </c>
      <c r="BB235" s="9">
        <v>0.13958999999999999</v>
      </c>
      <c r="BC235" s="9">
        <v>3.1640000000000001E-2</v>
      </c>
      <c r="BD235" s="9">
        <v>9.4909999999999994E-2</v>
      </c>
      <c r="BE235" s="9">
        <v>0.11448999999999999</v>
      </c>
      <c r="BF235" s="9">
        <v>0.80659999999999998</v>
      </c>
      <c r="BG235" s="9">
        <v>1.08246</v>
      </c>
      <c r="BH235" s="9">
        <v>4.267E-2</v>
      </c>
      <c r="BI235" s="9">
        <v>0.21623000000000001</v>
      </c>
      <c r="BJ235" s="25">
        <v>0.41347</v>
      </c>
      <c r="BK235" s="9">
        <v>5</v>
      </c>
      <c r="BL235" s="9">
        <v>8.4080000000000002E-2</v>
      </c>
      <c r="BM235" s="9">
        <v>0.23402999999999999</v>
      </c>
      <c r="BN235" s="9">
        <v>0.26851999999999998</v>
      </c>
      <c r="BO235" s="25">
        <v>0.27334000000000003</v>
      </c>
      <c r="BP235" s="9">
        <v>3.8500000000000001E-3</v>
      </c>
      <c r="BQ235" s="9">
        <v>1.72E-2</v>
      </c>
      <c r="BR235" s="9">
        <v>4.8640000000000003E-2</v>
      </c>
      <c r="BS235" s="9">
        <v>3.3750000000000002E-2</v>
      </c>
      <c r="BT235" s="9">
        <v>1.7899999999999999E-3</v>
      </c>
      <c r="BU235" s="25">
        <v>0.18232999999999999</v>
      </c>
      <c r="BV235" s="9">
        <v>1.6130199999999999</v>
      </c>
      <c r="BW235" s="9">
        <v>0.10188999999999999</v>
      </c>
      <c r="BX235" s="9">
        <v>1.16E-3</v>
      </c>
      <c r="BY235" s="9">
        <v>5.5410000000000001E-2</v>
      </c>
      <c r="BZ235" s="9">
        <v>4.3020000000000003E-2</v>
      </c>
      <c r="CA235" s="25">
        <v>7.3444200000000004</v>
      </c>
      <c r="CB235" s="25">
        <v>15.23039</v>
      </c>
      <c r="CC235" s="9">
        <v>1.91E-3</v>
      </c>
      <c r="CD235" s="9">
        <v>8.0000000000000007E-5</v>
      </c>
      <c r="CE235" s="9">
        <v>5</v>
      </c>
      <c r="CF235" s="9">
        <v>6.0299999999999999E-2</v>
      </c>
      <c r="CG235" s="9">
        <v>0.48365000000000002</v>
      </c>
      <c r="CH235" s="9">
        <v>7.2700000000000001E-2</v>
      </c>
      <c r="CI235" s="9">
        <v>0.44455</v>
      </c>
      <c r="CJ235" s="9">
        <v>0.37267</v>
      </c>
      <c r="CK235" s="9">
        <v>0.23813999999999999</v>
      </c>
      <c r="CL235" s="9">
        <v>2E-3</v>
      </c>
      <c r="CM235" s="9">
        <v>2.7439999999999999E-2</v>
      </c>
      <c r="CN235" s="9">
        <v>5</v>
      </c>
      <c r="CO235" s="9">
        <v>2.7100000000000002E-3</v>
      </c>
      <c r="CP235" s="9">
        <v>2.5139999999999999E-2</v>
      </c>
      <c r="CQ235" s="9">
        <v>6.5869999999999998E-2</v>
      </c>
      <c r="CR235" s="9">
        <v>3.143E-2</v>
      </c>
      <c r="CS235" s="9">
        <v>7.3639999999999997E-2</v>
      </c>
      <c r="CT235" s="9">
        <v>2.6079999999999999E-2</v>
      </c>
      <c r="CU235" s="9">
        <v>3.3980000000000003E-2</v>
      </c>
      <c r="CV235" s="9">
        <v>0.20546</v>
      </c>
      <c r="CW235" s="9">
        <v>2.3400000000000001E-3</v>
      </c>
      <c r="CX235" s="9">
        <v>3.959E-2</v>
      </c>
      <c r="CY235" s="9">
        <v>3.27E-2</v>
      </c>
      <c r="CZ235" s="9">
        <v>3.0599999999999998E-3</v>
      </c>
      <c r="DA235" s="9">
        <v>1.059E-2</v>
      </c>
      <c r="DB235" s="9">
        <v>2.9499999999999998E-2</v>
      </c>
      <c r="DC235" s="9">
        <v>7.578E-2</v>
      </c>
      <c r="DD235" s="9">
        <v>6.1399999999999996E-3</v>
      </c>
      <c r="DE235" s="9">
        <v>5.1546599999999998</v>
      </c>
      <c r="DF235" s="9">
        <v>1.1199999999999999E-3</v>
      </c>
      <c r="DG235" s="9">
        <v>7.6099999999999996E-3</v>
      </c>
      <c r="DH235" s="9">
        <v>0.62563999999999997</v>
      </c>
    </row>
    <row r="236" spans="1:112" s="8" customFormat="1" x14ac:dyDescent="0.15">
      <c r="A236" s="9" t="s">
        <v>345</v>
      </c>
      <c r="B236" s="9">
        <v>5.6125800000000003</v>
      </c>
      <c r="C236" s="9">
        <v>4.6939599999999997</v>
      </c>
      <c r="D236" s="9">
        <v>3.64168</v>
      </c>
      <c r="E236" s="9">
        <v>5.1214199999999996</v>
      </c>
      <c r="F236" s="9">
        <v>2.5987100000000001</v>
      </c>
      <c r="G236" s="9">
        <v>2.3618600000000001</v>
      </c>
      <c r="H236" s="9">
        <v>1.24594</v>
      </c>
      <c r="I236" s="9">
        <v>4.3889999999999998E-2</v>
      </c>
      <c r="J236" s="9">
        <v>7.492E-2</v>
      </c>
      <c r="K236" s="9">
        <v>1.3299999999999999E-2</v>
      </c>
      <c r="L236" s="9">
        <v>9.9589999999999998E-2</v>
      </c>
      <c r="M236" s="9">
        <v>9.9333399999999994</v>
      </c>
      <c r="N236" s="9">
        <v>3.9550999999999998</v>
      </c>
      <c r="O236" s="9">
        <v>4.3430000000000003E-2</v>
      </c>
      <c r="P236" s="9">
        <v>0.37112000000000001</v>
      </c>
      <c r="Q236" s="9">
        <v>1.0550299999999999</v>
      </c>
      <c r="R236" s="9">
        <v>2.332E-2</v>
      </c>
      <c r="S236" s="9">
        <v>0.16603000000000001</v>
      </c>
      <c r="T236" s="9">
        <v>3.6760000000000001E-2</v>
      </c>
      <c r="U236" s="9">
        <v>0.14624999999999999</v>
      </c>
      <c r="V236" s="9">
        <v>0.34068999999999999</v>
      </c>
      <c r="W236" s="9">
        <v>2.929E-2</v>
      </c>
      <c r="X236" s="9">
        <v>1.908E-2</v>
      </c>
      <c r="Y236" s="9">
        <v>5.049E-2</v>
      </c>
      <c r="Z236" s="9">
        <v>8.9300000000000004E-3</v>
      </c>
      <c r="AA236" s="25">
        <v>0.4173</v>
      </c>
      <c r="AB236" s="25">
        <v>0.68862999999999996</v>
      </c>
      <c r="AC236" s="9">
        <v>9.2259999999999995E-2</v>
      </c>
      <c r="AD236" s="9">
        <v>1.0460000000000001E-2</v>
      </c>
      <c r="AE236" s="9">
        <v>4.2849999999999999E-2</v>
      </c>
      <c r="AF236" s="25">
        <v>6.0939199999999998</v>
      </c>
      <c r="AG236" s="9">
        <v>0.98489000000000004</v>
      </c>
      <c r="AH236" s="9">
        <v>1.98997</v>
      </c>
      <c r="AI236" s="9">
        <v>0.35815000000000002</v>
      </c>
      <c r="AJ236" s="9">
        <v>0.35779</v>
      </c>
      <c r="AK236" s="9">
        <v>0.13117999999999999</v>
      </c>
      <c r="AL236" s="9">
        <v>0.76554</v>
      </c>
      <c r="AM236" s="9">
        <v>0.43681999999999999</v>
      </c>
      <c r="AN236" s="9">
        <v>2.5999999999999999E-3</v>
      </c>
      <c r="AO236" s="9">
        <v>8.5599999999999999E-3</v>
      </c>
      <c r="AP236" s="9">
        <v>0.87992000000000004</v>
      </c>
      <c r="AQ236" s="25">
        <v>0.18831999999999999</v>
      </c>
      <c r="AR236" s="9">
        <v>3.7350000000000001E-2</v>
      </c>
      <c r="AS236" s="9">
        <v>8.8959999999999997E-2</v>
      </c>
      <c r="AT236" s="25">
        <v>0.37835999999999997</v>
      </c>
      <c r="AU236" s="9">
        <v>0.18514</v>
      </c>
      <c r="AV236" s="25">
        <v>1.13551</v>
      </c>
      <c r="AW236" s="9">
        <v>7.0899999999999999E-3</v>
      </c>
      <c r="AX236" s="9">
        <v>5</v>
      </c>
      <c r="AY236" s="9">
        <v>0.23155999999999999</v>
      </c>
      <c r="AZ236" s="9">
        <v>0.21729000000000001</v>
      </c>
      <c r="BA236" s="9">
        <v>1.3699999999999999E-3</v>
      </c>
      <c r="BB236" s="9">
        <v>0.14884</v>
      </c>
      <c r="BC236" s="9">
        <v>3.5700000000000003E-2</v>
      </c>
      <c r="BD236" s="9">
        <v>9.5610000000000001E-2</v>
      </c>
      <c r="BE236" s="9">
        <v>0.17507</v>
      </c>
      <c r="BF236" s="9">
        <v>1.2531600000000001</v>
      </c>
      <c r="BG236" s="9">
        <v>1.0784499999999999</v>
      </c>
      <c r="BH236" s="9">
        <v>3.456E-2</v>
      </c>
      <c r="BI236" s="9">
        <v>0.18268000000000001</v>
      </c>
      <c r="BJ236" s="25">
        <v>0.49236999999999997</v>
      </c>
      <c r="BK236" s="9">
        <v>5</v>
      </c>
      <c r="BL236" s="9">
        <v>0.11529</v>
      </c>
      <c r="BM236" s="9">
        <v>0.21687999999999999</v>
      </c>
      <c r="BN236" s="9">
        <v>0.58658999999999994</v>
      </c>
      <c r="BO236" s="25">
        <v>0.24163999999999999</v>
      </c>
      <c r="BP236" s="9">
        <v>1.91E-3</v>
      </c>
      <c r="BQ236" s="9">
        <v>1.3599999999999999E-2</v>
      </c>
      <c r="BR236" s="9">
        <v>3.5220000000000001E-2</v>
      </c>
      <c r="BS236" s="9">
        <v>2.9190000000000001E-2</v>
      </c>
      <c r="BT236" s="9">
        <v>1.99E-3</v>
      </c>
      <c r="BU236" s="25">
        <v>0.20388000000000001</v>
      </c>
      <c r="BV236" s="9">
        <v>1.5890200000000001</v>
      </c>
      <c r="BW236" s="9">
        <v>0.10605000000000001</v>
      </c>
      <c r="BX236" s="9">
        <v>1.49E-3</v>
      </c>
      <c r="BY236" s="9">
        <v>0.16882</v>
      </c>
      <c r="BZ236" s="9">
        <v>4.7309999999999998E-2</v>
      </c>
      <c r="CA236" s="25">
        <v>11.386200000000001</v>
      </c>
      <c r="CB236" s="25">
        <v>14.613490000000001</v>
      </c>
      <c r="CC236" s="9">
        <v>2.31E-3</v>
      </c>
      <c r="CD236" s="9">
        <v>8.0999999999999996E-4</v>
      </c>
      <c r="CE236" s="9">
        <v>5</v>
      </c>
      <c r="CF236" s="9">
        <v>9.7650000000000001E-2</v>
      </c>
      <c r="CG236" s="9">
        <v>0.59280999999999995</v>
      </c>
      <c r="CH236" s="9">
        <v>6.5600000000000006E-2</v>
      </c>
      <c r="CI236" s="9">
        <v>0.50707000000000002</v>
      </c>
      <c r="CJ236" s="9">
        <v>0.42863000000000001</v>
      </c>
      <c r="CK236" s="9">
        <v>0.27822000000000002</v>
      </c>
      <c r="CL236" s="9">
        <v>2.5000000000000001E-3</v>
      </c>
      <c r="CM236" s="9">
        <v>4.1840000000000002E-2</v>
      </c>
      <c r="CN236" s="9">
        <v>5</v>
      </c>
      <c r="CO236" s="9">
        <v>2.8500000000000001E-3</v>
      </c>
      <c r="CP236" s="9">
        <v>2.7060000000000001E-2</v>
      </c>
      <c r="CQ236" s="9">
        <v>5.6570000000000002E-2</v>
      </c>
      <c r="CR236" s="9">
        <v>2.9090000000000001E-2</v>
      </c>
      <c r="CS236" s="9">
        <v>8.5599999999999996E-2</v>
      </c>
      <c r="CT236" s="9">
        <v>2.2550000000000001E-2</v>
      </c>
      <c r="CU236" s="9">
        <v>3.304E-2</v>
      </c>
      <c r="CV236" s="9">
        <v>0.17327999999999999</v>
      </c>
      <c r="CW236" s="9">
        <v>2.8800000000000002E-3</v>
      </c>
      <c r="CX236" s="9">
        <v>4.9849999999999998E-2</v>
      </c>
      <c r="CY236" s="9">
        <v>3.1189999999999999E-2</v>
      </c>
      <c r="CZ236" s="9">
        <v>7.5100000000000002E-3</v>
      </c>
      <c r="DA236" s="9">
        <v>9.8899999999999995E-3</v>
      </c>
      <c r="DB236" s="9">
        <v>2.946E-2</v>
      </c>
      <c r="DC236" s="9">
        <v>0.10686</v>
      </c>
      <c r="DD236" s="9">
        <v>8.5199999999999998E-3</v>
      </c>
      <c r="DE236" s="9">
        <v>6.6653799999999999</v>
      </c>
      <c r="DF236" s="9">
        <v>1.0059999999999999E-2</v>
      </c>
      <c r="DG236" s="9">
        <v>7.1999999999999998E-3</v>
      </c>
      <c r="DH236" s="9">
        <v>0.6603</v>
      </c>
    </row>
    <row r="237" spans="1:112" s="8" customFormat="1" x14ac:dyDescent="0.15">
      <c r="A237" s="9" t="s">
        <v>346</v>
      </c>
      <c r="B237" s="9">
        <v>5.3005300000000002</v>
      </c>
      <c r="C237" s="9">
        <v>3.7601800000000001</v>
      </c>
      <c r="D237" s="9">
        <v>3.47376</v>
      </c>
      <c r="E237" s="9">
        <v>3.0804999999999998</v>
      </c>
      <c r="F237" s="9">
        <v>1.9092100000000001</v>
      </c>
      <c r="G237" s="9">
        <v>2.0918899999999998</v>
      </c>
      <c r="H237" s="9">
        <v>1.2386299999999999</v>
      </c>
      <c r="I237" s="9">
        <v>5.5079999999999997E-2</v>
      </c>
      <c r="J237" s="9">
        <v>6.608E-2</v>
      </c>
      <c r="K237" s="9">
        <v>0</v>
      </c>
      <c r="L237" s="9">
        <v>9.9010000000000001E-2</v>
      </c>
      <c r="M237" s="9">
        <v>9.7922999999999991</v>
      </c>
      <c r="N237" s="9">
        <v>3.5981700000000001</v>
      </c>
      <c r="O237" s="9">
        <v>3.3119999999999997E-2</v>
      </c>
      <c r="P237" s="9">
        <v>0.31358000000000003</v>
      </c>
      <c r="Q237" s="9">
        <v>0.75068999999999997</v>
      </c>
      <c r="R237" s="9">
        <v>1.7080000000000001E-2</v>
      </c>
      <c r="S237" s="9">
        <v>0.13048000000000001</v>
      </c>
      <c r="T237" s="9">
        <v>3.286E-2</v>
      </c>
      <c r="U237" s="9">
        <v>0.15504999999999999</v>
      </c>
      <c r="V237" s="9">
        <v>0.32918999999999998</v>
      </c>
      <c r="W237" s="9">
        <v>1.89E-2</v>
      </c>
      <c r="X237" s="9">
        <v>1.5859999999999999E-2</v>
      </c>
      <c r="Y237" s="9">
        <v>4.7870000000000003E-2</v>
      </c>
      <c r="Z237" s="9">
        <v>5.1399999999999996E-3</v>
      </c>
      <c r="AA237" s="25">
        <v>0.39445000000000002</v>
      </c>
      <c r="AB237" s="25">
        <v>0.68645</v>
      </c>
      <c r="AC237" s="9">
        <v>8.9730000000000004E-2</v>
      </c>
      <c r="AD237" s="9">
        <v>3.5699999999999998E-3</v>
      </c>
      <c r="AE237" s="9">
        <v>5.6329999999999998E-2</v>
      </c>
      <c r="AF237" s="25">
        <v>6.5080999999999998</v>
      </c>
      <c r="AG237" s="9">
        <v>1.1651199999999999</v>
      </c>
      <c r="AH237" s="9">
        <v>1.9503200000000001</v>
      </c>
      <c r="AI237" s="9">
        <v>0.36884</v>
      </c>
      <c r="AJ237" s="9">
        <v>0.33171</v>
      </c>
      <c r="AK237" s="9">
        <v>0.13713</v>
      </c>
      <c r="AL237" s="9">
        <v>0.85985999999999996</v>
      </c>
      <c r="AM237" s="9">
        <v>0.40555999999999998</v>
      </c>
      <c r="AN237" s="9">
        <v>2.8800000000000002E-3</v>
      </c>
      <c r="AO237" s="9">
        <v>1.95E-2</v>
      </c>
      <c r="AP237" s="9">
        <v>0.74614000000000003</v>
      </c>
      <c r="AQ237" s="25">
        <v>0.16344</v>
      </c>
      <c r="AR237" s="9">
        <v>5.9209999999999999E-2</v>
      </c>
      <c r="AS237" s="9">
        <v>5.9220000000000002E-2</v>
      </c>
      <c r="AT237" s="25">
        <v>0.18706</v>
      </c>
      <c r="AU237" s="9">
        <v>0.17316000000000001</v>
      </c>
      <c r="AV237" s="25">
        <v>1.0866499999999999</v>
      </c>
      <c r="AW237" s="9">
        <v>9.7099999999999999E-3</v>
      </c>
      <c r="AX237" s="9">
        <v>5</v>
      </c>
      <c r="AY237" s="9">
        <v>0.23289000000000001</v>
      </c>
      <c r="AZ237" s="9">
        <v>0.24903</v>
      </c>
      <c r="BA237" s="9">
        <v>5.0499999999999998E-3</v>
      </c>
      <c r="BB237" s="9">
        <v>0.14974000000000001</v>
      </c>
      <c r="BC237" s="9">
        <v>3.1109999999999999E-2</v>
      </c>
      <c r="BD237" s="9">
        <v>9.6329999999999999E-2</v>
      </c>
      <c r="BE237" s="9">
        <v>0.17002</v>
      </c>
      <c r="BF237" s="9">
        <v>1.20086</v>
      </c>
      <c r="BG237" s="9">
        <v>1.00841</v>
      </c>
      <c r="BH237" s="9">
        <v>3.7569999999999999E-2</v>
      </c>
      <c r="BI237" s="9">
        <v>0.19911999999999999</v>
      </c>
      <c r="BJ237" s="25">
        <v>0.51327</v>
      </c>
      <c r="BK237" s="9">
        <v>5</v>
      </c>
      <c r="BL237" s="9">
        <v>0.10944</v>
      </c>
      <c r="BM237" s="9">
        <v>0.25096000000000002</v>
      </c>
      <c r="BN237" s="9">
        <v>0.57504</v>
      </c>
      <c r="BO237" s="25">
        <v>0.26407000000000003</v>
      </c>
      <c r="BP237" s="9">
        <v>4.3200000000000001E-3</v>
      </c>
      <c r="BQ237" s="9">
        <v>1.469E-2</v>
      </c>
      <c r="BR237" s="9">
        <v>4.1500000000000002E-2</v>
      </c>
      <c r="BS237" s="9">
        <v>3.2960000000000003E-2</v>
      </c>
      <c r="BT237" s="9">
        <v>1.5399999999999999E-3</v>
      </c>
      <c r="BU237" s="25">
        <v>0.18579999999999999</v>
      </c>
      <c r="BV237" s="9">
        <v>1.73411</v>
      </c>
      <c r="BW237" s="9">
        <v>0.11309</v>
      </c>
      <c r="BX237" s="9">
        <v>2.6800000000000001E-3</v>
      </c>
      <c r="BY237" s="9">
        <v>0.16511999999999999</v>
      </c>
      <c r="BZ237" s="9">
        <v>4.1730000000000003E-2</v>
      </c>
      <c r="CA237" s="25">
        <v>7.2913300000000003</v>
      </c>
      <c r="CB237" s="25">
        <v>17.77608</v>
      </c>
      <c r="CC237" s="9">
        <v>1.6199999999999999E-3</v>
      </c>
      <c r="CD237" s="9">
        <v>5.1999999999999995E-4</v>
      </c>
      <c r="CE237" s="9">
        <v>5</v>
      </c>
      <c r="CF237" s="9">
        <v>0.10374</v>
      </c>
      <c r="CG237" s="9">
        <v>0.71299999999999997</v>
      </c>
      <c r="CH237" s="9">
        <v>7.0550000000000002E-2</v>
      </c>
      <c r="CI237" s="9">
        <v>0.60965999999999998</v>
      </c>
      <c r="CJ237" s="9">
        <v>0.49329000000000001</v>
      </c>
      <c r="CK237" s="9">
        <v>0.52234000000000003</v>
      </c>
      <c r="CL237" s="9">
        <v>3.3899999999999998E-3</v>
      </c>
      <c r="CM237" s="9">
        <v>4.147E-2</v>
      </c>
      <c r="CN237" s="9">
        <v>5</v>
      </c>
      <c r="CO237" s="9">
        <v>2.2300000000000002E-3</v>
      </c>
      <c r="CP237" s="9">
        <v>2.6939999999999999E-2</v>
      </c>
      <c r="CQ237" s="9">
        <v>6.3630000000000006E-2</v>
      </c>
      <c r="CR237" s="9">
        <v>3.1609999999999999E-2</v>
      </c>
      <c r="CS237" s="9">
        <v>7.6079999999999995E-2</v>
      </c>
      <c r="CT237" s="9">
        <v>2.9680000000000002E-2</v>
      </c>
      <c r="CU237" s="9">
        <v>3.6749999999999998E-2</v>
      </c>
      <c r="CV237" s="9">
        <v>0.23222999999999999</v>
      </c>
      <c r="CW237" s="9">
        <v>2.3900000000000002E-3</v>
      </c>
      <c r="CX237" s="9">
        <v>4.4659999999999998E-2</v>
      </c>
      <c r="CY237" s="9">
        <v>3.7629999999999997E-2</v>
      </c>
      <c r="CZ237" s="9">
        <v>6.9499999999999996E-3</v>
      </c>
      <c r="DA237" s="9">
        <v>1.1259999999999999E-2</v>
      </c>
      <c r="DB237" s="9">
        <v>2.7220000000000001E-2</v>
      </c>
      <c r="DC237" s="9">
        <v>8.5290000000000005E-2</v>
      </c>
      <c r="DD237" s="9">
        <v>6.4799999999999996E-3</v>
      </c>
      <c r="DE237" s="9">
        <v>5.44252</v>
      </c>
      <c r="DF237" s="9">
        <v>4.9500000000000004E-3</v>
      </c>
      <c r="DG237" s="9">
        <v>6.3699999999999998E-3</v>
      </c>
      <c r="DH237" s="9">
        <v>0.51273999999999997</v>
      </c>
    </row>
    <row r="238" spans="1:112" s="8" customFormat="1" x14ac:dyDescent="0.15">
      <c r="A238" s="9" t="s">
        <v>347</v>
      </c>
      <c r="B238" s="9">
        <v>4.5572299999999997</v>
      </c>
      <c r="C238" s="9">
        <v>4.5886399999999998</v>
      </c>
      <c r="D238" s="9">
        <v>3.8335300000000001</v>
      </c>
      <c r="E238" s="9">
        <v>4.3457100000000004</v>
      </c>
      <c r="F238" s="9">
        <v>1.7580499999999999</v>
      </c>
      <c r="G238" s="9">
        <v>1.9595100000000001</v>
      </c>
      <c r="H238" s="9">
        <v>1.2480599999999999</v>
      </c>
      <c r="I238" s="9">
        <v>6.4219999999999999E-2</v>
      </c>
      <c r="J238" s="9">
        <v>7.1970000000000006E-2</v>
      </c>
      <c r="K238" s="9">
        <v>0</v>
      </c>
      <c r="L238" s="9">
        <v>0.13638</v>
      </c>
      <c r="M238" s="9">
        <v>7.1694599999999999</v>
      </c>
      <c r="N238" s="9">
        <v>2.5196299999999998</v>
      </c>
      <c r="O238" s="9">
        <v>4.2259999999999999E-2</v>
      </c>
      <c r="P238" s="9">
        <v>0.30292999999999998</v>
      </c>
      <c r="Q238" s="9">
        <v>1.0719000000000001</v>
      </c>
      <c r="R238" s="9">
        <v>2.342E-2</v>
      </c>
      <c r="S238" s="9">
        <v>0.18346000000000001</v>
      </c>
      <c r="T238" s="9">
        <v>3.2660000000000002E-2</v>
      </c>
      <c r="U238" s="9">
        <v>7.6799999999999993E-2</v>
      </c>
      <c r="V238" s="9">
        <v>0.31791999999999998</v>
      </c>
      <c r="W238" s="9">
        <v>2.3609999999999999E-2</v>
      </c>
      <c r="X238" s="9">
        <v>1.417E-2</v>
      </c>
      <c r="Y238" s="9">
        <v>5.0119999999999998E-2</v>
      </c>
      <c r="Z238" s="9">
        <v>5.96E-3</v>
      </c>
      <c r="AA238" s="25">
        <v>0.40566999999999998</v>
      </c>
      <c r="AB238" s="25">
        <v>0.61382999999999999</v>
      </c>
      <c r="AC238" s="9">
        <v>8.4769999999999998E-2</v>
      </c>
      <c r="AD238" s="9">
        <v>3.98E-3</v>
      </c>
      <c r="AE238" s="9">
        <v>4.7849999999999997E-2</v>
      </c>
      <c r="AF238" s="25">
        <v>5.4161799999999998</v>
      </c>
      <c r="AG238" s="9">
        <v>0.81352000000000002</v>
      </c>
      <c r="AH238" s="9">
        <v>1.5575699999999999</v>
      </c>
      <c r="AI238" s="9">
        <v>0.43278</v>
      </c>
      <c r="AJ238" s="9">
        <v>0.34126000000000001</v>
      </c>
      <c r="AK238" s="9">
        <v>0.10331</v>
      </c>
      <c r="AL238" s="9">
        <v>0.84047000000000005</v>
      </c>
      <c r="AM238" s="9">
        <v>0.42215000000000003</v>
      </c>
      <c r="AN238" s="9">
        <v>8.6499999999999997E-3</v>
      </c>
      <c r="AO238" s="9">
        <v>1.6670000000000001E-2</v>
      </c>
      <c r="AP238" s="9">
        <v>0.81640000000000001</v>
      </c>
      <c r="AQ238" s="25">
        <v>0.18279000000000001</v>
      </c>
      <c r="AR238" s="9">
        <v>3.8359999999999998E-2</v>
      </c>
      <c r="AS238" s="9">
        <v>6.0269999999999997E-2</v>
      </c>
      <c r="AT238" s="25">
        <v>0.23213</v>
      </c>
      <c r="AU238" s="9">
        <v>0.16497000000000001</v>
      </c>
      <c r="AV238" s="25">
        <v>1.0111399999999999</v>
      </c>
      <c r="AW238" s="9">
        <v>5.5500000000000002E-3</v>
      </c>
      <c r="AX238" s="9">
        <v>5</v>
      </c>
      <c r="AY238" s="9">
        <v>0.17426</v>
      </c>
      <c r="AZ238" s="9">
        <v>0.23238</v>
      </c>
      <c r="BA238" s="9">
        <v>3.0400000000000002E-3</v>
      </c>
      <c r="BB238" s="9">
        <v>0.124</v>
      </c>
      <c r="BC238" s="9">
        <v>2.511E-2</v>
      </c>
      <c r="BD238" s="9">
        <v>8.455E-2</v>
      </c>
      <c r="BE238" s="9">
        <v>0.14404</v>
      </c>
      <c r="BF238" s="9">
        <v>1.0491699999999999</v>
      </c>
      <c r="BG238" s="9">
        <v>1.00779</v>
      </c>
      <c r="BH238" s="9">
        <v>3.0960000000000001E-2</v>
      </c>
      <c r="BI238" s="9">
        <v>0.16438</v>
      </c>
      <c r="BJ238" s="25">
        <v>0.49253999999999998</v>
      </c>
      <c r="BK238" s="9">
        <v>5</v>
      </c>
      <c r="BL238" s="9">
        <v>8.1850000000000006E-2</v>
      </c>
      <c r="BM238" s="9">
        <v>0.16796</v>
      </c>
      <c r="BN238" s="9">
        <v>0.43970999999999999</v>
      </c>
      <c r="BO238" s="25">
        <v>0.20743</v>
      </c>
      <c r="BP238" s="9">
        <v>2.33E-3</v>
      </c>
      <c r="BQ238" s="9">
        <v>1.274E-2</v>
      </c>
      <c r="BR238" s="9">
        <v>3.3759999999999998E-2</v>
      </c>
      <c r="BS238" s="9">
        <v>2.4809999999999999E-2</v>
      </c>
      <c r="BT238" s="9">
        <v>7.2000000000000005E-4</v>
      </c>
      <c r="BU238" s="25">
        <v>0.18153</v>
      </c>
      <c r="BV238" s="9">
        <v>1.36287</v>
      </c>
      <c r="BW238" s="9">
        <v>9.1139999999999999E-2</v>
      </c>
      <c r="BX238" s="9">
        <v>2.7200000000000002E-3</v>
      </c>
      <c r="BY238" s="9">
        <v>9.7420000000000007E-2</v>
      </c>
      <c r="BZ238" s="9">
        <v>3.5819999999999998E-2</v>
      </c>
      <c r="CA238" s="25">
        <v>6.8338599999999996</v>
      </c>
      <c r="CB238" s="25">
        <v>14.67656</v>
      </c>
      <c r="CC238" s="9">
        <v>1.6000000000000001E-3</v>
      </c>
      <c r="CD238" s="9">
        <v>1.14E-3</v>
      </c>
      <c r="CE238" s="9">
        <v>5</v>
      </c>
      <c r="CF238" s="9">
        <v>7.9530000000000003E-2</v>
      </c>
      <c r="CG238" s="9">
        <v>0.51490999999999998</v>
      </c>
      <c r="CH238" s="9">
        <v>6.0440000000000001E-2</v>
      </c>
      <c r="CI238" s="9">
        <v>0.42526000000000003</v>
      </c>
      <c r="CJ238" s="9">
        <v>0.35922999999999999</v>
      </c>
      <c r="CK238" s="9">
        <v>0.30673</v>
      </c>
      <c r="CL238" s="9">
        <v>1.65E-3</v>
      </c>
      <c r="CM238" s="9">
        <v>3.4860000000000002E-2</v>
      </c>
      <c r="CN238" s="9">
        <v>5</v>
      </c>
      <c r="CO238" s="9">
        <v>2.0200000000000001E-3</v>
      </c>
      <c r="CP238" s="9">
        <v>2.2450000000000001E-2</v>
      </c>
      <c r="CQ238" s="9">
        <v>5.0810000000000001E-2</v>
      </c>
      <c r="CR238" s="9">
        <v>2.53E-2</v>
      </c>
      <c r="CS238" s="9">
        <v>6.3280000000000003E-2</v>
      </c>
      <c r="CT238" s="9">
        <v>2.1250000000000002E-2</v>
      </c>
      <c r="CU238" s="9">
        <v>3.0839999999999999E-2</v>
      </c>
      <c r="CV238" s="9">
        <v>0.16794999999999999</v>
      </c>
      <c r="CW238" s="9">
        <v>2.5100000000000001E-3</v>
      </c>
      <c r="CX238" s="9">
        <v>3.9539999999999999E-2</v>
      </c>
      <c r="CY238" s="9">
        <v>2.9340000000000001E-2</v>
      </c>
      <c r="CZ238" s="9">
        <v>4.3099999999999996E-3</v>
      </c>
      <c r="DA238" s="9">
        <v>9.5200000000000007E-3</v>
      </c>
      <c r="DB238" s="9">
        <v>2.4809999999999999E-2</v>
      </c>
      <c r="DC238" s="9">
        <v>8.2199999999999995E-2</v>
      </c>
      <c r="DD238" s="9">
        <v>6.28E-3</v>
      </c>
      <c r="DE238" s="9">
        <v>5.0458499999999997</v>
      </c>
      <c r="DF238" s="9">
        <v>7.5900000000000004E-3</v>
      </c>
      <c r="DG238" s="9">
        <v>6.6499999999999997E-3</v>
      </c>
      <c r="DH238" s="9">
        <v>0.54864000000000002</v>
      </c>
    </row>
    <row r="239" spans="1:112" s="8" customFormat="1" x14ac:dyDescent="0.15">
      <c r="A239" s="9" t="s">
        <v>348</v>
      </c>
      <c r="B239" s="9">
        <v>4.5572299999999997</v>
      </c>
      <c r="C239" s="9">
        <v>4.5886399999999998</v>
      </c>
      <c r="D239" s="9">
        <v>3.8335300000000001</v>
      </c>
      <c r="E239" s="9">
        <v>4.3457100000000004</v>
      </c>
      <c r="F239" s="9">
        <v>1.7580499999999999</v>
      </c>
      <c r="G239" s="9">
        <v>1.9595100000000001</v>
      </c>
      <c r="H239" s="9">
        <v>1.2480599999999999</v>
      </c>
      <c r="I239" s="9">
        <v>6.4219999999999999E-2</v>
      </c>
      <c r="J239" s="9">
        <v>7.1970000000000006E-2</v>
      </c>
      <c r="K239" s="9">
        <v>1.472E-2</v>
      </c>
      <c r="L239" s="9">
        <v>0.10137</v>
      </c>
      <c r="M239" s="9">
        <v>7.1694599999999999</v>
      </c>
      <c r="N239" s="9">
        <v>2.5196299999999998</v>
      </c>
      <c r="O239" s="9">
        <v>1.694E-2</v>
      </c>
      <c r="P239" s="9">
        <v>0.31403999999999999</v>
      </c>
      <c r="Q239" s="9">
        <v>1.04722</v>
      </c>
      <c r="R239" s="9">
        <v>2.5520000000000001E-2</v>
      </c>
      <c r="S239" s="9">
        <v>0.27533000000000002</v>
      </c>
      <c r="T239" s="9">
        <v>1.256E-2</v>
      </c>
      <c r="U239" s="9">
        <v>4.3180000000000003E-2</v>
      </c>
      <c r="V239" s="9">
        <v>0.32649</v>
      </c>
      <c r="W239" s="9">
        <v>1.9720000000000001E-2</v>
      </c>
      <c r="X239" s="9">
        <v>1.434E-2</v>
      </c>
      <c r="Y239" s="9">
        <v>5.1249999999999997E-2</v>
      </c>
      <c r="Z239" s="9">
        <v>2.3600000000000001E-3</v>
      </c>
      <c r="AA239" s="25">
        <v>0.46586</v>
      </c>
      <c r="AB239" s="25">
        <v>0.79185000000000005</v>
      </c>
      <c r="AC239" s="9">
        <v>8.2549999999999998E-2</v>
      </c>
      <c r="AD239" s="9">
        <v>3.15E-3</v>
      </c>
      <c r="AE239" s="9">
        <v>2.5360000000000001E-2</v>
      </c>
      <c r="AF239" s="25">
        <v>5.4670199999999998</v>
      </c>
      <c r="AG239" s="9">
        <v>0.63705000000000001</v>
      </c>
      <c r="AH239" s="9">
        <v>1.35626</v>
      </c>
      <c r="AI239" s="9">
        <v>0.34050999999999998</v>
      </c>
      <c r="AJ239" s="9">
        <v>0.32035000000000002</v>
      </c>
      <c r="AK239" s="9">
        <v>0.11924</v>
      </c>
      <c r="AL239" s="9">
        <v>0.92523999999999995</v>
      </c>
      <c r="AM239" s="9">
        <v>0.50422</v>
      </c>
      <c r="AN239" s="9">
        <v>4.6100000000000004E-3</v>
      </c>
      <c r="AO239" s="9">
        <v>2.41E-2</v>
      </c>
      <c r="AP239" s="9">
        <v>1.0745</v>
      </c>
      <c r="AQ239" s="25">
        <v>0.24092</v>
      </c>
      <c r="AR239" s="9">
        <v>2.4029999999999999E-2</v>
      </c>
      <c r="AS239" s="9">
        <v>7.2160000000000002E-2</v>
      </c>
      <c r="AT239" s="25">
        <v>0.34592000000000001</v>
      </c>
      <c r="AU239" s="9">
        <v>0.15325</v>
      </c>
      <c r="AV239" s="25">
        <v>0.97414000000000001</v>
      </c>
      <c r="AW239" s="9">
        <v>4.1000000000000003E-3</v>
      </c>
      <c r="AX239" s="9">
        <v>5</v>
      </c>
      <c r="AY239" s="9">
        <v>0.13758999999999999</v>
      </c>
      <c r="AZ239" s="9">
        <v>0.19783999999999999</v>
      </c>
      <c r="BA239" s="9">
        <v>4.7200000000000002E-3</v>
      </c>
      <c r="BB239" s="9">
        <v>0.12038</v>
      </c>
      <c r="BC239" s="9">
        <v>2.5049999999999999E-2</v>
      </c>
      <c r="BD239" s="9">
        <v>7.349E-2</v>
      </c>
      <c r="BE239" s="9">
        <v>0.11919</v>
      </c>
      <c r="BF239" s="9">
        <v>0.79864000000000002</v>
      </c>
      <c r="BG239" s="9">
        <v>0.96604000000000001</v>
      </c>
      <c r="BH239" s="9">
        <v>3.6490000000000002E-2</v>
      </c>
      <c r="BI239" s="9">
        <v>0.16384000000000001</v>
      </c>
      <c r="BJ239" s="25">
        <v>0.46827000000000002</v>
      </c>
      <c r="BK239" s="9">
        <v>5</v>
      </c>
      <c r="BL239" s="9">
        <v>5.919E-2</v>
      </c>
      <c r="BM239" s="9">
        <v>0.18029999999999999</v>
      </c>
      <c r="BN239" s="9">
        <v>0.33951999999999999</v>
      </c>
      <c r="BO239" s="25">
        <v>0.37966</v>
      </c>
      <c r="BP239" s="9">
        <v>3.7100000000000002E-3</v>
      </c>
      <c r="BQ239" s="9">
        <v>1.154E-2</v>
      </c>
      <c r="BR239" s="9">
        <v>2.581E-2</v>
      </c>
      <c r="BS239" s="9">
        <v>1.8929999999999999E-2</v>
      </c>
      <c r="BT239" s="9">
        <v>2.64E-3</v>
      </c>
      <c r="BU239" s="25">
        <v>0.15015999999999999</v>
      </c>
      <c r="BV239" s="9">
        <v>1.32497</v>
      </c>
      <c r="BW239" s="9">
        <v>9.5780000000000004E-2</v>
      </c>
      <c r="BX239" s="9">
        <v>5.64E-3</v>
      </c>
      <c r="BY239" s="9">
        <v>5.049E-2</v>
      </c>
      <c r="BZ239" s="9">
        <v>3.5110000000000002E-2</v>
      </c>
      <c r="CA239" s="25">
        <v>6.9302799999999998</v>
      </c>
      <c r="CB239" s="25">
        <v>15.26295</v>
      </c>
      <c r="CC239" s="9">
        <v>3.0699999999999998E-3</v>
      </c>
      <c r="CD239" s="9">
        <v>1.9000000000000001E-4</v>
      </c>
      <c r="CE239" s="9">
        <v>5</v>
      </c>
      <c r="CF239" s="9">
        <v>6.1440000000000002E-2</v>
      </c>
      <c r="CG239" s="9">
        <v>0.42917</v>
      </c>
      <c r="CH239" s="9">
        <v>5.8160000000000003E-2</v>
      </c>
      <c r="CI239" s="9">
        <v>0.37060999999999999</v>
      </c>
      <c r="CJ239" s="9">
        <v>0.30748999999999999</v>
      </c>
      <c r="CK239" s="9">
        <v>0.20660000000000001</v>
      </c>
      <c r="CL239" s="9">
        <v>3.32E-3</v>
      </c>
      <c r="CM239" s="9">
        <v>2.4309999999999998E-2</v>
      </c>
      <c r="CN239" s="9">
        <v>5</v>
      </c>
      <c r="CO239" s="9">
        <v>1.7600000000000001E-3</v>
      </c>
      <c r="CP239" s="9">
        <v>1.866E-2</v>
      </c>
      <c r="CQ239" s="9">
        <v>4.2200000000000001E-2</v>
      </c>
      <c r="CR239" s="9">
        <v>2.2079999999999999E-2</v>
      </c>
      <c r="CS239" s="9">
        <v>5.3659999999999999E-2</v>
      </c>
      <c r="CT239" s="9">
        <v>1.7409999999999998E-2</v>
      </c>
      <c r="CU239" s="9">
        <v>2.4369999999999999E-2</v>
      </c>
      <c r="CV239" s="9">
        <v>0.13633999999999999</v>
      </c>
      <c r="CW239" s="9">
        <v>1.6900000000000001E-3</v>
      </c>
      <c r="CX239" s="9">
        <v>2.6370000000000001E-2</v>
      </c>
      <c r="CY239" s="9">
        <v>2.2419999999999999E-2</v>
      </c>
      <c r="CZ239" s="9">
        <v>2.5600000000000002E-3</v>
      </c>
      <c r="DA239" s="9">
        <v>1.1270000000000001E-2</v>
      </c>
      <c r="DB239" s="9">
        <v>1.9120000000000002E-2</v>
      </c>
      <c r="DC239" s="9">
        <v>6.2210000000000001E-2</v>
      </c>
      <c r="DD239" s="9">
        <v>4.7099999999999998E-3</v>
      </c>
      <c r="DE239" s="9">
        <v>3.61625</v>
      </c>
      <c r="DF239" s="9">
        <v>6.7099999999999998E-3</v>
      </c>
      <c r="DG239" s="9">
        <v>3.48E-3</v>
      </c>
      <c r="DH239" s="9">
        <v>0.38664999999999999</v>
      </c>
    </row>
    <row r="240" spans="1:112" s="8" customFormat="1" x14ac:dyDescent="0.15">
      <c r="A240" s="9" t="s">
        <v>349</v>
      </c>
      <c r="B240" s="9">
        <v>3.7252900000000002</v>
      </c>
      <c r="C240" s="9">
        <v>4.1093999999999999</v>
      </c>
      <c r="D240" s="9">
        <v>4.3422400000000003</v>
      </c>
      <c r="E240" s="9">
        <v>3.7093600000000002</v>
      </c>
      <c r="F240" s="9">
        <v>3.2887499999999998</v>
      </c>
      <c r="G240" s="9">
        <v>2.6167400000000001</v>
      </c>
      <c r="H240" s="9">
        <v>1.2311799999999999</v>
      </c>
      <c r="I240" s="9">
        <v>5.1249999999999997E-2</v>
      </c>
      <c r="J240" s="9">
        <v>4.8230000000000002E-2</v>
      </c>
      <c r="K240" s="9">
        <v>3.2779999999999997E-2</v>
      </c>
      <c r="L240" s="9">
        <v>0.11976000000000001</v>
      </c>
      <c r="M240" s="9">
        <v>15.26573</v>
      </c>
      <c r="N240" s="9">
        <v>6.51668</v>
      </c>
      <c r="O240" s="9">
        <v>4.2110000000000002E-2</v>
      </c>
      <c r="P240" s="9">
        <v>0.38445000000000001</v>
      </c>
      <c r="Q240" s="9">
        <v>1.0909199999999999</v>
      </c>
      <c r="R240" s="9">
        <v>2.4330000000000001E-2</v>
      </c>
      <c r="S240" s="9">
        <v>0.14319999999999999</v>
      </c>
      <c r="T240" s="9">
        <v>3.4770000000000002E-2</v>
      </c>
      <c r="U240" s="9">
        <v>4.8009999999999997E-2</v>
      </c>
      <c r="V240" s="9">
        <v>0.34089999999999998</v>
      </c>
      <c r="W240" s="9">
        <v>1.5679999999999999E-2</v>
      </c>
      <c r="X240" s="9">
        <v>2.7459999999999998E-2</v>
      </c>
      <c r="Y240" s="9">
        <v>3.3110000000000001E-2</v>
      </c>
      <c r="Z240" s="9">
        <v>2.2300000000000002E-3</v>
      </c>
      <c r="AA240" s="25">
        <v>0.43042999999999998</v>
      </c>
      <c r="AB240" s="25">
        <v>0.11166</v>
      </c>
      <c r="AC240" s="9">
        <v>5.0900000000000001E-2</v>
      </c>
      <c r="AD240" s="9">
        <v>4.1700000000000001E-3</v>
      </c>
      <c r="AE240" s="9">
        <v>5.176E-2</v>
      </c>
      <c r="AF240" s="25">
        <v>6.2698</v>
      </c>
      <c r="AG240" s="9">
        <v>1.0384199999999999</v>
      </c>
      <c r="AH240" s="9">
        <v>1.5267299999999999</v>
      </c>
      <c r="AI240" s="9">
        <v>0.34295999999999999</v>
      </c>
      <c r="AJ240" s="9">
        <v>0.32979000000000003</v>
      </c>
      <c r="AK240" s="9">
        <v>0.14191000000000001</v>
      </c>
      <c r="AL240" s="9">
        <v>1.1130100000000001</v>
      </c>
      <c r="AM240" s="9">
        <v>0.44152000000000002</v>
      </c>
      <c r="AN240" s="9">
        <v>6.0000000000000001E-3</v>
      </c>
      <c r="AO240" s="9">
        <v>1.2460000000000001E-2</v>
      </c>
      <c r="AP240" s="9">
        <v>0.65493999999999997</v>
      </c>
      <c r="AQ240" s="25">
        <v>0.2079</v>
      </c>
      <c r="AR240" s="9">
        <v>2.724E-2</v>
      </c>
      <c r="AS240" s="9">
        <v>6.7100000000000007E-2</v>
      </c>
      <c r="AT240" s="25">
        <v>0.29250999999999999</v>
      </c>
      <c r="AU240" s="9">
        <v>0.14760000000000001</v>
      </c>
      <c r="AV240" s="25">
        <v>1.0041500000000001</v>
      </c>
      <c r="AW240" s="9">
        <v>3.7399999999999998E-3</v>
      </c>
      <c r="AX240" s="9">
        <v>5</v>
      </c>
      <c r="AY240" s="9">
        <v>0.14627000000000001</v>
      </c>
      <c r="AZ240" s="9">
        <v>0.18507999999999999</v>
      </c>
      <c r="BA240" s="9">
        <v>5.9999999999999995E-4</v>
      </c>
      <c r="BB240" s="9">
        <v>0.16136</v>
      </c>
      <c r="BC240" s="9">
        <v>2.8830000000000001E-2</v>
      </c>
      <c r="BD240" s="9">
        <v>8.9039999999999994E-2</v>
      </c>
      <c r="BE240" s="9">
        <v>0.11508</v>
      </c>
      <c r="BF240" s="9">
        <v>0.69469999999999998</v>
      </c>
      <c r="BG240" s="9">
        <v>0.92440999999999995</v>
      </c>
      <c r="BH240" s="9">
        <v>4.4630000000000003E-2</v>
      </c>
      <c r="BI240" s="9">
        <v>0.26833000000000001</v>
      </c>
      <c r="BJ240" s="25">
        <v>0.47487000000000001</v>
      </c>
      <c r="BK240" s="9">
        <v>5</v>
      </c>
      <c r="BL240" s="9">
        <v>6.2E-2</v>
      </c>
      <c r="BM240" s="9">
        <v>0.37668000000000001</v>
      </c>
      <c r="BN240" s="9">
        <v>0.29792000000000002</v>
      </c>
      <c r="BO240" s="25">
        <v>0.30184</v>
      </c>
      <c r="BP240" s="9">
        <v>3.8400000000000001E-3</v>
      </c>
      <c r="BQ240" s="9">
        <v>1.5389999999999999E-2</v>
      </c>
      <c r="BR240" s="9">
        <v>5.509E-2</v>
      </c>
      <c r="BS240" s="9">
        <v>3.2669999999999998E-2</v>
      </c>
      <c r="BT240" s="9">
        <v>1.4499999999999999E-3</v>
      </c>
      <c r="BU240" s="25">
        <v>0.17212</v>
      </c>
      <c r="BV240" s="9">
        <v>1.75098</v>
      </c>
      <c r="BW240" s="9">
        <v>0.13148000000000001</v>
      </c>
      <c r="BX240" s="9">
        <v>2.65E-3</v>
      </c>
      <c r="BY240" s="9">
        <v>6.1670000000000003E-2</v>
      </c>
      <c r="BZ240" s="9">
        <v>3.968E-2</v>
      </c>
      <c r="CA240" s="25">
        <v>7.4644199999999996</v>
      </c>
      <c r="CB240" s="25">
        <v>17.164190000000001</v>
      </c>
      <c r="CC240" s="9">
        <v>1.7899999999999999E-3</v>
      </c>
      <c r="CD240" s="9">
        <v>6.9999999999999999E-4</v>
      </c>
      <c r="CE240" s="9">
        <v>5</v>
      </c>
      <c r="CF240" s="9">
        <v>6.5930000000000002E-2</v>
      </c>
      <c r="CG240" s="9">
        <v>0.58664000000000005</v>
      </c>
      <c r="CH240" s="9">
        <v>6.8379999999999996E-2</v>
      </c>
      <c r="CI240" s="9">
        <v>0.54603000000000002</v>
      </c>
      <c r="CJ240" s="9">
        <v>0.42481999999999998</v>
      </c>
      <c r="CK240" s="9">
        <v>0.38391999999999998</v>
      </c>
      <c r="CL240" s="9">
        <v>3.2299999999999998E-3</v>
      </c>
      <c r="CM240" s="9">
        <v>2.683E-2</v>
      </c>
      <c r="CN240" s="9">
        <v>5</v>
      </c>
      <c r="CO240" s="9">
        <v>1.6900000000000001E-3</v>
      </c>
      <c r="CP240" s="9">
        <v>2.0740000000000001E-2</v>
      </c>
      <c r="CQ240" s="9">
        <v>4.7260000000000003E-2</v>
      </c>
      <c r="CR240" s="9">
        <v>2.3269999999999999E-2</v>
      </c>
      <c r="CS240" s="9">
        <v>7.0019999999999999E-2</v>
      </c>
      <c r="CT240" s="9">
        <v>2.085E-2</v>
      </c>
      <c r="CU240" s="9">
        <v>2.6749999999999999E-2</v>
      </c>
      <c r="CV240" s="9">
        <v>0.15859000000000001</v>
      </c>
      <c r="CW240" s="9">
        <v>1.81E-3</v>
      </c>
      <c r="CX240" s="9">
        <v>2.656E-2</v>
      </c>
      <c r="CY240" s="9">
        <v>2.5780000000000001E-2</v>
      </c>
      <c r="CZ240" s="9">
        <v>4.8399999999999997E-3</v>
      </c>
      <c r="DA240" s="9">
        <v>9.4699999999999993E-3</v>
      </c>
      <c r="DB240" s="9">
        <v>1.9980000000000001E-2</v>
      </c>
      <c r="DC240" s="9">
        <v>6.1010000000000002E-2</v>
      </c>
      <c r="DD240" s="9">
        <v>4.5399999999999998E-3</v>
      </c>
      <c r="DE240" s="9">
        <v>4.5197200000000004</v>
      </c>
      <c r="DF240" s="9">
        <v>5.7000000000000002E-3</v>
      </c>
      <c r="DG240" s="9">
        <v>6.0899999999999999E-3</v>
      </c>
      <c r="DH240" s="9">
        <v>0.40425</v>
      </c>
    </row>
    <row r="241" spans="1:112" s="8" customFormat="1" x14ac:dyDescent="0.15">
      <c r="A241" s="9" t="s">
        <v>350</v>
      </c>
      <c r="B241" s="9">
        <v>4.8324800000000003</v>
      </c>
      <c r="C241" s="9">
        <v>6.4479300000000004</v>
      </c>
      <c r="D241" s="9">
        <v>12.25604</v>
      </c>
      <c r="E241" s="9">
        <v>4.0196399999999999</v>
      </c>
      <c r="F241" s="9">
        <v>3.3664900000000002</v>
      </c>
      <c r="G241" s="9">
        <v>5.05938</v>
      </c>
      <c r="H241" s="9">
        <v>1.8061100000000001</v>
      </c>
      <c r="I241" s="9">
        <v>0.11772000000000001</v>
      </c>
      <c r="J241" s="9">
        <v>0.21060999999999999</v>
      </c>
      <c r="K241" s="9">
        <v>7.3260000000000006E-2</v>
      </c>
      <c r="L241" s="9">
        <v>0.26511000000000001</v>
      </c>
      <c r="M241" s="9">
        <v>4.5011099999999997</v>
      </c>
      <c r="N241" s="9">
        <v>1.9754100000000001</v>
      </c>
      <c r="O241" s="9">
        <v>5.629E-2</v>
      </c>
      <c r="P241" s="9">
        <v>0.41421000000000002</v>
      </c>
      <c r="Q241" s="9">
        <v>2.38591</v>
      </c>
      <c r="R241" s="9">
        <v>9.8239999999999994E-2</v>
      </c>
      <c r="S241" s="9">
        <v>0.15296999999999999</v>
      </c>
      <c r="T241" s="9">
        <v>2.5350000000000001E-2</v>
      </c>
      <c r="U241" s="9">
        <v>0.16993</v>
      </c>
      <c r="V241" s="9">
        <v>1.16615</v>
      </c>
      <c r="W241" s="9">
        <v>6.3100000000000003E-2</v>
      </c>
      <c r="X241" s="9">
        <v>4.3339999999999997E-2</v>
      </c>
      <c r="Y241" s="9">
        <v>2.043E-2</v>
      </c>
      <c r="Z241" s="9">
        <v>5.6699999999999997E-3</v>
      </c>
      <c r="AA241" s="25">
        <v>0.57174000000000003</v>
      </c>
      <c r="AB241" s="25">
        <v>0.57555999999999996</v>
      </c>
      <c r="AC241" s="9">
        <v>9.3189999999999995E-2</v>
      </c>
      <c r="AD241" s="9">
        <v>2.4399999999999999E-3</v>
      </c>
      <c r="AE241" s="9">
        <v>0.15725</v>
      </c>
      <c r="AF241" s="25">
        <v>5.4868399999999999</v>
      </c>
      <c r="AG241" s="9">
        <v>0.46589999999999998</v>
      </c>
      <c r="AH241" s="9">
        <v>2.1061000000000001</v>
      </c>
      <c r="AI241" s="9">
        <v>1.5180199999999999</v>
      </c>
      <c r="AJ241" s="9">
        <v>1.10833</v>
      </c>
      <c r="AK241" s="9">
        <v>0.31294</v>
      </c>
      <c r="AL241" s="9">
        <v>4.6823199999999998</v>
      </c>
      <c r="AM241" s="9">
        <v>1.9222999999999999</v>
      </c>
      <c r="AN241" s="9">
        <v>9.2599999999999991E-3</v>
      </c>
      <c r="AO241" s="9">
        <v>3.3050000000000003E-2</v>
      </c>
      <c r="AP241" s="9">
        <v>3.2769499999999998</v>
      </c>
      <c r="AQ241" s="25">
        <v>2.7799999999999999E-3</v>
      </c>
      <c r="AR241" s="9">
        <v>3.0020000000000002E-2</v>
      </c>
      <c r="AS241" s="9">
        <v>7.0349999999999996E-2</v>
      </c>
      <c r="AT241" s="25">
        <v>0.16486000000000001</v>
      </c>
      <c r="AU241" s="9">
        <v>0.52973999999999999</v>
      </c>
      <c r="AV241" s="25">
        <v>1.9691399999999999</v>
      </c>
      <c r="AW241" s="9">
        <v>1.06E-3</v>
      </c>
      <c r="AX241" s="9">
        <v>5</v>
      </c>
      <c r="AY241" s="9">
        <v>0.30829000000000001</v>
      </c>
      <c r="AZ241" s="9">
        <v>0.42042000000000002</v>
      </c>
      <c r="BA241" s="9">
        <v>7.11E-3</v>
      </c>
      <c r="BB241" s="9">
        <v>0.19195000000000001</v>
      </c>
      <c r="BC241" s="9">
        <v>7.0639999999999994E-2</v>
      </c>
      <c r="BD241" s="9">
        <v>0.22120999999999999</v>
      </c>
      <c r="BE241" s="9">
        <v>0.14657999999999999</v>
      </c>
      <c r="BF241" s="9">
        <v>1.31711</v>
      </c>
      <c r="BG241" s="9">
        <v>2.5134099999999999</v>
      </c>
      <c r="BH241" s="9">
        <v>6.6259999999999999E-2</v>
      </c>
      <c r="BI241" s="9">
        <v>0.32314999999999999</v>
      </c>
      <c r="BJ241" s="25">
        <v>0.13153000000000001</v>
      </c>
      <c r="BK241" s="9">
        <v>5</v>
      </c>
      <c r="BL241" s="9">
        <v>0.11473999999999999</v>
      </c>
      <c r="BM241" s="9">
        <v>0.22866</v>
      </c>
      <c r="BN241" s="9">
        <v>0.43992999999999999</v>
      </c>
      <c r="BO241" s="25">
        <v>0.16649</v>
      </c>
      <c r="BP241" s="9">
        <v>2.4499999999999999E-3</v>
      </c>
      <c r="BQ241" s="9">
        <v>2.809E-2</v>
      </c>
      <c r="BR241" s="9">
        <v>7.1360000000000007E-2</v>
      </c>
      <c r="BS241" s="9">
        <v>5.7959999999999998E-2</v>
      </c>
      <c r="BT241" s="9">
        <v>3.3800000000000002E-3</v>
      </c>
      <c r="BU241" s="25">
        <v>0.19736999999999999</v>
      </c>
      <c r="BV241" s="9">
        <v>2.6324800000000002</v>
      </c>
      <c r="BW241" s="9">
        <v>0.15389</v>
      </c>
      <c r="BX241" s="9">
        <v>1.33E-3</v>
      </c>
      <c r="BY241" s="9">
        <v>8.3720000000000003E-2</v>
      </c>
      <c r="BZ241" s="9">
        <v>7.2959999999999997E-2</v>
      </c>
      <c r="CA241" s="25">
        <v>3.9368699999999999</v>
      </c>
      <c r="CB241" s="25">
        <v>8.9433399999999992</v>
      </c>
      <c r="CC241" s="9">
        <v>1.23E-3</v>
      </c>
      <c r="CD241" s="9">
        <v>3.8999999999999999E-4</v>
      </c>
      <c r="CE241" s="9">
        <v>5</v>
      </c>
      <c r="CF241" s="9">
        <v>9.5149999999999998E-2</v>
      </c>
      <c r="CG241" s="9">
        <v>1.39958</v>
      </c>
      <c r="CH241" s="9">
        <v>0.11766</v>
      </c>
      <c r="CI241" s="9">
        <v>1.59249</v>
      </c>
      <c r="CJ241" s="9">
        <v>1.1658200000000001</v>
      </c>
      <c r="CK241" s="9">
        <v>0.22073000000000001</v>
      </c>
      <c r="CL241" s="9">
        <v>3.5300000000000002E-3</v>
      </c>
      <c r="CM241" s="9">
        <v>6.6449999999999995E-2</v>
      </c>
      <c r="CN241" s="9">
        <v>5</v>
      </c>
      <c r="CO241" s="9">
        <v>2.7000000000000001E-3</v>
      </c>
      <c r="CP241" s="9">
        <v>4.052E-2</v>
      </c>
      <c r="CQ241" s="9">
        <v>0.11416</v>
      </c>
      <c r="CR241" s="9">
        <v>5.101E-2</v>
      </c>
      <c r="CS241" s="9">
        <v>8.3129999999999996E-2</v>
      </c>
      <c r="CT241" s="9">
        <v>4.2880000000000001E-2</v>
      </c>
      <c r="CU241" s="9">
        <v>5.3060000000000003E-2</v>
      </c>
      <c r="CV241" s="9">
        <v>0.30728</v>
      </c>
      <c r="CW241" s="9">
        <v>2.0100000000000001E-3</v>
      </c>
      <c r="CX241" s="9">
        <v>9.1550000000000006E-2</v>
      </c>
      <c r="CY241" s="9">
        <v>4.2959999999999998E-2</v>
      </c>
      <c r="CZ241" s="9">
        <v>6.3699999999999998E-3</v>
      </c>
      <c r="DA241" s="9">
        <v>7.5599999999999999E-3</v>
      </c>
      <c r="DB241" s="9">
        <v>3.031E-2</v>
      </c>
      <c r="DC241" s="9">
        <v>6.9639999999999994E-2</v>
      </c>
      <c r="DD241" s="9">
        <v>8.2400000000000008E-3</v>
      </c>
      <c r="DE241" s="9">
        <v>2.7576399999999999</v>
      </c>
      <c r="DF241" s="9">
        <v>6.7099999999999998E-3</v>
      </c>
      <c r="DG241" s="9">
        <v>3.96E-3</v>
      </c>
      <c r="DH241" s="9">
        <v>0.47936000000000001</v>
      </c>
    </row>
    <row r="242" spans="1:112" s="8" customFormat="1" x14ac:dyDescent="0.15">
      <c r="A242" s="9" t="s">
        <v>351</v>
      </c>
      <c r="B242" s="9">
        <v>3.8912599999999999</v>
      </c>
      <c r="C242" s="9">
        <v>8.8773099999999996</v>
      </c>
      <c r="D242" s="9">
        <v>3.7958400000000001</v>
      </c>
      <c r="E242" s="9">
        <v>2.8162799999999999</v>
      </c>
      <c r="F242" s="9">
        <v>2.87134</v>
      </c>
      <c r="G242" s="9">
        <v>4.58352</v>
      </c>
      <c r="H242" s="9">
        <v>1.3769800000000001</v>
      </c>
      <c r="I242" s="9">
        <v>6.3509999999999997E-2</v>
      </c>
      <c r="J242" s="9">
        <v>0.10872</v>
      </c>
      <c r="K242" s="9">
        <v>2.0559999999999998E-2</v>
      </c>
      <c r="L242" s="9">
        <v>0.11591</v>
      </c>
      <c r="M242" s="9">
        <v>3.0470299999999999</v>
      </c>
      <c r="N242" s="9">
        <v>1.6065199999999999</v>
      </c>
      <c r="O242" s="9">
        <v>2.9100000000000001E-2</v>
      </c>
      <c r="P242" s="9">
        <v>0.41844999999999999</v>
      </c>
      <c r="Q242" s="9">
        <v>2.0258699999999998</v>
      </c>
      <c r="R242" s="9">
        <v>0.18357000000000001</v>
      </c>
      <c r="S242" s="9">
        <v>0.46227000000000001</v>
      </c>
      <c r="T242" s="9">
        <v>2.64E-2</v>
      </c>
      <c r="U242" s="9">
        <v>0.16144</v>
      </c>
      <c r="V242" s="9">
        <v>0.34873999999999999</v>
      </c>
      <c r="W242" s="9">
        <v>2.2110000000000001E-2</v>
      </c>
      <c r="X242" s="9">
        <v>1.3270000000000001E-2</v>
      </c>
      <c r="Y242" s="9">
        <v>2.0400000000000001E-2</v>
      </c>
      <c r="Z242" s="9">
        <v>1.8699999999999999E-3</v>
      </c>
      <c r="AA242" s="25">
        <v>0.49730000000000002</v>
      </c>
      <c r="AB242" s="25">
        <v>0.17527999999999999</v>
      </c>
      <c r="AC242" s="9">
        <v>9.4579999999999997E-2</v>
      </c>
      <c r="AD242" s="9">
        <v>7.6499999999999997E-3</v>
      </c>
      <c r="AE242" s="9">
        <v>4.9279999999999997E-2</v>
      </c>
      <c r="AF242" s="25">
        <v>4.9915099999999999</v>
      </c>
      <c r="AG242" s="9">
        <v>0.75722</v>
      </c>
      <c r="AH242" s="9">
        <v>1.83169</v>
      </c>
      <c r="AI242" s="9">
        <v>0.44813999999999998</v>
      </c>
      <c r="AJ242" s="9">
        <v>0.33735999999999999</v>
      </c>
      <c r="AK242" s="9">
        <v>0.155</v>
      </c>
      <c r="AL242" s="9">
        <v>1.20157</v>
      </c>
      <c r="AM242" s="9">
        <v>0.58406999999999998</v>
      </c>
      <c r="AN242" s="9">
        <v>5.7299999999999999E-3</v>
      </c>
      <c r="AO242" s="9">
        <v>1.4149999999999999E-2</v>
      </c>
      <c r="AP242" s="9">
        <v>1.42909</v>
      </c>
      <c r="AQ242" s="25">
        <v>1.7330000000000002E-2</v>
      </c>
      <c r="AR242" s="9">
        <v>2.3179999999999999E-2</v>
      </c>
      <c r="AS242" s="9">
        <v>6.522E-2</v>
      </c>
      <c r="AT242" s="25">
        <v>0.28105999999999998</v>
      </c>
      <c r="AU242" s="9">
        <v>0.23462</v>
      </c>
      <c r="AV242" s="25">
        <v>1.3499000000000001</v>
      </c>
      <c r="AW242" s="9">
        <v>6.4000000000000003E-3</v>
      </c>
      <c r="AX242" s="9">
        <v>5</v>
      </c>
      <c r="AY242" s="9">
        <v>0.24721000000000001</v>
      </c>
      <c r="AZ242" s="9">
        <v>0.21354999999999999</v>
      </c>
      <c r="BA242" s="9">
        <v>1.2370000000000001E-2</v>
      </c>
      <c r="BB242" s="9">
        <v>0.15267</v>
      </c>
      <c r="BC242" s="9">
        <v>3.1510000000000003E-2</v>
      </c>
      <c r="BD242" s="9">
        <v>9.4479999999999995E-2</v>
      </c>
      <c r="BE242" s="9">
        <v>0.13023000000000001</v>
      </c>
      <c r="BF242" s="9">
        <v>1.0624899999999999</v>
      </c>
      <c r="BG242" s="9">
        <v>1.3295600000000001</v>
      </c>
      <c r="BH242" s="9">
        <v>3.3579999999999999E-2</v>
      </c>
      <c r="BI242" s="9">
        <v>0.19153999999999999</v>
      </c>
      <c r="BJ242" s="25">
        <v>0.11282</v>
      </c>
      <c r="BK242" s="9">
        <v>5</v>
      </c>
      <c r="BL242" s="9">
        <v>8.3949999999999997E-2</v>
      </c>
      <c r="BM242" s="9">
        <v>0.14355000000000001</v>
      </c>
      <c r="BN242" s="9">
        <v>0.25694</v>
      </c>
      <c r="BO242" s="25">
        <v>0.24584</v>
      </c>
      <c r="BP242" s="9">
        <v>3.6600000000000001E-3</v>
      </c>
      <c r="BQ242" s="9">
        <v>1.426E-2</v>
      </c>
      <c r="BR242" s="9">
        <v>3.0550000000000001E-2</v>
      </c>
      <c r="BS242" s="9">
        <v>2.9739999999999999E-2</v>
      </c>
      <c r="BT242" s="9">
        <v>1.48E-3</v>
      </c>
      <c r="BU242" s="25">
        <v>0.15178</v>
      </c>
      <c r="BV242" s="9">
        <v>2.2448399999999999</v>
      </c>
      <c r="BW242" s="9">
        <v>9.7000000000000003E-2</v>
      </c>
      <c r="BX242" s="9">
        <v>1.67E-3</v>
      </c>
      <c r="BY242" s="9">
        <v>5.2560000000000003E-2</v>
      </c>
      <c r="BZ242" s="9">
        <v>6.4149999999999999E-2</v>
      </c>
      <c r="CA242" s="25">
        <v>8.7855699999999999</v>
      </c>
      <c r="CB242" s="25">
        <v>10.18548</v>
      </c>
      <c r="CC242" s="9">
        <v>1.99E-3</v>
      </c>
      <c r="CD242" s="9">
        <v>1.09E-3</v>
      </c>
      <c r="CE242" s="9">
        <v>5</v>
      </c>
      <c r="CF242" s="9">
        <v>8.6389999999999995E-2</v>
      </c>
      <c r="CG242" s="9">
        <v>0.62944</v>
      </c>
      <c r="CH242" s="9">
        <v>6.2399999999999997E-2</v>
      </c>
      <c r="CI242" s="9">
        <v>0.55137999999999998</v>
      </c>
      <c r="CJ242" s="9">
        <v>0.45490999999999998</v>
      </c>
      <c r="CK242" s="9">
        <v>0.25877</v>
      </c>
      <c r="CL242" s="9">
        <v>1.0499999999999999E-3</v>
      </c>
      <c r="CM242" s="9">
        <v>6.9669999999999996E-2</v>
      </c>
      <c r="CN242" s="9">
        <v>5</v>
      </c>
      <c r="CO242" s="9">
        <v>2.31E-3</v>
      </c>
      <c r="CP242" s="9">
        <v>2.734E-2</v>
      </c>
      <c r="CQ242" s="9">
        <v>6.6239999999999993E-2</v>
      </c>
      <c r="CR242" s="9">
        <v>3.4639999999999997E-2</v>
      </c>
      <c r="CS242" s="9">
        <v>7.3859999999999995E-2</v>
      </c>
      <c r="CT242" s="9">
        <v>2.3210000000000001E-2</v>
      </c>
      <c r="CU242" s="9">
        <v>3.1910000000000001E-2</v>
      </c>
      <c r="CV242" s="9">
        <v>0.19450999999999999</v>
      </c>
      <c r="CW242" s="9">
        <v>1.99E-3</v>
      </c>
      <c r="CX242" s="9">
        <v>7.7160000000000006E-2</v>
      </c>
      <c r="CY242" s="9">
        <v>2.742E-2</v>
      </c>
      <c r="CZ242" s="9">
        <v>3.14E-3</v>
      </c>
      <c r="DA242" s="9">
        <v>8.1399999999999997E-3</v>
      </c>
      <c r="DB242" s="9">
        <v>2.2239999999999999E-2</v>
      </c>
      <c r="DC242" s="9">
        <v>7.059E-2</v>
      </c>
      <c r="DD242" s="9">
        <v>8.3199999999999993E-3</v>
      </c>
      <c r="DE242" s="9">
        <v>4.2055199999999999</v>
      </c>
      <c r="DF242" s="9">
        <v>9.2899999999999996E-3</v>
      </c>
      <c r="DG242" s="9">
        <v>1.8799999999999999E-3</v>
      </c>
      <c r="DH242" s="9">
        <v>0.51261999999999996</v>
      </c>
    </row>
    <row r="243" spans="1:112" s="8" customFormat="1" x14ac:dyDescent="0.15">
      <c r="A243" s="9" t="s">
        <v>352</v>
      </c>
      <c r="B243" s="9">
        <v>3.3296299999999999</v>
      </c>
      <c r="C243" s="9">
        <v>1.4088499999999999</v>
      </c>
      <c r="D243" s="9">
        <v>3.0591499999999998</v>
      </c>
      <c r="E243" s="9">
        <v>0.25646000000000002</v>
      </c>
      <c r="F243" s="9">
        <v>1.6946099999999999</v>
      </c>
      <c r="G243" s="9">
        <v>2.2827899999999999</v>
      </c>
      <c r="H243" s="9">
        <v>1.3805099999999999</v>
      </c>
      <c r="I243" s="9">
        <v>3.3779999999999998E-2</v>
      </c>
      <c r="J243" s="9">
        <v>9.2599999999999991E-3</v>
      </c>
      <c r="K243" s="9">
        <v>0</v>
      </c>
      <c r="L243" s="9">
        <v>9.8309999999999995E-2</v>
      </c>
      <c r="M243" s="9">
        <v>1.8734</v>
      </c>
      <c r="N243" s="9">
        <v>1.0877399999999999</v>
      </c>
      <c r="O243" s="9">
        <v>3.1960000000000002E-2</v>
      </c>
      <c r="P243" s="9">
        <v>0.34455999999999998</v>
      </c>
      <c r="Q243" s="9">
        <v>1.83457</v>
      </c>
      <c r="R243" s="9">
        <v>0.17227000000000001</v>
      </c>
      <c r="S243" s="9">
        <v>4.1399999999999999E-2</v>
      </c>
      <c r="T243" s="9">
        <v>2.7300000000000001E-2</v>
      </c>
      <c r="U243" s="9">
        <v>0.23330999999999999</v>
      </c>
      <c r="V243" s="9">
        <v>0.34721000000000002</v>
      </c>
      <c r="W243" s="9">
        <v>1.4540000000000001E-2</v>
      </c>
      <c r="X243" s="9">
        <v>3.81E-3</v>
      </c>
      <c r="Y243" s="9">
        <v>1.7330000000000002E-2</v>
      </c>
      <c r="Z243" s="9">
        <v>6.7000000000000002E-4</v>
      </c>
      <c r="AA243" s="25">
        <v>0.31855</v>
      </c>
      <c r="AB243" s="25">
        <v>0.61563000000000001</v>
      </c>
      <c r="AC243" s="9">
        <v>4.233E-2</v>
      </c>
      <c r="AD243" s="9">
        <v>6.6600000000000001E-3</v>
      </c>
      <c r="AE243" s="9">
        <v>3.5450000000000002E-2</v>
      </c>
      <c r="AF243" s="25">
        <v>5.0660100000000003</v>
      </c>
      <c r="AG243" s="9">
        <v>0.56106</v>
      </c>
      <c r="AH243" s="9">
        <v>1.6787399999999999</v>
      </c>
      <c r="AI243" s="9">
        <v>0.24468000000000001</v>
      </c>
      <c r="AJ243" s="9">
        <v>0.23258000000000001</v>
      </c>
      <c r="AK243" s="9">
        <v>7.7780000000000002E-2</v>
      </c>
      <c r="AL243" s="9">
        <v>0.41025</v>
      </c>
      <c r="AM243" s="9">
        <v>0.33123999999999998</v>
      </c>
      <c r="AN243" s="9">
        <v>7.6800000000000002E-3</v>
      </c>
      <c r="AO243" s="9">
        <v>2.036E-2</v>
      </c>
      <c r="AP243" s="9">
        <v>1.0482800000000001</v>
      </c>
      <c r="AQ243" s="25">
        <v>2.64E-2</v>
      </c>
      <c r="AR243" s="9">
        <v>1.013E-2</v>
      </c>
      <c r="AS243" s="9">
        <v>6.6390000000000005E-2</v>
      </c>
      <c r="AT243" s="25">
        <v>0.29454000000000002</v>
      </c>
      <c r="AU243" s="9">
        <v>0.16975000000000001</v>
      </c>
      <c r="AV243" s="25">
        <v>1.13364</v>
      </c>
      <c r="AW243" s="9">
        <v>3.9899999999999996E-3</v>
      </c>
      <c r="AX243" s="9">
        <v>5</v>
      </c>
      <c r="AY243" s="9">
        <v>0.30675999999999998</v>
      </c>
      <c r="AZ243" s="9">
        <v>0.16683000000000001</v>
      </c>
      <c r="BA243" s="9">
        <v>9.9600000000000001E-3</v>
      </c>
      <c r="BB243" s="9">
        <v>0.13528999999999999</v>
      </c>
      <c r="BC243" s="9">
        <v>2.1600000000000001E-2</v>
      </c>
      <c r="BD243" s="9">
        <v>7.4319999999999997E-2</v>
      </c>
      <c r="BE243" s="9">
        <v>0.13164000000000001</v>
      </c>
      <c r="BF243" s="9">
        <v>1.27674</v>
      </c>
      <c r="BG243" s="9">
        <v>1.1898299999999999</v>
      </c>
      <c r="BH243" s="9">
        <v>2.5839999999999998E-2</v>
      </c>
      <c r="BI243" s="9">
        <v>0.18060999999999999</v>
      </c>
      <c r="BJ243" s="25">
        <v>0.18814</v>
      </c>
      <c r="BK243" s="9">
        <v>5</v>
      </c>
      <c r="BL243" s="9">
        <v>0.13013</v>
      </c>
      <c r="BM243" s="9">
        <v>0.11992</v>
      </c>
      <c r="BN243" s="9">
        <v>0.51412999999999998</v>
      </c>
      <c r="BO243" s="25">
        <v>0.22097</v>
      </c>
      <c r="BP243" s="9">
        <v>2.5699999999999998E-3</v>
      </c>
      <c r="BQ243" s="9">
        <v>1.0200000000000001E-2</v>
      </c>
      <c r="BR243" s="9">
        <v>3.5340000000000003E-2</v>
      </c>
      <c r="BS243" s="9">
        <v>1.951E-2</v>
      </c>
      <c r="BT243" s="9">
        <v>4.3299999999999996E-3</v>
      </c>
      <c r="BU243" s="25">
        <v>0.15809999999999999</v>
      </c>
      <c r="BV243" s="9">
        <v>2.26844</v>
      </c>
      <c r="BW243" s="9">
        <v>9.5549999999999996E-2</v>
      </c>
      <c r="BX243" s="9">
        <v>2.64E-3</v>
      </c>
      <c r="BY243" s="9">
        <v>4.7989999999999998E-2</v>
      </c>
      <c r="BZ243" s="9">
        <v>4.5060000000000003E-2</v>
      </c>
      <c r="CA243" s="25">
        <v>7.2401200000000001</v>
      </c>
      <c r="CB243" s="25">
        <v>10.651070000000001</v>
      </c>
      <c r="CC243" s="9">
        <v>1.7700000000000001E-3</v>
      </c>
      <c r="CD243" s="9">
        <v>1.08E-3</v>
      </c>
      <c r="CE243" s="9">
        <v>5</v>
      </c>
      <c r="CF243" s="9">
        <v>7.6200000000000004E-2</v>
      </c>
      <c r="CG243" s="9">
        <v>0.56584000000000001</v>
      </c>
      <c r="CH243" s="9">
        <v>5.3949999999999998E-2</v>
      </c>
      <c r="CI243" s="9">
        <v>0.49847000000000002</v>
      </c>
      <c r="CJ243" s="9">
        <v>0.41071999999999997</v>
      </c>
      <c r="CK243" s="9">
        <v>0.13985</v>
      </c>
      <c r="CL243" s="9">
        <v>3.9300000000000003E-3</v>
      </c>
      <c r="CM243" s="9">
        <v>0.12955</v>
      </c>
      <c r="CN243" s="9">
        <v>5</v>
      </c>
      <c r="CO243" s="9">
        <v>2.5000000000000001E-3</v>
      </c>
      <c r="CP243" s="9">
        <v>2.6440000000000002E-2</v>
      </c>
      <c r="CQ243" s="9">
        <v>6.3039999999999999E-2</v>
      </c>
      <c r="CR243" s="9">
        <v>3.1699999999999999E-2</v>
      </c>
      <c r="CS243" s="9">
        <v>7.1330000000000005E-2</v>
      </c>
      <c r="CT243" s="9">
        <v>2.196E-2</v>
      </c>
      <c r="CU243" s="9">
        <v>3.056E-2</v>
      </c>
      <c r="CV243" s="9">
        <v>0.17793999999999999</v>
      </c>
      <c r="CW243" s="9">
        <v>2.5699999999999998E-3</v>
      </c>
      <c r="CX243" s="9">
        <v>7.2400000000000006E-2</v>
      </c>
      <c r="CY243" s="9">
        <v>2.7570000000000001E-2</v>
      </c>
      <c r="CZ243" s="9">
        <v>5.0400000000000002E-3</v>
      </c>
      <c r="DA243" s="9">
        <v>7.8799999999999999E-3</v>
      </c>
      <c r="DB243" s="9">
        <v>2.3980000000000001E-2</v>
      </c>
      <c r="DC243" s="9">
        <v>6.5699999999999995E-2</v>
      </c>
      <c r="DD243" s="9">
        <v>7.3800000000000003E-3</v>
      </c>
      <c r="DE243" s="9">
        <v>3.9216199999999999</v>
      </c>
      <c r="DF243" s="9">
        <v>1.0749999999999999E-2</v>
      </c>
      <c r="DG243" s="9">
        <v>5.9300000000000004E-3</v>
      </c>
      <c r="DH243" s="9">
        <v>0.44888</v>
      </c>
    </row>
    <row r="244" spans="1:112" s="8" customFormat="1" x14ac:dyDescent="0.15">
      <c r="A244" s="9" t="s">
        <v>353</v>
      </c>
      <c r="B244" s="9">
        <v>3.8618199999999998</v>
      </c>
      <c r="C244" s="9">
        <v>1.16151</v>
      </c>
      <c r="D244" s="9">
        <v>3.1480899999999998</v>
      </c>
      <c r="E244" s="9">
        <v>0.14233000000000001</v>
      </c>
      <c r="F244" s="9">
        <v>1.7206999999999999</v>
      </c>
      <c r="G244" s="9">
        <v>2.40774</v>
      </c>
      <c r="H244" s="9">
        <v>1.1637200000000001</v>
      </c>
      <c r="I244" s="9">
        <v>6.0440000000000001E-2</v>
      </c>
      <c r="J244" s="9">
        <v>0</v>
      </c>
      <c r="K244" s="9">
        <v>0</v>
      </c>
      <c r="L244" s="9">
        <v>8.6709999999999995E-2</v>
      </c>
      <c r="M244" s="9">
        <v>2.09015</v>
      </c>
      <c r="N244" s="9">
        <v>1.4070100000000001</v>
      </c>
      <c r="O244" s="9">
        <v>3.1949999999999999E-2</v>
      </c>
      <c r="P244" s="9">
        <v>0.31241999999999998</v>
      </c>
      <c r="Q244" s="9">
        <v>1.7691600000000001</v>
      </c>
      <c r="R244" s="9">
        <v>1.942E-2</v>
      </c>
      <c r="S244" s="9">
        <v>2.6239999999999999E-2</v>
      </c>
      <c r="T244" s="9">
        <v>2.768E-2</v>
      </c>
      <c r="U244" s="9">
        <v>0.15648000000000001</v>
      </c>
      <c r="V244" s="9">
        <v>0.31888</v>
      </c>
      <c r="W244" s="9">
        <v>7.5799999999999999E-3</v>
      </c>
      <c r="X244" s="9">
        <v>8.6300000000000005E-3</v>
      </c>
      <c r="Y244" s="9">
        <v>1.762E-2</v>
      </c>
      <c r="Z244" s="9">
        <v>1.6800000000000001E-3</v>
      </c>
      <c r="AA244" s="25">
        <v>0.13309000000000001</v>
      </c>
      <c r="AB244" s="25">
        <v>0.66488999999999998</v>
      </c>
      <c r="AC244" s="9">
        <v>8.7069999999999995E-2</v>
      </c>
      <c r="AD244" s="9">
        <v>3.6800000000000001E-3</v>
      </c>
      <c r="AE244" s="9">
        <v>3.5499999999999997E-2</v>
      </c>
      <c r="AF244" s="25">
        <v>5.5714100000000002</v>
      </c>
      <c r="AG244" s="9">
        <v>0.88539999999999996</v>
      </c>
      <c r="AH244" s="9">
        <v>1.47204</v>
      </c>
      <c r="AI244" s="9">
        <v>0.36363000000000001</v>
      </c>
      <c r="AJ244" s="9">
        <v>0.24845</v>
      </c>
      <c r="AK244" s="9">
        <v>5.8909999999999997E-2</v>
      </c>
      <c r="AL244" s="9">
        <v>0.37070999999999998</v>
      </c>
      <c r="AM244" s="9">
        <v>0.30359000000000003</v>
      </c>
      <c r="AN244" s="9">
        <v>2.4499999999999999E-3</v>
      </c>
      <c r="AO244" s="9">
        <v>7.0800000000000004E-3</v>
      </c>
      <c r="AP244" s="9">
        <v>0.88902000000000003</v>
      </c>
      <c r="AQ244" s="25">
        <v>1.461E-2</v>
      </c>
      <c r="AR244" s="9">
        <v>1.358E-2</v>
      </c>
      <c r="AS244" s="9">
        <v>6.8400000000000002E-2</v>
      </c>
      <c r="AT244" s="25">
        <v>0.28755999999999998</v>
      </c>
      <c r="AU244" s="9">
        <v>0.14349999999999999</v>
      </c>
      <c r="AV244" s="25">
        <v>1.16445</v>
      </c>
      <c r="AW244" s="9">
        <v>7.1799999999999998E-3</v>
      </c>
      <c r="AX244" s="9">
        <v>5</v>
      </c>
      <c r="AY244" s="9">
        <v>0.26693</v>
      </c>
      <c r="AZ244" s="9">
        <v>9.6820000000000003E-2</v>
      </c>
      <c r="BA244" s="9">
        <v>4.0000000000000002E-4</v>
      </c>
      <c r="BB244" s="9">
        <v>0.12037</v>
      </c>
      <c r="BC244" s="9">
        <v>2.086E-2</v>
      </c>
      <c r="BD244" s="9">
        <v>7.6859999999999998E-2</v>
      </c>
      <c r="BE244" s="9">
        <v>0.12609999999999999</v>
      </c>
      <c r="BF244" s="9">
        <v>1.2018500000000001</v>
      </c>
      <c r="BG244" s="9">
        <v>1.1104099999999999</v>
      </c>
      <c r="BH244" s="9">
        <v>2.085E-2</v>
      </c>
      <c r="BI244" s="9">
        <v>0.22689000000000001</v>
      </c>
      <c r="BJ244" s="25">
        <v>0.47005000000000002</v>
      </c>
      <c r="BK244" s="9">
        <v>5</v>
      </c>
      <c r="BL244" s="9">
        <v>0.14985999999999999</v>
      </c>
      <c r="BM244" s="9">
        <v>0.11212</v>
      </c>
      <c r="BN244" s="9">
        <v>0.63590000000000002</v>
      </c>
      <c r="BO244" s="25">
        <v>0.18956999999999999</v>
      </c>
      <c r="BP244" s="9">
        <v>4.4000000000000002E-4</v>
      </c>
      <c r="BQ244" s="9">
        <v>9.1500000000000001E-3</v>
      </c>
      <c r="BR244" s="9">
        <v>2.8709999999999999E-2</v>
      </c>
      <c r="BS244" s="9">
        <v>2.52E-2</v>
      </c>
      <c r="BT244" s="9">
        <v>2.3700000000000001E-3</v>
      </c>
      <c r="BU244" s="25">
        <v>0.12393999999999999</v>
      </c>
      <c r="BV244" s="9">
        <v>1.90574</v>
      </c>
      <c r="BW244" s="9">
        <v>7.4709999999999999E-2</v>
      </c>
      <c r="BX244" s="9">
        <v>1.2700000000000001E-3</v>
      </c>
      <c r="BY244" s="9">
        <v>4.0309999999999999E-2</v>
      </c>
      <c r="BZ244" s="9">
        <v>2.785E-2</v>
      </c>
      <c r="CA244" s="25">
        <v>5.9650800000000004</v>
      </c>
      <c r="CB244" s="25">
        <v>8.8659199999999991</v>
      </c>
      <c r="CC244" s="9">
        <v>1.81E-3</v>
      </c>
      <c r="CD244" s="9">
        <v>7.5000000000000002E-4</v>
      </c>
      <c r="CE244" s="9">
        <v>5</v>
      </c>
      <c r="CF244" s="9">
        <v>6.2469999999999998E-2</v>
      </c>
      <c r="CG244" s="9">
        <v>0.46962999999999999</v>
      </c>
      <c r="CH244" s="9">
        <v>3.9239999999999997E-2</v>
      </c>
      <c r="CI244" s="9">
        <v>0.43143999999999999</v>
      </c>
      <c r="CJ244" s="9">
        <v>0.34499999999999997</v>
      </c>
      <c r="CK244" s="9">
        <v>8.0769999999999995E-2</v>
      </c>
      <c r="CL244" s="9">
        <v>3.9500000000000004E-3</v>
      </c>
      <c r="CM244" s="9">
        <v>5.4100000000000002E-2</v>
      </c>
      <c r="CN244" s="9">
        <v>5</v>
      </c>
      <c r="CO244" s="9">
        <v>2.3800000000000002E-3</v>
      </c>
      <c r="CP244" s="9">
        <v>2.112E-2</v>
      </c>
      <c r="CQ244" s="9">
        <v>4.4119999999999999E-2</v>
      </c>
      <c r="CR244" s="9">
        <v>2.562E-2</v>
      </c>
      <c r="CS244" s="9">
        <v>4.548E-2</v>
      </c>
      <c r="CT244" s="9">
        <v>1.6230000000000001E-2</v>
      </c>
      <c r="CU244" s="9">
        <v>2.3009999999999999E-2</v>
      </c>
      <c r="CV244" s="9">
        <v>0.12973999999999999</v>
      </c>
      <c r="CW244" s="9">
        <v>1.0399999999999999E-3</v>
      </c>
      <c r="CX244" s="9">
        <v>5.4300000000000001E-2</v>
      </c>
      <c r="CY244" s="9">
        <v>1.9040000000000001E-2</v>
      </c>
      <c r="CZ244" s="9">
        <v>2.5200000000000001E-3</v>
      </c>
      <c r="DA244" s="9">
        <v>5.3099999999999996E-3</v>
      </c>
      <c r="DB244" s="9">
        <v>1.5709999999999998E-2</v>
      </c>
      <c r="DC244" s="9">
        <v>5.2940000000000001E-2</v>
      </c>
      <c r="DD244" s="9">
        <v>6.1999999999999998E-3</v>
      </c>
      <c r="DE244" s="9">
        <v>0.53673999999999999</v>
      </c>
      <c r="DF244" s="9">
        <v>5.4299999999999999E-3</v>
      </c>
      <c r="DG244" s="9">
        <v>3.2599999999999999E-3</v>
      </c>
      <c r="DH244" s="9">
        <v>0.20216999999999999</v>
      </c>
    </row>
    <row r="245" spans="1:112" s="8" customFormat="1" x14ac:dyDescent="0.15">
      <c r="A245" s="9" t="s">
        <v>354</v>
      </c>
      <c r="B245" s="9">
        <v>3.41011</v>
      </c>
      <c r="C245" s="9">
        <v>1.4490099999999999</v>
      </c>
      <c r="D245" s="9">
        <v>3.1951000000000001</v>
      </c>
      <c r="E245" s="9">
        <v>0.26107000000000002</v>
      </c>
      <c r="F245" s="9">
        <v>1.9127700000000001</v>
      </c>
      <c r="G245" s="9">
        <v>2.6987100000000002</v>
      </c>
      <c r="H245" s="9">
        <v>1.1275500000000001</v>
      </c>
      <c r="I245" s="9">
        <v>4.4740000000000002E-2</v>
      </c>
      <c r="J245" s="9">
        <v>7.8799999999999999E-3</v>
      </c>
      <c r="K245" s="9">
        <v>0</v>
      </c>
      <c r="L245" s="9">
        <v>8.5470000000000004E-2</v>
      </c>
      <c r="M245" s="9">
        <v>2.23339</v>
      </c>
      <c r="N245" s="9">
        <v>1.4888699999999999</v>
      </c>
      <c r="O245" s="9">
        <v>5.178E-2</v>
      </c>
      <c r="P245" s="9">
        <v>0.33115</v>
      </c>
      <c r="Q245" s="9">
        <v>1.45564</v>
      </c>
      <c r="R245" s="9">
        <v>2.896E-2</v>
      </c>
      <c r="S245" s="9">
        <v>4.7239999999999997E-2</v>
      </c>
      <c r="T245" s="9">
        <v>4.2790000000000002E-2</v>
      </c>
      <c r="U245" s="9">
        <v>8.1540000000000001E-2</v>
      </c>
      <c r="V245" s="9">
        <v>0.32779000000000003</v>
      </c>
      <c r="W245" s="9">
        <v>1.1180000000000001E-2</v>
      </c>
      <c r="X245" s="9">
        <v>4.79E-3</v>
      </c>
      <c r="Y245" s="9">
        <v>1.123E-2</v>
      </c>
      <c r="Z245" s="9">
        <v>2.65E-3</v>
      </c>
      <c r="AA245" s="25">
        <v>0.1681</v>
      </c>
      <c r="AB245" s="25">
        <v>0.61277000000000004</v>
      </c>
      <c r="AC245" s="9">
        <v>8.6449999999999999E-2</v>
      </c>
      <c r="AD245" s="9">
        <v>1.47E-3</v>
      </c>
      <c r="AE245" s="9">
        <v>2.63E-2</v>
      </c>
      <c r="AF245" s="25">
        <v>5.6084300000000002</v>
      </c>
      <c r="AG245" s="9">
        <v>0.52170000000000005</v>
      </c>
      <c r="AH245" s="9">
        <v>1.5944100000000001</v>
      </c>
      <c r="AI245" s="9">
        <v>0.41571000000000002</v>
      </c>
      <c r="AJ245" s="9">
        <v>0.27051999999999998</v>
      </c>
      <c r="AK245" s="9">
        <v>4.7989999999999998E-2</v>
      </c>
      <c r="AL245" s="9">
        <v>0.44073000000000001</v>
      </c>
      <c r="AM245" s="9">
        <v>0.34993999999999997</v>
      </c>
      <c r="AN245" s="9">
        <v>3.3999999999999998E-3</v>
      </c>
      <c r="AO245" s="9">
        <v>1.4970000000000001E-2</v>
      </c>
      <c r="AP245" s="9">
        <v>0.93525000000000003</v>
      </c>
      <c r="AQ245" s="25">
        <v>9.665E-2</v>
      </c>
      <c r="AR245" s="9">
        <v>1.133E-2</v>
      </c>
      <c r="AS245" s="9">
        <v>5.126E-2</v>
      </c>
      <c r="AT245" s="25">
        <v>0.22736999999999999</v>
      </c>
      <c r="AU245" s="9">
        <v>0.13871</v>
      </c>
      <c r="AV245" s="25">
        <v>1.2200299999999999</v>
      </c>
      <c r="AW245" s="9">
        <v>3.4099999999999998E-3</v>
      </c>
      <c r="AX245" s="9">
        <v>5</v>
      </c>
      <c r="AY245" s="9">
        <v>0.22675000000000001</v>
      </c>
      <c r="AZ245" s="9">
        <v>6.0720000000000003E-2</v>
      </c>
      <c r="BA245" s="9">
        <v>3.5999999999999999E-3</v>
      </c>
      <c r="BB245" s="9">
        <v>0.11327</v>
      </c>
      <c r="BC245" s="9">
        <v>2.8459999999999999E-2</v>
      </c>
      <c r="BD245" s="9">
        <v>8.1220000000000001E-2</v>
      </c>
      <c r="BE245" s="9">
        <v>0.13227</v>
      </c>
      <c r="BF245" s="9">
        <v>1.0970599999999999</v>
      </c>
      <c r="BG245" s="9">
        <v>1.3403799999999999</v>
      </c>
      <c r="BH245" s="9">
        <v>2.1000000000000001E-2</v>
      </c>
      <c r="BI245" s="9">
        <v>0.10088999999999999</v>
      </c>
      <c r="BJ245" s="25">
        <v>0.19064999999999999</v>
      </c>
      <c r="BK245" s="9">
        <v>5</v>
      </c>
      <c r="BL245" s="9">
        <v>0.10649</v>
      </c>
      <c r="BM245" s="9">
        <v>0.11210000000000001</v>
      </c>
      <c r="BN245" s="9">
        <v>0.66413</v>
      </c>
      <c r="BO245" s="25">
        <v>0.2319</v>
      </c>
      <c r="BP245" s="9">
        <v>2.0799999999999998E-3</v>
      </c>
      <c r="BQ245" s="9">
        <v>1.0449999999999999E-2</v>
      </c>
      <c r="BR245" s="9">
        <v>2.2720000000000001E-2</v>
      </c>
      <c r="BS245" s="9">
        <v>1.7510000000000001E-2</v>
      </c>
      <c r="BT245" s="9">
        <v>2.3900000000000002E-3</v>
      </c>
      <c r="BU245" s="25">
        <v>0.12422</v>
      </c>
      <c r="BV245" s="9">
        <v>1.8612200000000001</v>
      </c>
      <c r="BW245" s="9">
        <v>7.1840000000000001E-2</v>
      </c>
      <c r="BX245" s="9">
        <v>1.82E-3</v>
      </c>
      <c r="BY245" s="9">
        <v>3.789E-2</v>
      </c>
      <c r="BZ245" s="9">
        <v>3.1780000000000003E-2</v>
      </c>
      <c r="CA245" s="25">
        <v>3.9006500000000002</v>
      </c>
      <c r="CB245" s="25">
        <v>9.2582100000000001</v>
      </c>
      <c r="CC245" s="9">
        <v>2.7799999999999999E-3</v>
      </c>
      <c r="CD245" s="9">
        <v>1.8000000000000001E-4</v>
      </c>
      <c r="CE245" s="9">
        <v>5</v>
      </c>
      <c r="CF245" s="9">
        <v>5.7950000000000002E-2</v>
      </c>
      <c r="CG245" s="9">
        <v>0.43905</v>
      </c>
      <c r="CH245" s="9">
        <v>3.7839999999999999E-2</v>
      </c>
      <c r="CI245" s="9">
        <v>0.38625999999999999</v>
      </c>
      <c r="CJ245" s="9">
        <v>0.31225000000000003</v>
      </c>
      <c r="CK245" s="9">
        <v>0.12645999999999999</v>
      </c>
      <c r="CL245" s="9">
        <v>5.6600000000000001E-3</v>
      </c>
      <c r="CM245" s="9">
        <v>4.147E-2</v>
      </c>
      <c r="CN245" s="9">
        <v>5</v>
      </c>
      <c r="CO245" s="9">
        <v>1.47E-3</v>
      </c>
      <c r="CP245" s="9">
        <v>1.916E-2</v>
      </c>
      <c r="CQ245" s="9">
        <v>4.1840000000000002E-2</v>
      </c>
      <c r="CR245" s="9">
        <v>2.257E-2</v>
      </c>
      <c r="CS245" s="9">
        <v>4.2549999999999998E-2</v>
      </c>
      <c r="CT245" s="9">
        <v>1.423E-2</v>
      </c>
      <c r="CU245" s="9">
        <v>2.1420000000000002E-2</v>
      </c>
      <c r="CV245" s="9">
        <v>0.11888</v>
      </c>
      <c r="CW245" s="9">
        <v>1.0200000000000001E-3</v>
      </c>
      <c r="CX245" s="9">
        <v>4.7289999999999999E-2</v>
      </c>
      <c r="CY245" s="9">
        <v>1.755E-2</v>
      </c>
      <c r="CZ245" s="9">
        <v>5.4299999999999999E-3</v>
      </c>
      <c r="DA245" s="9">
        <v>5.1599999999999997E-3</v>
      </c>
      <c r="DB245" s="9">
        <v>1.559E-2</v>
      </c>
      <c r="DC245" s="9">
        <v>4.9059999999999999E-2</v>
      </c>
      <c r="DD245" s="9">
        <v>4.96E-3</v>
      </c>
      <c r="DE245" s="9">
        <v>0.45783000000000001</v>
      </c>
      <c r="DF245" s="9">
        <v>1.0300000000000001E-3</v>
      </c>
      <c r="DG245" s="9">
        <v>2.7299999999999998E-3</v>
      </c>
      <c r="DH245" s="9">
        <v>0.14559</v>
      </c>
    </row>
    <row r="246" spans="1:112" s="8" customFormat="1" x14ac:dyDescent="0.15">
      <c r="A246" s="9" t="s">
        <v>355</v>
      </c>
      <c r="B246" s="9">
        <v>3.7921299999999998</v>
      </c>
      <c r="C246" s="9">
        <v>1.2782</v>
      </c>
      <c r="D246" s="9">
        <v>3.0971500000000001</v>
      </c>
      <c r="E246" s="9">
        <v>0.11252</v>
      </c>
      <c r="F246" s="9">
        <v>2.4553600000000002</v>
      </c>
      <c r="G246" s="9">
        <v>3.3185699999999998</v>
      </c>
      <c r="H246" s="9">
        <v>1.2028399999999999</v>
      </c>
      <c r="I246" s="9">
        <v>3.8850000000000003E-2</v>
      </c>
      <c r="J246" s="9">
        <v>0</v>
      </c>
      <c r="K246" s="9">
        <v>0</v>
      </c>
      <c r="L246" s="9">
        <v>7.646E-2</v>
      </c>
      <c r="M246" s="9">
        <v>2.6479900000000001</v>
      </c>
      <c r="N246" s="9">
        <v>1.6911499999999999</v>
      </c>
      <c r="O246" s="9">
        <v>3.5270000000000003E-2</v>
      </c>
      <c r="P246" s="9">
        <v>0.32557000000000003</v>
      </c>
      <c r="Q246" s="9">
        <v>1.54122</v>
      </c>
      <c r="R246" s="9">
        <v>3.023E-2</v>
      </c>
      <c r="S246" s="9">
        <v>4.9540000000000001E-2</v>
      </c>
      <c r="T246" s="9">
        <v>2.87E-2</v>
      </c>
      <c r="U246" s="9">
        <v>4.0289999999999999E-2</v>
      </c>
      <c r="V246" s="9">
        <v>0.36825999999999998</v>
      </c>
      <c r="W246" s="9">
        <v>1.086E-2</v>
      </c>
      <c r="X246" s="9">
        <v>1.2370000000000001E-2</v>
      </c>
      <c r="Y246" s="9">
        <v>2.9049999999999999E-2</v>
      </c>
      <c r="Z246" s="9">
        <v>3.31E-3</v>
      </c>
      <c r="AA246" s="25">
        <v>0.29282000000000002</v>
      </c>
      <c r="AB246" s="25">
        <v>0.8135</v>
      </c>
      <c r="AC246" s="9">
        <v>9.6740000000000007E-2</v>
      </c>
      <c r="AD246" s="9">
        <v>3.2100000000000002E-3</v>
      </c>
      <c r="AE246" s="9">
        <v>2.2929999999999999E-2</v>
      </c>
      <c r="AF246" s="25">
        <v>7.3107899999999999</v>
      </c>
      <c r="AG246" s="9">
        <v>0.63976999999999995</v>
      </c>
      <c r="AH246" s="9">
        <v>1.9229799999999999</v>
      </c>
      <c r="AI246" s="9">
        <v>0.40450000000000003</v>
      </c>
      <c r="AJ246" s="9">
        <v>0.26118999999999998</v>
      </c>
      <c r="AK246" s="9">
        <v>7.5600000000000001E-2</v>
      </c>
      <c r="AL246" s="9">
        <v>0.43895000000000001</v>
      </c>
      <c r="AM246" s="9">
        <v>0.34536</v>
      </c>
      <c r="AN246" s="9">
        <v>7.3200000000000001E-3</v>
      </c>
      <c r="AO246" s="9">
        <v>1.519E-2</v>
      </c>
      <c r="AP246" s="9">
        <v>0.94823999999999997</v>
      </c>
      <c r="AQ246" s="25">
        <v>2.3300000000000001E-2</v>
      </c>
      <c r="AR246" s="9">
        <v>1.5129999999999999E-2</v>
      </c>
      <c r="AS246" s="9">
        <v>7.2749999999999995E-2</v>
      </c>
      <c r="AT246" s="25">
        <v>0.30667</v>
      </c>
      <c r="AU246" s="9">
        <v>0.14784</v>
      </c>
      <c r="AV246" s="25">
        <v>1.5424899999999999</v>
      </c>
      <c r="AW246" s="9">
        <v>3.14E-3</v>
      </c>
      <c r="AX246" s="9">
        <v>5</v>
      </c>
      <c r="AY246" s="9">
        <v>0.20205000000000001</v>
      </c>
      <c r="AZ246" s="9">
        <v>0.10545</v>
      </c>
      <c r="BA246" s="9">
        <v>3.2000000000000002E-3</v>
      </c>
      <c r="BB246" s="9">
        <v>0.13150999999999999</v>
      </c>
      <c r="BC246" s="9">
        <v>2.5000000000000001E-2</v>
      </c>
      <c r="BD246" s="9">
        <v>8.8230000000000003E-2</v>
      </c>
      <c r="BE246" s="9">
        <v>0.15489</v>
      </c>
      <c r="BF246" s="9">
        <v>1.21082</v>
      </c>
      <c r="BG246" s="9">
        <v>1.4061699999999999</v>
      </c>
      <c r="BH246" s="9">
        <v>2.1909999999999999E-2</v>
      </c>
      <c r="BI246" s="9">
        <v>0.16563</v>
      </c>
      <c r="BJ246" s="25">
        <v>0.82438</v>
      </c>
      <c r="BK246" s="9">
        <v>5</v>
      </c>
      <c r="BL246" s="9">
        <v>0.11713999999999999</v>
      </c>
      <c r="BM246" s="9">
        <v>0.12378</v>
      </c>
      <c r="BN246" s="9">
        <v>0.71125000000000005</v>
      </c>
      <c r="BO246" s="25">
        <v>0.21404999999999999</v>
      </c>
      <c r="BP246" s="9">
        <v>3.8300000000000001E-3</v>
      </c>
      <c r="BQ246" s="9">
        <v>1.23E-2</v>
      </c>
      <c r="BR246" s="9">
        <v>2.9329999999999998E-2</v>
      </c>
      <c r="BS246" s="9">
        <v>1.8159999999999999E-2</v>
      </c>
      <c r="BT246" s="9">
        <v>3.0799999999999998E-3</v>
      </c>
      <c r="BU246" s="25">
        <v>0.12273000000000001</v>
      </c>
      <c r="BV246" s="9">
        <v>2.0038999999999998</v>
      </c>
      <c r="BW246" s="9">
        <v>8.2699999999999996E-2</v>
      </c>
      <c r="BX246" s="9">
        <v>3.3500000000000001E-3</v>
      </c>
      <c r="BY246" s="9">
        <v>4.1119999999999997E-2</v>
      </c>
      <c r="BZ246" s="9">
        <v>3.1759999999999997E-2</v>
      </c>
      <c r="CA246" s="25">
        <v>7.8324600000000002</v>
      </c>
      <c r="CB246" s="25">
        <v>9.2776099999999992</v>
      </c>
      <c r="CC246" s="9">
        <v>2.5400000000000002E-3</v>
      </c>
      <c r="CD246" s="9">
        <v>1.65E-3</v>
      </c>
      <c r="CE246" s="9">
        <v>5</v>
      </c>
      <c r="CF246" s="9">
        <v>6.7239999999999994E-2</v>
      </c>
      <c r="CG246" s="9">
        <v>0.45479999999999998</v>
      </c>
      <c r="CH246" s="9">
        <v>4.1300000000000003E-2</v>
      </c>
      <c r="CI246" s="9">
        <v>0.40225</v>
      </c>
      <c r="CJ246" s="9">
        <v>0.32912999999999998</v>
      </c>
      <c r="CK246" s="9">
        <v>9.1090000000000004E-2</v>
      </c>
      <c r="CL246" s="9">
        <v>3.5100000000000001E-3</v>
      </c>
      <c r="CM246" s="9">
        <v>4.4589999999999998E-2</v>
      </c>
      <c r="CN246" s="9">
        <v>5</v>
      </c>
      <c r="CO246" s="9">
        <v>2.1099999999999999E-3</v>
      </c>
      <c r="CP246" s="9">
        <v>2.0029999999999999E-2</v>
      </c>
      <c r="CQ246" s="9">
        <v>4.5600000000000002E-2</v>
      </c>
      <c r="CR246" s="9">
        <v>2.3619999999999999E-2</v>
      </c>
      <c r="CS246" s="9">
        <v>4.9669999999999999E-2</v>
      </c>
      <c r="CT246" s="9">
        <v>1.555E-2</v>
      </c>
      <c r="CU246" s="9">
        <v>2.2509999999999999E-2</v>
      </c>
      <c r="CV246" s="9">
        <v>0.12626999999999999</v>
      </c>
      <c r="CW246" s="9">
        <v>1.47E-3</v>
      </c>
      <c r="CX246" s="9">
        <v>5.3429999999999998E-2</v>
      </c>
      <c r="CY246" s="9">
        <v>1.8710000000000001E-2</v>
      </c>
      <c r="CZ246" s="9">
        <v>1.97E-3</v>
      </c>
      <c r="DA246" s="9">
        <v>5.5399999999999998E-3</v>
      </c>
      <c r="DB246" s="9">
        <v>1.491E-2</v>
      </c>
      <c r="DC246" s="9">
        <v>3.984E-2</v>
      </c>
      <c r="DD246" s="9">
        <v>5.4099999999999999E-3</v>
      </c>
      <c r="DE246" s="9">
        <v>0.33926000000000001</v>
      </c>
      <c r="DF246" s="9">
        <v>4.3600000000000002E-3</v>
      </c>
      <c r="DG246" s="9">
        <v>3.49E-3</v>
      </c>
      <c r="DH246" s="9">
        <v>0.14409</v>
      </c>
    </row>
    <row r="247" spans="1:112" s="8" customFormat="1" x14ac:dyDescent="0.15">
      <c r="A247" s="9" t="s">
        <v>356</v>
      </c>
      <c r="B247" s="9">
        <v>3.6086100000000001</v>
      </c>
      <c r="C247" s="9">
        <v>2.4351500000000001</v>
      </c>
      <c r="D247" s="9">
        <v>5.50204</v>
      </c>
      <c r="E247" s="9">
        <v>1.04172</v>
      </c>
      <c r="F247" s="9">
        <v>3.2105299999999999</v>
      </c>
      <c r="G247" s="9">
        <v>4.7809600000000003</v>
      </c>
      <c r="H247" s="9">
        <v>1.1444700000000001</v>
      </c>
      <c r="I247" s="9">
        <v>0.16317000000000001</v>
      </c>
      <c r="J247" s="9">
        <v>0.14207</v>
      </c>
      <c r="K247" s="9">
        <v>0</v>
      </c>
      <c r="L247" s="9">
        <v>0.60224</v>
      </c>
      <c r="M247" s="9">
        <v>6.4946799999999998</v>
      </c>
      <c r="N247" s="9">
        <v>3.5506199999999999</v>
      </c>
      <c r="O247" s="9">
        <v>3.431E-2</v>
      </c>
      <c r="P247" s="9">
        <v>0.43568000000000001</v>
      </c>
      <c r="Q247" s="9">
        <v>1.1941200000000001</v>
      </c>
      <c r="R247" s="9">
        <v>1.3010000000000001E-2</v>
      </c>
      <c r="S247" s="9">
        <v>2.3429999999999999E-2</v>
      </c>
      <c r="T247" s="9">
        <v>1.7950000000000001E-2</v>
      </c>
      <c r="U247" s="9">
        <v>2.3109999999999999E-2</v>
      </c>
      <c r="V247" s="9">
        <v>9.1957400000000007</v>
      </c>
      <c r="W247" s="9">
        <v>0.19439000000000001</v>
      </c>
      <c r="X247" s="9">
        <v>0.11380999999999999</v>
      </c>
      <c r="Y247" s="9">
        <v>3.6389999999999999E-2</v>
      </c>
      <c r="Z247" s="9">
        <v>4.086E-2</v>
      </c>
      <c r="AA247" s="25">
        <v>0.24925</v>
      </c>
      <c r="AB247" s="25">
        <v>0.61512999999999995</v>
      </c>
      <c r="AC247" s="9">
        <v>9.0920000000000001E-2</v>
      </c>
      <c r="AD247" s="9">
        <v>5.3699999999999998E-3</v>
      </c>
      <c r="AE247" s="9">
        <v>0.14299000000000001</v>
      </c>
      <c r="AF247" s="25">
        <v>5.1548600000000002</v>
      </c>
      <c r="AG247" s="9">
        <v>0.80135999999999996</v>
      </c>
      <c r="AH247" s="9">
        <v>1.37401</v>
      </c>
      <c r="AI247" s="9">
        <v>1.29548</v>
      </c>
      <c r="AJ247" s="9">
        <v>0.93767999999999996</v>
      </c>
      <c r="AK247" s="9">
        <v>0.34476000000000001</v>
      </c>
      <c r="AL247" s="9">
        <v>6.3497899999999996</v>
      </c>
      <c r="AM247" s="9">
        <v>1.57653</v>
      </c>
      <c r="AN247" s="9">
        <v>5.3400000000000001E-3</v>
      </c>
      <c r="AO247" s="9">
        <v>3.1119999999999998E-2</v>
      </c>
      <c r="AP247" s="9">
        <v>1.04122</v>
      </c>
      <c r="AQ247" s="25">
        <v>0.10866000000000001</v>
      </c>
      <c r="AR247" s="9">
        <v>2.4709999999999999E-2</v>
      </c>
      <c r="AS247" s="9">
        <v>7.5950000000000004E-2</v>
      </c>
      <c r="AT247" s="25">
        <v>0.14321999999999999</v>
      </c>
      <c r="AU247" s="9">
        <v>0.34863</v>
      </c>
      <c r="AV247" s="25">
        <v>1.59259</v>
      </c>
      <c r="AW247" s="9">
        <v>6.45E-3</v>
      </c>
      <c r="AX247" s="9">
        <v>5</v>
      </c>
      <c r="AY247" s="9">
        <v>0.17365</v>
      </c>
      <c r="AZ247" s="9">
        <v>0.25902999999999998</v>
      </c>
      <c r="BA247" s="9">
        <v>5.0200000000000002E-3</v>
      </c>
      <c r="BB247" s="9">
        <v>0.31462000000000001</v>
      </c>
      <c r="BC247" s="9">
        <v>6.3460000000000003E-2</v>
      </c>
      <c r="BD247" s="9">
        <v>0.18223</v>
      </c>
      <c r="BE247" s="9">
        <v>0.16767000000000001</v>
      </c>
      <c r="BF247" s="9">
        <v>0.60062000000000004</v>
      </c>
      <c r="BG247" s="9">
        <v>1.5282899999999999</v>
      </c>
      <c r="BH247" s="9">
        <v>0.12053999999999999</v>
      </c>
      <c r="BI247" s="9">
        <v>0.24002000000000001</v>
      </c>
      <c r="BJ247" s="25">
        <v>0.12146</v>
      </c>
      <c r="BK247" s="9">
        <v>5</v>
      </c>
      <c r="BL247" s="9">
        <v>9.6860000000000002E-2</v>
      </c>
      <c r="BM247" s="9">
        <v>0.22173999999999999</v>
      </c>
      <c r="BN247" s="9">
        <v>0.30191000000000001</v>
      </c>
      <c r="BO247" s="25">
        <v>0.20909</v>
      </c>
      <c r="BP247" s="9">
        <v>3.1099999999999999E-3</v>
      </c>
      <c r="BQ247" s="9">
        <v>3.4229999999999997E-2</v>
      </c>
      <c r="BR247" s="9">
        <v>5.0229999999999997E-2</v>
      </c>
      <c r="BS247" s="9">
        <v>4.129E-2</v>
      </c>
      <c r="BT247" s="9">
        <v>3.6600000000000001E-3</v>
      </c>
      <c r="BU247" s="25">
        <v>0.24307000000000001</v>
      </c>
      <c r="BV247" s="9">
        <v>2.07944</v>
      </c>
      <c r="BW247" s="9">
        <v>0.10339</v>
      </c>
      <c r="BX247" s="9">
        <v>8.0000000000000007E-5</v>
      </c>
      <c r="BY247" s="9">
        <v>5.373E-2</v>
      </c>
      <c r="BZ247" s="9">
        <v>4.2819999999999997E-2</v>
      </c>
      <c r="CA247" s="25">
        <v>6.5237600000000002</v>
      </c>
      <c r="CB247" s="25">
        <v>10.61205</v>
      </c>
      <c r="CC247" s="9">
        <v>2.31E-3</v>
      </c>
      <c r="CD247" s="9">
        <v>1.5900000000000001E-3</v>
      </c>
      <c r="CE247" s="9">
        <v>5</v>
      </c>
      <c r="CF247" s="9">
        <v>9.6329999999999999E-2</v>
      </c>
      <c r="CG247" s="9">
        <v>0.58718000000000004</v>
      </c>
      <c r="CH247" s="9">
        <v>6.8890000000000007E-2</v>
      </c>
      <c r="CI247" s="9">
        <v>0.71628999999999998</v>
      </c>
      <c r="CJ247" s="9">
        <v>0.54715000000000003</v>
      </c>
      <c r="CK247" s="9">
        <v>0.25036999999999998</v>
      </c>
      <c r="CL247" s="9">
        <v>2.8400000000000001E-3</v>
      </c>
      <c r="CM247" s="9">
        <v>6.7549999999999999E-2</v>
      </c>
      <c r="CN247" s="9">
        <v>5</v>
      </c>
      <c r="CO247" s="9">
        <v>2.5799999999999998E-3</v>
      </c>
      <c r="CP247" s="9">
        <v>2.894E-2</v>
      </c>
      <c r="CQ247" s="9">
        <v>8.3119999999999999E-2</v>
      </c>
      <c r="CR247" s="9">
        <v>3.6729999999999999E-2</v>
      </c>
      <c r="CS247" s="9">
        <v>7.2470000000000007E-2</v>
      </c>
      <c r="CT247" s="9">
        <v>3.2939999999999997E-2</v>
      </c>
      <c r="CU247" s="9">
        <v>3.8240000000000003E-2</v>
      </c>
      <c r="CV247" s="9">
        <v>0.25036000000000003</v>
      </c>
      <c r="CW247" s="9">
        <v>2.2699999999999999E-3</v>
      </c>
      <c r="CX247" s="9">
        <v>6.089E-2</v>
      </c>
      <c r="CY247" s="9">
        <v>3.7900000000000003E-2</v>
      </c>
      <c r="CZ247" s="9">
        <v>3.7299999999999998E-3</v>
      </c>
      <c r="DA247" s="9">
        <v>1.414E-2</v>
      </c>
      <c r="DB247" s="9">
        <v>2.9260000000000001E-2</v>
      </c>
      <c r="DC247" s="9">
        <v>7.102E-2</v>
      </c>
      <c r="DD247" s="9">
        <v>8.1799999999999998E-3</v>
      </c>
      <c r="DE247" s="9">
        <v>0.52293000000000001</v>
      </c>
      <c r="DF247" s="9">
        <v>3.49E-3</v>
      </c>
      <c r="DG247" s="9">
        <v>5.8300000000000001E-3</v>
      </c>
      <c r="DH247" s="9">
        <v>0.21249999999999999</v>
      </c>
    </row>
    <row r="248" spans="1:112" s="8" customFormat="1" x14ac:dyDescent="0.15">
      <c r="A248" s="9" t="s">
        <v>357</v>
      </c>
      <c r="B248" s="9">
        <v>3.9866299999999999</v>
      </c>
      <c r="C248" s="9">
        <v>1.64415</v>
      </c>
      <c r="D248" s="9">
        <v>4.2067800000000002</v>
      </c>
      <c r="E248" s="9">
        <v>1.0414300000000001</v>
      </c>
      <c r="F248" s="9">
        <v>3.6899799999999998</v>
      </c>
      <c r="G248" s="9">
        <v>5.2342700000000004</v>
      </c>
      <c r="H248" s="9">
        <v>0.97260999999999997</v>
      </c>
      <c r="I248" s="9">
        <v>0.12695999999999999</v>
      </c>
      <c r="J248" s="9">
        <v>0.13153999999999999</v>
      </c>
      <c r="K248" s="9">
        <v>9.6689999999999998E-2</v>
      </c>
      <c r="L248" s="9">
        <v>0.16969000000000001</v>
      </c>
      <c r="M248" s="9">
        <v>6.5583600000000004</v>
      </c>
      <c r="N248" s="9">
        <v>3.30877</v>
      </c>
      <c r="O248" s="9">
        <v>8.1999999999999998E-4</v>
      </c>
      <c r="P248" s="9">
        <v>0.33454</v>
      </c>
      <c r="Q248" s="9">
        <v>1.302</v>
      </c>
      <c r="R248" s="9">
        <v>2.137E-2</v>
      </c>
      <c r="S248" s="9">
        <v>8.6180000000000007E-2</v>
      </c>
      <c r="T248" s="9">
        <v>1.7739999999999999E-2</v>
      </c>
      <c r="U248" s="9">
        <v>7.1480000000000002E-2</v>
      </c>
      <c r="V248" s="9">
        <v>0.46034000000000003</v>
      </c>
      <c r="W248" s="9">
        <v>3.1189999999999999E-2</v>
      </c>
      <c r="X248" s="9">
        <v>5.7009999999999998E-2</v>
      </c>
      <c r="Y248" s="9">
        <v>2.9219999999999999E-2</v>
      </c>
      <c r="Z248" s="9">
        <v>1.653E-2</v>
      </c>
      <c r="AA248" s="25">
        <v>0.29088000000000003</v>
      </c>
      <c r="AB248" s="25">
        <v>0.71494000000000002</v>
      </c>
      <c r="AC248" s="9">
        <v>8.4190000000000001E-2</v>
      </c>
      <c r="AD248" s="9">
        <v>4.9500000000000004E-3</v>
      </c>
      <c r="AE248" s="9">
        <v>0.1424</v>
      </c>
      <c r="AF248" s="25">
        <v>5.3954300000000002</v>
      </c>
      <c r="AG248" s="9">
        <v>1.1234</v>
      </c>
      <c r="AH248" s="9">
        <v>1.17215</v>
      </c>
      <c r="AI248" s="9">
        <v>1.12893</v>
      </c>
      <c r="AJ248" s="9">
        <v>0.83665999999999996</v>
      </c>
      <c r="AK248" s="9">
        <v>0.20150000000000001</v>
      </c>
      <c r="AL248" s="9">
        <v>4.28714</v>
      </c>
      <c r="AM248" s="9">
        <v>1.1594500000000001</v>
      </c>
      <c r="AN248" s="9">
        <v>7.2399999999999999E-3</v>
      </c>
      <c r="AO248" s="9">
        <v>3.4169999999999999E-2</v>
      </c>
      <c r="AP248" s="9">
        <v>0.75827</v>
      </c>
      <c r="AQ248" s="25">
        <v>0.18967999999999999</v>
      </c>
      <c r="AR248" s="9">
        <v>1.9869999999999999E-2</v>
      </c>
      <c r="AS248" s="9">
        <v>7.263E-2</v>
      </c>
      <c r="AT248" s="25">
        <v>0.17795</v>
      </c>
      <c r="AU248" s="9">
        <v>0.27356999999999998</v>
      </c>
      <c r="AV248" s="25">
        <v>1.10057</v>
      </c>
      <c r="AW248" s="9">
        <v>1.6000000000000001E-3</v>
      </c>
      <c r="AX248" s="9">
        <v>5</v>
      </c>
      <c r="AY248" s="9">
        <v>0.14853</v>
      </c>
      <c r="AZ248" s="9">
        <v>0.28171000000000002</v>
      </c>
      <c r="BA248" s="9">
        <v>1.92E-3</v>
      </c>
      <c r="BB248" s="9">
        <v>0.18447</v>
      </c>
      <c r="BC248" s="9">
        <v>2.9250000000000002E-2</v>
      </c>
      <c r="BD248" s="9">
        <v>0.19273999999999999</v>
      </c>
      <c r="BE248" s="9">
        <v>0.11028</v>
      </c>
      <c r="BF248" s="9">
        <v>0.43409999999999999</v>
      </c>
      <c r="BG248" s="9">
        <v>1.1021300000000001</v>
      </c>
      <c r="BH248" s="9">
        <v>8.5120000000000001E-2</v>
      </c>
      <c r="BI248" s="9">
        <v>0.30171999999999999</v>
      </c>
      <c r="BJ248" s="25">
        <v>0.26388</v>
      </c>
      <c r="BK248" s="9">
        <v>5</v>
      </c>
      <c r="BL248" s="9">
        <v>6.8909999999999999E-2</v>
      </c>
      <c r="BM248" s="9">
        <v>0.19694999999999999</v>
      </c>
      <c r="BN248" s="9">
        <v>0.20191000000000001</v>
      </c>
      <c r="BO248" s="25">
        <v>0.29220000000000002</v>
      </c>
      <c r="BP248" s="9">
        <v>3.8999999999999998E-3</v>
      </c>
      <c r="BQ248" s="9">
        <v>2.9020000000000001E-2</v>
      </c>
      <c r="BR248" s="9">
        <v>4.6050000000000001E-2</v>
      </c>
      <c r="BS248" s="9">
        <v>3.7440000000000001E-2</v>
      </c>
      <c r="BT248" s="9">
        <v>1E-3</v>
      </c>
      <c r="BU248" s="25">
        <v>0.14107</v>
      </c>
      <c r="BV248" s="9">
        <v>1.82609</v>
      </c>
      <c r="BW248" s="9">
        <v>0.11527999999999999</v>
      </c>
      <c r="BX248" s="9">
        <v>2.7599999999999999E-3</v>
      </c>
      <c r="BY248" s="9">
        <v>4.972E-2</v>
      </c>
      <c r="BZ248" s="9">
        <v>3.952E-2</v>
      </c>
      <c r="CA248" s="25">
        <v>4.9161799999999998</v>
      </c>
      <c r="CB248" s="25">
        <v>15.622540000000001</v>
      </c>
      <c r="CC248" s="9">
        <v>1.23E-3</v>
      </c>
      <c r="CD248" s="9">
        <v>1.2E-4</v>
      </c>
      <c r="CE248" s="9">
        <v>5</v>
      </c>
      <c r="CF248" s="9">
        <v>4.5629999999999997E-2</v>
      </c>
      <c r="CG248" s="9">
        <v>0.48909999999999998</v>
      </c>
      <c r="CH248" s="9">
        <v>7.4999999999999997E-2</v>
      </c>
      <c r="CI248" s="9">
        <v>0.55498999999999998</v>
      </c>
      <c r="CJ248" s="9">
        <v>0.43486999999999998</v>
      </c>
      <c r="CK248" s="9">
        <v>0.19650000000000001</v>
      </c>
      <c r="CL248" s="9">
        <v>2.5000000000000001E-3</v>
      </c>
      <c r="CM248" s="9">
        <v>5.3940000000000002E-2</v>
      </c>
      <c r="CN248" s="9">
        <v>5</v>
      </c>
      <c r="CO248" s="9">
        <v>1.41E-3</v>
      </c>
      <c r="CP248" s="9">
        <v>2.53E-2</v>
      </c>
      <c r="CQ248" s="9">
        <v>6.3159999999999994E-2</v>
      </c>
      <c r="CR248" s="9">
        <v>3.1739999999999997E-2</v>
      </c>
      <c r="CS248" s="9">
        <v>6.6420000000000007E-2</v>
      </c>
      <c r="CT248" s="9">
        <v>2.453E-2</v>
      </c>
      <c r="CU248" s="9">
        <v>3.3300000000000003E-2</v>
      </c>
      <c r="CV248" s="9">
        <v>0.20035</v>
      </c>
      <c r="CW248" s="9">
        <v>2.4599999999999999E-3</v>
      </c>
      <c r="CX248" s="9">
        <v>4.8899999999999999E-2</v>
      </c>
      <c r="CY248" s="9">
        <v>3.057E-2</v>
      </c>
      <c r="CZ248" s="9">
        <v>2.8700000000000002E-3</v>
      </c>
      <c r="DA248" s="9">
        <v>1.137E-2</v>
      </c>
      <c r="DB248" s="9">
        <v>2.3269999999999999E-2</v>
      </c>
      <c r="DC248" s="9">
        <v>6.0429999999999998E-2</v>
      </c>
      <c r="DD248" s="9">
        <v>6.8300000000000001E-3</v>
      </c>
      <c r="DE248" s="9">
        <v>0.48433999999999999</v>
      </c>
      <c r="DF248" s="9">
        <v>2.98E-3</v>
      </c>
      <c r="DG248" s="9">
        <v>4.2399999999999998E-3</v>
      </c>
      <c r="DH248" s="9">
        <v>0.18675</v>
      </c>
    </row>
    <row r="249" spans="1:112" s="8" customFormat="1" x14ac:dyDescent="0.15">
      <c r="A249" s="9" t="s">
        <v>358</v>
      </c>
      <c r="B249" s="9">
        <v>3.5521400000000001</v>
      </c>
      <c r="C249" s="9">
        <v>3.7861799999999999</v>
      </c>
      <c r="D249" s="9">
        <v>3.5833900000000001</v>
      </c>
      <c r="E249" s="9">
        <v>5.1322900000000002</v>
      </c>
      <c r="F249" s="9">
        <v>3.1138699999999999</v>
      </c>
      <c r="G249" s="9">
        <v>4.4708600000000001</v>
      </c>
      <c r="H249" s="9">
        <v>1.09172</v>
      </c>
      <c r="I249" s="9">
        <v>5.5660000000000001E-2</v>
      </c>
      <c r="J249" s="9">
        <v>5.6829999999999999E-2</v>
      </c>
      <c r="K249" s="9">
        <v>0</v>
      </c>
      <c r="L249" s="9">
        <v>0.13436000000000001</v>
      </c>
      <c r="M249" s="9">
        <v>4.4067499999999997</v>
      </c>
      <c r="N249" s="9">
        <v>2.8899499999999998</v>
      </c>
      <c r="O249" s="9">
        <v>5.4170000000000003E-2</v>
      </c>
      <c r="P249" s="9">
        <v>0.36451</v>
      </c>
      <c r="Q249" s="9">
        <v>1.73323</v>
      </c>
      <c r="R249" s="9">
        <v>2.6270000000000002E-2</v>
      </c>
      <c r="S249" s="9">
        <v>0.22964999999999999</v>
      </c>
      <c r="T249" s="9">
        <v>2.7789999999999999E-2</v>
      </c>
      <c r="U249" s="9">
        <v>0.15318999999999999</v>
      </c>
      <c r="V249" s="9">
        <v>0.36113000000000001</v>
      </c>
      <c r="W249" s="9">
        <v>1.1350000000000001E-2</v>
      </c>
      <c r="X249" s="9">
        <v>2.129E-2</v>
      </c>
      <c r="Y249" s="9">
        <v>6.0949999999999997E-2</v>
      </c>
      <c r="Z249" s="9">
        <v>4.1999999999999997E-3</v>
      </c>
      <c r="AA249" s="25">
        <v>0.45354</v>
      </c>
      <c r="AB249" s="25">
        <v>0.73216999999999999</v>
      </c>
      <c r="AC249" s="9">
        <v>9.2299999999999993E-2</v>
      </c>
      <c r="AD249" s="9">
        <v>3.7100000000000002E-3</v>
      </c>
      <c r="AE249" s="9">
        <v>6.8659999999999999E-2</v>
      </c>
      <c r="AF249" s="25">
        <v>7.4389200000000004</v>
      </c>
      <c r="AG249" s="9">
        <v>1.2741100000000001</v>
      </c>
      <c r="AH249" s="9">
        <v>1.5798700000000001</v>
      </c>
      <c r="AI249" s="9">
        <v>0.61846000000000001</v>
      </c>
      <c r="AJ249" s="9">
        <v>0.44177</v>
      </c>
      <c r="AK249" s="9">
        <v>0.15051</v>
      </c>
      <c r="AL249" s="9">
        <v>1.1653100000000001</v>
      </c>
      <c r="AM249" s="9">
        <v>0.55379</v>
      </c>
      <c r="AN249" s="9">
        <v>7.8399999999999997E-3</v>
      </c>
      <c r="AO249" s="9">
        <v>2.4629999999999999E-2</v>
      </c>
      <c r="AP249" s="9">
        <v>0.99811000000000005</v>
      </c>
      <c r="AQ249" s="25">
        <v>0.13053999999999999</v>
      </c>
      <c r="AR249" s="9">
        <v>3.2919999999999998E-2</v>
      </c>
      <c r="AS249" s="9">
        <v>7.6920000000000002E-2</v>
      </c>
      <c r="AT249" s="25">
        <v>0.33077000000000001</v>
      </c>
      <c r="AU249" s="9">
        <v>0.21235999999999999</v>
      </c>
      <c r="AV249" s="25">
        <v>1.0540799999999999</v>
      </c>
      <c r="AW249" s="9">
        <v>6.8100000000000001E-3</v>
      </c>
      <c r="AX249" s="9">
        <v>5</v>
      </c>
      <c r="AY249" s="9">
        <v>0.23504</v>
      </c>
      <c r="AZ249" s="9">
        <v>0.22700999999999999</v>
      </c>
      <c r="BA249" s="9">
        <v>1.67E-3</v>
      </c>
      <c r="BB249" s="9">
        <v>0.19739000000000001</v>
      </c>
      <c r="BC249" s="9">
        <v>4.5370000000000001E-2</v>
      </c>
      <c r="BD249" s="9">
        <v>0.12383</v>
      </c>
      <c r="BE249" s="9">
        <v>0.14818999999999999</v>
      </c>
      <c r="BF249" s="9">
        <v>0.76232999999999995</v>
      </c>
      <c r="BG249" s="9">
        <v>1.0542100000000001</v>
      </c>
      <c r="BH249" s="9">
        <v>3.4669999999999999E-2</v>
      </c>
      <c r="BI249" s="9">
        <v>0.21412</v>
      </c>
      <c r="BJ249" s="25">
        <v>0.30974000000000002</v>
      </c>
      <c r="BK249" s="9">
        <v>5</v>
      </c>
      <c r="BL249" s="9">
        <v>0.24984000000000001</v>
      </c>
      <c r="BM249" s="9">
        <v>0.20967</v>
      </c>
      <c r="BN249" s="9">
        <v>0.45733000000000001</v>
      </c>
      <c r="BO249" s="25">
        <v>0.36531000000000002</v>
      </c>
      <c r="BP249" s="9">
        <v>1.3600000000000001E-3</v>
      </c>
      <c r="BQ249" s="9">
        <v>1.2749999999999999E-2</v>
      </c>
      <c r="BR249" s="9">
        <v>3.918E-2</v>
      </c>
      <c r="BS249" s="9">
        <v>2.8250000000000001E-2</v>
      </c>
      <c r="BT249" s="9">
        <v>1.56E-3</v>
      </c>
      <c r="BU249" s="25">
        <v>0.12342</v>
      </c>
      <c r="BV249" s="9">
        <v>2.2990699999999999</v>
      </c>
      <c r="BW249" s="9">
        <v>0.12132</v>
      </c>
      <c r="BX249" s="9">
        <v>1.34E-3</v>
      </c>
      <c r="BY249" s="9">
        <v>5.3600000000000002E-2</v>
      </c>
      <c r="BZ249" s="9">
        <v>3.8199999999999998E-2</v>
      </c>
      <c r="CA249" s="25">
        <v>7.1012000000000004</v>
      </c>
      <c r="CB249" s="25">
        <v>14.13701</v>
      </c>
      <c r="CC249" s="9">
        <v>1.0399999999999999E-3</v>
      </c>
      <c r="CD249" s="9">
        <v>7.6999999999999996E-4</v>
      </c>
      <c r="CE249" s="9">
        <v>5</v>
      </c>
      <c r="CF249" s="9">
        <v>3.7650000000000003E-2</v>
      </c>
      <c r="CG249" s="9">
        <v>0.39873999999999998</v>
      </c>
      <c r="CH249" s="9">
        <v>0.1129</v>
      </c>
      <c r="CI249" s="9">
        <v>0.38591999999999999</v>
      </c>
      <c r="CJ249" s="9">
        <v>0.33006999999999997</v>
      </c>
      <c r="CK249" s="9">
        <v>0.17282</v>
      </c>
      <c r="CL249" s="9">
        <v>2.6199999999999999E-3</v>
      </c>
      <c r="CM249" s="9">
        <v>4.0300000000000002E-2</v>
      </c>
      <c r="CN249" s="9">
        <v>5</v>
      </c>
      <c r="CO249" s="9">
        <v>2.4299999999999999E-3</v>
      </c>
      <c r="CP249" s="9">
        <v>2.1440000000000001E-2</v>
      </c>
      <c r="CQ249" s="9">
        <v>5.2690000000000001E-2</v>
      </c>
      <c r="CR249" s="9">
        <v>2.4709999999999999E-2</v>
      </c>
      <c r="CS249" s="9">
        <v>6.6299999999999998E-2</v>
      </c>
      <c r="CT249" s="9">
        <v>1.8790000000000001E-2</v>
      </c>
      <c r="CU249" s="9">
        <v>2.852E-2</v>
      </c>
      <c r="CV249" s="9">
        <v>0.15590000000000001</v>
      </c>
      <c r="CW249" s="9">
        <v>1.32E-3</v>
      </c>
      <c r="CX249" s="9">
        <v>2.1340000000000001E-2</v>
      </c>
      <c r="CY249" s="9">
        <v>2.4219999999999998E-2</v>
      </c>
      <c r="CZ249" s="9">
        <v>3.9100000000000003E-3</v>
      </c>
      <c r="DA249" s="9">
        <v>6.5100000000000002E-3</v>
      </c>
      <c r="DB249" s="9">
        <v>1.9709999999999998E-2</v>
      </c>
      <c r="DC249" s="9">
        <v>6.7229999999999998E-2</v>
      </c>
      <c r="DD249" s="9">
        <v>4.81E-3</v>
      </c>
      <c r="DE249" s="9">
        <v>0.78976000000000002</v>
      </c>
      <c r="DF249" s="9">
        <v>7.4900000000000001E-3</v>
      </c>
      <c r="DG249" s="9">
        <v>5.2100000000000002E-3</v>
      </c>
      <c r="DH249" s="9">
        <v>0.24406</v>
      </c>
    </row>
    <row r="250" spans="1:112" s="8" customFormat="1" x14ac:dyDescent="0.15">
      <c r="A250" s="9" t="s">
        <v>359</v>
      </c>
      <c r="B250" s="9">
        <v>3.4085999999999999</v>
      </c>
      <c r="C250" s="9">
        <v>3.8275899999999998</v>
      </c>
      <c r="D250" s="9">
        <v>3.1730900000000002</v>
      </c>
      <c r="E250" s="9">
        <v>1.24892</v>
      </c>
      <c r="F250" s="9">
        <v>1.65229</v>
      </c>
      <c r="G250" s="9">
        <v>2.55531</v>
      </c>
      <c r="H250" s="9">
        <v>1.0845100000000001</v>
      </c>
      <c r="I250" s="9">
        <v>3.669E-2</v>
      </c>
      <c r="J250" s="9">
        <v>5.4559999999999997E-2</v>
      </c>
      <c r="K250" s="9">
        <v>0</v>
      </c>
      <c r="L250" s="9">
        <v>0.1091</v>
      </c>
      <c r="M250" s="9">
        <v>2.5535700000000001</v>
      </c>
      <c r="N250" s="9">
        <v>1.7105600000000001</v>
      </c>
      <c r="O250" s="9">
        <v>4.2759999999999999E-2</v>
      </c>
      <c r="P250" s="9">
        <v>0.33561000000000002</v>
      </c>
      <c r="Q250" s="9">
        <v>2.11775</v>
      </c>
      <c r="R250" s="9">
        <v>4.3770000000000003E-2</v>
      </c>
      <c r="S250" s="9">
        <v>0.24306</v>
      </c>
      <c r="T250" s="9">
        <v>3.056E-2</v>
      </c>
      <c r="U250" s="9">
        <v>0.22045999999999999</v>
      </c>
      <c r="V250" s="9">
        <v>0.32695999999999997</v>
      </c>
      <c r="W250" s="9">
        <v>1.107E-2</v>
      </c>
      <c r="X250" s="9">
        <v>9.8399999999999998E-3</v>
      </c>
      <c r="Y250" s="9">
        <v>3.1989999999999998E-2</v>
      </c>
      <c r="Z250" s="9">
        <v>0</v>
      </c>
      <c r="AA250" s="25">
        <v>0.34144000000000002</v>
      </c>
      <c r="AB250" s="25">
        <v>0.44840999999999998</v>
      </c>
      <c r="AC250" s="9">
        <v>9.7129999999999994E-2</v>
      </c>
      <c r="AD250" s="9">
        <v>2.97E-3</v>
      </c>
      <c r="AE250" s="9">
        <v>5.0139999999999997E-2</v>
      </c>
      <c r="AF250" s="25">
        <v>6.3807099999999997</v>
      </c>
      <c r="AG250" s="9">
        <v>0.71582000000000001</v>
      </c>
      <c r="AH250" s="9">
        <v>1.42716</v>
      </c>
      <c r="AI250" s="9">
        <v>0.49551000000000001</v>
      </c>
      <c r="AJ250" s="9">
        <v>0.32152999999999998</v>
      </c>
      <c r="AK250" s="9">
        <v>0.13067999999999999</v>
      </c>
      <c r="AL250" s="9">
        <v>1.0061599999999999</v>
      </c>
      <c r="AM250" s="9">
        <v>0.42801</v>
      </c>
      <c r="AN250" s="9">
        <v>5.7999999999999996E-3</v>
      </c>
      <c r="AO250" s="9">
        <v>1.357E-2</v>
      </c>
      <c r="AP250" s="9">
        <v>0.73855000000000004</v>
      </c>
      <c r="AQ250" s="25">
        <v>0.19691</v>
      </c>
      <c r="AR250" s="9">
        <v>2.069E-2</v>
      </c>
      <c r="AS250" s="9">
        <v>0.10974</v>
      </c>
      <c r="AT250" s="25">
        <v>0.52800999999999998</v>
      </c>
      <c r="AU250" s="9">
        <v>0.16116</v>
      </c>
      <c r="AV250" s="25">
        <v>1.0675300000000001</v>
      </c>
      <c r="AW250" s="9">
        <v>6.5900000000000004E-3</v>
      </c>
      <c r="AX250" s="9">
        <v>5</v>
      </c>
      <c r="AY250" s="9">
        <v>0.18858</v>
      </c>
      <c r="AZ250" s="9">
        <v>0.11094999999999999</v>
      </c>
      <c r="BA250" s="9">
        <v>5.2399999999999999E-3</v>
      </c>
      <c r="BB250" s="9">
        <v>0.14357</v>
      </c>
      <c r="BC250" s="9">
        <v>2.0840000000000001E-2</v>
      </c>
      <c r="BD250" s="9">
        <v>9.1350000000000001E-2</v>
      </c>
      <c r="BE250" s="9">
        <v>0.15343999999999999</v>
      </c>
      <c r="BF250" s="9">
        <v>0.92842999999999998</v>
      </c>
      <c r="BG250" s="9">
        <v>0.92981999999999998</v>
      </c>
      <c r="BH250" s="9">
        <v>2.571E-2</v>
      </c>
      <c r="BI250" s="9">
        <v>0.21922</v>
      </c>
      <c r="BJ250" s="25">
        <v>0.38055</v>
      </c>
      <c r="BK250" s="9">
        <v>5</v>
      </c>
      <c r="BL250" s="9">
        <v>0.25617000000000001</v>
      </c>
      <c r="BM250" s="9">
        <v>0.10628</v>
      </c>
      <c r="BN250" s="9">
        <v>0.64900000000000002</v>
      </c>
      <c r="BO250" s="25">
        <v>0.32806999999999997</v>
      </c>
      <c r="BP250" s="9">
        <v>1.6800000000000001E-3</v>
      </c>
      <c r="BQ250" s="9">
        <v>1.078E-2</v>
      </c>
      <c r="BR250" s="9">
        <v>3.245E-2</v>
      </c>
      <c r="BS250" s="9">
        <v>1.7430000000000001E-2</v>
      </c>
      <c r="BT250" s="9">
        <v>3.7799999999999999E-3</v>
      </c>
      <c r="BU250" s="25">
        <v>9.8449999999999996E-2</v>
      </c>
      <c r="BV250" s="9">
        <v>1.60057</v>
      </c>
      <c r="BW250" s="9">
        <v>9.5030000000000003E-2</v>
      </c>
      <c r="BX250" s="9">
        <v>1.39E-3</v>
      </c>
      <c r="BY250" s="9">
        <v>4.4229999999999998E-2</v>
      </c>
      <c r="BZ250" s="9">
        <v>2.1239999999999998E-2</v>
      </c>
      <c r="CA250" s="25">
        <v>5.83371</v>
      </c>
      <c r="CB250" s="25">
        <v>10.742430000000001</v>
      </c>
      <c r="CC250" s="9">
        <v>6.7000000000000002E-4</v>
      </c>
      <c r="CD250" s="9">
        <v>5.5999999999999995E-4</v>
      </c>
      <c r="CE250" s="9">
        <v>5</v>
      </c>
      <c r="CF250" s="9">
        <v>3.9190000000000003E-2</v>
      </c>
      <c r="CG250" s="9">
        <v>0.33986</v>
      </c>
      <c r="CH250" s="9">
        <v>8.8929999999999995E-2</v>
      </c>
      <c r="CI250" s="9">
        <v>0.27821000000000001</v>
      </c>
      <c r="CJ250" s="9">
        <v>0.23741999999999999</v>
      </c>
      <c r="CK250" s="9">
        <v>7.9850000000000004E-2</v>
      </c>
      <c r="CL250" s="9">
        <v>2.0400000000000001E-3</v>
      </c>
      <c r="CM250" s="9">
        <v>3.5180000000000003E-2</v>
      </c>
      <c r="CN250" s="9">
        <v>5</v>
      </c>
      <c r="CO250" s="9">
        <v>1.73E-3</v>
      </c>
      <c r="CP250" s="9">
        <v>1.487E-2</v>
      </c>
      <c r="CQ250" s="9">
        <v>3.3079999999999998E-2</v>
      </c>
      <c r="CR250" s="9">
        <v>1.6990000000000002E-2</v>
      </c>
      <c r="CS250" s="9">
        <v>3.1260000000000003E-2</v>
      </c>
      <c r="CT250" s="9">
        <v>1.163E-2</v>
      </c>
      <c r="CU250" s="9">
        <v>1.8239999999999999E-2</v>
      </c>
      <c r="CV250" s="9">
        <v>9.2020000000000005E-2</v>
      </c>
      <c r="CW250" s="9">
        <v>1.06E-3</v>
      </c>
      <c r="CX250" s="9">
        <v>1.2829999999999999E-2</v>
      </c>
      <c r="CY250" s="9">
        <v>1.427E-2</v>
      </c>
      <c r="CZ250" s="9">
        <v>4.5100000000000001E-3</v>
      </c>
      <c r="DA250" s="9">
        <v>4.5399999999999998E-3</v>
      </c>
      <c r="DB250" s="9">
        <v>1.1469999999999999E-2</v>
      </c>
      <c r="DC250" s="9">
        <v>4.0289999999999999E-2</v>
      </c>
      <c r="DD250" s="9">
        <v>3.0100000000000001E-3</v>
      </c>
      <c r="DE250" s="9">
        <v>0.32606000000000002</v>
      </c>
      <c r="DF250" s="9">
        <v>5.1399999999999996E-3</v>
      </c>
      <c r="DG250" s="9">
        <v>3.98E-3</v>
      </c>
      <c r="DH250" s="9">
        <v>0.13513</v>
      </c>
    </row>
    <row r="251" spans="1:112" s="8" customFormat="1" x14ac:dyDescent="0.15">
      <c r="A251" s="9" t="s">
        <v>360</v>
      </c>
      <c r="B251" s="9">
        <v>3.2264200000000001</v>
      </c>
      <c r="C251" s="9">
        <v>3.4533499999999999</v>
      </c>
      <c r="D251" s="9">
        <v>3.2572000000000001</v>
      </c>
      <c r="E251" s="9">
        <v>1.4536100000000001</v>
      </c>
      <c r="F251" s="9">
        <v>2.7197300000000002</v>
      </c>
      <c r="G251" s="9">
        <v>3.77617</v>
      </c>
      <c r="H251" s="9">
        <v>1.1264000000000001</v>
      </c>
      <c r="I251" s="9">
        <v>6.1830000000000003E-2</v>
      </c>
      <c r="J251" s="9">
        <v>7.2730000000000003E-2</v>
      </c>
      <c r="K251" s="9">
        <v>1.128E-2</v>
      </c>
      <c r="L251" s="9">
        <v>0.10600999999999999</v>
      </c>
      <c r="M251" s="9">
        <v>3.68513</v>
      </c>
      <c r="N251" s="9">
        <v>2.3643700000000001</v>
      </c>
      <c r="O251" s="9">
        <v>6.9120000000000001E-2</v>
      </c>
      <c r="P251" s="9">
        <v>0.36291000000000001</v>
      </c>
      <c r="Q251" s="9">
        <v>2.1872500000000001</v>
      </c>
      <c r="R251" s="9">
        <v>2.6079999999999999E-2</v>
      </c>
      <c r="S251" s="9">
        <v>0.28958</v>
      </c>
      <c r="T251" s="9">
        <v>4.1419999999999998E-2</v>
      </c>
      <c r="U251" s="9">
        <v>0.25314999999999999</v>
      </c>
      <c r="V251" s="9">
        <v>0.3468</v>
      </c>
      <c r="W251" s="9">
        <v>3.2870000000000003E-2</v>
      </c>
      <c r="X251" s="9">
        <v>2.256E-2</v>
      </c>
      <c r="Y251" s="9">
        <v>4.4769999999999997E-2</v>
      </c>
      <c r="Z251" s="9">
        <v>5.5599999999999998E-3</v>
      </c>
      <c r="AA251" s="25">
        <v>0.47914000000000001</v>
      </c>
      <c r="AB251" s="25">
        <v>0.78905999999999998</v>
      </c>
      <c r="AC251" s="9">
        <v>0.10321</v>
      </c>
      <c r="AD251" s="9">
        <v>6.7000000000000002E-3</v>
      </c>
      <c r="AE251" s="9">
        <v>2.9479999999999999E-2</v>
      </c>
      <c r="AF251" s="25">
        <v>6.8196099999999999</v>
      </c>
      <c r="AG251" s="9">
        <v>1.0427599999999999</v>
      </c>
      <c r="AH251" s="9">
        <v>1.61548</v>
      </c>
      <c r="AI251" s="9">
        <v>0.56808999999999998</v>
      </c>
      <c r="AJ251" s="9">
        <v>0.40184999999999998</v>
      </c>
      <c r="AK251" s="9">
        <v>0.14576</v>
      </c>
      <c r="AL251" s="9">
        <v>1.22289</v>
      </c>
      <c r="AM251" s="9">
        <v>0.51856000000000002</v>
      </c>
      <c r="AN251" s="9">
        <v>9.1299999999999992E-3</v>
      </c>
      <c r="AO251" s="9">
        <v>1.8849999999999999E-2</v>
      </c>
      <c r="AP251" s="9">
        <v>0.87448999999999999</v>
      </c>
      <c r="AQ251" s="25">
        <v>0.15398999999999999</v>
      </c>
      <c r="AR251" s="9">
        <v>3.2309999999999998E-2</v>
      </c>
      <c r="AS251" s="9">
        <v>7.6780000000000001E-2</v>
      </c>
      <c r="AT251" s="25">
        <v>0.32168999999999998</v>
      </c>
      <c r="AU251" s="9">
        <v>0.18764</v>
      </c>
      <c r="AV251" s="25">
        <v>1.1027400000000001</v>
      </c>
      <c r="AW251" s="9">
        <v>7.0000000000000001E-3</v>
      </c>
      <c r="AX251" s="9">
        <v>5</v>
      </c>
      <c r="AY251" s="9">
        <v>0.21806</v>
      </c>
      <c r="AZ251" s="9">
        <v>0.13011</v>
      </c>
      <c r="BA251" s="9">
        <v>6.2599999999999999E-3</v>
      </c>
      <c r="BB251" s="9">
        <v>0.1699</v>
      </c>
      <c r="BC251" s="9">
        <v>3.6679999999999997E-2</v>
      </c>
      <c r="BD251" s="9">
        <v>0.1048</v>
      </c>
      <c r="BE251" s="9">
        <v>0.15236</v>
      </c>
      <c r="BF251" s="9">
        <v>0.95699000000000001</v>
      </c>
      <c r="BG251" s="9">
        <v>1.0005900000000001</v>
      </c>
      <c r="BH251" s="9">
        <v>3.1199999999999999E-2</v>
      </c>
      <c r="BI251" s="9">
        <v>0.27223000000000003</v>
      </c>
      <c r="BJ251" s="25">
        <v>0.29458000000000001</v>
      </c>
      <c r="BK251" s="9">
        <v>5</v>
      </c>
      <c r="BL251" s="9">
        <v>0.27737000000000001</v>
      </c>
      <c r="BM251" s="9">
        <v>0.14032</v>
      </c>
      <c r="BN251" s="9">
        <v>0.61304999999999998</v>
      </c>
      <c r="BO251" s="25">
        <v>0.27968999999999999</v>
      </c>
      <c r="BP251" s="9">
        <v>3.2699999999999999E-3</v>
      </c>
      <c r="BQ251" s="9">
        <v>1.265E-2</v>
      </c>
      <c r="BR251" s="9">
        <v>2.9680000000000002E-2</v>
      </c>
      <c r="BS251" s="9">
        <v>2.9389999999999999E-2</v>
      </c>
      <c r="BT251" s="9">
        <v>3.29E-3</v>
      </c>
      <c r="BU251" s="25">
        <v>0.10596</v>
      </c>
      <c r="BV251" s="9">
        <v>1.9144000000000001</v>
      </c>
      <c r="BW251" s="9">
        <v>0.10538</v>
      </c>
      <c r="BX251" s="9">
        <v>7.6999999999999996E-4</v>
      </c>
      <c r="BY251" s="9">
        <v>5.9299999999999999E-2</v>
      </c>
      <c r="BZ251" s="9">
        <v>2.9049999999999999E-2</v>
      </c>
      <c r="CA251" s="25">
        <v>8.2565500000000007</v>
      </c>
      <c r="CB251" s="25">
        <v>13.826739999999999</v>
      </c>
      <c r="CC251" s="9">
        <v>1.1100000000000001E-3</v>
      </c>
      <c r="CD251" s="9">
        <v>2.3700000000000001E-3</v>
      </c>
      <c r="CE251" s="9">
        <v>5</v>
      </c>
      <c r="CF251" s="9">
        <v>4.1480000000000003E-2</v>
      </c>
      <c r="CG251" s="9">
        <v>0.38830999999999999</v>
      </c>
      <c r="CH251" s="9">
        <v>8.1869999999999998E-2</v>
      </c>
      <c r="CI251" s="9">
        <v>0.34369</v>
      </c>
      <c r="CJ251" s="9">
        <v>0.30253000000000002</v>
      </c>
      <c r="CK251" s="9">
        <v>0.14677000000000001</v>
      </c>
      <c r="CL251" s="9">
        <v>4.45E-3</v>
      </c>
      <c r="CM251" s="9">
        <v>3.9910000000000001E-2</v>
      </c>
      <c r="CN251" s="9">
        <v>5</v>
      </c>
      <c r="CO251" s="9">
        <v>1.1999999999999999E-3</v>
      </c>
      <c r="CP251" s="9">
        <v>1.814E-2</v>
      </c>
      <c r="CQ251" s="9">
        <v>4.0570000000000002E-2</v>
      </c>
      <c r="CR251" s="9">
        <v>2.0500000000000001E-2</v>
      </c>
      <c r="CS251" s="9">
        <v>5.0220000000000001E-2</v>
      </c>
      <c r="CT251" s="9">
        <v>1.4619999999999999E-2</v>
      </c>
      <c r="CU251" s="9">
        <v>2.3259999999999999E-2</v>
      </c>
      <c r="CV251" s="9">
        <v>0.12325999999999999</v>
      </c>
      <c r="CW251" s="9">
        <v>1.2800000000000001E-3</v>
      </c>
      <c r="CX251" s="9">
        <v>1.788E-2</v>
      </c>
      <c r="CY251" s="9">
        <v>2.1229999999999999E-2</v>
      </c>
      <c r="CZ251" s="9">
        <v>6.8100000000000001E-3</v>
      </c>
      <c r="DA251" s="9">
        <v>5.7299999999999999E-3</v>
      </c>
      <c r="DB251" s="9">
        <v>1.6330000000000001E-2</v>
      </c>
      <c r="DC251" s="9">
        <v>5.543E-2</v>
      </c>
      <c r="DD251" s="9">
        <v>3.8300000000000001E-3</v>
      </c>
      <c r="DE251" s="9">
        <v>0.48674000000000001</v>
      </c>
      <c r="DF251" s="9">
        <v>1.83E-3</v>
      </c>
      <c r="DG251" s="9">
        <v>5.94E-3</v>
      </c>
      <c r="DH251" s="9">
        <v>0.16209000000000001</v>
      </c>
    </row>
    <row r="252" spans="1:112" s="8" customFormat="1" x14ac:dyDescent="0.15">
      <c r="A252" s="9" t="s">
        <v>361</v>
      </c>
      <c r="B252" s="9">
        <v>4.91601</v>
      </c>
      <c r="C252" s="9">
        <v>12.07194</v>
      </c>
      <c r="D252" s="9">
        <v>4.9270199999999997</v>
      </c>
      <c r="E252" s="9">
        <v>15.595660000000001</v>
      </c>
      <c r="F252" s="9">
        <v>2.2009099999999999</v>
      </c>
      <c r="G252" s="9">
        <v>3.4162499999999998</v>
      </c>
      <c r="H252" s="9">
        <v>1.24885</v>
      </c>
      <c r="I252" s="9">
        <v>4.2810000000000001E-2</v>
      </c>
      <c r="J252" s="9">
        <v>0.16184000000000001</v>
      </c>
      <c r="K252" s="9">
        <v>0</v>
      </c>
      <c r="L252" s="9">
        <v>0.11106000000000001</v>
      </c>
      <c r="M252" s="9">
        <v>3.0425</v>
      </c>
      <c r="N252" s="9">
        <v>2.0781800000000001</v>
      </c>
      <c r="O252" s="9">
        <v>6.7659999999999998E-2</v>
      </c>
      <c r="P252" s="9">
        <v>0.45633000000000001</v>
      </c>
      <c r="Q252" s="9">
        <v>1.7467600000000001</v>
      </c>
      <c r="R252" s="9">
        <v>6.1199999999999997E-2</v>
      </c>
      <c r="S252" s="9">
        <v>0.53817000000000004</v>
      </c>
      <c r="T252" s="9">
        <v>4.648E-2</v>
      </c>
      <c r="U252" s="9">
        <v>0.1153</v>
      </c>
      <c r="V252" s="9">
        <v>0.30098999999999998</v>
      </c>
      <c r="W252" s="9">
        <v>3.9379999999999998E-2</v>
      </c>
      <c r="X252" s="9">
        <v>1.2760000000000001E-2</v>
      </c>
      <c r="Y252" s="9">
        <v>3.066E-2</v>
      </c>
      <c r="Z252" s="9">
        <v>1.4300000000000001E-3</v>
      </c>
      <c r="AA252" s="25">
        <v>0.2409</v>
      </c>
      <c r="AB252" s="25">
        <v>0.28116000000000002</v>
      </c>
      <c r="AC252" s="9">
        <v>4.2220000000000001E-2</v>
      </c>
      <c r="AD252" s="9">
        <v>3.8899999999999998E-3</v>
      </c>
      <c r="AE252" s="9">
        <v>2.6179999999999998E-2</v>
      </c>
      <c r="AF252" s="25">
        <v>6.0319700000000003</v>
      </c>
      <c r="AG252" s="9">
        <v>0.60604000000000002</v>
      </c>
      <c r="AH252" s="9">
        <v>1.4079900000000001</v>
      </c>
      <c r="AI252" s="9">
        <v>0.52085999999999999</v>
      </c>
      <c r="AJ252" s="9">
        <v>0.25674000000000002</v>
      </c>
      <c r="AK252" s="9">
        <v>0.12889999999999999</v>
      </c>
      <c r="AL252" s="9">
        <v>0.91588000000000003</v>
      </c>
      <c r="AM252" s="9">
        <v>0.80254999999999999</v>
      </c>
      <c r="AN252" s="9">
        <v>1.001E-2</v>
      </c>
      <c r="AO252" s="9">
        <v>2.649E-2</v>
      </c>
      <c r="AP252" s="9">
        <v>2.3281700000000001</v>
      </c>
      <c r="AQ252" s="25">
        <v>0.39534000000000002</v>
      </c>
      <c r="AR252" s="9">
        <v>1.5679999999999999E-2</v>
      </c>
      <c r="AS252" s="9">
        <v>0.115</v>
      </c>
      <c r="AT252" s="25">
        <v>0.57664000000000004</v>
      </c>
      <c r="AU252" s="9">
        <v>0.29842000000000002</v>
      </c>
      <c r="AV252" s="25">
        <v>1.0914200000000001</v>
      </c>
      <c r="AW252" s="9">
        <v>1.0970000000000001E-2</v>
      </c>
      <c r="AX252" s="9">
        <v>5</v>
      </c>
      <c r="AY252" s="9">
        <v>0.18082999999999999</v>
      </c>
      <c r="AZ252" s="9">
        <v>0.23263</v>
      </c>
      <c r="BA252" s="9">
        <v>2.7299999999999998E-3</v>
      </c>
      <c r="BB252" s="9">
        <v>0.15715000000000001</v>
      </c>
      <c r="BC252" s="9">
        <v>2.6839999999999999E-2</v>
      </c>
      <c r="BD252" s="9">
        <v>6.0269999999999997E-2</v>
      </c>
      <c r="BE252" s="9">
        <v>0.13163</v>
      </c>
      <c r="BF252" s="9">
        <v>1.0003500000000001</v>
      </c>
      <c r="BG252" s="9">
        <v>1.19163</v>
      </c>
      <c r="BH252" s="9">
        <v>2.547E-2</v>
      </c>
      <c r="BI252" s="9">
        <v>0.19575000000000001</v>
      </c>
      <c r="BJ252" s="25">
        <v>0.31723000000000001</v>
      </c>
      <c r="BK252" s="9">
        <v>5</v>
      </c>
      <c r="BL252" s="9">
        <v>0.23622000000000001</v>
      </c>
      <c r="BM252" s="9">
        <v>0.12293</v>
      </c>
      <c r="BN252" s="9">
        <v>0.64066000000000001</v>
      </c>
      <c r="BO252" s="25">
        <v>0.38059999999999999</v>
      </c>
      <c r="BP252" s="9">
        <v>2.2100000000000002E-3</v>
      </c>
      <c r="BQ252" s="9">
        <v>1.44E-2</v>
      </c>
      <c r="BR252" s="9">
        <v>2.6839999999999999E-2</v>
      </c>
      <c r="BS252" s="9">
        <v>2.7949999999999999E-2</v>
      </c>
      <c r="BT252" s="9">
        <v>1.4400000000000001E-3</v>
      </c>
      <c r="BU252" s="25">
        <v>0.10258</v>
      </c>
      <c r="BV252" s="9">
        <v>1.89438</v>
      </c>
      <c r="BW252" s="9">
        <v>0.1011</v>
      </c>
      <c r="BX252" s="9">
        <v>4.9100000000000003E-3</v>
      </c>
      <c r="BY252" s="9">
        <v>5.688E-2</v>
      </c>
      <c r="BZ252" s="9">
        <v>2.8379999999999999E-2</v>
      </c>
      <c r="CA252" s="25">
        <v>7.68499</v>
      </c>
      <c r="CB252" s="25">
        <v>15.23049</v>
      </c>
      <c r="CC252" s="9">
        <v>1.8E-3</v>
      </c>
      <c r="CD252" s="9">
        <v>9.2000000000000003E-4</v>
      </c>
      <c r="CE252" s="9">
        <v>5</v>
      </c>
      <c r="CF252" s="9">
        <v>3.7949999999999998E-2</v>
      </c>
      <c r="CG252" s="9">
        <v>0.37231999999999998</v>
      </c>
      <c r="CH252" s="9">
        <v>7.8770000000000007E-2</v>
      </c>
      <c r="CI252" s="9">
        <v>0.30660999999999999</v>
      </c>
      <c r="CJ252" s="9">
        <v>0.25907000000000002</v>
      </c>
      <c r="CK252" s="9">
        <v>0.11061</v>
      </c>
      <c r="CL252" s="9">
        <v>2.9099999999999998E-3</v>
      </c>
      <c r="CM252" s="9">
        <v>3.7870000000000001E-2</v>
      </c>
      <c r="CN252" s="9">
        <v>5</v>
      </c>
      <c r="CO252" s="9">
        <v>1.8600000000000001E-3</v>
      </c>
      <c r="CP252" s="9">
        <v>1.5480000000000001E-2</v>
      </c>
      <c r="CQ252" s="9">
        <v>3.567E-2</v>
      </c>
      <c r="CR252" s="9">
        <v>1.924E-2</v>
      </c>
      <c r="CS252" s="9">
        <v>4.1079999999999998E-2</v>
      </c>
      <c r="CT252" s="9">
        <v>1.2529999999999999E-2</v>
      </c>
      <c r="CU252" s="9">
        <v>1.9400000000000001E-2</v>
      </c>
      <c r="CV252" s="9">
        <v>0.1066</v>
      </c>
      <c r="CW252" s="9">
        <v>1.4400000000000001E-3</v>
      </c>
      <c r="CX252" s="9">
        <v>1.583E-2</v>
      </c>
      <c r="CY252" s="9">
        <v>1.584E-2</v>
      </c>
      <c r="CZ252" s="9">
        <v>4.8399999999999997E-3</v>
      </c>
      <c r="DA252" s="9">
        <v>6.96E-3</v>
      </c>
      <c r="DB252" s="9">
        <v>1.434E-2</v>
      </c>
      <c r="DC252" s="9">
        <v>4.5589999999999999E-2</v>
      </c>
      <c r="DD252" s="9">
        <v>3.5999999999999999E-3</v>
      </c>
      <c r="DE252" s="9">
        <v>2.8940800000000002</v>
      </c>
      <c r="DF252" s="9">
        <v>5.11E-3</v>
      </c>
      <c r="DG252" s="9">
        <v>4.3899999999999998E-3</v>
      </c>
      <c r="DH252" s="9">
        <v>0.31047000000000002</v>
      </c>
    </row>
    <row r="253" spans="1:112" s="8" customFormat="1" x14ac:dyDescent="0.15">
      <c r="A253" s="9" t="s">
        <v>362</v>
      </c>
      <c r="B253" s="9">
        <v>3.5923400000000001</v>
      </c>
      <c r="C253" s="9">
        <v>2.7469600000000001</v>
      </c>
      <c r="D253" s="9">
        <v>5.8946100000000001</v>
      </c>
      <c r="E253" s="9">
        <v>0.54752999999999996</v>
      </c>
      <c r="F253" s="9">
        <v>1.7491399999999999</v>
      </c>
      <c r="G253" s="9">
        <v>6.8539599999999998</v>
      </c>
      <c r="H253" s="9">
        <v>1.3974599999999999</v>
      </c>
      <c r="I253" s="9">
        <v>5.8950000000000002E-2</v>
      </c>
      <c r="J253" s="9">
        <v>3.968E-2</v>
      </c>
      <c r="K253" s="9">
        <v>0</v>
      </c>
      <c r="L253" s="9">
        <v>0.25596000000000002</v>
      </c>
      <c r="M253" s="9">
        <v>5.2435</v>
      </c>
      <c r="N253" s="9">
        <v>4.84361</v>
      </c>
      <c r="O253" s="9">
        <v>3.0200000000000001E-2</v>
      </c>
      <c r="P253" s="9">
        <v>0.38450000000000001</v>
      </c>
      <c r="Q253" s="9">
        <v>1.2196</v>
      </c>
      <c r="R253" s="9">
        <v>2.9080000000000002E-2</v>
      </c>
      <c r="S253" s="9">
        <v>1.2240200000000001</v>
      </c>
      <c r="T253" s="9">
        <v>2.196E-2</v>
      </c>
      <c r="U253" s="9">
        <v>7.1160000000000001E-2</v>
      </c>
      <c r="V253" s="9">
        <v>1.7020200000000001</v>
      </c>
      <c r="W253" s="9">
        <v>3.7670000000000002E-2</v>
      </c>
      <c r="X253" s="9">
        <v>2.111E-2</v>
      </c>
      <c r="Y253" s="9">
        <v>2.639E-2</v>
      </c>
      <c r="Z253" s="9">
        <v>2.0400000000000001E-3</v>
      </c>
      <c r="AA253" s="25">
        <v>0.3972</v>
      </c>
      <c r="AB253" s="25">
        <v>0.29605999999999999</v>
      </c>
      <c r="AC253" s="9">
        <v>8.8190000000000004E-2</v>
      </c>
      <c r="AD253" s="9">
        <v>1.6449999999999999E-2</v>
      </c>
      <c r="AE253" s="9">
        <v>2.6749999999999999E-2</v>
      </c>
      <c r="AF253" s="25">
        <v>14.16991</v>
      </c>
      <c r="AG253" s="9">
        <v>1.0681799999999999</v>
      </c>
      <c r="AH253" s="9">
        <v>3.7013099999999999</v>
      </c>
      <c r="AI253" s="9">
        <v>0.54969000000000001</v>
      </c>
      <c r="AJ253" s="9">
        <v>0.42365000000000003</v>
      </c>
      <c r="AK253" s="9">
        <v>0.29052</v>
      </c>
      <c r="AL253" s="9">
        <v>0.79161000000000004</v>
      </c>
      <c r="AM253" s="9">
        <v>0.50524000000000002</v>
      </c>
      <c r="AN253" s="9">
        <v>1.46E-2</v>
      </c>
      <c r="AO253" s="9">
        <v>3.4479999999999997E-2</v>
      </c>
      <c r="AP253" s="9">
        <v>1.03607</v>
      </c>
      <c r="AQ253" s="25">
        <v>2.563E-2</v>
      </c>
      <c r="AR253" s="9">
        <v>0.13186</v>
      </c>
      <c r="AS253" s="9">
        <v>4.0300000000000002E-2</v>
      </c>
      <c r="AT253" s="25">
        <v>0.20923</v>
      </c>
      <c r="AU253" s="9">
        <v>0.29282999999999998</v>
      </c>
      <c r="AV253" s="25">
        <v>1.38228</v>
      </c>
      <c r="AW253" s="9">
        <v>2.7969999999999998E-2</v>
      </c>
      <c r="AX253" s="9">
        <v>5</v>
      </c>
      <c r="AY253" s="9">
        <v>0.28778999999999999</v>
      </c>
      <c r="AZ253" s="9">
        <v>0.26365</v>
      </c>
      <c r="BA253" s="9">
        <v>3.0200000000000001E-3</v>
      </c>
      <c r="BB253" s="9">
        <v>10.03215</v>
      </c>
      <c r="BC253" s="9">
        <v>6.0080000000000001E-2</v>
      </c>
      <c r="BD253" s="9">
        <v>0.19947000000000001</v>
      </c>
      <c r="BE253" s="9">
        <v>0.14732000000000001</v>
      </c>
      <c r="BF253" s="9">
        <v>1.51231</v>
      </c>
      <c r="BG253" s="9">
        <v>24.951809999999998</v>
      </c>
      <c r="BH253" s="9">
        <v>3.7690000000000001E-2</v>
      </c>
      <c r="BI253" s="9">
        <v>0.24367</v>
      </c>
      <c r="BJ253" s="25">
        <v>0.14158999999999999</v>
      </c>
      <c r="BK253" s="9">
        <v>5</v>
      </c>
      <c r="BL253" s="9">
        <v>0.27949000000000002</v>
      </c>
      <c r="BM253" s="9">
        <v>0.19020000000000001</v>
      </c>
      <c r="BN253" s="9">
        <v>0.56635000000000002</v>
      </c>
      <c r="BO253" s="25">
        <v>0.20909</v>
      </c>
      <c r="BP253" s="9">
        <v>3.5200000000000001E-3</v>
      </c>
      <c r="BQ253" s="9">
        <v>1.958E-2</v>
      </c>
      <c r="BR253" s="9">
        <v>4.4389999999999999E-2</v>
      </c>
      <c r="BS253" s="9">
        <v>3.7990000000000003E-2</v>
      </c>
      <c r="BT253" s="9">
        <v>1.66E-3</v>
      </c>
      <c r="BU253" s="25">
        <v>3.5743</v>
      </c>
      <c r="BV253" s="9">
        <v>2.6296400000000002</v>
      </c>
      <c r="BW253" s="9">
        <v>8.0149999999999999E-2</v>
      </c>
      <c r="BX253" s="9">
        <v>2.2499999999999998E-3</v>
      </c>
      <c r="BY253" s="9">
        <v>0.11477</v>
      </c>
      <c r="BZ253" s="9">
        <v>4.4150000000000002E-2</v>
      </c>
      <c r="CA253" s="25">
        <v>4.2420299999999997</v>
      </c>
      <c r="CB253" s="25">
        <v>9.5883400000000005</v>
      </c>
      <c r="CC253" s="9">
        <v>1.7700000000000001E-3</v>
      </c>
      <c r="CD253" s="9">
        <v>1.09E-3</v>
      </c>
      <c r="CE253" s="9">
        <v>5</v>
      </c>
      <c r="CF253" s="9">
        <v>3.3488199999999999</v>
      </c>
      <c r="CG253" s="9">
        <v>0.55361000000000005</v>
      </c>
      <c r="CH253" s="9">
        <v>4.0160000000000001E-2</v>
      </c>
      <c r="CI253" s="9">
        <v>0.54588000000000003</v>
      </c>
      <c r="CJ253" s="9">
        <v>0.42956</v>
      </c>
      <c r="CK253" s="9">
        <v>0.2354</v>
      </c>
      <c r="CL253" s="9">
        <v>3.0999999999999999E-3</v>
      </c>
      <c r="CM253" s="9">
        <v>4.6129999999999997E-2</v>
      </c>
      <c r="CN253" s="9">
        <v>5</v>
      </c>
      <c r="CO253" s="9">
        <v>1.99E-3</v>
      </c>
      <c r="CP253" s="9">
        <v>2.6440000000000002E-2</v>
      </c>
      <c r="CQ253" s="9">
        <v>6.6559999999999994E-2</v>
      </c>
      <c r="CR253" s="9">
        <v>3.3279999999999997E-2</v>
      </c>
      <c r="CS253" s="9">
        <v>4.7780000000000003E-2</v>
      </c>
      <c r="CT253" s="9">
        <v>3.0009999999999998E-2</v>
      </c>
      <c r="CU253" s="9">
        <v>3.0470000000000001E-2</v>
      </c>
      <c r="CV253" s="9">
        <v>0.19036</v>
      </c>
      <c r="CW253" s="9">
        <v>2.6099999999999999E-3</v>
      </c>
      <c r="CX253" s="9">
        <v>4.6640000000000001E-2</v>
      </c>
      <c r="CY253" s="9">
        <v>2.6749999999999999E-2</v>
      </c>
      <c r="CZ253" s="9">
        <v>3.7499999999999999E-3</v>
      </c>
      <c r="DA253" s="9">
        <v>5.9500000000000004E-3</v>
      </c>
      <c r="DB253" s="9">
        <v>1.8149999999999999E-2</v>
      </c>
      <c r="DC253" s="9">
        <v>4.2380000000000001E-2</v>
      </c>
      <c r="DD253" s="9">
        <v>7.8700000000000003E-3</v>
      </c>
      <c r="DE253" s="9">
        <v>0.30913000000000002</v>
      </c>
      <c r="DF253" s="9">
        <v>8.0199999999999994E-3</v>
      </c>
      <c r="DG253" s="9">
        <v>2.7299999999999998E-3</v>
      </c>
      <c r="DH253" s="9">
        <v>0.15135999999999999</v>
      </c>
    </row>
    <row r="254" spans="1:112" s="8" customFormat="1" x14ac:dyDescent="0.15">
      <c r="A254" s="9" t="s">
        <v>363</v>
      </c>
      <c r="B254" s="9">
        <v>3.2132700000000001</v>
      </c>
      <c r="C254" s="9">
        <v>1.18407</v>
      </c>
      <c r="D254" s="9">
        <v>2.8735900000000001</v>
      </c>
      <c r="E254" s="9">
        <v>0.18647</v>
      </c>
      <c r="F254" s="9">
        <v>1.79417</v>
      </c>
      <c r="G254" s="9">
        <v>2.0966499999999999</v>
      </c>
      <c r="H254" s="9">
        <v>1.2420899999999999</v>
      </c>
      <c r="I254" s="9">
        <v>3.2960000000000003E-2</v>
      </c>
      <c r="J254" s="9">
        <v>0</v>
      </c>
      <c r="K254" s="9">
        <v>0</v>
      </c>
      <c r="L254" s="9">
        <v>0.14249999999999999</v>
      </c>
      <c r="M254" s="9">
        <v>7.5584499999999997</v>
      </c>
      <c r="N254" s="9">
        <v>4.9729000000000001</v>
      </c>
      <c r="O254" s="9">
        <v>2.1479999999999999E-2</v>
      </c>
      <c r="P254" s="9">
        <v>0.30995</v>
      </c>
      <c r="Q254" s="9">
        <v>1.28837</v>
      </c>
      <c r="R254" s="9">
        <v>4.0699999999999998E-3</v>
      </c>
      <c r="S254" s="9">
        <v>0.41637000000000002</v>
      </c>
      <c r="T254" s="9">
        <v>6.96E-3</v>
      </c>
      <c r="U254" s="9">
        <v>2.0990000000000002E-2</v>
      </c>
      <c r="V254" s="9">
        <v>0.39456000000000002</v>
      </c>
      <c r="W254" s="9">
        <v>1.1310000000000001E-2</v>
      </c>
      <c r="X254" s="9">
        <v>1.4800000000000001E-2</v>
      </c>
      <c r="Y254" s="9">
        <v>2.963E-2</v>
      </c>
      <c r="Z254" s="9">
        <v>1.47E-3</v>
      </c>
      <c r="AA254" s="25">
        <v>0.32562000000000002</v>
      </c>
      <c r="AB254" s="25">
        <v>0.55464000000000002</v>
      </c>
      <c r="AC254" s="9">
        <v>9.0249999999999997E-2</v>
      </c>
      <c r="AD254" s="9">
        <v>2.7000000000000001E-3</v>
      </c>
      <c r="AE254" s="9">
        <v>3.1359999999999999E-2</v>
      </c>
      <c r="AF254" s="25">
        <v>7.5894599999999999</v>
      </c>
      <c r="AG254" s="9">
        <v>1.02708</v>
      </c>
      <c r="AH254" s="9">
        <v>3.0176699999999999</v>
      </c>
      <c r="AI254" s="9">
        <v>0.39605000000000001</v>
      </c>
      <c r="AJ254" s="9">
        <v>0.18326999999999999</v>
      </c>
      <c r="AK254" s="9">
        <v>0.15165000000000001</v>
      </c>
      <c r="AL254" s="9">
        <v>0.39526</v>
      </c>
      <c r="AM254" s="9">
        <v>0.30310999999999999</v>
      </c>
      <c r="AN254" s="9">
        <v>7.3499999999999998E-3</v>
      </c>
      <c r="AO254" s="9">
        <v>8.3400000000000002E-3</v>
      </c>
      <c r="AP254" s="9">
        <v>0.59279999999999999</v>
      </c>
      <c r="AQ254" s="25">
        <v>4.3999999999999997E-2</v>
      </c>
      <c r="AR254" s="9">
        <v>3.6880000000000003E-2</v>
      </c>
      <c r="AS254" s="9">
        <v>5.8110000000000002E-2</v>
      </c>
      <c r="AT254" s="25">
        <v>0.23535</v>
      </c>
      <c r="AU254" s="9">
        <v>0.15275</v>
      </c>
      <c r="AV254" s="25">
        <v>1.47709</v>
      </c>
      <c r="AW254" s="9">
        <v>5.7600000000000004E-3</v>
      </c>
      <c r="AX254" s="9">
        <v>5</v>
      </c>
      <c r="AY254" s="9">
        <v>0.21639</v>
      </c>
      <c r="AZ254" s="9">
        <v>0.22398000000000001</v>
      </c>
      <c r="BA254" s="9">
        <v>1.97E-3</v>
      </c>
      <c r="BB254" s="9">
        <v>1.42706</v>
      </c>
      <c r="BC254" s="9">
        <v>2.9499999999999998E-2</v>
      </c>
      <c r="BD254" s="9">
        <v>9.2859999999999998E-2</v>
      </c>
      <c r="BE254" s="9">
        <v>0.12784999999999999</v>
      </c>
      <c r="BF254" s="9">
        <v>0.91727999999999998</v>
      </c>
      <c r="BG254" s="9">
        <v>4.4491399999999999</v>
      </c>
      <c r="BH254" s="9">
        <v>2.5530000000000001E-2</v>
      </c>
      <c r="BI254" s="9">
        <v>0.18029000000000001</v>
      </c>
      <c r="BJ254" s="25">
        <v>0.33046999999999999</v>
      </c>
      <c r="BK254" s="9">
        <v>5</v>
      </c>
      <c r="BL254" s="9">
        <v>0.16167000000000001</v>
      </c>
      <c r="BM254" s="9">
        <v>0.11133</v>
      </c>
      <c r="BN254" s="9">
        <v>0.47854999999999998</v>
      </c>
      <c r="BO254" s="25">
        <v>0.24914</v>
      </c>
      <c r="BP254" s="9">
        <v>4.2199999999999998E-3</v>
      </c>
      <c r="BQ254" s="9">
        <v>1.771E-2</v>
      </c>
      <c r="BR254" s="9">
        <v>2.9530000000000001E-2</v>
      </c>
      <c r="BS254" s="9">
        <v>1.847E-2</v>
      </c>
      <c r="BT254" s="9">
        <v>1.7799999999999999E-3</v>
      </c>
      <c r="BU254" s="25">
        <v>1.0724800000000001</v>
      </c>
      <c r="BV254" s="9">
        <v>2.2922099999999999</v>
      </c>
      <c r="BW254" s="9">
        <v>7.4079999999999993E-2</v>
      </c>
      <c r="BX254" s="9">
        <v>6.9999999999999999E-4</v>
      </c>
      <c r="BY254" s="9">
        <v>8.3260000000000001E-2</v>
      </c>
      <c r="BZ254" s="9">
        <v>4.0689999999999997E-2</v>
      </c>
      <c r="CA254" s="25">
        <v>6.63849</v>
      </c>
      <c r="CB254" s="25">
        <v>10.85744</v>
      </c>
      <c r="CC254" s="9">
        <v>1.1299999999999999E-3</v>
      </c>
      <c r="CD254" s="9">
        <v>1.72E-3</v>
      </c>
      <c r="CE254" s="9">
        <v>5</v>
      </c>
      <c r="CF254" s="9">
        <v>1.16574</v>
      </c>
      <c r="CG254" s="9">
        <v>0.53298000000000001</v>
      </c>
      <c r="CH254" s="9">
        <v>4.2790000000000002E-2</v>
      </c>
      <c r="CI254" s="9">
        <v>0.50333000000000006</v>
      </c>
      <c r="CJ254" s="9">
        <v>0.41424</v>
      </c>
      <c r="CK254" s="9">
        <v>0.21426000000000001</v>
      </c>
      <c r="CL254" s="9">
        <v>2.4499999999999999E-3</v>
      </c>
      <c r="CM254" s="9">
        <v>4.9360000000000001E-2</v>
      </c>
      <c r="CN254" s="9">
        <v>5</v>
      </c>
      <c r="CO254" s="9">
        <v>2.5999999999999999E-3</v>
      </c>
      <c r="CP254" s="9">
        <v>2.7830000000000001E-2</v>
      </c>
      <c r="CQ254" s="9">
        <v>6.5460000000000004E-2</v>
      </c>
      <c r="CR254" s="9">
        <v>3.2199999999999999E-2</v>
      </c>
      <c r="CS254" s="9">
        <v>5.978E-2</v>
      </c>
      <c r="CT254" s="9">
        <v>2.664E-2</v>
      </c>
      <c r="CU254" s="9">
        <v>3.2779999999999997E-2</v>
      </c>
      <c r="CV254" s="9">
        <v>0.19066</v>
      </c>
      <c r="CW254" s="9">
        <v>2.7699999999999999E-3</v>
      </c>
      <c r="CX254" s="9">
        <v>5.3039999999999997E-2</v>
      </c>
      <c r="CY254" s="9">
        <v>2.767E-2</v>
      </c>
      <c r="CZ254" s="9">
        <v>5.2300000000000003E-3</v>
      </c>
      <c r="DA254" s="9">
        <v>6.8500000000000002E-3</v>
      </c>
      <c r="DB254" s="9">
        <v>2.2200000000000001E-2</v>
      </c>
      <c r="DC254" s="9">
        <v>5.7700000000000001E-2</v>
      </c>
      <c r="DD254" s="9">
        <v>1.0460000000000001E-2</v>
      </c>
      <c r="DE254" s="9">
        <v>0.56272</v>
      </c>
      <c r="DF254" s="9">
        <v>3.7299999999999998E-3</v>
      </c>
      <c r="DG254" s="9">
        <v>4.1599999999999996E-3</v>
      </c>
      <c r="DH254" s="9">
        <v>0.17344999999999999</v>
      </c>
    </row>
    <row r="255" spans="1:112" s="8" customFormat="1" x14ac:dyDescent="0.15">
      <c r="A255" s="9" t="s">
        <v>364</v>
      </c>
      <c r="B255" s="9">
        <v>2.6071200000000001</v>
      </c>
      <c r="C255" s="9">
        <v>0.83091999999999999</v>
      </c>
      <c r="D255" s="9">
        <v>2.5264700000000002</v>
      </c>
      <c r="E255" s="9">
        <v>0.10773000000000001</v>
      </c>
      <c r="F255" s="9">
        <v>1.74986</v>
      </c>
      <c r="G255" s="9">
        <v>1.95102</v>
      </c>
      <c r="H255" s="9">
        <v>1.1417900000000001</v>
      </c>
      <c r="I255" s="9">
        <v>4.0030000000000003E-2</v>
      </c>
      <c r="J255" s="9">
        <v>0</v>
      </c>
      <c r="K255" s="9">
        <v>2.8900000000000002E-3</v>
      </c>
      <c r="L255" s="9">
        <v>0.13869000000000001</v>
      </c>
      <c r="M255" s="9">
        <v>8.3109599999999997</v>
      </c>
      <c r="N255" s="9">
        <v>6.1891100000000003</v>
      </c>
      <c r="O255" s="9">
        <v>5.0299999999999997E-3</v>
      </c>
      <c r="P255" s="9">
        <v>0.29569000000000001</v>
      </c>
      <c r="Q255" s="9">
        <v>1.1948300000000001</v>
      </c>
      <c r="R255" s="9">
        <v>1.4829999999999999E-2</v>
      </c>
      <c r="S255" s="9">
        <v>6.2789999999999999E-2</v>
      </c>
      <c r="T255" s="9">
        <v>1.9220000000000001E-2</v>
      </c>
      <c r="U255" s="9">
        <v>3.422E-2</v>
      </c>
      <c r="V255" s="9">
        <v>0.39695999999999998</v>
      </c>
      <c r="W255" s="9">
        <v>7.45E-3</v>
      </c>
      <c r="X255" s="9">
        <v>2.6179999999999998E-2</v>
      </c>
      <c r="Y255" s="9">
        <v>3.2059999999999998E-2</v>
      </c>
      <c r="Z255" s="9">
        <v>2.0400000000000001E-3</v>
      </c>
      <c r="AA255" s="25">
        <v>0.2253</v>
      </c>
      <c r="AB255" s="25">
        <v>0.44257999999999997</v>
      </c>
      <c r="AC255" s="9">
        <v>8.2390000000000005E-2</v>
      </c>
      <c r="AD255" s="9">
        <v>2.15E-3</v>
      </c>
      <c r="AE255" s="9">
        <v>2.4740000000000002E-2</v>
      </c>
      <c r="AF255" s="25">
        <v>5.7189100000000002</v>
      </c>
      <c r="AG255" s="9">
        <v>0.86968999999999996</v>
      </c>
      <c r="AH255" s="9">
        <v>3.4773900000000002</v>
      </c>
      <c r="AI255" s="9">
        <v>0.38325999999999999</v>
      </c>
      <c r="AJ255" s="9">
        <v>0.36009999999999998</v>
      </c>
      <c r="AK255" s="9">
        <v>0.16369</v>
      </c>
      <c r="AL255" s="9">
        <v>0.39318999999999998</v>
      </c>
      <c r="AM255" s="9">
        <v>0.2984</v>
      </c>
      <c r="AN255" s="9">
        <v>7.4700000000000001E-3</v>
      </c>
      <c r="AO255" s="9">
        <v>1.804E-2</v>
      </c>
      <c r="AP255" s="9">
        <v>0.55186000000000002</v>
      </c>
      <c r="AQ255" s="25">
        <v>3.6249999999999998E-2</v>
      </c>
      <c r="AR255" s="9">
        <v>3.7539999999999997E-2</v>
      </c>
      <c r="AS255" s="9">
        <v>4.8739999999999999E-2</v>
      </c>
      <c r="AT255" s="25">
        <v>0.17854</v>
      </c>
      <c r="AU255" s="9">
        <v>0.15323000000000001</v>
      </c>
      <c r="AV255" s="25">
        <v>1.3365899999999999</v>
      </c>
      <c r="AW255" s="9">
        <v>7.2100000000000003E-3</v>
      </c>
      <c r="AX255" s="9">
        <v>5</v>
      </c>
      <c r="AY255" s="9">
        <v>0.21271999999999999</v>
      </c>
      <c r="AZ255" s="9">
        <v>0.10548</v>
      </c>
      <c r="BA255" s="9">
        <v>2.5400000000000002E-3</v>
      </c>
      <c r="BB255" s="9">
        <v>0.61675999999999997</v>
      </c>
      <c r="BC255" s="9">
        <v>3.313E-2</v>
      </c>
      <c r="BD255" s="9">
        <v>8.3400000000000002E-2</v>
      </c>
      <c r="BE255" s="9">
        <v>0.11559</v>
      </c>
      <c r="BF255" s="9">
        <v>0.81799999999999995</v>
      </c>
      <c r="BG255" s="9">
        <v>2.2978399999999999</v>
      </c>
      <c r="BH255" s="9">
        <v>2.384E-2</v>
      </c>
      <c r="BI255" s="9">
        <v>0.15633</v>
      </c>
      <c r="BJ255" s="25">
        <v>0.21679000000000001</v>
      </c>
      <c r="BK255" s="9">
        <v>5</v>
      </c>
      <c r="BL255" s="9">
        <v>0.17357</v>
      </c>
      <c r="BM255" s="9">
        <v>0.11199000000000001</v>
      </c>
      <c r="BN255" s="9">
        <v>0.30230000000000001</v>
      </c>
      <c r="BO255" s="25">
        <v>0.27000999999999997</v>
      </c>
      <c r="BP255" s="9">
        <v>2.4599999999999999E-3</v>
      </c>
      <c r="BQ255" s="9">
        <v>1.5789999999999998E-2</v>
      </c>
      <c r="BR255" s="9">
        <v>2.307E-2</v>
      </c>
      <c r="BS255" s="9">
        <v>2.3199999999999998E-2</v>
      </c>
      <c r="BT255" s="9">
        <v>1.17E-3</v>
      </c>
      <c r="BU255" s="25">
        <v>0.35489999999999999</v>
      </c>
      <c r="BV255" s="9">
        <v>2.4998</v>
      </c>
      <c r="BW255" s="9">
        <v>7.0529999999999995E-2</v>
      </c>
      <c r="BX255" s="9">
        <v>1.49E-3</v>
      </c>
      <c r="BY255" s="9">
        <v>7.7149999999999996E-2</v>
      </c>
      <c r="BZ255" s="9">
        <v>3.569E-2</v>
      </c>
      <c r="CA255" s="25">
        <v>3.9589500000000002</v>
      </c>
      <c r="CB255" s="25">
        <v>15.347110000000001</v>
      </c>
      <c r="CC255" s="9">
        <v>9.7999999999999997E-4</v>
      </c>
      <c r="CD255" s="9">
        <v>0</v>
      </c>
      <c r="CE255" s="9">
        <v>5</v>
      </c>
      <c r="CF255" s="9">
        <v>0.73487999999999998</v>
      </c>
      <c r="CG255" s="9">
        <v>0.47915999999999997</v>
      </c>
      <c r="CH255" s="9">
        <v>3.6139999999999999E-2</v>
      </c>
      <c r="CI255" s="9">
        <v>0.47034999999999999</v>
      </c>
      <c r="CJ255" s="9">
        <v>0.37874000000000002</v>
      </c>
      <c r="CK255" s="9">
        <v>0.28826000000000002</v>
      </c>
      <c r="CL255" s="9">
        <v>3.2699999999999999E-3</v>
      </c>
      <c r="CM255" s="9">
        <v>4.3090000000000003E-2</v>
      </c>
      <c r="CN255" s="9">
        <v>5</v>
      </c>
      <c r="CO255" s="9">
        <v>1.5900000000000001E-3</v>
      </c>
      <c r="CP255" s="9">
        <v>2.3630000000000002E-2</v>
      </c>
      <c r="CQ255" s="9">
        <v>5.5379999999999999E-2</v>
      </c>
      <c r="CR255" s="9">
        <v>2.707E-2</v>
      </c>
      <c r="CS255" s="9">
        <v>5.3620000000000001E-2</v>
      </c>
      <c r="CT255" s="9">
        <v>2.3439999999999999E-2</v>
      </c>
      <c r="CU255" s="9">
        <v>2.6980000000000001E-2</v>
      </c>
      <c r="CV255" s="9">
        <v>0.16427</v>
      </c>
      <c r="CW255" s="9">
        <v>2.1900000000000001E-3</v>
      </c>
      <c r="CX255" s="9">
        <v>3.9390000000000001E-2</v>
      </c>
      <c r="CY255" s="9">
        <v>2.4140000000000002E-2</v>
      </c>
      <c r="CZ255" s="9">
        <v>4.6100000000000004E-3</v>
      </c>
      <c r="DA255" s="9">
        <v>6.2700000000000004E-3</v>
      </c>
      <c r="DB255" s="9">
        <v>1.7319999999999999E-2</v>
      </c>
      <c r="DC255" s="9">
        <v>4.6339999999999999E-2</v>
      </c>
      <c r="DD255" s="9">
        <v>7.1399999999999996E-3</v>
      </c>
      <c r="DE255" s="9">
        <v>0.39237</v>
      </c>
      <c r="DF255" s="9">
        <v>4.7099999999999998E-3</v>
      </c>
      <c r="DG255" s="9">
        <v>3.4099999999999998E-3</v>
      </c>
      <c r="DH255" s="9">
        <v>0.14001</v>
      </c>
    </row>
    <row r="256" spans="1:112" s="8" customFormat="1" x14ac:dyDescent="0.15">
      <c r="A256" s="9" t="s">
        <v>365</v>
      </c>
      <c r="B256" s="9">
        <v>3.09029</v>
      </c>
      <c r="C256" s="9">
        <v>0.98943000000000003</v>
      </c>
      <c r="D256" s="9">
        <v>3.0714899999999998</v>
      </c>
      <c r="E256" s="9">
        <v>0.24678</v>
      </c>
      <c r="F256" s="9">
        <v>1.5414699999999999</v>
      </c>
      <c r="G256" s="9">
        <v>1.8201400000000001</v>
      </c>
      <c r="H256" s="9">
        <v>1.1242399999999999</v>
      </c>
      <c r="I256" s="9">
        <v>6.2300000000000001E-2</v>
      </c>
      <c r="J256" s="9">
        <v>4.4600000000000001E-2</v>
      </c>
      <c r="K256" s="9">
        <v>0</v>
      </c>
      <c r="L256" s="9">
        <v>0.28345999999999999</v>
      </c>
      <c r="M256" s="9">
        <v>8.3766700000000007</v>
      </c>
      <c r="N256" s="9">
        <v>7.1052499999999998</v>
      </c>
      <c r="O256" s="9">
        <v>2.496E-2</v>
      </c>
      <c r="P256" s="9">
        <v>0.33073999999999998</v>
      </c>
      <c r="Q256" s="9">
        <v>1.2386299999999999</v>
      </c>
      <c r="R256" s="9">
        <v>6.8700000000000002E-3</v>
      </c>
      <c r="S256" s="9">
        <v>6.0479999999999999E-2</v>
      </c>
      <c r="T256" s="9">
        <v>7.7200000000000003E-3</v>
      </c>
      <c r="U256" s="9">
        <v>7.306E-2</v>
      </c>
      <c r="V256" s="9">
        <v>0.38194</v>
      </c>
      <c r="W256" s="9">
        <v>8.1300000000000001E-3</v>
      </c>
      <c r="X256" s="9">
        <v>2.239E-2</v>
      </c>
      <c r="Y256" s="9">
        <v>3.1419999999999997E-2</v>
      </c>
      <c r="Z256" s="9">
        <v>1.5200000000000001E-3</v>
      </c>
      <c r="AA256" s="25">
        <v>0.27551999999999999</v>
      </c>
      <c r="AB256" s="25">
        <v>0.50163000000000002</v>
      </c>
      <c r="AC256" s="9">
        <v>8.6480000000000001E-2</v>
      </c>
      <c r="AD256" s="9">
        <v>2.6099999999999999E-3</v>
      </c>
      <c r="AE256" s="9">
        <v>4.9270000000000001E-2</v>
      </c>
      <c r="AF256" s="25">
        <v>6.2585300000000004</v>
      </c>
      <c r="AG256" s="9">
        <v>1.52251</v>
      </c>
      <c r="AH256" s="9">
        <v>5.1598499999999996</v>
      </c>
      <c r="AI256" s="9">
        <v>0.68422000000000005</v>
      </c>
      <c r="AJ256" s="9">
        <v>0.47099999999999997</v>
      </c>
      <c r="AK256" s="9">
        <v>0.38723999999999997</v>
      </c>
      <c r="AL256" s="9">
        <v>0.40298</v>
      </c>
      <c r="AM256" s="9">
        <v>0.38080999999999998</v>
      </c>
      <c r="AN256" s="9">
        <v>9.7000000000000003E-3</v>
      </c>
      <c r="AO256" s="9">
        <v>1.5879999999999998E-2</v>
      </c>
      <c r="AP256" s="9">
        <v>0.73914000000000002</v>
      </c>
      <c r="AQ256" s="25">
        <v>7.843E-2</v>
      </c>
      <c r="AR256" s="9">
        <v>4.2349999999999999E-2</v>
      </c>
      <c r="AS256" s="9">
        <v>6.2890000000000001E-2</v>
      </c>
      <c r="AT256" s="25">
        <v>0.2084</v>
      </c>
      <c r="AU256" s="9">
        <v>0.19547999999999999</v>
      </c>
      <c r="AV256" s="25">
        <v>1.4088000000000001</v>
      </c>
      <c r="AW256" s="9">
        <v>5.28E-3</v>
      </c>
      <c r="AX256" s="9">
        <v>5</v>
      </c>
      <c r="AY256" s="9">
        <v>0.28936000000000001</v>
      </c>
      <c r="AZ256" s="9">
        <v>0.17655000000000001</v>
      </c>
      <c r="BA256" s="9">
        <v>3.0799999999999998E-3</v>
      </c>
      <c r="BB256" s="9">
        <v>0.44838</v>
      </c>
      <c r="BC256" s="9">
        <v>4.5159999999999999E-2</v>
      </c>
      <c r="BD256" s="9">
        <v>0.12787000000000001</v>
      </c>
      <c r="BE256" s="9">
        <v>0.12773000000000001</v>
      </c>
      <c r="BF256" s="9">
        <v>1.0542499999999999</v>
      </c>
      <c r="BG256" s="9">
        <v>2.0651099999999998</v>
      </c>
      <c r="BH256" s="9">
        <v>3.6549999999999999E-2</v>
      </c>
      <c r="BI256" s="9">
        <v>0.21109</v>
      </c>
      <c r="BJ256" s="25">
        <v>0.23452999999999999</v>
      </c>
      <c r="BK256" s="9">
        <v>5</v>
      </c>
      <c r="BL256" s="9">
        <v>0.16081000000000001</v>
      </c>
      <c r="BM256" s="9">
        <v>0.15117</v>
      </c>
      <c r="BN256" s="9">
        <v>0.39645000000000002</v>
      </c>
      <c r="BO256" s="25">
        <v>0.29775000000000001</v>
      </c>
      <c r="BP256" s="9">
        <v>4.2300000000000003E-3</v>
      </c>
      <c r="BQ256" s="9">
        <v>2.3429999999999999E-2</v>
      </c>
      <c r="BR256" s="9">
        <v>3.0509999999999999E-2</v>
      </c>
      <c r="BS256" s="9">
        <v>3.2390000000000002E-2</v>
      </c>
      <c r="BT256" s="9">
        <v>1.06E-3</v>
      </c>
      <c r="BU256" s="25">
        <v>0.35215999999999997</v>
      </c>
      <c r="BV256" s="9">
        <v>3.7479200000000001</v>
      </c>
      <c r="BW256" s="9">
        <v>9.1079999999999994E-2</v>
      </c>
      <c r="BX256" s="9">
        <v>2.49E-3</v>
      </c>
      <c r="BY256" s="9">
        <v>8.5120000000000001E-2</v>
      </c>
      <c r="BZ256" s="9">
        <v>5.1409999999999997E-2</v>
      </c>
      <c r="CA256" s="25">
        <v>5.1813500000000001</v>
      </c>
      <c r="CB256" s="25">
        <v>15.217180000000001</v>
      </c>
      <c r="CC256" s="9">
        <v>1.0300000000000001E-3</v>
      </c>
      <c r="CD256" s="9">
        <v>0</v>
      </c>
      <c r="CE256" s="9">
        <v>5</v>
      </c>
      <c r="CF256" s="9">
        <v>0.61231000000000002</v>
      </c>
      <c r="CG256" s="9">
        <v>0.59984000000000004</v>
      </c>
      <c r="CH256" s="9">
        <v>4.2189999999999998E-2</v>
      </c>
      <c r="CI256" s="9">
        <v>0.61499999999999999</v>
      </c>
      <c r="CJ256" s="9">
        <v>0.4955</v>
      </c>
      <c r="CK256" s="9">
        <v>0.54027999999999998</v>
      </c>
      <c r="CL256" s="9">
        <v>2.8800000000000002E-3</v>
      </c>
      <c r="CM256" s="9">
        <v>4.5999999999999999E-2</v>
      </c>
      <c r="CN256" s="9">
        <v>5</v>
      </c>
      <c r="CO256" s="9">
        <v>1.3699999999999999E-3</v>
      </c>
      <c r="CP256" s="9">
        <v>2.8330000000000001E-2</v>
      </c>
      <c r="CQ256" s="9">
        <v>6.9389999999999993E-2</v>
      </c>
      <c r="CR256" s="9">
        <v>3.2250000000000001E-2</v>
      </c>
      <c r="CS256" s="9">
        <v>8.2400000000000001E-2</v>
      </c>
      <c r="CT256" s="9">
        <v>2.8629999999999999E-2</v>
      </c>
      <c r="CU256" s="9">
        <v>3.4040000000000001E-2</v>
      </c>
      <c r="CV256" s="9">
        <v>0.21299999999999999</v>
      </c>
      <c r="CW256" s="9">
        <v>3.5999999999999999E-3</v>
      </c>
      <c r="CX256" s="9">
        <v>4.3619999999999999E-2</v>
      </c>
      <c r="CY256" s="9">
        <v>3.0980000000000001E-2</v>
      </c>
      <c r="CZ256" s="9">
        <v>2.5500000000000002E-3</v>
      </c>
      <c r="DA256" s="9">
        <v>7.7600000000000004E-3</v>
      </c>
      <c r="DB256" s="9">
        <v>2.2880000000000001E-2</v>
      </c>
      <c r="DC256" s="9">
        <v>5.7349999999999998E-2</v>
      </c>
      <c r="DD256" s="9">
        <v>7.0000000000000001E-3</v>
      </c>
      <c r="DE256" s="9">
        <v>0.58687999999999996</v>
      </c>
      <c r="DF256" s="9">
        <v>1.295E-2</v>
      </c>
      <c r="DG256" s="9">
        <v>2.32E-3</v>
      </c>
      <c r="DH256" s="9">
        <v>0.1802</v>
      </c>
    </row>
    <row r="257" spans="1:112" x14ac:dyDescent="0.15">
      <c r="A257" s="2" t="s">
        <v>366</v>
      </c>
      <c r="B257" s="2">
        <v>3.0774599999999999</v>
      </c>
      <c r="C257" s="2">
        <v>1.0238</v>
      </c>
      <c r="D257" s="2">
        <v>2.9199899999999999</v>
      </c>
      <c r="E257" s="2">
        <v>0.12534000000000001</v>
      </c>
      <c r="F257" s="2">
        <v>1.65974</v>
      </c>
      <c r="G257" s="2">
        <v>1.6569</v>
      </c>
      <c r="H257" s="2">
        <v>1.15551</v>
      </c>
      <c r="I257" s="2">
        <v>7.6079999999999995E-2</v>
      </c>
      <c r="J257" s="2">
        <v>2.1299999999999999E-3</v>
      </c>
      <c r="K257" s="2">
        <v>0</v>
      </c>
      <c r="L257" s="2">
        <v>0.16721</v>
      </c>
      <c r="M257" s="2">
        <v>7.0401600000000002</v>
      </c>
      <c r="N257" s="2">
        <v>4.7528699999999997</v>
      </c>
      <c r="O257" s="2">
        <v>2.334E-2</v>
      </c>
      <c r="P257" s="2">
        <v>0.28948000000000002</v>
      </c>
      <c r="Q257" s="2">
        <v>1.5854600000000001</v>
      </c>
      <c r="R257" s="2">
        <v>9.2200000000000008E-3</v>
      </c>
      <c r="S257" s="2">
        <v>5.0709999999999998E-2</v>
      </c>
      <c r="T257" s="2">
        <v>3.0009999999999998E-2</v>
      </c>
      <c r="U257" s="2">
        <v>0.14854999999999999</v>
      </c>
      <c r="V257" s="2">
        <v>0.36387000000000003</v>
      </c>
      <c r="W257" s="2">
        <v>7.6899999999999998E-3</v>
      </c>
      <c r="X257" s="2">
        <v>1.512E-2</v>
      </c>
      <c r="Y257" s="2">
        <v>2.12E-2</v>
      </c>
      <c r="Z257" s="2">
        <v>1.66E-3</v>
      </c>
      <c r="AA257" s="25">
        <v>0.27642</v>
      </c>
      <c r="AB257" s="25">
        <v>0.63912000000000002</v>
      </c>
      <c r="AC257" s="2">
        <v>9.11E-2</v>
      </c>
      <c r="AD257" s="2">
        <v>1.1000000000000001E-3</v>
      </c>
      <c r="AE257" s="2">
        <v>3.7330000000000002E-2</v>
      </c>
      <c r="AF257" s="25">
        <v>5.0903900000000002</v>
      </c>
      <c r="AG257" s="2">
        <v>0.99436999999999998</v>
      </c>
      <c r="AH257" s="2">
        <v>3.72377</v>
      </c>
      <c r="AI257" s="2">
        <v>0.57042000000000004</v>
      </c>
      <c r="AJ257" s="2">
        <v>0.34139000000000003</v>
      </c>
      <c r="AK257" s="2">
        <v>0.25530000000000003</v>
      </c>
      <c r="AL257" s="2">
        <v>0.36714000000000002</v>
      </c>
      <c r="AM257" s="2">
        <v>0.28595999999999999</v>
      </c>
      <c r="AN257" s="2">
        <v>8.3000000000000001E-3</v>
      </c>
      <c r="AO257" s="2">
        <v>1.7059999999999999E-2</v>
      </c>
      <c r="AP257" s="2">
        <v>0.55245999999999995</v>
      </c>
      <c r="AQ257" s="25">
        <v>8.6190000000000003E-2</v>
      </c>
      <c r="AR257" s="2">
        <v>3.0450000000000001E-2</v>
      </c>
      <c r="AS257" s="2">
        <v>6.9430000000000006E-2</v>
      </c>
      <c r="AT257" s="25">
        <v>0.29553000000000001</v>
      </c>
      <c r="AU257" s="2">
        <v>0.15246999999999999</v>
      </c>
      <c r="AV257" s="25">
        <v>1.2812699999999999</v>
      </c>
      <c r="AW257" s="2">
        <v>6.0800000000000003E-3</v>
      </c>
      <c r="AX257" s="2">
        <v>5</v>
      </c>
      <c r="AY257" s="2">
        <v>0.25502000000000002</v>
      </c>
      <c r="AZ257" s="2">
        <v>0.25054999999999999</v>
      </c>
      <c r="BA257" s="2">
        <v>3.5300000000000002E-3</v>
      </c>
      <c r="BB257" s="2">
        <v>0.37526999999999999</v>
      </c>
      <c r="BC257" s="2">
        <v>2.9950000000000001E-2</v>
      </c>
      <c r="BD257" s="2">
        <v>0.10273</v>
      </c>
      <c r="BE257" s="2">
        <v>0.12141</v>
      </c>
      <c r="BF257" s="2">
        <v>1.1502300000000001</v>
      </c>
      <c r="BG257" s="2">
        <v>1.8009999999999999</v>
      </c>
      <c r="BH257" s="2">
        <v>2.7980000000000001E-2</v>
      </c>
      <c r="BI257" s="2">
        <v>0.19722999999999999</v>
      </c>
      <c r="BJ257" s="25">
        <v>0.35315000000000002</v>
      </c>
      <c r="BK257" s="2">
        <v>5</v>
      </c>
      <c r="BL257" s="2">
        <v>0.14860999999999999</v>
      </c>
      <c r="BM257" s="2">
        <v>0.12257999999999999</v>
      </c>
      <c r="BN257" s="2">
        <v>0.41757</v>
      </c>
      <c r="BO257" s="25">
        <v>0.27265</v>
      </c>
      <c r="BP257" s="2">
        <v>3.5100000000000001E-3</v>
      </c>
      <c r="BQ257" s="2">
        <v>1.3729999999999999E-2</v>
      </c>
      <c r="BR257" s="2">
        <v>3.3160000000000002E-2</v>
      </c>
      <c r="BS257" s="2">
        <v>2.6030000000000001E-2</v>
      </c>
      <c r="BT257" s="2">
        <v>3.29E-3</v>
      </c>
      <c r="BU257" s="25">
        <v>0.25106000000000001</v>
      </c>
      <c r="BV257" s="2">
        <v>2.2091099999999999</v>
      </c>
      <c r="BW257" s="2">
        <v>7.1910000000000002E-2</v>
      </c>
      <c r="BX257" s="2">
        <v>1.5900000000000001E-3</v>
      </c>
      <c r="BY257" s="2">
        <v>7.8509999999999996E-2</v>
      </c>
      <c r="BZ257" s="2">
        <v>4.2290000000000001E-2</v>
      </c>
      <c r="CA257" s="25">
        <v>4.69123</v>
      </c>
      <c r="CB257" s="25">
        <v>10.825570000000001</v>
      </c>
      <c r="CC257" s="2">
        <v>1.6900000000000001E-3</v>
      </c>
      <c r="CD257" s="2">
        <v>0</v>
      </c>
      <c r="CE257" s="2">
        <v>5</v>
      </c>
      <c r="CF257" s="2">
        <v>0.62119999999999997</v>
      </c>
      <c r="CG257" s="2">
        <v>0.48683999999999999</v>
      </c>
      <c r="CH257" s="2">
        <v>3.5110000000000002E-2</v>
      </c>
      <c r="CI257" s="2">
        <v>0.46555999999999997</v>
      </c>
      <c r="CJ257" s="2">
        <v>0.37102000000000002</v>
      </c>
      <c r="CK257" s="2">
        <v>0.20082</v>
      </c>
      <c r="CL257" s="2">
        <v>3.2000000000000002E-3</v>
      </c>
      <c r="CM257" s="2">
        <v>3.8539999999999998E-2</v>
      </c>
      <c r="CN257" s="2">
        <v>5</v>
      </c>
      <c r="CO257" s="2">
        <v>2.1800000000000001E-3</v>
      </c>
      <c r="CP257" s="2">
        <v>2.3980000000000001E-2</v>
      </c>
      <c r="CQ257" s="2">
        <v>5.5919999999999997E-2</v>
      </c>
      <c r="CR257" s="2">
        <v>2.7830000000000001E-2</v>
      </c>
      <c r="CS257" s="2">
        <v>4.3720000000000002E-2</v>
      </c>
      <c r="CT257" s="2">
        <v>2.2589999999999999E-2</v>
      </c>
      <c r="CU257" s="2">
        <v>2.8469999999999999E-2</v>
      </c>
      <c r="CV257" s="2">
        <v>0.15822</v>
      </c>
      <c r="CW257" s="2">
        <v>2.16E-3</v>
      </c>
      <c r="CX257" s="2">
        <v>3.533E-2</v>
      </c>
      <c r="CY257" s="2">
        <v>2.2249999999999999E-2</v>
      </c>
      <c r="CZ257" s="2">
        <v>1.7899999999999999E-3</v>
      </c>
      <c r="DA257" s="2">
        <v>5.8500000000000002E-3</v>
      </c>
      <c r="DB257" s="2">
        <v>1.4800000000000001E-2</v>
      </c>
      <c r="DC257" s="2">
        <v>4.1180000000000001E-2</v>
      </c>
      <c r="DD257" s="2">
        <v>5.9800000000000001E-3</v>
      </c>
      <c r="DE257" s="2">
        <v>0.67713999999999996</v>
      </c>
      <c r="DF257" s="2">
        <v>6.6100000000000004E-3</v>
      </c>
      <c r="DG257" s="2">
        <v>7.3200000000000001E-3</v>
      </c>
      <c r="DH257" s="2">
        <v>0.17069999999999999</v>
      </c>
    </row>
    <row r="258" spans="1:112" x14ac:dyDescent="0.15">
      <c r="A258" s="2" t="s">
        <v>367</v>
      </c>
      <c r="B258" s="2">
        <v>3.93642</v>
      </c>
      <c r="C258" s="2">
        <v>2.91032</v>
      </c>
      <c r="D258" s="2">
        <v>6.63584</v>
      </c>
      <c r="E258" s="2">
        <v>1.2359500000000001</v>
      </c>
      <c r="F258" s="2">
        <v>5.8269500000000001</v>
      </c>
      <c r="G258" s="2">
        <v>4.9896599999999998</v>
      </c>
      <c r="H258" s="2">
        <v>1.3152699999999999</v>
      </c>
      <c r="I258" s="2">
        <v>0.15856000000000001</v>
      </c>
      <c r="J258" s="2">
        <v>0.15636</v>
      </c>
      <c r="K258" s="2">
        <v>9.3880000000000005E-2</v>
      </c>
      <c r="L258" s="2">
        <v>0.43314999999999998</v>
      </c>
      <c r="M258" s="2">
        <v>17.936969999999999</v>
      </c>
      <c r="N258" s="2">
        <v>12.914759999999999</v>
      </c>
      <c r="O258" s="2">
        <v>3.5490000000000001E-2</v>
      </c>
      <c r="P258" s="2">
        <v>0.36487000000000003</v>
      </c>
      <c r="Q258" s="2">
        <v>1.5075499999999999</v>
      </c>
      <c r="R258" s="2">
        <v>7.1639999999999995E-2</v>
      </c>
      <c r="S258" s="2">
        <v>0.16227</v>
      </c>
      <c r="T258" s="2">
        <v>1.494E-2</v>
      </c>
      <c r="U258" s="2">
        <v>3.3300000000000003E-2</v>
      </c>
      <c r="V258" s="2">
        <v>1.34538</v>
      </c>
      <c r="W258" s="2">
        <v>6.744E-2</v>
      </c>
      <c r="X258" s="2">
        <v>7.0879999999999999E-2</v>
      </c>
      <c r="Y258" s="2">
        <v>6.8580000000000002E-2</v>
      </c>
      <c r="Z258" s="2">
        <v>1.8700000000000001E-2</v>
      </c>
      <c r="AA258" s="25">
        <v>0.31336999999999998</v>
      </c>
      <c r="AB258" s="25">
        <v>0.43569000000000002</v>
      </c>
      <c r="AC258" s="2">
        <v>8.3510000000000001E-2</v>
      </c>
      <c r="AD258" s="2">
        <v>4.0899999999999999E-3</v>
      </c>
      <c r="AE258" s="2">
        <v>9.0209999999999999E-2</v>
      </c>
      <c r="AF258" s="25">
        <v>6.6677999999999997</v>
      </c>
      <c r="AG258" s="2">
        <v>2.65577</v>
      </c>
      <c r="AH258" s="2">
        <v>6.3471399999999996</v>
      </c>
      <c r="AI258" s="2">
        <v>1.38825</v>
      </c>
      <c r="AJ258" s="2">
        <v>0.99429999999999996</v>
      </c>
      <c r="AK258" s="2">
        <v>0.54144999999999999</v>
      </c>
      <c r="AL258" s="2">
        <v>4.4660200000000003</v>
      </c>
      <c r="AM258" s="2">
        <v>1.2888999999999999</v>
      </c>
      <c r="AN258" s="2">
        <v>1.03E-2</v>
      </c>
      <c r="AO258" s="2">
        <v>4.3029999999999999E-2</v>
      </c>
      <c r="AP258" s="2">
        <v>0.99724999999999997</v>
      </c>
      <c r="AQ258" s="25">
        <v>0.14268</v>
      </c>
      <c r="AR258" s="2">
        <v>5.9830000000000001E-2</v>
      </c>
      <c r="AS258" s="2">
        <v>6.7930000000000004E-2</v>
      </c>
      <c r="AT258" s="25">
        <v>0.15683</v>
      </c>
      <c r="AU258" s="2">
        <v>0.31583</v>
      </c>
      <c r="AV258" s="25">
        <v>1.7618400000000001</v>
      </c>
      <c r="AW258" s="2">
        <v>8.6599999999999993E-3</v>
      </c>
      <c r="AX258" s="2">
        <v>5</v>
      </c>
      <c r="AY258" s="2">
        <v>0.24212</v>
      </c>
      <c r="AZ258" s="2">
        <v>0.29125000000000001</v>
      </c>
      <c r="BA258" s="2">
        <v>2.7599999999999999E-3</v>
      </c>
      <c r="BB258" s="2">
        <v>0.33167999999999997</v>
      </c>
      <c r="BC258" s="2">
        <v>7.1849999999999997E-2</v>
      </c>
      <c r="BD258" s="2">
        <v>0.20615</v>
      </c>
      <c r="BE258" s="2">
        <v>0.11937</v>
      </c>
      <c r="BF258" s="2">
        <v>0.79469000000000001</v>
      </c>
      <c r="BG258" s="2">
        <v>1.95048</v>
      </c>
      <c r="BH258" s="2">
        <v>8.856E-2</v>
      </c>
      <c r="BI258" s="2">
        <v>0.35937999999999998</v>
      </c>
      <c r="BJ258" s="25">
        <v>0.26567000000000002</v>
      </c>
      <c r="BK258" s="2">
        <v>5</v>
      </c>
      <c r="BL258" s="2">
        <v>9.9750000000000005E-2</v>
      </c>
      <c r="BM258" s="2">
        <v>0.25591000000000003</v>
      </c>
      <c r="BN258" s="2">
        <v>0.33400000000000002</v>
      </c>
      <c r="BO258" s="25">
        <v>0.31862000000000001</v>
      </c>
      <c r="BP258" s="2">
        <v>8.7799999999999996E-3</v>
      </c>
      <c r="BQ258" s="2">
        <v>3.8870000000000002E-2</v>
      </c>
      <c r="BR258" s="2">
        <v>5.9979999999999999E-2</v>
      </c>
      <c r="BS258" s="2">
        <v>3.5009999999999999E-2</v>
      </c>
      <c r="BT258" s="2">
        <v>1.9300000000000001E-3</v>
      </c>
      <c r="BU258" s="25">
        <v>0.38800000000000001</v>
      </c>
      <c r="BV258" s="2">
        <v>5.46265</v>
      </c>
      <c r="BW258" s="2">
        <v>0.13139999999999999</v>
      </c>
      <c r="BX258" s="2">
        <v>1.32E-3</v>
      </c>
      <c r="BY258" s="2">
        <v>7.1919999999999998E-2</v>
      </c>
      <c r="BZ258" s="2">
        <v>5.5489999999999998E-2</v>
      </c>
      <c r="CA258" s="25">
        <v>6.96943</v>
      </c>
      <c r="CB258" s="25">
        <v>15.883990000000001</v>
      </c>
      <c r="CC258" s="2">
        <v>3.3400000000000001E-3</v>
      </c>
      <c r="CD258" s="2">
        <v>1.2099999999999999E-3</v>
      </c>
      <c r="CE258" s="2">
        <v>5</v>
      </c>
      <c r="CF258" s="2">
        <v>0.10173</v>
      </c>
      <c r="CG258" s="2">
        <v>0.65075000000000005</v>
      </c>
      <c r="CH258" s="2">
        <v>5.4690000000000003E-2</v>
      </c>
      <c r="CI258" s="2">
        <v>0.74738000000000004</v>
      </c>
      <c r="CJ258" s="2">
        <v>0.60016999999999998</v>
      </c>
      <c r="CK258" s="2">
        <v>0.61912</v>
      </c>
      <c r="CL258" s="2">
        <v>2.0100000000000001E-3</v>
      </c>
      <c r="CM258" s="2">
        <v>2.8230000000000002E-2</v>
      </c>
      <c r="CN258" s="2">
        <v>5</v>
      </c>
      <c r="CO258" s="2">
        <v>2.5500000000000002E-3</v>
      </c>
      <c r="CP258" s="2">
        <v>2.9219999999999999E-2</v>
      </c>
      <c r="CQ258" s="2">
        <v>7.7869999999999995E-2</v>
      </c>
      <c r="CR258" s="2">
        <v>3.6330000000000001E-2</v>
      </c>
      <c r="CS258" s="2">
        <v>0.10324</v>
      </c>
      <c r="CT258" s="2">
        <v>3.3210000000000003E-2</v>
      </c>
      <c r="CU258" s="2">
        <v>3.8629999999999998E-2</v>
      </c>
      <c r="CV258" s="2">
        <v>0.23943</v>
      </c>
      <c r="CW258" s="2">
        <v>2.6900000000000001E-3</v>
      </c>
      <c r="CX258" s="2">
        <v>3.1629999999999998E-2</v>
      </c>
      <c r="CY258" s="2">
        <v>3.7429999999999998E-2</v>
      </c>
      <c r="CZ258" s="2">
        <v>5.0899999999999999E-3</v>
      </c>
      <c r="DA258" s="2">
        <v>1.448E-2</v>
      </c>
      <c r="DB258" s="2">
        <v>2.7459999999999998E-2</v>
      </c>
      <c r="DC258" s="2">
        <v>6.9879999999999998E-2</v>
      </c>
      <c r="DD258" s="2">
        <v>4.1900000000000001E-3</v>
      </c>
      <c r="DE258" s="2">
        <v>2.8388399999999998</v>
      </c>
      <c r="DF258" s="2">
        <v>6.0099999999999997E-3</v>
      </c>
      <c r="DG258" s="2">
        <v>2.9099999999999998E-3</v>
      </c>
      <c r="DH258" s="2">
        <v>0.35227999999999998</v>
      </c>
    </row>
    <row r="259" spans="1:112" x14ac:dyDescent="0.15">
      <c r="A259" s="2" t="s">
        <v>368</v>
      </c>
      <c r="B259" s="2">
        <v>3.1099600000000001</v>
      </c>
      <c r="C259" s="2">
        <v>1.7403999999999999</v>
      </c>
      <c r="D259" s="2">
        <v>3.4083399999999999</v>
      </c>
      <c r="E259" s="2">
        <v>0.60309000000000001</v>
      </c>
      <c r="F259" s="2">
        <v>2.84945</v>
      </c>
      <c r="G259" s="2">
        <v>2.57274</v>
      </c>
      <c r="H259" s="2">
        <v>0.90332000000000001</v>
      </c>
      <c r="I259" s="2">
        <v>8.8580000000000006E-2</v>
      </c>
      <c r="J259" s="2">
        <v>5.033E-2</v>
      </c>
      <c r="K259" s="2">
        <v>5.4420000000000003E-2</v>
      </c>
      <c r="L259" s="2">
        <v>0.20369999999999999</v>
      </c>
      <c r="M259" s="2">
        <v>8.5782500000000006</v>
      </c>
      <c r="N259" s="2">
        <v>6.3707700000000003</v>
      </c>
      <c r="O259" s="2">
        <v>3.7330000000000002E-2</v>
      </c>
      <c r="P259" s="2">
        <v>0.28509000000000001</v>
      </c>
      <c r="Q259" s="2">
        <v>1.08399</v>
      </c>
      <c r="R259" s="2">
        <v>3.7819999999999999E-2</v>
      </c>
      <c r="S259" s="2">
        <v>0.77100000000000002</v>
      </c>
      <c r="T259" s="2">
        <v>1.5259999999999999E-2</v>
      </c>
      <c r="U259" s="2">
        <v>3.3309999999999999E-2</v>
      </c>
      <c r="V259" s="2">
        <v>0.47350999999999999</v>
      </c>
      <c r="W259" s="2">
        <v>3.1460000000000002E-2</v>
      </c>
      <c r="X259" s="2">
        <v>5.2720000000000003E-2</v>
      </c>
      <c r="Y259" s="2">
        <v>3.8559999999999997E-2</v>
      </c>
      <c r="Z259" s="2">
        <v>1.1990000000000001E-2</v>
      </c>
      <c r="AA259" s="25">
        <v>0.36701</v>
      </c>
      <c r="AB259" s="25">
        <v>0.35565999999999998</v>
      </c>
      <c r="AC259" s="2">
        <v>7.8640000000000002E-2</v>
      </c>
      <c r="AD259" s="2">
        <v>3.3500000000000001E-3</v>
      </c>
      <c r="AE259" s="2">
        <v>8.2659999999999997E-2</v>
      </c>
      <c r="AF259" s="25">
        <v>5.5865499999999999</v>
      </c>
      <c r="AG259" s="2">
        <v>1.5890500000000001</v>
      </c>
      <c r="AH259" s="2">
        <v>3.5763199999999999</v>
      </c>
      <c r="AI259" s="2">
        <v>0.73892999999999998</v>
      </c>
      <c r="AJ259" s="2">
        <v>0.54144999999999999</v>
      </c>
      <c r="AK259" s="2">
        <v>0.30517</v>
      </c>
      <c r="AL259" s="2">
        <v>2.9885299999999999</v>
      </c>
      <c r="AM259" s="2">
        <v>0.81447999999999998</v>
      </c>
      <c r="AN259" s="2">
        <v>8.1700000000000002E-3</v>
      </c>
      <c r="AO259" s="2">
        <v>2.8549999999999999E-2</v>
      </c>
      <c r="AP259" s="2">
        <v>0.68600000000000005</v>
      </c>
      <c r="AQ259" s="25">
        <v>4.1099999999999998E-2</v>
      </c>
      <c r="AR259" s="2">
        <v>3.4369999999999998E-2</v>
      </c>
      <c r="AS259" s="2">
        <v>4.5560000000000003E-2</v>
      </c>
      <c r="AT259" s="25">
        <v>0.12716</v>
      </c>
      <c r="AU259" s="2">
        <v>0.20376</v>
      </c>
      <c r="AV259" s="25">
        <v>1.36609</v>
      </c>
      <c r="AW259" s="2">
        <v>5.6499999999999996E-3</v>
      </c>
      <c r="AX259" s="2">
        <v>5</v>
      </c>
      <c r="AY259" s="2">
        <v>0.13253999999999999</v>
      </c>
      <c r="AZ259" s="2">
        <v>0.27829999999999999</v>
      </c>
      <c r="BA259" s="2">
        <v>1.9E-3</v>
      </c>
      <c r="BB259" s="2">
        <v>0.54130999999999996</v>
      </c>
      <c r="BC259" s="2">
        <v>4.0189999999999997E-2</v>
      </c>
      <c r="BD259" s="2">
        <v>0.12801999999999999</v>
      </c>
      <c r="BE259" s="2">
        <v>0.11153</v>
      </c>
      <c r="BF259" s="2">
        <v>0.60909999999999997</v>
      </c>
      <c r="BG259" s="2">
        <v>2.5124</v>
      </c>
      <c r="BH259" s="2">
        <v>5.28E-2</v>
      </c>
      <c r="BI259" s="2">
        <v>0.21554999999999999</v>
      </c>
      <c r="BJ259" s="25">
        <v>0.25775999999999999</v>
      </c>
      <c r="BK259" s="2">
        <v>5</v>
      </c>
      <c r="BL259" s="2">
        <v>7.4499999999999997E-2</v>
      </c>
      <c r="BM259" s="2">
        <v>0.18240999999999999</v>
      </c>
      <c r="BN259" s="2">
        <v>0.2477</v>
      </c>
      <c r="BO259" s="25">
        <v>0.20250000000000001</v>
      </c>
      <c r="BP259" s="2">
        <v>5.6600000000000001E-3</v>
      </c>
      <c r="BQ259" s="2">
        <v>2.0379999999999999E-2</v>
      </c>
      <c r="BR259" s="2">
        <v>4.3720000000000002E-2</v>
      </c>
      <c r="BS259" s="2">
        <v>3.1910000000000001E-2</v>
      </c>
      <c r="BT259" s="2">
        <v>3.7000000000000002E-3</v>
      </c>
      <c r="BU259" s="25">
        <v>0.43085000000000001</v>
      </c>
      <c r="BV259" s="2">
        <v>2.8911199999999999</v>
      </c>
      <c r="BW259" s="2">
        <v>9.7409999999999997E-2</v>
      </c>
      <c r="BX259" s="2">
        <v>1.9599999999999999E-3</v>
      </c>
      <c r="BY259" s="2">
        <v>4.829E-2</v>
      </c>
      <c r="BZ259" s="2">
        <v>3.959E-2</v>
      </c>
      <c r="CA259" s="25">
        <v>7.0135500000000004</v>
      </c>
      <c r="CB259" s="25">
        <v>11.636649999999999</v>
      </c>
      <c r="CC259" s="2">
        <v>1.7000000000000001E-4</v>
      </c>
      <c r="CD259" s="2">
        <v>1.64E-3</v>
      </c>
      <c r="CE259" s="2">
        <v>5</v>
      </c>
      <c r="CF259" s="2">
        <v>0.19424</v>
      </c>
      <c r="CG259" s="2">
        <v>0.49770999999999999</v>
      </c>
      <c r="CH259" s="2">
        <v>4.7980000000000002E-2</v>
      </c>
      <c r="CI259" s="2">
        <v>0.56162000000000001</v>
      </c>
      <c r="CJ259" s="2">
        <v>0.44086999999999998</v>
      </c>
      <c r="CK259" s="2">
        <v>0.33850000000000002</v>
      </c>
      <c r="CL259" s="2">
        <v>2.0100000000000001E-3</v>
      </c>
      <c r="CM259" s="2">
        <v>1.9699999999999999E-2</v>
      </c>
      <c r="CN259" s="2">
        <v>5</v>
      </c>
      <c r="CO259" s="2">
        <v>1.5E-3</v>
      </c>
      <c r="CP259" s="2">
        <v>2.477E-2</v>
      </c>
      <c r="CQ259" s="2">
        <v>6.5570000000000003E-2</v>
      </c>
      <c r="CR259" s="2">
        <v>3.1649999999999998E-2</v>
      </c>
      <c r="CS259" s="2">
        <v>7.0879999999999999E-2</v>
      </c>
      <c r="CT259" s="2">
        <v>2.8400000000000002E-2</v>
      </c>
      <c r="CU259" s="2">
        <v>3.1949999999999999E-2</v>
      </c>
      <c r="CV259" s="2">
        <v>0.20696999999999999</v>
      </c>
      <c r="CW259" s="2">
        <v>1.8E-3</v>
      </c>
      <c r="CX259" s="2">
        <v>2.4680000000000001E-2</v>
      </c>
      <c r="CY259" s="2">
        <v>3.3419999999999998E-2</v>
      </c>
      <c r="CZ259" s="2">
        <v>3.46E-3</v>
      </c>
      <c r="DA259" s="2">
        <v>1.1129999999999999E-2</v>
      </c>
      <c r="DB259" s="2">
        <v>2.5350000000000001E-2</v>
      </c>
      <c r="DC259" s="2">
        <v>6.1089999999999998E-2</v>
      </c>
      <c r="DD259" s="2">
        <v>3.9199999999999999E-3</v>
      </c>
      <c r="DE259" s="2">
        <v>1.30844</v>
      </c>
      <c r="DF259" s="2">
        <v>1.3129999999999999E-2</v>
      </c>
      <c r="DG259" s="2">
        <v>5.3099999999999996E-3</v>
      </c>
      <c r="DH259" s="2">
        <v>0.27311000000000002</v>
      </c>
    </row>
    <row r="260" spans="1:112" x14ac:dyDescent="0.15">
      <c r="A260" s="2" t="s">
        <v>369</v>
      </c>
      <c r="B260" s="2">
        <v>2.5429400000000002</v>
      </c>
      <c r="C260" s="2">
        <v>0.98751999999999995</v>
      </c>
      <c r="D260" s="2">
        <v>2.1412100000000001</v>
      </c>
      <c r="E260" s="2">
        <v>0.18507000000000001</v>
      </c>
      <c r="F260" s="2">
        <v>2.5390799999999998</v>
      </c>
      <c r="G260" s="2">
        <v>2.95885</v>
      </c>
      <c r="H260" s="2">
        <v>0.83355999999999997</v>
      </c>
      <c r="I260" s="2">
        <v>4.9610000000000001E-2</v>
      </c>
      <c r="J260" s="2">
        <v>0</v>
      </c>
      <c r="K260" s="2">
        <v>8.3800000000000003E-3</v>
      </c>
      <c r="L260" s="2">
        <v>0.22217000000000001</v>
      </c>
      <c r="M260" s="2">
        <v>16.96698</v>
      </c>
      <c r="N260" s="2">
        <v>10.73081</v>
      </c>
      <c r="O260" s="2">
        <v>2.776E-2</v>
      </c>
      <c r="P260" s="2">
        <v>0.28549000000000002</v>
      </c>
      <c r="Q260" s="2">
        <v>1.0146599999999999</v>
      </c>
      <c r="R260" s="2">
        <v>2.376E-2</v>
      </c>
      <c r="S260" s="2">
        <v>5.3220000000000003E-2</v>
      </c>
      <c r="T260" s="2">
        <v>1.5769999999999999E-2</v>
      </c>
      <c r="U260" s="2">
        <v>1.9390000000000001E-2</v>
      </c>
      <c r="V260" s="2">
        <v>0.35468</v>
      </c>
      <c r="W260" s="2">
        <v>9.3200000000000002E-3</v>
      </c>
      <c r="X260" s="2">
        <v>3.8989999999999997E-2</v>
      </c>
      <c r="Y260" s="2">
        <v>3.7620000000000001E-2</v>
      </c>
      <c r="Z260" s="2">
        <v>2.8300000000000001E-3</v>
      </c>
      <c r="AA260" s="25">
        <v>0.21389</v>
      </c>
      <c r="AB260" s="25">
        <v>0.46827999999999997</v>
      </c>
      <c r="AC260" s="2">
        <v>8.6290000000000006E-2</v>
      </c>
      <c r="AD260" s="2">
        <v>2.4099999999999998E-3</v>
      </c>
      <c r="AE260" s="2">
        <v>3.2809999999999999E-2</v>
      </c>
      <c r="AF260" s="25">
        <v>5.0943199999999997</v>
      </c>
      <c r="AG260" s="2">
        <v>1.96943</v>
      </c>
      <c r="AH260" s="2">
        <v>3.6202399999999999</v>
      </c>
      <c r="AI260" s="2">
        <v>0.39540999999999998</v>
      </c>
      <c r="AJ260" s="2">
        <v>0.27514</v>
      </c>
      <c r="AK260" s="2">
        <v>0.33401999999999998</v>
      </c>
      <c r="AL260" s="2">
        <v>0.47060000000000002</v>
      </c>
      <c r="AM260" s="2">
        <v>0.26019999999999999</v>
      </c>
      <c r="AN260" s="2">
        <v>5.62E-3</v>
      </c>
      <c r="AO260" s="2">
        <v>1.357E-2</v>
      </c>
      <c r="AP260" s="2">
        <v>0.37045</v>
      </c>
      <c r="AQ260" s="25">
        <v>4.3749999999999997E-2</v>
      </c>
      <c r="AR260" s="2">
        <v>3.3529999999999997E-2</v>
      </c>
      <c r="AS260" s="2">
        <v>4.4260000000000001E-2</v>
      </c>
      <c r="AT260" s="25">
        <v>0.19266</v>
      </c>
      <c r="AU260" s="2">
        <v>0.10459</v>
      </c>
      <c r="AV260" s="25">
        <v>1.01223</v>
      </c>
      <c r="AW260" s="2">
        <v>1.4400000000000001E-3</v>
      </c>
      <c r="AX260" s="2">
        <v>5</v>
      </c>
      <c r="AY260" s="2">
        <v>0.15023</v>
      </c>
      <c r="AZ260" s="2">
        <v>0.15043000000000001</v>
      </c>
      <c r="BA260" s="2">
        <v>3.2499999999999999E-3</v>
      </c>
      <c r="BB260" s="2">
        <v>0.15268999999999999</v>
      </c>
      <c r="BC260" s="2">
        <v>2.325E-2</v>
      </c>
      <c r="BD260" s="2">
        <v>7.0419999999999996E-2</v>
      </c>
      <c r="BE260" s="2">
        <v>0.10915999999999999</v>
      </c>
      <c r="BF260" s="2">
        <v>0.35704999999999998</v>
      </c>
      <c r="BG260" s="2">
        <v>0.70326999999999995</v>
      </c>
      <c r="BH260" s="2">
        <v>2.725E-2</v>
      </c>
      <c r="BI260" s="2">
        <v>0.14104</v>
      </c>
      <c r="BJ260" s="25">
        <v>0.23382</v>
      </c>
      <c r="BK260" s="2">
        <v>5</v>
      </c>
      <c r="BL260" s="2">
        <v>3.7789999999999997E-2</v>
      </c>
      <c r="BM260" s="2">
        <v>0.10306999999999999</v>
      </c>
      <c r="BN260" s="2">
        <v>0.157</v>
      </c>
      <c r="BO260" s="25">
        <v>0.25407999999999997</v>
      </c>
      <c r="BP260" s="2">
        <v>2.8500000000000001E-3</v>
      </c>
      <c r="BQ260" s="2">
        <v>1.6379999999999999E-2</v>
      </c>
      <c r="BR260" s="2">
        <v>2.4420000000000001E-2</v>
      </c>
      <c r="BS260" s="2">
        <v>2.1690000000000001E-2</v>
      </c>
      <c r="BT260" s="2">
        <v>4.2000000000000002E-4</v>
      </c>
      <c r="BU260" s="25">
        <v>0.2374</v>
      </c>
      <c r="BV260" s="2">
        <v>3.3266900000000001</v>
      </c>
      <c r="BW260" s="2">
        <v>8.6599999999999996E-2</v>
      </c>
      <c r="BX260" s="2">
        <v>8.8000000000000003E-4</v>
      </c>
      <c r="BY260" s="2">
        <v>4.2380000000000001E-2</v>
      </c>
      <c r="BZ260" s="2">
        <v>3.3360000000000001E-2</v>
      </c>
      <c r="CA260" s="25">
        <v>5.58467</v>
      </c>
      <c r="CB260" s="25">
        <v>12.203760000000001</v>
      </c>
      <c r="CC260" s="2">
        <v>1.01E-3</v>
      </c>
      <c r="CD260" s="2">
        <v>6.4999999999999997E-4</v>
      </c>
      <c r="CE260" s="2">
        <v>5</v>
      </c>
      <c r="CF260" s="2">
        <v>8.695E-2</v>
      </c>
      <c r="CG260" s="2">
        <v>0.41264000000000001</v>
      </c>
      <c r="CH260" s="2">
        <v>4.3409999999999997E-2</v>
      </c>
      <c r="CI260" s="2">
        <v>0.47949999999999998</v>
      </c>
      <c r="CJ260" s="2">
        <v>0.37402000000000002</v>
      </c>
      <c r="CK260" s="2">
        <v>0.41419</v>
      </c>
      <c r="CL260" s="2">
        <v>2.7699999999999999E-3</v>
      </c>
      <c r="CM260" s="2">
        <v>1.993E-2</v>
      </c>
      <c r="CN260" s="2">
        <v>5</v>
      </c>
      <c r="CO260" s="2">
        <v>1.2700000000000001E-3</v>
      </c>
      <c r="CP260" s="2">
        <v>2.2339999999999999E-2</v>
      </c>
      <c r="CQ260" s="2">
        <v>5.9670000000000001E-2</v>
      </c>
      <c r="CR260" s="2">
        <v>2.7689999999999999E-2</v>
      </c>
      <c r="CS260" s="2">
        <v>7.5399999999999995E-2</v>
      </c>
      <c r="CT260" s="2">
        <v>2.6159999999999999E-2</v>
      </c>
      <c r="CU260" s="2">
        <v>2.963E-2</v>
      </c>
      <c r="CV260" s="2">
        <v>0.19033</v>
      </c>
      <c r="CW260" s="2">
        <v>1.6100000000000001E-3</v>
      </c>
      <c r="CX260" s="2">
        <v>2.214E-2</v>
      </c>
      <c r="CY260" s="2">
        <v>3.041E-2</v>
      </c>
      <c r="CZ260" s="2">
        <v>2.7299999999999998E-3</v>
      </c>
      <c r="DA260" s="2">
        <v>1.159E-2</v>
      </c>
      <c r="DB260" s="2">
        <v>2.3259999999999999E-2</v>
      </c>
      <c r="DC260" s="2">
        <v>5.7660000000000003E-2</v>
      </c>
      <c r="DD260" s="2">
        <v>4.1700000000000001E-3</v>
      </c>
      <c r="DE260" s="2">
        <v>1.19916</v>
      </c>
      <c r="DF260" s="2">
        <v>6.7000000000000002E-3</v>
      </c>
      <c r="DG260" s="2">
        <v>4.3800000000000002E-3</v>
      </c>
      <c r="DH260" s="2">
        <v>0.20621</v>
      </c>
    </row>
    <row r="261" spans="1:112" x14ac:dyDescent="0.15">
      <c r="A261" s="2" t="s">
        <v>370</v>
      </c>
      <c r="B261" s="2">
        <v>2.0080900000000002</v>
      </c>
      <c r="C261" s="2">
        <v>0.52564</v>
      </c>
      <c r="D261" s="2">
        <v>1.41276</v>
      </c>
      <c r="E261" s="2">
        <v>0.14324999999999999</v>
      </c>
      <c r="F261" s="2">
        <v>2.1905100000000002</v>
      </c>
      <c r="G261" s="2">
        <v>1.99977</v>
      </c>
      <c r="H261" s="2">
        <v>0.47788000000000003</v>
      </c>
      <c r="I261" s="2">
        <v>4.2939999999999999E-2</v>
      </c>
      <c r="J261" s="2">
        <v>1.214E-2</v>
      </c>
      <c r="K261" s="2">
        <v>0</v>
      </c>
      <c r="L261" s="2">
        <v>0.22069</v>
      </c>
      <c r="M261" s="2">
        <v>12.866580000000001</v>
      </c>
      <c r="N261" s="2">
        <v>10.14029</v>
      </c>
      <c r="O261" s="2">
        <v>2.2530000000000001E-2</v>
      </c>
      <c r="P261" s="2">
        <v>0.30013000000000001</v>
      </c>
      <c r="Q261" s="2">
        <v>0.67793000000000003</v>
      </c>
      <c r="R261" s="2">
        <v>1.5869999999999999E-2</v>
      </c>
      <c r="S261" s="2">
        <v>4.9540000000000001E-2</v>
      </c>
      <c r="T261" s="2">
        <v>1.2109999999999999E-2</v>
      </c>
      <c r="U261" s="2">
        <v>2.7799999999999998E-2</v>
      </c>
      <c r="V261" s="2">
        <v>0.35515000000000002</v>
      </c>
      <c r="W261" s="2">
        <v>1.051E-2</v>
      </c>
      <c r="X261" s="2">
        <v>3.7199999999999997E-2</v>
      </c>
      <c r="Y261" s="2">
        <v>4.9689999999999998E-2</v>
      </c>
      <c r="Z261" s="2">
        <v>2.1900000000000001E-3</v>
      </c>
      <c r="AA261" s="25">
        <v>0.21482999999999999</v>
      </c>
      <c r="AB261" s="25">
        <v>0.39559</v>
      </c>
      <c r="AC261" s="2">
        <v>8.8569999999999996E-2</v>
      </c>
      <c r="AD261" s="2">
        <v>2.6199999999999999E-3</v>
      </c>
      <c r="AE261" s="2">
        <v>2.9919999999999999E-2</v>
      </c>
      <c r="AF261" s="25">
        <v>5.1060499999999998</v>
      </c>
      <c r="AG261" s="2">
        <v>1.9168799999999999</v>
      </c>
      <c r="AH261" s="2">
        <v>4.2730100000000002</v>
      </c>
      <c r="AI261" s="2">
        <v>0.36723</v>
      </c>
      <c r="AJ261" s="2">
        <v>0.14323</v>
      </c>
      <c r="AK261" s="2">
        <v>0.26761000000000001</v>
      </c>
      <c r="AL261" s="2">
        <v>0.51322000000000001</v>
      </c>
      <c r="AM261" s="2">
        <v>0.30253999999999998</v>
      </c>
      <c r="AN261" s="2">
        <v>7.2100000000000003E-3</v>
      </c>
      <c r="AO261" s="2">
        <v>2.358E-2</v>
      </c>
      <c r="AP261" s="2">
        <v>0.47148000000000001</v>
      </c>
      <c r="AQ261" s="25">
        <v>2.5139999999999999E-2</v>
      </c>
      <c r="AR261" s="2">
        <v>4.1889999999999997E-2</v>
      </c>
      <c r="AS261" s="2">
        <v>4.9840000000000002E-2</v>
      </c>
      <c r="AT261" s="25">
        <v>0.18054000000000001</v>
      </c>
      <c r="AU261" s="2">
        <v>0.13941999999999999</v>
      </c>
      <c r="AV261" s="25">
        <v>0.92398999999999998</v>
      </c>
      <c r="AW261" s="2">
        <v>4.1099999999999999E-3</v>
      </c>
      <c r="AX261" s="2">
        <v>5</v>
      </c>
      <c r="AY261" s="2">
        <v>0.18812999999999999</v>
      </c>
      <c r="AZ261" s="2">
        <v>0.20816000000000001</v>
      </c>
      <c r="BA261" s="2">
        <v>3.2599999999999999E-3</v>
      </c>
      <c r="BB261" s="2">
        <v>0.18248</v>
      </c>
      <c r="BC261" s="2">
        <v>3.279E-2</v>
      </c>
      <c r="BD261" s="2">
        <v>8.9069999999999996E-2</v>
      </c>
      <c r="BE261" s="2">
        <v>0.11118</v>
      </c>
      <c r="BF261" s="2">
        <v>0.38873999999999997</v>
      </c>
      <c r="BG261" s="2">
        <v>0.72748999999999997</v>
      </c>
      <c r="BH261" s="2">
        <v>2.964E-2</v>
      </c>
      <c r="BI261" s="2">
        <v>0.18346999999999999</v>
      </c>
      <c r="BJ261" s="25">
        <v>0.19616</v>
      </c>
      <c r="BK261" s="2">
        <v>5</v>
      </c>
      <c r="BL261" s="2">
        <v>5.3690000000000002E-2</v>
      </c>
      <c r="BM261" s="2">
        <v>0.12045</v>
      </c>
      <c r="BN261" s="2">
        <v>0.17516999999999999</v>
      </c>
      <c r="BO261" s="25">
        <v>0.40875</v>
      </c>
      <c r="BP261" s="2">
        <v>4.8900000000000002E-3</v>
      </c>
      <c r="BQ261" s="2">
        <v>2.0910000000000002E-2</v>
      </c>
      <c r="BR261" s="2">
        <v>2.9440000000000001E-2</v>
      </c>
      <c r="BS261" s="2">
        <v>1.754E-2</v>
      </c>
      <c r="BT261" s="2">
        <v>1.33E-3</v>
      </c>
      <c r="BU261" s="25">
        <v>0.26523999999999998</v>
      </c>
      <c r="BV261" s="2">
        <v>3.5028700000000002</v>
      </c>
      <c r="BW261" s="2">
        <v>9.9930000000000005E-2</v>
      </c>
      <c r="BX261" s="2">
        <v>1.2899999999999999E-3</v>
      </c>
      <c r="BY261" s="2">
        <v>3.9149999999999997E-2</v>
      </c>
      <c r="BZ261" s="2">
        <v>3.5740000000000001E-2</v>
      </c>
      <c r="CA261" s="25">
        <v>5.4026199999999998</v>
      </c>
      <c r="CB261" s="25">
        <v>17.320070000000001</v>
      </c>
      <c r="CC261" s="2">
        <v>7.5000000000000002E-4</v>
      </c>
      <c r="CD261" s="2">
        <v>1.0300000000000001E-3</v>
      </c>
      <c r="CE261" s="2">
        <v>5</v>
      </c>
      <c r="CF261" s="2">
        <v>8.5639999999999994E-2</v>
      </c>
      <c r="CG261" s="2">
        <v>0.46001999999999998</v>
      </c>
      <c r="CH261" s="2">
        <v>4.7669999999999997E-2</v>
      </c>
      <c r="CI261" s="2">
        <v>0.54808000000000001</v>
      </c>
      <c r="CJ261" s="2">
        <v>0.43436000000000002</v>
      </c>
      <c r="CK261" s="2">
        <v>0.56035000000000001</v>
      </c>
      <c r="CL261" s="2">
        <v>1.75E-3</v>
      </c>
      <c r="CM261" s="2">
        <v>2.2159999999999999E-2</v>
      </c>
      <c r="CN261" s="2">
        <v>5</v>
      </c>
      <c r="CO261" s="2">
        <v>2.1700000000000001E-3</v>
      </c>
      <c r="CP261" s="2">
        <v>2.4150000000000001E-2</v>
      </c>
      <c r="CQ261" s="2">
        <v>6.1620000000000001E-2</v>
      </c>
      <c r="CR261" s="2">
        <v>2.972E-2</v>
      </c>
      <c r="CS261" s="2">
        <v>0.10109</v>
      </c>
      <c r="CT261" s="2">
        <v>2.7550000000000002E-2</v>
      </c>
      <c r="CU261" s="2">
        <v>3.1759999999999997E-2</v>
      </c>
      <c r="CV261" s="2">
        <v>0.20133000000000001</v>
      </c>
      <c r="CW261" s="2">
        <v>1.8699999999999999E-3</v>
      </c>
      <c r="CX261" s="2">
        <v>2.3529999999999999E-2</v>
      </c>
      <c r="CY261" s="2">
        <v>3.1E-2</v>
      </c>
      <c r="CZ261" s="2">
        <v>2.65E-3</v>
      </c>
      <c r="DA261" s="2">
        <v>1.167E-2</v>
      </c>
      <c r="DB261" s="2">
        <v>2.3290000000000002E-2</v>
      </c>
      <c r="DC261" s="2">
        <v>5.9279999999999999E-2</v>
      </c>
      <c r="DD261" s="2">
        <v>3.3899999999999998E-3</v>
      </c>
      <c r="DE261" s="2">
        <v>1.19709</v>
      </c>
      <c r="DF261" s="2">
        <v>3.8700000000000002E-3</v>
      </c>
      <c r="DG261" s="2">
        <v>4.1200000000000004E-3</v>
      </c>
      <c r="DH261" s="2">
        <v>0.22536999999999999</v>
      </c>
    </row>
    <row r="262" spans="1:112" x14ac:dyDescent="0.15">
      <c r="A262" s="2" t="s">
        <v>371</v>
      </c>
      <c r="B262" s="2">
        <v>1.91761</v>
      </c>
      <c r="C262" s="2">
        <v>0.51027999999999996</v>
      </c>
      <c r="D262" s="2">
        <v>1.21248</v>
      </c>
      <c r="E262" s="2">
        <v>9.6439999999999998E-2</v>
      </c>
      <c r="F262" s="2">
        <v>2.0503399999999998</v>
      </c>
      <c r="G262" s="2">
        <v>1.65588</v>
      </c>
      <c r="H262" s="2">
        <v>0.40662999999999999</v>
      </c>
      <c r="I262" s="2">
        <v>0.06</v>
      </c>
      <c r="J262" s="2">
        <v>0</v>
      </c>
      <c r="K262" s="2">
        <v>4.9399999999999999E-3</v>
      </c>
      <c r="L262" s="2">
        <v>0.13016</v>
      </c>
      <c r="M262" s="2">
        <v>9.4285200000000007</v>
      </c>
      <c r="N262" s="2">
        <v>6.4644199999999996</v>
      </c>
      <c r="O262" s="2">
        <v>3.3660000000000002E-2</v>
      </c>
      <c r="P262" s="2">
        <v>0.39501999999999998</v>
      </c>
      <c r="Q262" s="2">
        <v>0.69879000000000002</v>
      </c>
      <c r="R262" s="2">
        <v>8.1399999999999997E-3</v>
      </c>
      <c r="S262" s="2">
        <v>3.4189999999999998E-2</v>
      </c>
      <c r="T262" s="2">
        <v>1.167E-2</v>
      </c>
      <c r="U262" s="2">
        <v>1.0149999999999999E-2</v>
      </c>
      <c r="V262" s="2">
        <v>0.30819999999999997</v>
      </c>
      <c r="W262" s="2">
        <v>1.039E-2</v>
      </c>
      <c r="X262" s="2">
        <v>2.5229999999999999E-2</v>
      </c>
      <c r="Y262" s="2">
        <v>2.4879999999999999E-2</v>
      </c>
      <c r="Z262" s="2">
        <v>3.14E-3</v>
      </c>
      <c r="AA262" s="25">
        <v>0.22872000000000001</v>
      </c>
      <c r="AB262" s="25">
        <v>0.25308999999999998</v>
      </c>
      <c r="AC262" s="2">
        <v>4.7480000000000001E-2</v>
      </c>
      <c r="AD262" s="2">
        <v>1.6800000000000001E-3</v>
      </c>
      <c r="AE262" s="2">
        <v>2.6200000000000001E-2</v>
      </c>
      <c r="AF262" s="25">
        <v>5.3554599999999999</v>
      </c>
      <c r="AG262" s="2">
        <v>1.3264100000000001</v>
      </c>
      <c r="AH262" s="2">
        <v>2.3849399999999998</v>
      </c>
      <c r="AI262" s="2">
        <v>0.18110999999999999</v>
      </c>
      <c r="AJ262" s="2">
        <v>0.18343000000000001</v>
      </c>
      <c r="AK262" s="2">
        <v>0.15629999999999999</v>
      </c>
      <c r="AL262" s="2">
        <v>0.40157999999999999</v>
      </c>
      <c r="AM262" s="2">
        <v>0.18598999999999999</v>
      </c>
      <c r="AN262" s="2">
        <v>4.5300000000000002E-3</v>
      </c>
      <c r="AO262" s="2">
        <v>1.6799999999999999E-2</v>
      </c>
      <c r="AP262" s="2">
        <v>0.24926999999999999</v>
      </c>
      <c r="AQ262" s="25">
        <v>7.3429999999999995E-2</v>
      </c>
      <c r="AR262" s="2">
        <v>2.1999999999999999E-2</v>
      </c>
      <c r="AS262" s="2">
        <v>4.2999999999999997E-2</v>
      </c>
      <c r="AT262" s="25">
        <v>0.18876000000000001</v>
      </c>
      <c r="AU262" s="2">
        <v>7.8670000000000004E-2</v>
      </c>
      <c r="AV262" s="25">
        <v>0.625</v>
      </c>
      <c r="AW262" s="2">
        <v>2.3500000000000001E-3</v>
      </c>
      <c r="AX262" s="2">
        <v>5</v>
      </c>
      <c r="AY262" s="2">
        <v>0.10206999999999999</v>
      </c>
      <c r="AZ262" s="2">
        <v>2.0459999999999999E-2</v>
      </c>
      <c r="BA262" s="2">
        <v>9.2000000000000003E-4</v>
      </c>
      <c r="BB262" s="2">
        <v>0.11385000000000001</v>
      </c>
      <c r="BC262" s="2">
        <v>1.0120000000000001E-2</v>
      </c>
      <c r="BD262" s="2">
        <v>5.3900000000000003E-2</v>
      </c>
      <c r="BE262" s="2">
        <v>0.10002999999999999</v>
      </c>
      <c r="BF262" s="2">
        <v>0.27714</v>
      </c>
      <c r="BG262" s="2">
        <v>0.52776999999999996</v>
      </c>
      <c r="BH262" s="2">
        <v>1.915E-2</v>
      </c>
      <c r="BI262" s="2">
        <v>0.11497</v>
      </c>
      <c r="BJ262" s="25">
        <v>0.32277</v>
      </c>
      <c r="BK262" s="2">
        <v>5</v>
      </c>
      <c r="BL262" s="2">
        <v>3.4130000000000001E-2</v>
      </c>
      <c r="BM262" s="2">
        <v>7.6689999999999994E-2</v>
      </c>
      <c r="BN262" s="2">
        <v>0.11025</v>
      </c>
      <c r="BO262" s="25">
        <v>0.25241000000000002</v>
      </c>
      <c r="BP262" s="2">
        <v>2.7799999999999999E-3</v>
      </c>
      <c r="BQ262" s="2">
        <v>1.3050000000000001E-2</v>
      </c>
      <c r="BR262" s="2">
        <v>2.1239999999999998E-2</v>
      </c>
      <c r="BS262" s="2">
        <v>1.66E-2</v>
      </c>
      <c r="BT262" s="2">
        <v>1.8500000000000001E-3</v>
      </c>
      <c r="BU262" s="25">
        <v>0.20014000000000001</v>
      </c>
      <c r="BV262" s="2">
        <v>1.8893800000000001</v>
      </c>
      <c r="BW262" s="2">
        <v>8.4659999999999999E-2</v>
      </c>
      <c r="BX262" s="2">
        <v>1.56E-3</v>
      </c>
      <c r="BY262" s="2">
        <v>3.0599999999999999E-2</v>
      </c>
      <c r="BZ262" s="2">
        <v>2.8400000000000002E-2</v>
      </c>
      <c r="CA262" s="25">
        <v>5.56656</v>
      </c>
      <c r="CB262" s="25">
        <v>9.7740600000000004</v>
      </c>
      <c r="CC262" s="2">
        <v>1.75E-3</v>
      </c>
      <c r="CD262" s="2">
        <v>8.0000000000000004E-4</v>
      </c>
      <c r="CE262" s="2">
        <v>5</v>
      </c>
      <c r="CF262" s="2">
        <v>8.6010000000000003E-2</v>
      </c>
      <c r="CG262" s="2">
        <v>0.35579</v>
      </c>
      <c r="CH262" s="2">
        <v>5.2479999999999999E-2</v>
      </c>
      <c r="CI262" s="2">
        <v>0.42743999999999999</v>
      </c>
      <c r="CJ262" s="2">
        <v>0.33759</v>
      </c>
      <c r="CK262" s="2">
        <v>0.29491000000000001</v>
      </c>
      <c r="CL262" s="2">
        <v>1.6900000000000001E-3</v>
      </c>
      <c r="CM262" s="2">
        <v>1.6969999999999999E-2</v>
      </c>
      <c r="CN262" s="2">
        <v>5</v>
      </c>
      <c r="CO262" s="2">
        <v>1.1999999999999999E-3</v>
      </c>
      <c r="CP262" s="2">
        <v>2.0639999999999999E-2</v>
      </c>
      <c r="CQ262" s="2">
        <v>5.7700000000000001E-2</v>
      </c>
      <c r="CR262" s="2">
        <v>2.9049999999999999E-2</v>
      </c>
      <c r="CS262" s="2">
        <v>7.2520000000000001E-2</v>
      </c>
      <c r="CT262" s="2">
        <v>2.613E-2</v>
      </c>
      <c r="CU262" s="2">
        <v>2.869E-2</v>
      </c>
      <c r="CV262" s="2">
        <v>0.18412999999999999</v>
      </c>
      <c r="CW262" s="2">
        <v>1.66E-3</v>
      </c>
      <c r="CX262" s="2">
        <v>2.2249999999999999E-2</v>
      </c>
      <c r="CY262" s="2">
        <v>2.962E-2</v>
      </c>
      <c r="CZ262" s="2">
        <v>4.0800000000000003E-3</v>
      </c>
      <c r="DA262" s="2">
        <v>9.1199999999999996E-3</v>
      </c>
      <c r="DB262" s="2">
        <v>2.325E-2</v>
      </c>
      <c r="DC262" s="2">
        <v>5.7230000000000003E-2</v>
      </c>
      <c r="DD262" s="2">
        <v>3.9100000000000003E-3</v>
      </c>
      <c r="DE262" s="2">
        <v>1.6881999999999999</v>
      </c>
      <c r="DF262" s="2">
        <v>6.1900000000000002E-3</v>
      </c>
      <c r="DG262" s="2">
        <v>4.3200000000000001E-3</v>
      </c>
      <c r="DH262" s="2">
        <v>0.30515999999999999</v>
      </c>
    </row>
    <row r="263" spans="1:112" x14ac:dyDescent="0.15">
      <c r="A263" s="2" t="s">
        <v>372</v>
      </c>
      <c r="B263" s="2">
        <v>2.86294</v>
      </c>
      <c r="C263" s="2">
        <v>1.9528799999999999</v>
      </c>
      <c r="D263" s="2">
        <v>3.1611899999999999</v>
      </c>
      <c r="E263" s="2">
        <v>0.73209000000000002</v>
      </c>
      <c r="F263" s="2">
        <v>2.7323900000000001</v>
      </c>
      <c r="G263" s="2">
        <v>2.9286799999999999</v>
      </c>
      <c r="H263" s="2">
        <v>0.97829999999999995</v>
      </c>
      <c r="I263" s="2">
        <v>6.3700000000000007E-2</v>
      </c>
      <c r="J263" s="2">
        <v>4.6089999999999999E-2</v>
      </c>
      <c r="K263" s="2">
        <v>2.1440000000000001E-2</v>
      </c>
      <c r="L263" s="2">
        <v>0.17466999999999999</v>
      </c>
      <c r="M263" s="2">
        <v>10.653689999999999</v>
      </c>
      <c r="N263" s="2">
        <v>6.3756300000000001</v>
      </c>
      <c r="O263" s="2">
        <v>4.6899999999999997E-3</v>
      </c>
      <c r="P263" s="2">
        <v>0.22847000000000001</v>
      </c>
      <c r="Q263" s="2">
        <v>0.89298</v>
      </c>
      <c r="R263" s="2">
        <v>2.6239999999999999E-2</v>
      </c>
      <c r="S263" s="2">
        <v>5.3650000000000003E-2</v>
      </c>
      <c r="T263" s="2">
        <v>1.438E-2</v>
      </c>
      <c r="U263" s="2">
        <v>3.6679999999999997E-2</v>
      </c>
      <c r="V263" s="2">
        <v>0.52853000000000006</v>
      </c>
      <c r="W263" s="2">
        <v>3.8859999999999999E-2</v>
      </c>
      <c r="X263" s="2">
        <v>3.6990000000000002E-2</v>
      </c>
      <c r="Y263" s="2">
        <v>8.2900000000000001E-2</v>
      </c>
      <c r="Z263" s="2">
        <v>7.3600000000000002E-3</v>
      </c>
      <c r="AA263" s="25">
        <v>0.39423000000000002</v>
      </c>
      <c r="AB263" s="25">
        <v>0.56428</v>
      </c>
      <c r="AC263" s="2">
        <v>7.9170000000000004E-2</v>
      </c>
      <c r="AD263" s="2">
        <v>3.1800000000000001E-3</v>
      </c>
      <c r="AE263" s="2">
        <v>4.2770000000000002E-2</v>
      </c>
      <c r="AF263" s="25">
        <v>6.8999499999999996</v>
      </c>
      <c r="AG263" s="2">
        <v>1.8440700000000001</v>
      </c>
      <c r="AH263" s="2">
        <v>3.2723200000000001</v>
      </c>
      <c r="AI263" s="2">
        <v>0.70591000000000004</v>
      </c>
      <c r="AJ263" s="2">
        <v>0.49086999999999997</v>
      </c>
      <c r="AK263" s="2">
        <v>0.25812000000000002</v>
      </c>
      <c r="AL263" s="2">
        <v>1.8651500000000001</v>
      </c>
      <c r="AM263" s="2">
        <v>0.62090999999999996</v>
      </c>
      <c r="AN263" s="2">
        <v>6.6299999999999996E-3</v>
      </c>
      <c r="AO263" s="2">
        <v>2.9850000000000002E-2</v>
      </c>
      <c r="AP263" s="2">
        <v>0.63088999999999995</v>
      </c>
      <c r="AQ263" s="25">
        <v>0.19297</v>
      </c>
      <c r="AR263" s="2">
        <v>3.243E-2</v>
      </c>
      <c r="AS263" s="2">
        <v>6.7320000000000005E-2</v>
      </c>
      <c r="AT263" s="25">
        <v>0.22303000000000001</v>
      </c>
      <c r="AU263" s="2">
        <v>0.17585000000000001</v>
      </c>
      <c r="AV263" s="25">
        <v>1.12323</v>
      </c>
      <c r="AW263" s="2">
        <v>1.6000000000000001E-3</v>
      </c>
      <c r="AX263" s="2">
        <v>5</v>
      </c>
      <c r="AY263" s="2">
        <v>0.17163</v>
      </c>
      <c r="AZ263" s="2">
        <v>0.16733000000000001</v>
      </c>
      <c r="BA263" s="2">
        <v>4.0400000000000002E-3</v>
      </c>
      <c r="BB263" s="2">
        <v>0.18386</v>
      </c>
      <c r="BC263" s="2">
        <v>4.1549999999999997E-2</v>
      </c>
      <c r="BD263" s="2">
        <v>0.11532000000000001</v>
      </c>
      <c r="BE263" s="2">
        <v>0.10256</v>
      </c>
      <c r="BF263" s="2">
        <v>0.61846000000000001</v>
      </c>
      <c r="BG263" s="2">
        <v>0.873</v>
      </c>
      <c r="BH263" s="2">
        <v>4.3490000000000001E-2</v>
      </c>
      <c r="BI263" s="2">
        <v>0.21321999999999999</v>
      </c>
      <c r="BJ263" s="25">
        <v>0.49697999999999998</v>
      </c>
      <c r="BK263" s="2">
        <v>5</v>
      </c>
      <c r="BL263" s="2">
        <v>5.5640000000000002E-2</v>
      </c>
      <c r="BM263" s="2">
        <v>0.13169</v>
      </c>
      <c r="BN263" s="2">
        <v>0.1933</v>
      </c>
      <c r="BO263" s="25">
        <v>0.27498</v>
      </c>
      <c r="BP263" s="2">
        <v>4.15E-3</v>
      </c>
      <c r="BQ263" s="2">
        <v>1.538E-2</v>
      </c>
      <c r="BR263" s="2">
        <v>3.2620000000000003E-2</v>
      </c>
      <c r="BS263" s="2">
        <v>1.72E-2</v>
      </c>
      <c r="BT263" s="2">
        <v>1.99E-3</v>
      </c>
      <c r="BU263" s="25">
        <v>0.26871</v>
      </c>
      <c r="BV263" s="2">
        <v>1.8972</v>
      </c>
      <c r="BW263" s="2">
        <v>0.1079</v>
      </c>
      <c r="BX263" s="2">
        <v>1.6299999999999999E-3</v>
      </c>
      <c r="BY263" s="2">
        <v>5.9729999999999998E-2</v>
      </c>
      <c r="BZ263" s="2">
        <v>3.193E-2</v>
      </c>
      <c r="CA263" s="25">
        <v>8.8654499999999992</v>
      </c>
      <c r="CB263" s="25">
        <v>9.9300499999999996</v>
      </c>
      <c r="CC263" s="2">
        <v>7.2000000000000005E-4</v>
      </c>
      <c r="CD263" s="2">
        <v>1.6299999999999999E-3</v>
      </c>
      <c r="CE263" s="2">
        <v>5</v>
      </c>
      <c r="CF263" s="2">
        <v>0.11642</v>
      </c>
      <c r="CG263" s="2">
        <v>0.38890000000000002</v>
      </c>
      <c r="CH263" s="2">
        <v>8.931E-2</v>
      </c>
      <c r="CI263" s="2">
        <v>0.35698999999999997</v>
      </c>
      <c r="CJ263" s="2">
        <v>0.28791</v>
      </c>
      <c r="CK263" s="2">
        <v>0.1971</v>
      </c>
      <c r="CL263" s="2">
        <v>2.5600000000000002E-3</v>
      </c>
      <c r="CM263" s="2">
        <v>1.6459999999999999E-2</v>
      </c>
      <c r="CN263" s="2">
        <v>5</v>
      </c>
      <c r="CO263" s="2">
        <v>2.3800000000000002E-3</v>
      </c>
      <c r="CP263" s="2">
        <v>2.0449999999999999E-2</v>
      </c>
      <c r="CQ263" s="2">
        <v>4.6289999999999998E-2</v>
      </c>
      <c r="CR263" s="2">
        <v>2.358E-2</v>
      </c>
      <c r="CS263" s="2">
        <v>5.3370000000000001E-2</v>
      </c>
      <c r="CT263" s="2">
        <v>1.669E-2</v>
      </c>
      <c r="CU263" s="2">
        <v>2.4289999999999999E-2</v>
      </c>
      <c r="CV263" s="2">
        <v>0.12364</v>
      </c>
      <c r="CW263" s="2">
        <v>1.15E-3</v>
      </c>
      <c r="CX263" s="2">
        <v>1.89E-2</v>
      </c>
      <c r="CY263" s="2">
        <v>2.0729999999999998E-2</v>
      </c>
      <c r="CZ263" s="2">
        <v>3.7799999999999999E-3</v>
      </c>
      <c r="DA263" s="2">
        <v>7.1599999999999997E-3</v>
      </c>
      <c r="DB263" s="2">
        <v>1.9189999999999999E-2</v>
      </c>
      <c r="DC263" s="2">
        <v>6.2420000000000003E-2</v>
      </c>
      <c r="DD263" s="2">
        <v>2.6700000000000001E-3</v>
      </c>
      <c r="DE263" s="2">
        <v>2.8317600000000001</v>
      </c>
      <c r="DF263" s="2">
        <v>4.2300000000000003E-3</v>
      </c>
      <c r="DG263" s="2">
        <v>1.4E-3</v>
      </c>
      <c r="DH263" s="2">
        <v>0.33156000000000002</v>
      </c>
    </row>
    <row r="264" spans="1:112" x14ac:dyDescent="0.15">
      <c r="A264" s="2" t="s">
        <v>373</v>
      </c>
      <c r="B264" s="2">
        <v>3.76918</v>
      </c>
      <c r="C264" s="2">
        <v>6.4298999999999999</v>
      </c>
      <c r="D264" s="2">
        <v>4.0140599999999997</v>
      </c>
      <c r="E264" s="2">
        <v>5.8292400000000004</v>
      </c>
      <c r="F264" s="2">
        <v>1.7890900000000001</v>
      </c>
      <c r="G264" s="2">
        <v>2.3394499999999998</v>
      </c>
      <c r="H264" s="2">
        <v>0.81716</v>
      </c>
      <c r="I264" s="2">
        <v>2.8170000000000001E-2</v>
      </c>
      <c r="J264" s="2">
        <v>0.11570999999999999</v>
      </c>
      <c r="K264" s="2">
        <v>0</v>
      </c>
      <c r="L264" s="2">
        <v>0.1119</v>
      </c>
      <c r="M264" s="2">
        <v>4.4953200000000004</v>
      </c>
      <c r="N264" s="2">
        <v>2.6629900000000002</v>
      </c>
      <c r="O264" s="2">
        <v>4.1759999999999999E-2</v>
      </c>
      <c r="P264" s="2">
        <v>0.31753999999999999</v>
      </c>
      <c r="Q264" s="2">
        <v>1.3585199999999999</v>
      </c>
      <c r="R264" s="2">
        <v>3.5229999999999997E-2</v>
      </c>
      <c r="S264" s="2">
        <v>0.21304999999999999</v>
      </c>
      <c r="T264" s="2">
        <v>7.5500000000000003E-3</v>
      </c>
      <c r="U264" s="2">
        <v>8.8900000000000003E-3</v>
      </c>
      <c r="V264" s="2">
        <v>0.31302999999999997</v>
      </c>
      <c r="W264" s="2">
        <v>2.0619999999999999E-2</v>
      </c>
      <c r="X264" s="2">
        <v>1.099E-2</v>
      </c>
      <c r="Y264" s="2">
        <v>2.8559999999999999E-2</v>
      </c>
      <c r="Z264" s="2">
        <v>1.3600000000000001E-3</v>
      </c>
      <c r="AA264" s="25">
        <v>0.27622000000000002</v>
      </c>
      <c r="AB264" s="25">
        <v>0.80988000000000004</v>
      </c>
      <c r="AC264" s="2">
        <v>8.7309999999999999E-2</v>
      </c>
      <c r="AD264" s="2">
        <v>4.6800000000000001E-3</v>
      </c>
      <c r="AE264" s="2">
        <v>6.2850000000000003E-2</v>
      </c>
      <c r="AF264" s="25">
        <v>5.4534700000000003</v>
      </c>
      <c r="AG264" s="2">
        <v>0.63258999999999999</v>
      </c>
      <c r="AH264" s="2">
        <v>1.70479</v>
      </c>
      <c r="AI264" s="2">
        <v>0.79010999999999998</v>
      </c>
      <c r="AJ264" s="2">
        <v>0.52642</v>
      </c>
      <c r="AK264" s="2">
        <v>0.14224000000000001</v>
      </c>
      <c r="AL264" s="2">
        <v>1.93763</v>
      </c>
      <c r="AM264" s="2">
        <v>1.2167300000000001</v>
      </c>
      <c r="AN264" s="2">
        <v>5.1799999999999997E-3</v>
      </c>
      <c r="AO264" s="2">
        <v>1.277E-2</v>
      </c>
      <c r="AP264" s="2">
        <v>2.7601399999999998</v>
      </c>
      <c r="AQ264" s="25">
        <v>0.41927999999999999</v>
      </c>
      <c r="AR264" s="2">
        <v>1.7909999999999999E-2</v>
      </c>
      <c r="AS264" s="2">
        <v>8.7110000000000007E-2</v>
      </c>
      <c r="AT264" s="25">
        <v>0.41038000000000002</v>
      </c>
      <c r="AU264" s="2">
        <v>0.32766000000000001</v>
      </c>
      <c r="AV264" s="25">
        <v>1.0073000000000001</v>
      </c>
      <c r="AW264" s="2">
        <v>2.5300000000000001E-3</v>
      </c>
      <c r="AX264" s="2">
        <v>5</v>
      </c>
      <c r="AY264" s="2">
        <v>0.12359000000000001</v>
      </c>
      <c r="AZ264" s="2">
        <v>0.19041</v>
      </c>
      <c r="BA264" s="2">
        <v>4.0800000000000003E-3</v>
      </c>
      <c r="BB264" s="2">
        <v>0.12598000000000001</v>
      </c>
      <c r="BC264" s="2">
        <v>1.46E-2</v>
      </c>
      <c r="BD264" s="2">
        <v>8.1759999999999999E-2</v>
      </c>
      <c r="BE264" s="2">
        <v>0.11092</v>
      </c>
      <c r="BF264" s="2">
        <v>0.55164000000000002</v>
      </c>
      <c r="BG264" s="2">
        <v>0.87951000000000001</v>
      </c>
      <c r="BH264" s="2">
        <v>4.4089999999999997E-2</v>
      </c>
      <c r="BI264" s="2">
        <v>0.16749</v>
      </c>
      <c r="BJ264" s="25">
        <v>0.34038000000000002</v>
      </c>
      <c r="BK264" s="2">
        <v>5</v>
      </c>
      <c r="BL264" s="2">
        <v>3.805E-2</v>
      </c>
      <c r="BM264" s="2">
        <v>0.10567</v>
      </c>
      <c r="BN264" s="2">
        <v>0.16384000000000001</v>
      </c>
      <c r="BO264" s="25">
        <v>0.23413</v>
      </c>
      <c r="BP264" s="2">
        <v>2.9299999999999999E-3</v>
      </c>
      <c r="BQ264" s="2">
        <v>1.2540000000000001E-2</v>
      </c>
      <c r="BR264" s="2">
        <v>2.3769999999999999E-2</v>
      </c>
      <c r="BS264" s="2">
        <v>1.84E-2</v>
      </c>
      <c r="BT264" s="2">
        <v>2.9999999999999997E-4</v>
      </c>
      <c r="BU264" s="25">
        <v>0.19116</v>
      </c>
      <c r="BV264" s="2">
        <v>1.1632899999999999</v>
      </c>
      <c r="BW264" s="2">
        <v>9.6780000000000005E-2</v>
      </c>
      <c r="BX264" s="2">
        <v>1.99E-3</v>
      </c>
      <c r="BY264" s="2">
        <v>4.4999999999999998E-2</v>
      </c>
      <c r="BZ264" s="2">
        <v>3.6179999999999997E-2</v>
      </c>
      <c r="CA264" s="25">
        <v>7.3790699999999996</v>
      </c>
      <c r="CB264" s="25">
        <v>7.6015199999999998</v>
      </c>
      <c r="CC264" s="2">
        <v>1.2999999999999999E-3</v>
      </c>
      <c r="CD264" s="2">
        <v>4.6999999999999999E-4</v>
      </c>
      <c r="CE264" s="2">
        <v>5</v>
      </c>
      <c r="CF264" s="2">
        <v>8.6629999999999999E-2</v>
      </c>
      <c r="CG264" s="2">
        <v>0.33035999999999999</v>
      </c>
      <c r="CH264" s="2">
        <v>9.1350000000000001E-2</v>
      </c>
      <c r="CI264" s="2">
        <v>0.28301999999999999</v>
      </c>
      <c r="CJ264" s="2">
        <v>0.23180999999999999</v>
      </c>
      <c r="CK264" s="2">
        <v>9.5500000000000002E-2</v>
      </c>
      <c r="CL264" s="2">
        <v>1.82E-3</v>
      </c>
      <c r="CM264" s="2">
        <v>1.38E-2</v>
      </c>
      <c r="CN264" s="2">
        <v>5</v>
      </c>
      <c r="CO264" s="2">
        <v>3.1900000000000001E-3</v>
      </c>
      <c r="CP264" s="2">
        <v>1.8859999999999998E-2</v>
      </c>
      <c r="CQ264" s="2">
        <v>3.8550000000000001E-2</v>
      </c>
      <c r="CR264" s="2">
        <v>2.12E-2</v>
      </c>
      <c r="CS264" s="2">
        <v>4.1669999999999999E-2</v>
      </c>
      <c r="CT264" s="2">
        <v>1.2710000000000001E-2</v>
      </c>
      <c r="CU264" s="2">
        <v>2.256E-2</v>
      </c>
      <c r="CV264" s="2">
        <v>9.9559999999999996E-2</v>
      </c>
      <c r="CW264" s="2">
        <v>1.1900000000000001E-3</v>
      </c>
      <c r="CX264" s="2">
        <v>1.0880000000000001E-2</v>
      </c>
      <c r="CY264" s="2">
        <v>1.7930000000000001E-2</v>
      </c>
      <c r="CZ264" s="2">
        <v>2.5400000000000002E-3</v>
      </c>
      <c r="DA264" s="2">
        <v>4.5399999999999998E-3</v>
      </c>
      <c r="DB264" s="2">
        <v>1.43E-2</v>
      </c>
      <c r="DC264" s="2">
        <v>4.6620000000000002E-2</v>
      </c>
      <c r="DD264" s="2">
        <v>2.98E-3</v>
      </c>
      <c r="DE264" s="2">
        <v>1.1671100000000001</v>
      </c>
      <c r="DF264" s="2">
        <v>6.1399999999999996E-3</v>
      </c>
      <c r="DG264" s="2">
        <v>5.0099999999999997E-3</v>
      </c>
      <c r="DH264" s="2">
        <v>0.22114</v>
      </c>
    </row>
    <row r="265" spans="1:112" x14ac:dyDescent="0.15">
      <c r="A265" s="2" t="s">
        <v>374</v>
      </c>
      <c r="B265" s="2">
        <v>4.4608499999999998</v>
      </c>
      <c r="C265" s="2">
        <v>11.60643</v>
      </c>
      <c r="D265" s="2">
        <v>4.5189599999999999</v>
      </c>
      <c r="E265" s="2">
        <v>14.589600000000001</v>
      </c>
      <c r="F265" s="2">
        <v>1.931</v>
      </c>
      <c r="G265" s="2">
        <v>2.4026100000000001</v>
      </c>
      <c r="H265" s="2">
        <v>0.83984999999999999</v>
      </c>
      <c r="I265" s="2">
        <v>3.108E-2</v>
      </c>
      <c r="J265" s="2">
        <v>0.23927999999999999</v>
      </c>
      <c r="K265" s="2">
        <v>3.6900000000000001E-3</v>
      </c>
      <c r="L265" s="2">
        <v>0.12300999999999999</v>
      </c>
      <c r="M265" s="2">
        <v>4.8474899999999996</v>
      </c>
      <c r="N265" s="2">
        <v>2.8801299999999999</v>
      </c>
      <c r="O265" s="2">
        <v>1.1169999999999999E-2</v>
      </c>
      <c r="P265" s="2">
        <v>0.33888000000000001</v>
      </c>
      <c r="Q265" s="2">
        <v>0.77685000000000004</v>
      </c>
      <c r="R265" s="2">
        <v>8.77E-3</v>
      </c>
      <c r="S265" s="2">
        <v>0.38757999999999998</v>
      </c>
      <c r="T265" s="2">
        <v>1.992E-2</v>
      </c>
      <c r="U265" s="2">
        <v>2.3109999999999999E-2</v>
      </c>
      <c r="V265" s="2">
        <v>0.28861999999999999</v>
      </c>
      <c r="W265" s="2">
        <v>2.8150000000000001E-2</v>
      </c>
      <c r="X265" s="2">
        <v>1.107E-2</v>
      </c>
      <c r="Y265" s="2">
        <v>5.568E-2</v>
      </c>
      <c r="Z265" s="2">
        <v>1.97E-3</v>
      </c>
      <c r="AA265" s="25">
        <v>0.52507999999999999</v>
      </c>
      <c r="AB265" s="25">
        <v>0.63180000000000003</v>
      </c>
      <c r="AC265" s="2">
        <v>8.0390000000000003E-2</v>
      </c>
      <c r="AD265" s="2">
        <v>2.3900000000000002E-3</v>
      </c>
      <c r="AE265" s="2">
        <v>3.1399999999999997E-2</v>
      </c>
      <c r="AF265" s="25">
        <v>3.8653499999999998</v>
      </c>
      <c r="AG265" s="2">
        <v>0.74295</v>
      </c>
      <c r="AH265" s="2">
        <v>1.68418</v>
      </c>
      <c r="AI265" s="2">
        <v>0.79734000000000005</v>
      </c>
      <c r="AJ265" s="2">
        <v>0.59209999999999996</v>
      </c>
      <c r="AK265" s="2">
        <v>0.1731</v>
      </c>
      <c r="AL265" s="2">
        <v>1.3750899999999999</v>
      </c>
      <c r="AM265" s="2">
        <v>1.3182499999999999</v>
      </c>
      <c r="AN265" s="2">
        <v>3.9300000000000003E-3</v>
      </c>
      <c r="AO265" s="2">
        <v>1.532E-2</v>
      </c>
      <c r="AP265" s="2">
        <v>3.5098199999999999</v>
      </c>
      <c r="AQ265" s="25">
        <v>6.7919999999999994E-2</v>
      </c>
      <c r="AR265" s="2">
        <v>1.583E-2</v>
      </c>
      <c r="AS265" s="2">
        <v>6.4549999999999996E-2</v>
      </c>
      <c r="AT265" s="25">
        <v>0.26801999999999998</v>
      </c>
      <c r="AU265" s="2">
        <v>0.39005000000000001</v>
      </c>
      <c r="AV265" s="25">
        <v>0.79835999999999996</v>
      </c>
      <c r="AW265" s="2">
        <v>1.81E-3</v>
      </c>
      <c r="AX265" s="2">
        <v>5</v>
      </c>
      <c r="AY265" s="2">
        <v>0.11368</v>
      </c>
      <c r="AZ265" s="2">
        <v>0.13539999999999999</v>
      </c>
      <c r="BA265" s="2">
        <v>2.8900000000000002E-3</v>
      </c>
      <c r="BB265" s="2">
        <v>0.10766000000000001</v>
      </c>
      <c r="BC265" s="2">
        <v>3.1530000000000002E-2</v>
      </c>
      <c r="BD265" s="2">
        <v>8.2089999999999996E-2</v>
      </c>
      <c r="BE265" s="2">
        <v>9.4960000000000003E-2</v>
      </c>
      <c r="BF265" s="2">
        <v>0.56677999999999995</v>
      </c>
      <c r="BG265" s="2">
        <v>0.98978999999999995</v>
      </c>
      <c r="BH265" s="2">
        <v>4.607E-2</v>
      </c>
      <c r="BI265" s="2">
        <v>0.15692</v>
      </c>
      <c r="BJ265" s="25">
        <v>0.26572000000000001</v>
      </c>
      <c r="BK265" s="2">
        <v>5</v>
      </c>
      <c r="BL265" s="2">
        <v>3.798E-2</v>
      </c>
      <c r="BM265" s="2">
        <v>0.10284</v>
      </c>
      <c r="BN265" s="2">
        <v>0.15604999999999999</v>
      </c>
      <c r="BO265" s="25">
        <v>0.24107999999999999</v>
      </c>
      <c r="BP265" s="2">
        <v>2.7299999999999998E-3</v>
      </c>
      <c r="BQ265" s="2">
        <v>1.17E-2</v>
      </c>
      <c r="BR265" s="2">
        <v>2.351E-2</v>
      </c>
      <c r="BS265" s="2">
        <v>1.8839999999999999E-2</v>
      </c>
      <c r="BT265" s="2">
        <v>1.5299999999999999E-3</v>
      </c>
      <c r="BU265" s="25">
        <v>0.12745000000000001</v>
      </c>
      <c r="BV265" s="2">
        <v>1.21533</v>
      </c>
      <c r="BW265" s="2">
        <v>8.2129999999999995E-2</v>
      </c>
      <c r="BX265" s="2">
        <v>1.9599999999999999E-3</v>
      </c>
      <c r="BY265" s="2">
        <v>3.8760000000000003E-2</v>
      </c>
      <c r="BZ265" s="2">
        <v>3.7409999999999999E-2</v>
      </c>
      <c r="CA265" s="25">
        <v>6.3735799999999996</v>
      </c>
      <c r="CB265" s="25">
        <v>6.7720399999999996</v>
      </c>
      <c r="CC265" s="2">
        <v>1.0499999999999999E-3</v>
      </c>
      <c r="CD265" s="2">
        <v>7.7999999999999999E-4</v>
      </c>
      <c r="CE265" s="2">
        <v>5</v>
      </c>
      <c r="CF265" s="2">
        <v>6.9830000000000003E-2</v>
      </c>
      <c r="CG265" s="2">
        <v>0.33428000000000002</v>
      </c>
      <c r="CH265" s="2">
        <v>6.0940000000000001E-2</v>
      </c>
      <c r="CI265" s="2">
        <v>0.27809</v>
      </c>
      <c r="CJ265" s="2">
        <v>0.22653999999999999</v>
      </c>
      <c r="CK265" s="2">
        <v>0.12578</v>
      </c>
      <c r="CL265" s="2">
        <v>2.65E-3</v>
      </c>
      <c r="CM265" s="2">
        <v>1.3650000000000001E-2</v>
      </c>
      <c r="CN265" s="2">
        <v>5</v>
      </c>
      <c r="CO265" s="2">
        <v>2.1299999999999999E-3</v>
      </c>
      <c r="CP265" s="2">
        <v>1.8200000000000001E-2</v>
      </c>
      <c r="CQ265" s="2">
        <v>3.6299999999999999E-2</v>
      </c>
      <c r="CR265" s="2">
        <v>1.9709999999999998E-2</v>
      </c>
      <c r="CS265" s="2">
        <v>3.6740000000000002E-2</v>
      </c>
      <c r="CT265" s="2">
        <v>1.187E-2</v>
      </c>
      <c r="CU265" s="2">
        <v>1.9720000000000001E-2</v>
      </c>
      <c r="CV265" s="2">
        <v>9.3530000000000002E-2</v>
      </c>
      <c r="CW265" s="2">
        <v>1.6999999999999999E-3</v>
      </c>
      <c r="CX265" s="2">
        <v>1.013E-2</v>
      </c>
      <c r="CY265" s="2">
        <v>1.465E-2</v>
      </c>
      <c r="CZ265" s="2">
        <v>4.7000000000000002E-3</v>
      </c>
      <c r="DA265" s="2">
        <v>3.5200000000000001E-3</v>
      </c>
      <c r="DB265" s="2">
        <v>1.355E-2</v>
      </c>
      <c r="DC265" s="2">
        <v>4.3479999999999998E-2</v>
      </c>
      <c r="DD265" s="2">
        <v>2.33E-3</v>
      </c>
      <c r="DE265" s="2">
        <v>1.04304</v>
      </c>
      <c r="DF265" s="2">
        <v>4.5599999999999998E-3</v>
      </c>
      <c r="DG265" s="2">
        <v>2.96E-3</v>
      </c>
      <c r="DH265" s="2">
        <v>0.20188</v>
      </c>
    </row>
    <row r="266" spans="1:112" x14ac:dyDescent="0.15">
      <c r="A266" s="2" t="s">
        <v>375</v>
      </c>
      <c r="B266" s="2">
        <v>4.3669200000000004</v>
      </c>
      <c r="C266" s="2">
        <v>9.8029600000000006</v>
      </c>
      <c r="D266" s="2">
        <v>4.5144599999999997</v>
      </c>
      <c r="E266" s="2">
        <v>13.1128</v>
      </c>
      <c r="F266" s="2">
        <v>2.96129</v>
      </c>
      <c r="G266" s="2">
        <v>3.3427199999999999</v>
      </c>
      <c r="H266" s="2">
        <v>0.85404999999999998</v>
      </c>
      <c r="I266" s="2">
        <v>5.151E-2</v>
      </c>
      <c r="J266" s="2">
        <v>0.23335</v>
      </c>
      <c r="K266" s="2">
        <v>1.047E-2</v>
      </c>
      <c r="L266" s="2">
        <v>0.22142999999999999</v>
      </c>
      <c r="M266" s="2">
        <v>15.11626</v>
      </c>
      <c r="N266" s="2">
        <v>10.449149999999999</v>
      </c>
      <c r="O266" s="2">
        <v>3.3860000000000001E-2</v>
      </c>
      <c r="P266" s="2">
        <v>0.37436999999999998</v>
      </c>
      <c r="Q266" s="2">
        <v>0.47302</v>
      </c>
      <c r="R266" s="2">
        <v>2.8590000000000001E-2</v>
      </c>
      <c r="S266" s="2">
        <v>0.30803999999999998</v>
      </c>
      <c r="T266" s="2">
        <v>2.0709999999999999E-2</v>
      </c>
      <c r="U266" s="2">
        <v>8.6999999999999994E-3</v>
      </c>
      <c r="V266" s="2">
        <v>0.33515</v>
      </c>
      <c r="W266" s="2">
        <v>2.2540000000000001E-2</v>
      </c>
      <c r="X266" s="2">
        <v>3.4040000000000001E-2</v>
      </c>
      <c r="Y266" s="2">
        <v>8.4000000000000005E-2</v>
      </c>
      <c r="Z266" s="2">
        <v>2.63E-3</v>
      </c>
      <c r="AA266" s="25">
        <v>0.59619</v>
      </c>
      <c r="AB266" s="25">
        <v>0.66344000000000003</v>
      </c>
      <c r="AC266" s="2">
        <v>8.0339999999999995E-2</v>
      </c>
      <c r="AD266" s="2">
        <v>2.0200000000000001E-3</v>
      </c>
      <c r="AE266" s="2">
        <v>5.2249999999999998E-2</v>
      </c>
      <c r="AF266" s="25">
        <v>7.0048399999999997</v>
      </c>
      <c r="AG266" s="2">
        <v>2.4804400000000002</v>
      </c>
      <c r="AH266" s="2">
        <v>4.30802</v>
      </c>
      <c r="AI266" s="2">
        <v>0.87953000000000003</v>
      </c>
      <c r="AJ266" s="2">
        <v>0.60921000000000003</v>
      </c>
      <c r="AK266" s="2">
        <v>0.33239999999999997</v>
      </c>
      <c r="AL266" s="2">
        <v>1.0791900000000001</v>
      </c>
      <c r="AM266" s="2">
        <v>1.3120700000000001</v>
      </c>
      <c r="AN266" s="2">
        <v>1.048E-2</v>
      </c>
      <c r="AO266" s="2">
        <v>3.1399999999999997E-2</v>
      </c>
      <c r="AP266" s="2">
        <v>3.5977299999999999</v>
      </c>
      <c r="AQ266" s="25">
        <v>3.8309999999999997E-2</v>
      </c>
      <c r="AR266" s="2">
        <v>4.0219999999999999E-2</v>
      </c>
      <c r="AS266" s="2">
        <v>6.5329999999999999E-2</v>
      </c>
      <c r="AT266" s="25">
        <v>0.23558000000000001</v>
      </c>
      <c r="AU266" s="2">
        <v>0.39387</v>
      </c>
      <c r="AV266" s="25">
        <v>1.10646</v>
      </c>
      <c r="AW266" s="2">
        <v>3.0200000000000001E-3</v>
      </c>
      <c r="AX266" s="2">
        <v>5</v>
      </c>
      <c r="AY266" s="2">
        <v>0.19009000000000001</v>
      </c>
      <c r="AZ266" s="2">
        <v>0.22239999999999999</v>
      </c>
      <c r="BA266" s="2">
        <v>2.7100000000000002E-3</v>
      </c>
      <c r="BB266" s="2">
        <v>0.17226</v>
      </c>
      <c r="BC266" s="2">
        <v>3.7010000000000001E-2</v>
      </c>
      <c r="BD266" s="2">
        <v>0.10328</v>
      </c>
      <c r="BE266" s="2">
        <v>0.10878</v>
      </c>
      <c r="BF266" s="2">
        <v>0.54808000000000001</v>
      </c>
      <c r="BG266" s="2">
        <v>1.0021500000000001</v>
      </c>
      <c r="BH266" s="2">
        <v>4.3479999999999998E-2</v>
      </c>
      <c r="BI266" s="2">
        <v>0.20119000000000001</v>
      </c>
      <c r="BJ266" s="25">
        <v>0.40322999999999998</v>
      </c>
      <c r="BK266" s="2">
        <v>5</v>
      </c>
      <c r="BL266" s="2">
        <v>4.5789999999999997E-2</v>
      </c>
      <c r="BM266" s="2">
        <v>0.12767000000000001</v>
      </c>
      <c r="BN266" s="2">
        <v>0.19939000000000001</v>
      </c>
      <c r="BO266" s="25">
        <v>0.28058</v>
      </c>
      <c r="BP266" s="2">
        <v>7.4400000000000004E-3</v>
      </c>
      <c r="BQ266" s="2">
        <v>1.7770000000000001E-2</v>
      </c>
      <c r="BR266" s="2">
        <v>2.8479999999999998E-2</v>
      </c>
      <c r="BS266" s="2">
        <v>1.831E-2</v>
      </c>
      <c r="BT266" s="2">
        <v>1.6999999999999999E-3</v>
      </c>
      <c r="BU266" s="25">
        <v>0.23516000000000001</v>
      </c>
      <c r="BV266" s="2">
        <v>3.0444</v>
      </c>
      <c r="BW266" s="2">
        <v>0.10698000000000001</v>
      </c>
      <c r="BX266" s="2">
        <v>1.4599999999999999E-3</v>
      </c>
      <c r="BY266" s="2">
        <v>4.7149999999999997E-2</v>
      </c>
      <c r="BZ266" s="2">
        <v>4.1540000000000001E-2</v>
      </c>
      <c r="CA266" s="25">
        <v>5.90266</v>
      </c>
      <c r="CB266" s="25">
        <v>13.70424</v>
      </c>
      <c r="CC266" s="2">
        <v>1.3699999999999999E-3</v>
      </c>
      <c r="CD266" s="2">
        <v>1.1E-4</v>
      </c>
      <c r="CE266" s="2">
        <v>5</v>
      </c>
      <c r="CF266" s="2">
        <v>7.2120000000000004E-2</v>
      </c>
      <c r="CG266" s="2">
        <v>0.43541000000000002</v>
      </c>
      <c r="CH266" s="2">
        <v>7.9329999999999998E-2</v>
      </c>
      <c r="CI266" s="2">
        <v>0.43480999999999997</v>
      </c>
      <c r="CJ266" s="2">
        <v>0.34388999999999997</v>
      </c>
      <c r="CK266" s="2">
        <v>0.41722999999999999</v>
      </c>
      <c r="CL266" s="2">
        <v>1.48E-3</v>
      </c>
      <c r="CM266" s="2">
        <v>1.9009999999999999E-2</v>
      </c>
      <c r="CN266" s="2">
        <v>5</v>
      </c>
      <c r="CO266" s="2">
        <v>1.6800000000000001E-3</v>
      </c>
      <c r="CP266" s="2">
        <v>1.8939999999999999E-2</v>
      </c>
      <c r="CQ266" s="2">
        <v>4.5379999999999997E-2</v>
      </c>
      <c r="CR266" s="2">
        <v>2.2849999999999999E-2</v>
      </c>
      <c r="CS266" s="2">
        <v>6.0499999999999998E-2</v>
      </c>
      <c r="CT266" s="2">
        <v>1.6330000000000001E-2</v>
      </c>
      <c r="CU266" s="2">
        <v>2.4140000000000002E-2</v>
      </c>
      <c r="CV266" s="2">
        <v>0.12742999999999999</v>
      </c>
      <c r="CW266" s="2">
        <v>2.2200000000000002E-3</v>
      </c>
      <c r="CX266" s="2">
        <v>1.77E-2</v>
      </c>
      <c r="CY266" s="2">
        <v>2.1190000000000001E-2</v>
      </c>
      <c r="CZ266" s="2">
        <v>3.3999999999999998E-3</v>
      </c>
      <c r="DA266" s="2">
        <v>5.4999999999999997E-3</v>
      </c>
      <c r="DB266" s="2">
        <v>1.805E-2</v>
      </c>
      <c r="DC266" s="2">
        <v>4.9739999999999999E-2</v>
      </c>
      <c r="DD266" s="2">
        <v>2.8800000000000002E-3</v>
      </c>
      <c r="DE266" s="2">
        <v>0.67303000000000002</v>
      </c>
      <c r="DF266" s="2">
        <v>3.1800000000000001E-3</v>
      </c>
      <c r="DG266" s="2">
        <v>3.5500000000000002E-3</v>
      </c>
      <c r="DH266" s="2">
        <v>0.17197000000000001</v>
      </c>
    </row>
    <row r="267" spans="1:112" x14ac:dyDescent="0.15">
      <c r="A267" s="2" t="s">
        <v>376</v>
      </c>
      <c r="B267" s="2">
        <v>5.5964</v>
      </c>
      <c r="C267" s="2">
        <v>4.4051499999999999</v>
      </c>
      <c r="D267" s="2">
        <v>10.20946</v>
      </c>
      <c r="E267" s="2">
        <v>1.32426</v>
      </c>
      <c r="F267" s="2">
        <v>43.113549999999996</v>
      </c>
      <c r="G267" s="2">
        <v>12.80899</v>
      </c>
      <c r="H267" s="2">
        <v>2.5541499999999999</v>
      </c>
      <c r="I267" s="2">
        <v>7.8570000000000001E-2</v>
      </c>
      <c r="J267" s="2">
        <v>0.10038999999999999</v>
      </c>
      <c r="K267" s="2">
        <v>5.2549999999999999E-2</v>
      </c>
      <c r="L267" s="2">
        <v>0.17241999999999999</v>
      </c>
      <c r="M267" s="2">
        <v>6.9189299999999996</v>
      </c>
      <c r="N267" s="2">
        <v>4.99498</v>
      </c>
      <c r="O267" s="2">
        <v>0.17283000000000001</v>
      </c>
      <c r="P267" s="2">
        <v>0.90717999999999999</v>
      </c>
      <c r="Q267" s="2">
        <v>1.6330199999999999</v>
      </c>
      <c r="R267" s="2">
        <v>0.14026</v>
      </c>
      <c r="S267" s="2">
        <v>0.16158</v>
      </c>
      <c r="T267" s="2">
        <v>2.1690000000000001E-2</v>
      </c>
      <c r="U267" s="2">
        <v>0.43461</v>
      </c>
      <c r="V267" s="2">
        <v>0.29587999999999998</v>
      </c>
      <c r="W267" s="2">
        <v>4.555E-2</v>
      </c>
      <c r="X267" s="2">
        <v>2.6179999999999998E-2</v>
      </c>
      <c r="Y267" s="2">
        <v>0.12673999999999999</v>
      </c>
      <c r="Z267" s="2">
        <v>8.7799999999999996E-3</v>
      </c>
      <c r="AA267" s="25">
        <v>0.42525000000000002</v>
      </c>
      <c r="AB267" s="25">
        <v>0.61167000000000005</v>
      </c>
      <c r="AC267" s="2">
        <v>8.7330000000000005E-2</v>
      </c>
      <c r="AD267" s="2">
        <v>9.0600000000000003E-3</v>
      </c>
      <c r="AE267" s="2">
        <v>6.5229999999999996E-2</v>
      </c>
      <c r="AF267" s="25">
        <v>5.6303799999999997</v>
      </c>
      <c r="AG267" s="2">
        <v>1.4658</v>
      </c>
      <c r="AH267" s="2">
        <v>3.37948</v>
      </c>
      <c r="AI267" s="2">
        <v>0.47844999999999999</v>
      </c>
      <c r="AJ267" s="2">
        <v>0.45767000000000002</v>
      </c>
      <c r="AK267" s="2">
        <v>0.22653999999999999</v>
      </c>
      <c r="AL267" s="2">
        <v>0.65261000000000002</v>
      </c>
      <c r="AM267" s="2">
        <v>0.43907000000000002</v>
      </c>
      <c r="AN267" s="2">
        <v>1.84E-2</v>
      </c>
      <c r="AO267" s="2">
        <v>3.4110000000000001E-2</v>
      </c>
      <c r="AP267" s="2">
        <v>1.04623</v>
      </c>
      <c r="AQ267" s="25">
        <v>0.18879000000000001</v>
      </c>
      <c r="AR267" s="2">
        <v>3.4630000000000001E-2</v>
      </c>
      <c r="AS267" s="2">
        <v>6.3759999999999997E-2</v>
      </c>
      <c r="AT267" s="25">
        <v>0.23779</v>
      </c>
      <c r="AU267" s="2">
        <v>0.26978000000000002</v>
      </c>
      <c r="AV267" s="25">
        <v>1.49377</v>
      </c>
      <c r="AW267" s="2">
        <v>9.7099999999999999E-3</v>
      </c>
      <c r="AX267" s="2">
        <v>5</v>
      </c>
      <c r="AY267" s="2">
        <v>0.29376999999999998</v>
      </c>
      <c r="AZ267" s="2">
        <v>0.25167</v>
      </c>
      <c r="BA267" s="2">
        <v>2.7000000000000001E-3</v>
      </c>
      <c r="BB267" s="2">
        <v>0.34484999999999999</v>
      </c>
      <c r="BC267" s="2">
        <v>4.6059999999999997E-2</v>
      </c>
      <c r="BD267" s="2">
        <v>0.13672000000000001</v>
      </c>
      <c r="BE267" s="2">
        <v>0.15503</v>
      </c>
      <c r="BF267" s="2">
        <v>1.3919699999999999</v>
      </c>
      <c r="BG267" s="2">
        <v>1.4080999999999999</v>
      </c>
      <c r="BH267" s="2">
        <v>4.9959999999999997E-2</v>
      </c>
      <c r="BI267" s="2">
        <v>0.29733999999999999</v>
      </c>
      <c r="BJ267" s="25">
        <v>0.26518999999999998</v>
      </c>
      <c r="BK267" s="2">
        <v>5</v>
      </c>
      <c r="BL267" s="2">
        <v>0.15368999999999999</v>
      </c>
      <c r="BM267" s="2">
        <v>0.33276</v>
      </c>
      <c r="BN267" s="2">
        <v>0.49986000000000003</v>
      </c>
      <c r="BO267" s="25">
        <v>0.22255</v>
      </c>
      <c r="BP267" s="2">
        <v>4.79E-3</v>
      </c>
      <c r="BQ267" s="2">
        <v>2.3230000000000001E-2</v>
      </c>
      <c r="BR267" s="2">
        <v>6.336E-2</v>
      </c>
      <c r="BS267" s="2">
        <v>3.1899999999999998E-2</v>
      </c>
      <c r="BT267" s="2">
        <v>7.1000000000000002E-4</v>
      </c>
      <c r="BU267" s="25">
        <v>0.23068</v>
      </c>
      <c r="BV267" s="2">
        <v>3.3482799999999999</v>
      </c>
      <c r="BW267" s="2">
        <v>0.12834000000000001</v>
      </c>
      <c r="BX267" s="2">
        <v>2.7999999999999998E-4</v>
      </c>
      <c r="BY267" s="2">
        <v>8.0530000000000004E-2</v>
      </c>
      <c r="BZ267" s="2">
        <v>0.11037</v>
      </c>
      <c r="CA267" s="25">
        <v>5.7149799999999997</v>
      </c>
      <c r="CB267" s="25">
        <v>12.744300000000001</v>
      </c>
      <c r="CC267" s="2">
        <v>1.5100000000000001E-3</v>
      </c>
      <c r="CD267" s="2">
        <v>1.6999999999999999E-3</v>
      </c>
      <c r="CE267" s="2">
        <v>5</v>
      </c>
      <c r="CF267" s="2">
        <v>7.6670000000000002E-2</v>
      </c>
      <c r="CG267" s="2">
        <v>3.14249</v>
      </c>
      <c r="CH267" s="2">
        <v>8.9940000000000006E-2</v>
      </c>
      <c r="CI267" s="2">
        <v>1.88087</v>
      </c>
      <c r="CJ267" s="2">
        <v>1.3509100000000001</v>
      </c>
      <c r="CK267" s="2">
        <v>0.49791999999999997</v>
      </c>
      <c r="CL267" s="2">
        <v>3.0599999999999998E-3</v>
      </c>
      <c r="CM267" s="2">
        <v>6.1839999999999999E-2</v>
      </c>
      <c r="CN267" s="2">
        <v>5</v>
      </c>
      <c r="CO267" s="2">
        <v>4.9800000000000001E-3</v>
      </c>
      <c r="CP267" s="2">
        <v>8.5720000000000005E-2</v>
      </c>
      <c r="CQ267" s="2">
        <v>0.17130999999999999</v>
      </c>
      <c r="CR267" s="2">
        <v>8.1750000000000003E-2</v>
      </c>
      <c r="CS267" s="2">
        <v>0.16003999999999999</v>
      </c>
      <c r="CT267" s="2">
        <v>4.793E-2</v>
      </c>
      <c r="CU267" s="2">
        <v>7.8759999999999997E-2</v>
      </c>
      <c r="CV267" s="2">
        <v>0.37603999999999999</v>
      </c>
      <c r="CW267" s="2">
        <v>4.0800000000000003E-3</v>
      </c>
      <c r="CX267" s="2">
        <v>3.1390000000000001E-2</v>
      </c>
      <c r="CY267" s="2">
        <v>5.7770000000000002E-2</v>
      </c>
      <c r="CZ267" s="2">
        <v>6.7299999999999999E-3</v>
      </c>
      <c r="DA267" s="2">
        <v>1.485E-2</v>
      </c>
      <c r="DB267" s="2">
        <v>4.7489999999999997E-2</v>
      </c>
      <c r="DC267" s="2">
        <v>0.20619000000000001</v>
      </c>
      <c r="DD267" s="2">
        <v>1.0789999999999999E-2</v>
      </c>
      <c r="DE267" s="2">
        <v>5.2173499999999997</v>
      </c>
      <c r="DF267" s="2">
        <v>9.9699999999999997E-3</v>
      </c>
      <c r="DG267" s="2">
        <v>7.0800000000000004E-3</v>
      </c>
      <c r="DH267" s="2">
        <v>0.67742000000000002</v>
      </c>
    </row>
    <row r="268" spans="1:112" x14ac:dyDescent="0.15">
      <c r="A268" s="2" t="s">
        <v>377</v>
      </c>
      <c r="B268" s="2">
        <v>2.4872999999999998</v>
      </c>
      <c r="C268" s="2">
        <v>3.0056400000000001</v>
      </c>
      <c r="D268" s="2">
        <v>3.86422</v>
      </c>
      <c r="E268" s="2">
        <v>2.30152</v>
      </c>
      <c r="F268" s="2">
        <v>31.918510000000001</v>
      </c>
      <c r="G268" s="2">
        <v>9.6182700000000008</v>
      </c>
      <c r="H268" s="2">
        <v>0.55167999999999995</v>
      </c>
      <c r="I268" s="2">
        <v>5.0560000000000001E-2</v>
      </c>
      <c r="J268" s="2">
        <v>6.9029999999999994E-2</v>
      </c>
      <c r="K268" s="2">
        <v>3.5720000000000002E-2</v>
      </c>
      <c r="L268" s="2">
        <v>8.2449999999999996E-2</v>
      </c>
      <c r="M268" s="2">
        <v>4.9160300000000001</v>
      </c>
      <c r="N268" s="2">
        <v>3.61971</v>
      </c>
      <c r="O268" s="2">
        <v>7.9560000000000006E-2</v>
      </c>
      <c r="P268" s="2">
        <v>0.41835</v>
      </c>
      <c r="Q268" s="2">
        <v>1.8255399999999999</v>
      </c>
      <c r="R268" s="2">
        <v>1.8800000000000001E-2</v>
      </c>
      <c r="S268" s="2">
        <v>0.1545</v>
      </c>
      <c r="T268" s="2">
        <v>2.5229999999999999E-2</v>
      </c>
      <c r="U268" s="2">
        <v>2.052E-2</v>
      </c>
      <c r="V268" s="2">
        <v>0.29609000000000002</v>
      </c>
      <c r="W268" s="2">
        <v>1.021E-2</v>
      </c>
      <c r="X268" s="2">
        <v>1.3939999999999999E-2</v>
      </c>
      <c r="Y268" s="2">
        <v>1.9439999999999999E-2</v>
      </c>
      <c r="Z268" s="2">
        <v>1.49E-3</v>
      </c>
      <c r="AA268" s="25">
        <v>0.31385000000000002</v>
      </c>
      <c r="AB268" s="25">
        <v>0.46450000000000002</v>
      </c>
      <c r="AC268" s="2">
        <v>8.8889999999999997E-2</v>
      </c>
      <c r="AD268" s="2">
        <v>6.8500000000000002E-3</v>
      </c>
      <c r="AE268" s="2">
        <v>1.9859999999999999E-2</v>
      </c>
      <c r="AF268" s="25">
        <v>5.5500100000000003</v>
      </c>
      <c r="AG268" s="2">
        <v>0.91198000000000001</v>
      </c>
      <c r="AH268" s="2">
        <v>1.42306</v>
      </c>
      <c r="AI268" s="2">
        <v>0.17163999999999999</v>
      </c>
      <c r="AJ268" s="2">
        <v>0.17943000000000001</v>
      </c>
      <c r="AK268" s="2">
        <v>6.3689999999999997E-2</v>
      </c>
      <c r="AL268" s="2">
        <v>0.26290000000000002</v>
      </c>
      <c r="AM268" s="2">
        <v>0.18826999999999999</v>
      </c>
      <c r="AN268" s="2">
        <v>6.8500000000000002E-3</v>
      </c>
      <c r="AO268" s="2">
        <v>1.1350000000000001E-2</v>
      </c>
      <c r="AP268" s="2">
        <v>0.42309000000000002</v>
      </c>
      <c r="AQ268" s="25">
        <v>0.10068000000000001</v>
      </c>
      <c r="AR268" s="2">
        <v>1.7100000000000001E-2</v>
      </c>
      <c r="AS268" s="2">
        <v>4.888E-2</v>
      </c>
      <c r="AT268" s="25">
        <v>0.23258999999999999</v>
      </c>
      <c r="AU268" s="2">
        <v>0.10269</v>
      </c>
      <c r="AV268" s="25">
        <v>0.88624999999999998</v>
      </c>
      <c r="AW268" s="2">
        <v>5.8900000000000003E-3</v>
      </c>
      <c r="AX268" s="2">
        <v>5</v>
      </c>
      <c r="AY268" s="2">
        <v>9.418E-2</v>
      </c>
      <c r="AZ268" s="2">
        <v>0.19664000000000001</v>
      </c>
      <c r="BA268" s="2">
        <v>2.2899999999999999E-3</v>
      </c>
      <c r="BB268" s="2">
        <v>0.24922</v>
      </c>
      <c r="BC268" s="2">
        <v>1.9900000000000001E-2</v>
      </c>
      <c r="BD268" s="2">
        <v>6.5579999999999999E-2</v>
      </c>
      <c r="BE268" s="2">
        <v>0.10686</v>
      </c>
      <c r="BF268" s="2">
        <v>0.4738</v>
      </c>
      <c r="BG268" s="2">
        <v>0.59728000000000003</v>
      </c>
      <c r="BH268" s="2">
        <v>1.9730000000000001E-2</v>
      </c>
      <c r="BI268" s="2">
        <v>0.16613</v>
      </c>
      <c r="BJ268" s="25">
        <v>0.33023000000000002</v>
      </c>
      <c r="BK268" s="2">
        <v>5</v>
      </c>
      <c r="BL268" s="2">
        <v>7.1690000000000004E-2</v>
      </c>
      <c r="BM268" s="2">
        <v>0.24687000000000001</v>
      </c>
      <c r="BN268" s="2">
        <v>0.28876000000000002</v>
      </c>
      <c r="BO268" s="25">
        <v>0.38019999999999998</v>
      </c>
      <c r="BP268" s="2">
        <v>3.6600000000000001E-3</v>
      </c>
      <c r="BQ268" s="2">
        <v>1.3690000000000001E-2</v>
      </c>
      <c r="BR268" s="2">
        <v>3.5979999999999998E-2</v>
      </c>
      <c r="BS268" s="2">
        <v>2.1590000000000002E-2</v>
      </c>
      <c r="BT268" s="2">
        <v>1.4599999999999999E-3</v>
      </c>
      <c r="BU268" s="25">
        <v>0.14155000000000001</v>
      </c>
      <c r="BV268" s="2">
        <v>2.76668</v>
      </c>
      <c r="BW268" s="2">
        <v>9.8419999999999994E-2</v>
      </c>
      <c r="BX268" s="2">
        <v>4.7499999999999999E-3</v>
      </c>
      <c r="BY268" s="2">
        <v>5.3179999999999998E-2</v>
      </c>
      <c r="BZ268" s="2">
        <v>9.425E-2</v>
      </c>
      <c r="CA268" s="25">
        <v>4.9170800000000003</v>
      </c>
      <c r="CB268" s="25">
        <v>17.411259999999999</v>
      </c>
      <c r="CC268" s="2">
        <v>1.49E-3</v>
      </c>
      <c r="CD268" s="2">
        <v>8.0000000000000007E-5</v>
      </c>
      <c r="CE268" s="2">
        <v>5</v>
      </c>
      <c r="CF268" s="2">
        <v>5.4190000000000002E-2</v>
      </c>
      <c r="CG268" s="2">
        <v>2.7349800000000002</v>
      </c>
      <c r="CH268" s="2">
        <v>8.0589999999999995E-2</v>
      </c>
      <c r="CI268" s="2">
        <v>1.6984900000000001</v>
      </c>
      <c r="CJ268" s="2">
        <v>1.16662</v>
      </c>
      <c r="CK268" s="2">
        <v>0.52654999999999996</v>
      </c>
      <c r="CL268" s="2">
        <v>3.0999999999999999E-3</v>
      </c>
      <c r="CM268" s="2">
        <v>4.9910000000000003E-2</v>
      </c>
      <c r="CN268" s="2">
        <v>5</v>
      </c>
      <c r="CO268" s="2">
        <v>4.8199999999999996E-3</v>
      </c>
      <c r="CP268" s="2">
        <v>6.6879999999999995E-2</v>
      </c>
      <c r="CQ268" s="2">
        <v>0.14154</v>
      </c>
      <c r="CR268" s="2">
        <v>6.6869999999999999E-2</v>
      </c>
      <c r="CS268" s="2">
        <v>0.12669</v>
      </c>
      <c r="CT268" s="2">
        <v>4.4130000000000003E-2</v>
      </c>
      <c r="CU268" s="2">
        <v>6.336E-2</v>
      </c>
      <c r="CV268" s="2">
        <v>0.33509</v>
      </c>
      <c r="CW268" s="2">
        <v>3.5899999999999999E-3</v>
      </c>
      <c r="CX268" s="2">
        <v>2.7189999999999999E-2</v>
      </c>
      <c r="CY268" s="2">
        <v>5.2179999999999997E-2</v>
      </c>
      <c r="CZ268" s="2">
        <v>5.4299999999999999E-3</v>
      </c>
      <c r="DA268" s="2">
        <v>1.1860000000000001E-2</v>
      </c>
      <c r="DB268" s="2">
        <v>4.2970000000000001E-2</v>
      </c>
      <c r="DC268" s="2">
        <v>0.11298999999999999</v>
      </c>
      <c r="DD268" s="2">
        <v>8.9200000000000008E-3</v>
      </c>
      <c r="DE268" s="2">
        <v>1.6494200000000001</v>
      </c>
      <c r="DF268" s="2">
        <v>1.0970000000000001E-2</v>
      </c>
      <c r="DG268" s="2">
        <v>6.4099999999999999E-3</v>
      </c>
      <c r="DH268" s="2">
        <v>0.41454000000000002</v>
      </c>
    </row>
    <row r="269" spans="1:112" x14ac:dyDescent="0.15">
      <c r="A269" s="2" t="s">
        <v>378</v>
      </c>
      <c r="B269" s="2">
        <v>2.6732999999999998</v>
      </c>
      <c r="C269" s="2">
        <v>1.2543</v>
      </c>
      <c r="D269" s="2">
        <v>4.6354899999999999</v>
      </c>
      <c r="E269" s="2">
        <v>0.33760000000000001</v>
      </c>
      <c r="F269" s="2">
        <v>57.767899999999997</v>
      </c>
      <c r="G269" s="2">
        <v>17.342949999999998</v>
      </c>
      <c r="H269" s="2">
        <v>0.71557999999999999</v>
      </c>
      <c r="I269" s="2">
        <v>5.5399999999999998E-2</v>
      </c>
      <c r="J269" s="2">
        <v>6.3600000000000004E-2</v>
      </c>
      <c r="K269" s="2">
        <v>1.383E-2</v>
      </c>
      <c r="L269" s="2">
        <v>0.11063000000000001</v>
      </c>
      <c r="M269" s="2">
        <v>9.9260900000000003</v>
      </c>
      <c r="N269" s="2">
        <v>8.1227400000000003</v>
      </c>
      <c r="O269" s="2">
        <v>6.1359999999999998E-2</v>
      </c>
      <c r="P269" s="2">
        <v>0.57230999999999999</v>
      </c>
      <c r="Q269" s="2">
        <v>1.28762</v>
      </c>
      <c r="R269" s="2">
        <v>3.6089999999999997E-2</v>
      </c>
      <c r="S269" s="2">
        <v>0.14268</v>
      </c>
      <c r="T269" s="2">
        <v>1.7999999999999999E-2</v>
      </c>
      <c r="U269" s="2">
        <v>5.6169999999999998E-2</v>
      </c>
      <c r="V269" s="2">
        <v>0.32868000000000003</v>
      </c>
      <c r="W269" s="2">
        <v>1.452E-2</v>
      </c>
      <c r="X269" s="2">
        <v>3.2579999999999998E-2</v>
      </c>
      <c r="Y269" s="2">
        <v>6.1890000000000001E-2</v>
      </c>
      <c r="Z269" s="2">
        <v>2.5500000000000002E-3</v>
      </c>
      <c r="AA269" s="25">
        <v>0.28455999999999998</v>
      </c>
      <c r="AB269" s="25">
        <v>0.46006999999999998</v>
      </c>
      <c r="AC269" s="2">
        <v>0.1014</v>
      </c>
      <c r="AD269" s="2">
        <v>1.15E-2</v>
      </c>
      <c r="AE269" s="2">
        <v>3.4700000000000002E-2</v>
      </c>
      <c r="AF269" s="25">
        <v>8.0108999999999995</v>
      </c>
      <c r="AG269" s="2">
        <v>2.6198100000000002</v>
      </c>
      <c r="AH269" s="2">
        <v>2.3792399999999998</v>
      </c>
      <c r="AI269" s="2">
        <v>0.43467</v>
      </c>
      <c r="AJ269" s="2">
        <v>0.25790000000000002</v>
      </c>
      <c r="AK269" s="2">
        <v>0.12689</v>
      </c>
      <c r="AL269" s="2">
        <v>0.38967000000000002</v>
      </c>
      <c r="AM269" s="2">
        <v>0.27782000000000001</v>
      </c>
      <c r="AN269" s="2">
        <v>1.11E-2</v>
      </c>
      <c r="AO269" s="2">
        <v>3.1969999999999998E-2</v>
      </c>
      <c r="AP269" s="2">
        <v>0.51502999999999999</v>
      </c>
      <c r="AQ269" s="25">
        <v>9.6140000000000003E-2</v>
      </c>
      <c r="AR269" s="2">
        <v>3.2989999999999998E-2</v>
      </c>
      <c r="AS269" s="2">
        <v>5.4039999999999998E-2</v>
      </c>
      <c r="AT269" s="25">
        <v>0.20841999999999999</v>
      </c>
      <c r="AU269" s="2">
        <v>0.14421</v>
      </c>
      <c r="AV269" s="25">
        <v>1.1835500000000001</v>
      </c>
      <c r="AW269" s="2">
        <v>5.5399999999999998E-3</v>
      </c>
      <c r="AX269" s="2">
        <v>5</v>
      </c>
      <c r="AY269" s="2">
        <v>0.20069000000000001</v>
      </c>
      <c r="AZ269" s="2">
        <v>0.22101000000000001</v>
      </c>
      <c r="BA269" s="2">
        <v>1.5499999999999999E-3</v>
      </c>
      <c r="BB269" s="2">
        <v>0.55113999999999996</v>
      </c>
      <c r="BC269" s="2">
        <v>3.8739999999999997E-2</v>
      </c>
      <c r="BD269" s="2">
        <v>0.11593000000000001</v>
      </c>
      <c r="BE269" s="2">
        <v>0.11882</v>
      </c>
      <c r="BF269" s="2">
        <v>0.73465999999999998</v>
      </c>
      <c r="BG269" s="2">
        <v>0.84301999999999999</v>
      </c>
      <c r="BH269" s="2">
        <v>3.78E-2</v>
      </c>
      <c r="BI269" s="2">
        <v>0.28844999999999998</v>
      </c>
      <c r="BJ269" s="25">
        <v>0.25905</v>
      </c>
      <c r="BK269" s="2">
        <v>5</v>
      </c>
      <c r="BL269" s="2">
        <v>7.9020000000000007E-2</v>
      </c>
      <c r="BM269" s="2">
        <v>0.54869999999999997</v>
      </c>
      <c r="BN269" s="2">
        <v>0.62409999999999999</v>
      </c>
      <c r="BO269" s="25">
        <v>0.33344000000000001</v>
      </c>
      <c r="BP269" s="2">
        <v>6.4599999999999996E-3</v>
      </c>
      <c r="BQ269" s="2">
        <v>2.7830000000000001E-2</v>
      </c>
      <c r="BR269" s="2">
        <v>5.8290000000000002E-2</v>
      </c>
      <c r="BS269" s="2">
        <v>3.9050000000000001E-2</v>
      </c>
      <c r="BT269" s="2">
        <v>9.1E-4</v>
      </c>
      <c r="BU269" s="25">
        <v>0.17624000000000001</v>
      </c>
      <c r="BV269" s="2">
        <v>5.3743400000000001</v>
      </c>
      <c r="BW269" s="2">
        <v>0.13186</v>
      </c>
      <c r="BX269" s="2">
        <v>1.23E-3</v>
      </c>
      <c r="BY269" s="2">
        <v>0.10409</v>
      </c>
      <c r="BZ269" s="2">
        <v>0.19470000000000001</v>
      </c>
      <c r="CA269" s="25">
        <v>4.6223400000000003</v>
      </c>
      <c r="CB269" s="25">
        <v>17.100300000000001</v>
      </c>
      <c r="CC269" s="2">
        <v>1.64E-3</v>
      </c>
      <c r="CD269" s="2">
        <v>1.06E-3</v>
      </c>
      <c r="CE269" s="2">
        <v>5</v>
      </c>
      <c r="CF269" s="2">
        <v>4.9320000000000003E-2</v>
      </c>
      <c r="CG269" s="2">
        <v>2.5280300000000002</v>
      </c>
      <c r="CH269" s="2">
        <v>7.1300000000000002E-2</v>
      </c>
      <c r="CI269" s="2">
        <v>1.7902499999999999</v>
      </c>
      <c r="CJ269" s="2">
        <v>1.30644</v>
      </c>
      <c r="CK269" s="2">
        <v>0.60992000000000002</v>
      </c>
      <c r="CL269" s="2">
        <v>2.9299999999999999E-3</v>
      </c>
      <c r="CM269" s="2">
        <v>4.9050000000000003E-2</v>
      </c>
      <c r="CN269" s="2">
        <v>5</v>
      </c>
      <c r="CO269" s="2">
        <v>3.3400000000000001E-3</v>
      </c>
      <c r="CP269" s="2">
        <v>6.1519999999999998E-2</v>
      </c>
      <c r="CQ269" s="2">
        <v>0.13372999999999999</v>
      </c>
      <c r="CR269" s="2">
        <v>6.7379999999999995E-2</v>
      </c>
      <c r="CS269" s="2">
        <v>0.12579000000000001</v>
      </c>
      <c r="CT269" s="2">
        <v>4.4589999999999998E-2</v>
      </c>
      <c r="CU269" s="2">
        <v>5.9720000000000002E-2</v>
      </c>
      <c r="CV269" s="2">
        <v>0.33257999999999999</v>
      </c>
      <c r="CW269" s="2">
        <v>3.2100000000000002E-3</v>
      </c>
      <c r="CX269" s="2">
        <v>2.921E-2</v>
      </c>
      <c r="CY269" s="2">
        <v>4.8489999999999998E-2</v>
      </c>
      <c r="CZ269" s="2">
        <v>4.7099999999999998E-3</v>
      </c>
      <c r="DA269" s="2">
        <v>1.3469999999999999E-2</v>
      </c>
      <c r="DB269" s="2">
        <v>3.5929999999999997E-2</v>
      </c>
      <c r="DC269" s="2">
        <v>8.165E-2</v>
      </c>
      <c r="DD269" s="2">
        <v>6.8199999999999997E-3</v>
      </c>
      <c r="DE269" s="2">
        <v>0.85431000000000001</v>
      </c>
      <c r="DF269" s="2">
        <v>5.1999999999999998E-3</v>
      </c>
      <c r="DG269" s="2">
        <v>5.0800000000000003E-3</v>
      </c>
      <c r="DH269" s="2">
        <v>0.27403</v>
      </c>
    </row>
    <row r="270" spans="1:112" x14ac:dyDescent="0.15">
      <c r="A270" s="2" t="s">
        <v>379</v>
      </c>
      <c r="B270" s="2">
        <v>2.3416000000000001</v>
      </c>
      <c r="C270" s="2">
        <v>0.76876999999999995</v>
      </c>
      <c r="D270" s="2">
        <v>4.1085900000000004</v>
      </c>
      <c r="E270" s="2">
        <v>8.9870000000000005E-2</v>
      </c>
      <c r="F270" s="2">
        <v>41.506189999999997</v>
      </c>
      <c r="G270" s="2">
        <v>10.596270000000001</v>
      </c>
      <c r="H270" s="2">
        <v>0.70794999999999997</v>
      </c>
      <c r="I270" s="2">
        <v>6.3600000000000004E-2</v>
      </c>
      <c r="J270" s="2">
        <v>2.8900000000000002E-3</v>
      </c>
      <c r="K270" s="2">
        <v>9.9900000000000006E-3</v>
      </c>
      <c r="L270" s="2">
        <v>7.0379999999999998E-2</v>
      </c>
      <c r="M270" s="2">
        <v>5.2208199999999998</v>
      </c>
      <c r="N270" s="2">
        <v>3.77806</v>
      </c>
      <c r="O270" s="2">
        <v>2.8209999999999999E-2</v>
      </c>
      <c r="P270" s="2">
        <v>0.41930000000000001</v>
      </c>
      <c r="Q270" s="2">
        <v>1.5141500000000001</v>
      </c>
      <c r="R270" s="2">
        <v>8.7609999999999993E-2</v>
      </c>
      <c r="S270" s="2">
        <v>7.6910000000000006E-2</v>
      </c>
      <c r="T270" s="2">
        <v>1.5859999999999999E-2</v>
      </c>
      <c r="U270" s="2">
        <v>7.5170000000000001E-2</v>
      </c>
      <c r="V270" s="2">
        <v>0.27717999999999998</v>
      </c>
      <c r="W270" s="2">
        <v>4.5700000000000003E-3</v>
      </c>
      <c r="X270" s="2">
        <v>1.162E-2</v>
      </c>
      <c r="Y270" s="2">
        <v>2.3709999999999998E-2</v>
      </c>
      <c r="Z270" s="2">
        <v>1.32E-3</v>
      </c>
      <c r="AA270" s="25">
        <v>8.2970000000000002E-2</v>
      </c>
      <c r="AB270" s="25">
        <v>0.43846000000000002</v>
      </c>
      <c r="AC270" s="2">
        <v>8.9219999999999994E-2</v>
      </c>
      <c r="AD270" s="2">
        <v>2.31E-3</v>
      </c>
      <c r="AE270" s="2">
        <v>1.2699999999999999E-2</v>
      </c>
      <c r="AF270" s="25">
        <v>4.2625700000000002</v>
      </c>
      <c r="AG270" s="2">
        <v>0.82023999999999997</v>
      </c>
      <c r="AH270" s="2">
        <v>1.4353800000000001</v>
      </c>
      <c r="AI270" s="2">
        <v>0.25222</v>
      </c>
      <c r="AJ270" s="2">
        <v>0.15543000000000001</v>
      </c>
      <c r="AK270" s="2">
        <v>7.6380000000000003E-2</v>
      </c>
      <c r="AL270" s="2">
        <v>0.30726999999999999</v>
      </c>
      <c r="AM270" s="2">
        <v>0.16527</v>
      </c>
      <c r="AN270" s="2">
        <v>7.3299999999999997E-3</v>
      </c>
      <c r="AO270" s="2">
        <v>1.1010000000000001E-2</v>
      </c>
      <c r="AP270" s="2">
        <v>0.30513000000000001</v>
      </c>
      <c r="AQ270" s="25">
        <v>5.0200000000000002E-2</v>
      </c>
      <c r="AR270" s="2">
        <v>1.575E-2</v>
      </c>
      <c r="AS270" s="2">
        <v>4.8939999999999997E-2</v>
      </c>
      <c r="AT270" s="25">
        <v>0.22284999999999999</v>
      </c>
      <c r="AU270" s="2">
        <v>7.0470000000000005E-2</v>
      </c>
      <c r="AV270" s="25">
        <v>1.0563899999999999</v>
      </c>
      <c r="AW270" s="2">
        <v>3.8999999999999998E-3</v>
      </c>
      <c r="AX270" s="2">
        <v>5</v>
      </c>
      <c r="AY270" s="2">
        <v>0.17324000000000001</v>
      </c>
      <c r="AZ270" s="2">
        <v>0.12989000000000001</v>
      </c>
      <c r="BA270" s="2">
        <v>5.28E-3</v>
      </c>
      <c r="BB270" s="2">
        <v>0.21471000000000001</v>
      </c>
      <c r="BC270" s="2">
        <v>1.898E-2</v>
      </c>
      <c r="BD270" s="2">
        <v>7.0970000000000005E-2</v>
      </c>
      <c r="BE270" s="2">
        <v>0.11343</v>
      </c>
      <c r="BF270" s="2">
        <v>0.89946999999999999</v>
      </c>
      <c r="BG270" s="2">
        <v>0.54217000000000004</v>
      </c>
      <c r="BH270" s="2">
        <v>1.6910000000000001E-2</v>
      </c>
      <c r="BI270" s="2">
        <v>0.21218000000000001</v>
      </c>
      <c r="BJ270" s="25">
        <v>0.31641999999999998</v>
      </c>
      <c r="BK270" s="2">
        <v>5</v>
      </c>
      <c r="BL270" s="2">
        <v>6.7449999999999996E-2</v>
      </c>
      <c r="BM270" s="2">
        <v>0.21551999999999999</v>
      </c>
      <c r="BN270" s="2">
        <v>0.36199999999999999</v>
      </c>
      <c r="BO270" s="25">
        <v>0.21668999999999999</v>
      </c>
      <c r="BP270" s="2">
        <v>5.6999999999999998E-4</v>
      </c>
      <c r="BQ270" s="2">
        <v>1.206E-2</v>
      </c>
      <c r="BR270" s="2">
        <v>3.2169999999999997E-2</v>
      </c>
      <c r="BS270" s="2">
        <v>1.8919999999999999E-2</v>
      </c>
      <c r="BT270" s="2">
        <v>6.8999999999999997E-4</v>
      </c>
      <c r="BU270" s="25">
        <v>0.13335</v>
      </c>
      <c r="BV270" s="2">
        <v>2.61443</v>
      </c>
      <c r="BW270" s="2">
        <v>8.2239999999999994E-2</v>
      </c>
      <c r="BX270" s="2">
        <v>8.8000000000000003E-4</v>
      </c>
      <c r="BY270" s="2">
        <v>5.3940000000000002E-2</v>
      </c>
      <c r="BZ270" s="2">
        <v>8.1320000000000003E-2</v>
      </c>
      <c r="CA270" s="25">
        <v>4.4792199999999998</v>
      </c>
      <c r="CB270" s="25">
        <v>12.21063</v>
      </c>
      <c r="CC270" s="2">
        <v>1.23E-3</v>
      </c>
      <c r="CD270" s="2">
        <v>4.0000000000000002E-4</v>
      </c>
      <c r="CE270" s="2">
        <v>5</v>
      </c>
      <c r="CF270" s="2">
        <v>4.6269999999999999E-2</v>
      </c>
      <c r="CG270" s="2">
        <v>2.3924799999999999</v>
      </c>
      <c r="CH270" s="2">
        <v>5.6950000000000001E-2</v>
      </c>
      <c r="CI270" s="2">
        <v>1.4673799999999999</v>
      </c>
      <c r="CJ270" s="2">
        <v>1.0205900000000001</v>
      </c>
      <c r="CK270" s="2">
        <v>0.39822999999999997</v>
      </c>
      <c r="CL270" s="2">
        <v>2.31E-3</v>
      </c>
      <c r="CM270" s="2">
        <v>4.3889999999999998E-2</v>
      </c>
      <c r="CN270" s="2">
        <v>5</v>
      </c>
      <c r="CO270" s="2">
        <v>4.3200000000000001E-3</v>
      </c>
      <c r="CP270" s="2">
        <v>5.7700000000000001E-2</v>
      </c>
      <c r="CQ270" s="2">
        <v>0.11345</v>
      </c>
      <c r="CR270" s="2">
        <v>5.7540000000000001E-2</v>
      </c>
      <c r="CS270" s="2">
        <v>0.10031</v>
      </c>
      <c r="CT270" s="2">
        <v>3.4189999999999998E-2</v>
      </c>
      <c r="CU270" s="2">
        <v>5.2339999999999998E-2</v>
      </c>
      <c r="CV270" s="2">
        <v>0.26099</v>
      </c>
      <c r="CW270" s="2">
        <v>3.15E-3</v>
      </c>
      <c r="CX270" s="2">
        <v>2.112E-2</v>
      </c>
      <c r="CY270" s="2">
        <v>4.1709999999999997E-2</v>
      </c>
      <c r="CZ270" s="2">
        <v>4.6899999999999997E-3</v>
      </c>
      <c r="DA270" s="2">
        <v>1.065E-2</v>
      </c>
      <c r="DB270" s="2">
        <v>3.474E-2</v>
      </c>
      <c r="DC270" s="2">
        <v>9.1679999999999998E-2</v>
      </c>
      <c r="DD270" s="2">
        <v>8.4200000000000004E-3</v>
      </c>
      <c r="DE270" s="2">
        <v>0.72926000000000002</v>
      </c>
      <c r="DF270" s="2">
        <v>7.0600000000000003E-3</v>
      </c>
      <c r="DG270" s="2">
        <v>4.79E-3</v>
      </c>
      <c r="DH270" s="2">
        <v>0.28183000000000002</v>
      </c>
    </row>
    <row r="271" spans="1:112" x14ac:dyDescent="0.15">
      <c r="A271" s="2" t="s">
        <v>380</v>
      </c>
      <c r="B271" s="2">
        <v>3.6049000000000002</v>
      </c>
      <c r="C271" s="2">
        <v>0.82465999999999995</v>
      </c>
      <c r="D271" s="2">
        <v>6.3120700000000003</v>
      </c>
      <c r="E271" s="2">
        <v>9.6360000000000001E-2</v>
      </c>
      <c r="F271" s="2">
        <v>41.039729999999999</v>
      </c>
      <c r="G271" s="2">
        <v>9.6274200000000008</v>
      </c>
      <c r="H271" s="2">
        <v>0.84769000000000005</v>
      </c>
      <c r="I271" s="2">
        <v>3.6240000000000001E-2</v>
      </c>
      <c r="J271" s="2">
        <v>4.2130000000000001E-2</v>
      </c>
      <c r="K271" s="2">
        <v>0</v>
      </c>
      <c r="L271" s="2">
        <v>8.1030000000000005E-2</v>
      </c>
      <c r="M271" s="2">
        <v>4.2037599999999999</v>
      </c>
      <c r="N271" s="2">
        <v>2.6636000000000002</v>
      </c>
      <c r="O271" s="2">
        <v>5.2670000000000002E-2</v>
      </c>
      <c r="P271" s="2">
        <v>0.62316000000000005</v>
      </c>
      <c r="Q271" s="2">
        <v>2.3055099999999999</v>
      </c>
      <c r="R271" s="2">
        <v>1.111E-2</v>
      </c>
      <c r="S271" s="2">
        <v>0.10335</v>
      </c>
      <c r="T271" s="2">
        <v>1.9529999999999999E-2</v>
      </c>
      <c r="U271" s="2">
        <v>3.0269999999999998E-2</v>
      </c>
      <c r="V271" s="2">
        <v>0.34065000000000001</v>
      </c>
      <c r="W271" s="2">
        <v>1.2869999999999999E-2</v>
      </c>
      <c r="X271" s="2">
        <v>1.227E-2</v>
      </c>
      <c r="Y271" s="2">
        <v>4.4540000000000003E-2</v>
      </c>
      <c r="Z271" s="2">
        <v>2.0100000000000001E-3</v>
      </c>
      <c r="AA271" s="25">
        <v>0.34592000000000001</v>
      </c>
      <c r="AB271" s="25">
        <v>0.73040000000000005</v>
      </c>
      <c r="AC271" s="2">
        <v>9.2259999999999995E-2</v>
      </c>
      <c r="AD271" s="2">
        <v>5.4099999999999999E-3</v>
      </c>
      <c r="AE271" s="2">
        <v>2.102E-2</v>
      </c>
      <c r="AF271" s="25">
        <v>5.6391499999999999</v>
      </c>
      <c r="AG271" s="2">
        <v>0.99292000000000002</v>
      </c>
      <c r="AH271" s="2">
        <v>1.5172300000000001</v>
      </c>
      <c r="AI271" s="2">
        <v>0.19903000000000001</v>
      </c>
      <c r="AJ271" s="2">
        <v>0.19488</v>
      </c>
      <c r="AK271" s="2">
        <v>8.5739999999999997E-2</v>
      </c>
      <c r="AL271" s="2">
        <v>0.2389</v>
      </c>
      <c r="AM271" s="2">
        <v>0.15661</v>
      </c>
      <c r="AN271" s="2">
        <v>1.393E-2</v>
      </c>
      <c r="AO271" s="2">
        <v>2.102E-2</v>
      </c>
      <c r="AP271" s="2">
        <v>0.29066999999999998</v>
      </c>
      <c r="AQ271" s="25">
        <v>0.1585</v>
      </c>
      <c r="AR271" s="2">
        <v>1.8370000000000001E-2</v>
      </c>
      <c r="AS271" s="2">
        <v>8.5949999999999999E-2</v>
      </c>
      <c r="AT271" s="25">
        <v>0.36254999999999998</v>
      </c>
      <c r="AU271" s="2">
        <v>8.5760000000000003E-2</v>
      </c>
      <c r="AV271" s="25">
        <v>0.86700999999999995</v>
      </c>
      <c r="AW271" s="2">
        <v>5.7499999999999999E-3</v>
      </c>
      <c r="AX271" s="2">
        <v>5</v>
      </c>
      <c r="AY271" s="2">
        <v>0.15090000000000001</v>
      </c>
      <c r="AZ271" s="2">
        <v>0.22706999999999999</v>
      </c>
      <c r="BA271" s="2">
        <v>1.3799999999999999E-3</v>
      </c>
      <c r="BB271" s="2">
        <v>0.17205999999999999</v>
      </c>
      <c r="BC271" s="2">
        <v>2.9100000000000001E-2</v>
      </c>
      <c r="BD271" s="2">
        <v>7.1720000000000006E-2</v>
      </c>
      <c r="BE271" s="2">
        <v>0.12005</v>
      </c>
      <c r="BF271" s="2">
        <v>0.65276000000000001</v>
      </c>
      <c r="BG271" s="2">
        <v>0.52503999999999995</v>
      </c>
      <c r="BH271" s="2">
        <v>1.7420000000000001E-2</v>
      </c>
      <c r="BI271" s="2">
        <v>0.1391</v>
      </c>
      <c r="BJ271" s="25">
        <v>0.29117999999999999</v>
      </c>
      <c r="BK271" s="2">
        <v>5</v>
      </c>
      <c r="BL271" s="2">
        <v>4.5240000000000002E-2</v>
      </c>
      <c r="BM271" s="2">
        <v>0.15504999999999999</v>
      </c>
      <c r="BN271" s="2">
        <v>0.24593000000000001</v>
      </c>
      <c r="BO271" s="25">
        <v>0.44072</v>
      </c>
      <c r="BP271" s="2">
        <v>2.9099999999999998E-3</v>
      </c>
      <c r="BQ271" s="2">
        <v>1.4409999999999999E-2</v>
      </c>
      <c r="BR271" s="2">
        <v>2.5229999999999999E-2</v>
      </c>
      <c r="BS271" s="2">
        <v>7.9699999999999997E-3</v>
      </c>
      <c r="BT271" s="2">
        <v>1.4999999999999999E-4</v>
      </c>
      <c r="BU271" s="25">
        <v>9.2069999999999999E-2</v>
      </c>
      <c r="BV271" s="2">
        <v>1.53867</v>
      </c>
      <c r="BW271" s="2">
        <v>8.5599999999999996E-2</v>
      </c>
      <c r="BX271" s="2">
        <v>2.48E-3</v>
      </c>
      <c r="BY271" s="2">
        <v>4.156E-2</v>
      </c>
      <c r="BZ271" s="2">
        <v>6.1690000000000002E-2</v>
      </c>
      <c r="CA271" s="25">
        <v>6.8122699999999998</v>
      </c>
      <c r="CB271" s="25">
        <v>9.4103100000000008</v>
      </c>
      <c r="CC271" s="2">
        <v>1.34E-3</v>
      </c>
      <c r="CD271" s="2">
        <v>2.1299999999999999E-3</v>
      </c>
      <c r="CE271" s="2">
        <v>5</v>
      </c>
      <c r="CF271" s="2">
        <v>2.911E-2</v>
      </c>
      <c r="CG271" s="2">
        <v>0.61709000000000003</v>
      </c>
      <c r="CH271" s="2">
        <v>7.9899999999999999E-2</v>
      </c>
      <c r="CI271" s="2">
        <v>0.41099999999999998</v>
      </c>
      <c r="CJ271" s="2">
        <v>0.36592000000000002</v>
      </c>
      <c r="CK271" s="2">
        <v>0.10360999999999999</v>
      </c>
      <c r="CL271" s="2">
        <v>2.3500000000000001E-3</v>
      </c>
      <c r="CM271" s="2">
        <v>2.2859999999999998E-2</v>
      </c>
      <c r="CN271" s="2">
        <v>5</v>
      </c>
      <c r="CO271" s="2">
        <v>1.5299999999999999E-3</v>
      </c>
      <c r="CP271" s="2">
        <v>3.8929999999999999E-2</v>
      </c>
      <c r="CQ271" s="2">
        <v>7.9420000000000004E-2</v>
      </c>
      <c r="CR271" s="2">
        <v>3.2039999999999999E-2</v>
      </c>
      <c r="CS271" s="2">
        <v>5.7149999999999999E-2</v>
      </c>
      <c r="CT271" s="2">
        <v>2.1069999999999998E-2</v>
      </c>
      <c r="CU271" s="2">
        <v>3.8420000000000003E-2</v>
      </c>
      <c r="CV271" s="2">
        <v>0.16138</v>
      </c>
      <c r="CW271" s="2">
        <v>1.07E-3</v>
      </c>
      <c r="CX271" s="2">
        <v>2.1139999999999999E-2</v>
      </c>
      <c r="CY271" s="2">
        <v>2.6630000000000001E-2</v>
      </c>
      <c r="CZ271" s="2">
        <v>3.9300000000000003E-3</v>
      </c>
      <c r="DA271" s="2">
        <v>7.3000000000000001E-3</v>
      </c>
      <c r="DB271" s="2">
        <v>2.3259999999999999E-2</v>
      </c>
      <c r="DC271" s="2">
        <v>6.0380000000000003E-2</v>
      </c>
      <c r="DD271" s="2">
        <v>5.96E-3</v>
      </c>
      <c r="DE271" s="2">
        <v>3.1591999999999998</v>
      </c>
      <c r="DF271" s="2">
        <v>7.7600000000000004E-3</v>
      </c>
      <c r="DG271" s="2">
        <v>3.48E-3</v>
      </c>
      <c r="DH271" s="2">
        <v>0.42285</v>
      </c>
    </row>
    <row r="272" spans="1:112" x14ac:dyDescent="0.15">
      <c r="A272" s="2" t="s">
        <v>381</v>
      </c>
      <c r="B272" s="2">
        <v>3.6106699999999998</v>
      </c>
      <c r="C272" s="2">
        <v>1.1879900000000001</v>
      </c>
      <c r="D272" s="2">
        <v>4.7613300000000001</v>
      </c>
      <c r="E272" s="2">
        <v>0.11164</v>
      </c>
      <c r="F272" s="2">
        <v>32.293340000000001</v>
      </c>
      <c r="G272" s="2">
        <v>7.8118999999999996</v>
      </c>
      <c r="H272" s="2">
        <v>0.70989000000000002</v>
      </c>
      <c r="I272" s="2">
        <v>2.5489999999999999E-2</v>
      </c>
      <c r="J272" s="2">
        <v>1.8380000000000001E-2</v>
      </c>
      <c r="K272" s="2">
        <v>0</v>
      </c>
      <c r="L272" s="2">
        <v>5.425E-2</v>
      </c>
      <c r="M272" s="2">
        <v>3.4113799999999999</v>
      </c>
      <c r="N272" s="2">
        <v>2.2581899999999999</v>
      </c>
      <c r="O272" s="2">
        <v>5.2650000000000002E-2</v>
      </c>
      <c r="P272" s="2">
        <v>0.39423000000000002</v>
      </c>
      <c r="Q272" s="2">
        <v>1.1396299999999999</v>
      </c>
      <c r="R272" s="2">
        <v>1.5699999999999999E-2</v>
      </c>
      <c r="S272" s="2">
        <v>9.869E-2</v>
      </c>
      <c r="T272" s="2">
        <v>1.274E-2</v>
      </c>
      <c r="U272" s="2">
        <v>3.4229999999999997E-2</v>
      </c>
      <c r="V272" s="2">
        <v>0.31563999999999998</v>
      </c>
      <c r="W272" s="2">
        <v>6.2599999999999999E-3</v>
      </c>
      <c r="X272" s="2">
        <v>1.086E-2</v>
      </c>
      <c r="Y272" s="2">
        <v>9.92E-3</v>
      </c>
      <c r="Z272" s="2">
        <v>1.31E-3</v>
      </c>
      <c r="AA272" s="25">
        <v>0.30314999999999998</v>
      </c>
      <c r="AB272" s="25">
        <v>0.89971000000000001</v>
      </c>
      <c r="AC272" s="2">
        <v>9.6640000000000004E-2</v>
      </c>
      <c r="AD272" s="2">
        <v>3.5000000000000001E-3</v>
      </c>
      <c r="AE272" s="2">
        <v>2.0979999999999999E-2</v>
      </c>
      <c r="AF272" s="25">
        <v>5.5926999999999998</v>
      </c>
      <c r="AG272" s="2">
        <v>0.75321000000000005</v>
      </c>
      <c r="AH272" s="2">
        <v>1.1546799999999999</v>
      </c>
      <c r="AI272" s="2">
        <v>0.12397</v>
      </c>
      <c r="AJ272" s="2">
        <v>0.14452000000000001</v>
      </c>
      <c r="AK272" s="2">
        <v>7.0930000000000007E-2</v>
      </c>
      <c r="AL272" s="2">
        <v>0.20568</v>
      </c>
      <c r="AM272" s="2">
        <v>0.12384000000000001</v>
      </c>
      <c r="AN272" s="2">
        <v>1.0580000000000001E-2</v>
      </c>
      <c r="AO272" s="2">
        <v>1.443E-2</v>
      </c>
      <c r="AP272" s="2">
        <v>0.27506000000000003</v>
      </c>
      <c r="AQ272" s="25">
        <v>0.18715999999999999</v>
      </c>
      <c r="AR272" s="2">
        <v>1.7149999999999999E-2</v>
      </c>
      <c r="AS272" s="2">
        <v>8.9039999999999994E-2</v>
      </c>
      <c r="AT272" s="25">
        <v>0.40447</v>
      </c>
      <c r="AU272" s="2">
        <v>8.5860000000000006E-2</v>
      </c>
      <c r="AV272" s="25">
        <v>0.88153999999999999</v>
      </c>
      <c r="AW272" s="2">
        <v>4.7999999999999996E-3</v>
      </c>
      <c r="AX272" s="2">
        <v>5</v>
      </c>
      <c r="AY272" s="2">
        <v>0.11332</v>
      </c>
      <c r="AZ272" s="2">
        <v>0.19295999999999999</v>
      </c>
      <c r="BA272" s="2">
        <v>3.7699999999999999E-3</v>
      </c>
      <c r="BB272" s="2">
        <v>0.14535000000000001</v>
      </c>
      <c r="BC272" s="2">
        <v>2.154E-2</v>
      </c>
      <c r="BD272" s="2">
        <v>5.3310000000000003E-2</v>
      </c>
      <c r="BE272" s="2">
        <v>0.11718000000000001</v>
      </c>
      <c r="BF272" s="2">
        <v>0.50073000000000001</v>
      </c>
      <c r="BG272" s="2">
        <v>0.50580000000000003</v>
      </c>
      <c r="BH272" s="2">
        <v>1.2330000000000001E-2</v>
      </c>
      <c r="BI272" s="2">
        <v>0.16020000000000001</v>
      </c>
      <c r="BJ272" s="25">
        <v>0.73829999999999996</v>
      </c>
      <c r="BK272" s="2">
        <v>5</v>
      </c>
      <c r="BL272" s="2">
        <v>4.0770000000000001E-2</v>
      </c>
      <c r="BM272" s="2">
        <v>0.11819</v>
      </c>
      <c r="BN272" s="2">
        <v>0.20712</v>
      </c>
      <c r="BO272" s="25">
        <v>0.32617000000000002</v>
      </c>
      <c r="BP272" s="2">
        <v>2.3800000000000002E-3</v>
      </c>
      <c r="BQ272" s="2">
        <v>9.7000000000000003E-3</v>
      </c>
      <c r="BR272" s="2">
        <v>1.8429999999999998E-2</v>
      </c>
      <c r="BS272" s="2">
        <v>2.017E-2</v>
      </c>
      <c r="BT272" s="2">
        <v>3.1800000000000001E-3</v>
      </c>
      <c r="BU272" s="25">
        <v>8.727E-2</v>
      </c>
      <c r="BV272" s="2">
        <v>1.26031</v>
      </c>
      <c r="BW272" s="2">
        <v>7.4899999999999994E-2</v>
      </c>
      <c r="BX272" s="2">
        <v>3.0699999999999998E-3</v>
      </c>
      <c r="BY272" s="2">
        <v>3.2259999999999997E-2</v>
      </c>
      <c r="BZ272" s="2">
        <v>5.0810000000000001E-2</v>
      </c>
      <c r="CA272" s="25">
        <v>8.2644800000000007</v>
      </c>
      <c r="CB272" s="25">
        <v>9.9235799999999994</v>
      </c>
      <c r="CC272" s="2">
        <v>1.82E-3</v>
      </c>
      <c r="CD272" s="2">
        <v>7.5000000000000002E-4</v>
      </c>
      <c r="CE272" s="2">
        <v>5</v>
      </c>
      <c r="CF272" s="2">
        <v>2.409E-2</v>
      </c>
      <c r="CG272" s="2">
        <v>0.58748</v>
      </c>
      <c r="CH272" s="2">
        <v>7.6910000000000006E-2</v>
      </c>
      <c r="CI272" s="2">
        <v>0.39412999999999998</v>
      </c>
      <c r="CJ272" s="2">
        <v>0.36392000000000002</v>
      </c>
      <c r="CK272" s="2">
        <v>8.0879999999999994E-2</v>
      </c>
      <c r="CL272" s="2">
        <v>2.14E-3</v>
      </c>
      <c r="CM272" s="2">
        <v>2.0879999999999999E-2</v>
      </c>
      <c r="CN272" s="2">
        <v>5</v>
      </c>
      <c r="CO272" s="2">
        <v>2.6700000000000001E-3</v>
      </c>
      <c r="CP272" s="2">
        <v>3.6650000000000002E-2</v>
      </c>
      <c r="CQ272" s="2">
        <v>7.3330000000000006E-2</v>
      </c>
      <c r="CR272" s="2">
        <v>3.2919999999999998E-2</v>
      </c>
      <c r="CS272" s="2">
        <v>5.7020000000000001E-2</v>
      </c>
      <c r="CT272" s="2">
        <v>2.104E-2</v>
      </c>
      <c r="CU272" s="2">
        <v>3.9320000000000001E-2</v>
      </c>
      <c r="CV272" s="2">
        <v>0.16311</v>
      </c>
      <c r="CW272" s="2">
        <v>1.82E-3</v>
      </c>
      <c r="CX272" s="2">
        <v>1.8839999999999999E-2</v>
      </c>
      <c r="CY272" s="2">
        <v>2.6880000000000001E-2</v>
      </c>
      <c r="CZ272" s="2">
        <v>5.2300000000000003E-3</v>
      </c>
      <c r="DA272" s="2">
        <v>9.3100000000000006E-3</v>
      </c>
      <c r="DB272" s="2">
        <v>2.7449999999999999E-2</v>
      </c>
      <c r="DC272" s="2">
        <v>7.1309999999999998E-2</v>
      </c>
      <c r="DD272" s="2">
        <v>6.2599999999999999E-3</v>
      </c>
      <c r="DE272" s="2">
        <v>1.8015399999999999</v>
      </c>
      <c r="DF272" s="2">
        <v>1.004E-2</v>
      </c>
      <c r="DG272" s="2">
        <v>1.0279999999999999E-2</v>
      </c>
      <c r="DH272" s="2">
        <v>0.39809</v>
      </c>
    </row>
    <row r="273" spans="1:112" x14ac:dyDescent="0.15">
      <c r="A273" s="2" t="s">
        <v>382</v>
      </c>
      <c r="B273" s="2">
        <v>3.2471700000000001</v>
      </c>
      <c r="C273" s="2">
        <v>1.0775600000000001</v>
      </c>
      <c r="D273" s="2">
        <v>5.2343200000000003</v>
      </c>
      <c r="E273" s="2">
        <v>0.21198</v>
      </c>
      <c r="F273" s="2">
        <v>48.157200000000003</v>
      </c>
      <c r="G273" s="2">
        <v>11.831519999999999</v>
      </c>
      <c r="H273" s="2">
        <v>0.70816000000000001</v>
      </c>
      <c r="I273" s="2">
        <v>2.853E-2</v>
      </c>
      <c r="J273" s="2">
        <v>3.3419999999999998E-2</v>
      </c>
      <c r="K273" s="2">
        <v>0</v>
      </c>
      <c r="L273" s="2">
        <v>6.2979999999999994E-2</v>
      </c>
      <c r="M273" s="2">
        <v>5.3388999999999998</v>
      </c>
      <c r="N273" s="2">
        <v>3.6090399999999998</v>
      </c>
      <c r="O273" s="2">
        <v>3.8030000000000001E-2</v>
      </c>
      <c r="P273" s="2">
        <v>0.44672000000000001</v>
      </c>
      <c r="Q273" s="2">
        <v>1.05823</v>
      </c>
      <c r="R273" s="2">
        <v>1.34E-2</v>
      </c>
      <c r="S273" s="2">
        <v>0.1822</v>
      </c>
      <c r="T273" s="2">
        <v>1.009E-2</v>
      </c>
      <c r="U273" s="2">
        <v>2.086E-2</v>
      </c>
      <c r="V273" s="2">
        <v>0.30854999999999999</v>
      </c>
      <c r="W273" s="2">
        <v>9.2099999999999994E-3</v>
      </c>
      <c r="X273" s="2">
        <v>1.1950000000000001E-2</v>
      </c>
      <c r="Y273" s="2">
        <v>3.7679999999999998E-2</v>
      </c>
      <c r="Z273" s="2">
        <v>0</v>
      </c>
      <c r="AA273" s="25">
        <v>0.38851999999999998</v>
      </c>
      <c r="AB273" s="25">
        <v>0.64641999999999999</v>
      </c>
      <c r="AC273" s="2">
        <v>9.6339999999999995E-2</v>
      </c>
      <c r="AD273" s="2">
        <v>1.4499999999999999E-3</v>
      </c>
      <c r="AE273" s="2">
        <v>1.6230000000000001E-2</v>
      </c>
      <c r="AF273" s="25">
        <v>4.5859399999999999</v>
      </c>
      <c r="AG273" s="2">
        <v>1.28159</v>
      </c>
      <c r="AH273" s="2">
        <v>1.3062199999999999</v>
      </c>
      <c r="AI273" s="2">
        <v>0.14530999999999999</v>
      </c>
      <c r="AJ273" s="2">
        <v>0.15260000000000001</v>
      </c>
      <c r="AK273" s="2">
        <v>7.3319999999999996E-2</v>
      </c>
      <c r="AL273" s="2">
        <v>0.20330000000000001</v>
      </c>
      <c r="AM273" s="2">
        <v>0.12089</v>
      </c>
      <c r="AN273" s="2">
        <v>1.175E-2</v>
      </c>
      <c r="AO273" s="2">
        <v>1.951E-2</v>
      </c>
      <c r="AP273" s="2">
        <v>0.25872000000000001</v>
      </c>
      <c r="AQ273" s="25">
        <v>6.6170000000000007E-2</v>
      </c>
      <c r="AR273" s="2">
        <v>2.0219999999999998E-2</v>
      </c>
      <c r="AS273" s="2">
        <v>8.5680000000000006E-2</v>
      </c>
      <c r="AT273" s="25">
        <v>0.39121</v>
      </c>
      <c r="AU273" s="2">
        <v>7.4469999999999995E-2</v>
      </c>
      <c r="AV273" s="25">
        <v>0.83296000000000003</v>
      </c>
      <c r="AW273" s="2">
        <v>6.7000000000000002E-4</v>
      </c>
      <c r="AX273" s="2">
        <v>5</v>
      </c>
      <c r="AY273" s="2">
        <v>0.11802</v>
      </c>
      <c r="AZ273" s="2">
        <v>0.17438999999999999</v>
      </c>
      <c r="BA273" s="2">
        <v>1.57E-3</v>
      </c>
      <c r="BB273" s="2">
        <v>0.19571</v>
      </c>
      <c r="BC273" s="2">
        <v>2.283E-2</v>
      </c>
      <c r="BD273" s="2">
        <v>5.4789999999999998E-2</v>
      </c>
      <c r="BE273" s="2">
        <v>0.11525000000000001</v>
      </c>
      <c r="BF273" s="2">
        <v>0.49880999999999998</v>
      </c>
      <c r="BG273" s="2">
        <v>0.51697000000000004</v>
      </c>
      <c r="BH273" s="2">
        <v>1.404E-2</v>
      </c>
      <c r="BI273" s="2">
        <v>0.13333999999999999</v>
      </c>
      <c r="BJ273" s="25">
        <v>0.19209999999999999</v>
      </c>
      <c r="BK273" s="2">
        <v>5</v>
      </c>
      <c r="BL273" s="2">
        <v>4.3999999999999997E-2</v>
      </c>
      <c r="BM273" s="2">
        <v>0.17952000000000001</v>
      </c>
      <c r="BN273" s="2">
        <v>0.26132</v>
      </c>
      <c r="BO273" s="25">
        <v>0.2666</v>
      </c>
      <c r="BP273" s="2">
        <v>2.82E-3</v>
      </c>
      <c r="BQ273" s="2">
        <v>1.162E-2</v>
      </c>
      <c r="BR273" s="2">
        <v>2.1190000000000001E-2</v>
      </c>
      <c r="BS273" s="2">
        <v>1.43E-2</v>
      </c>
      <c r="BT273" s="2">
        <v>1.56E-3</v>
      </c>
      <c r="BU273" s="25">
        <v>9.5030000000000003E-2</v>
      </c>
      <c r="BV273" s="2">
        <v>1.8089900000000001</v>
      </c>
      <c r="BW273" s="2">
        <v>7.7299999999999994E-2</v>
      </c>
      <c r="BX273" s="2">
        <v>1.9000000000000001E-4</v>
      </c>
      <c r="BY273" s="2">
        <v>4.1309999999999999E-2</v>
      </c>
      <c r="BZ273" s="2">
        <v>6.9180000000000005E-2</v>
      </c>
      <c r="CA273" s="25">
        <v>6.66622</v>
      </c>
      <c r="CB273" s="25">
        <v>10.514480000000001</v>
      </c>
      <c r="CC273" s="2">
        <v>4.6999999999999999E-4</v>
      </c>
      <c r="CD273" s="2">
        <v>5.5999999999999995E-4</v>
      </c>
      <c r="CE273" s="2">
        <v>5</v>
      </c>
      <c r="CF273" s="2">
        <v>2.7150000000000001E-2</v>
      </c>
      <c r="CG273" s="2">
        <v>0.62387000000000004</v>
      </c>
      <c r="CH273" s="2">
        <v>5.9580000000000001E-2</v>
      </c>
      <c r="CI273" s="2">
        <v>0.44779999999999998</v>
      </c>
      <c r="CJ273" s="2">
        <v>0.40560000000000002</v>
      </c>
      <c r="CK273" s="2">
        <v>0.15253</v>
      </c>
      <c r="CL273" s="2">
        <v>3.5599999999999998E-3</v>
      </c>
      <c r="CM273" s="2">
        <v>2.247E-2</v>
      </c>
      <c r="CN273" s="2">
        <v>5</v>
      </c>
      <c r="CO273" s="2">
        <v>2.7599999999999999E-3</v>
      </c>
      <c r="CP273" s="2">
        <v>3.449E-2</v>
      </c>
      <c r="CQ273" s="2">
        <v>6.6960000000000006E-2</v>
      </c>
      <c r="CR273" s="2">
        <v>3.1730000000000001E-2</v>
      </c>
      <c r="CS273" s="2">
        <v>5.8560000000000001E-2</v>
      </c>
      <c r="CT273" s="2">
        <v>1.9699999999999999E-2</v>
      </c>
      <c r="CU273" s="2">
        <v>3.5799999999999998E-2</v>
      </c>
      <c r="CV273" s="2">
        <v>0.15437000000000001</v>
      </c>
      <c r="CW273" s="2">
        <v>1.58E-3</v>
      </c>
      <c r="CX273" s="2">
        <v>1.4619999999999999E-2</v>
      </c>
      <c r="CY273" s="2">
        <v>2.5700000000000001E-2</v>
      </c>
      <c r="CZ273" s="2">
        <v>4.6899999999999997E-3</v>
      </c>
      <c r="DA273" s="2">
        <v>9.9000000000000008E-3</v>
      </c>
      <c r="DB273" s="2">
        <v>2.4479999999999998E-2</v>
      </c>
      <c r="DC273" s="2">
        <v>7.4060000000000001E-2</v>
      </c>
      <c r="DD273" s="2">
        <v>6.8500000000000002E-3</v>
      </c>
      <c r="DE273" s="2">
        <v>1.5858300000000001</v>
      </c>
      <c r="DF273" s="2">
        <v>7.5799999999999999E-3</v>
      </c>
      <c r="DG273" s="2">
        <v>8.8500000000000002E-3</v>
      </c>
      <c r="DH273" s="2">
        <v>0.31062000000000001</v>
      </c>
    </row>
    <row r="274" spans="1:112" x14ac:dyDescent="0.15">
      <c r="A274" s="2" t="s">
        <v>383</v>
      </c>
      <c r="B274" s="2">
        <v>3.47689</v>
      </c>
      <c r="C274" s="2">
        <v>1.7363200000000001</v>
      </c>
      <c r="D274" s="2">
        <v>5.1345700000000001</v>
      </c>
      <c r="E274" s="2">
        <v>1.41391</v>
      </c>
      <c r="F274" s="2">
        <v>44.722000000000001</v>
      </c>
      <c r="G274" s="2">
        <v>10.91667</v>
      </c>
      <c r="H274" s="2">
        <v>0.74975999999999998</v>
      </c>
      <c r="I274" s="2">
        <v>3.4810000000000001E-2</v>
      </c>
      <c r="J274" s="2">
        <v>3.49E-2</v>
      </c>
      <c r="K274" s="2">
        <v>0</v>
      </c>
      <c r="L274" s="2">
        <v>7.3969999999999994E-2</v>
      </c>
      <c r="M274" s="2">
        <v>4.8999600000000001</v>
      </c>
      <c r="N274" s="2">
        <v>3.2162199999999999</v>
      </c>
      <c r="O274" s="2">
        <v>4.5350000000000001E-2</v>
      </c>
      <c r="P274" s="2">
        <v>0.42547000000000001</v>
      </c>
      <c r="Q274" s="2">
        <v>1.58026</v>
      </c>
      <c r="R274" s="2">
        <v>1.6209999999999999E-2</v>
      </c>
      <c r="S274" s="2">
        <v>0.12604000000000001</v>
      </c>
      <c r="T274" s="2">
        <v>2.717E-2</v>
      </c>
      <c r="U274" s="2">
        <v>3.3119999999999997E-2</v>
      </c>
      <c r="V274" s="2">
        <v>0.31003999999999998</v>
      </c>
      <c r="W274" s="2">
        <v>1.4200000000000001E-2</v>
      </c>
      <c r="X274" s="2">
        <v>9.7999999999999997E-4</v>
      </c>
      <c r="Y274" s="2">
        <v>3.6790000000000003E-2</v>
      </c>
      <c r="Z274" s="2">
        <v>1.0200000000000001E-3</v>
      </c>
      <c r="AA274" s="25">
        <v>0.37967000000000001</v>
      </c>
      <c r="AB274" s="25">
        <v>0.58162999999999998</v>
      </c>
      <c r="AC274" s="2">
        <v>8.931E-2</v>
      </c>
      <c r="AD274" s="2">
        <v>3.9899999999999996E-3</v>
      </c>
      <c r="AE274" s="2">
        <v>1.8880000000000001E-2</v>
      </c>
      <c r="AF274" s="25">
        <v>4.8534300000000004</v>
      </c>
      <c r="AG274" s="2">
        <v>0.86904999999999999</v>
      </c>
      <c r="AH274" s="2">
        <v>1.54332</v>
      </c>
      <c r="AI274" s="2">
        <v>0.33587</v>
      </c>
      <c r="AJ274" s="2">
        <v>0.19542999999999999</v>
      </c>
      <c r="AK274" s="2">
        <v>4.2500000000000003E-2</v>
      </c>
      <c r="AL274" s="2">
        <v>0.20571999999999999</v>
      </c>
      <c r="AM274" s="2">
        <v>0.15414</v>
      </c>
      <c r="AN274" s="2">
        <v>5.3699999999999998E-3</v>
      </c>
      <c r="AO274" s="2">
        <v>3.2100000000000002E-3</v>
      </c>
      <c r="AP274" s="2">
        <v>0.30426999999999998</v>
      </c>
      <c r="AQ274" s="25">
        <v>0.11183999999999999</v>
      </c>
      <c r="AR274" s="2">
        <v>1.619E-2</v>
      </c>
      <c r="AS274" s="2">
        <v>7.0499999999999993E-2</v>
      </c>
      <c r="AT274" s="25">
        <v>0.32228000000000001</v>
      </c>
      <c r="AU274" s="2">
        <v>9.4079999999999997E-2</v>
      </c>
      <c r="AV274" s="25">
        <v>0.74224000000000001</v>
      </c>
      <c r="AW274" s="2">
        <v>5.3400000000000001E-3</v>
      </c>
      <c r="AX274" s="2">
        <v>5</v>
      </c>
      <c r="AY274" s="2">
        <v>0.19949</v>
      </c>
      <c r="AZ274" s="2">
        <v>5.33E-2</v>
      </c>
      <c r="BA274" s="2">
        <v>4.0800000000000003E-3</v>
      </c>
      <c r="BB274" s="2">
        <v>0.18143999999999999</v>
      </c>
      <c r="BC274" s="2">
        <v>1.985E-2</v>
      </c>
      <c r="BD274" s="2">
        <v>5.6919999999999998E-2</v>
      </c>
      <c r="BE274" s="2">
        <v>0.10702</v>
      </c>
      <c r="BF274" s="2">
        <v>0.46335999999999999</v>
      </c>
      <c r="BG274" s="2">
        <v>0.50438000000000005</v>
      </c>
      <c r="BH274" s="2">
        <v>1.439E-2</v>
      </c>
      <c r="BI274" s="2">
        <v>0.16411999999999999</v>
      </c>
      <c r="BJ274" s="25">
        <v>0.70374000000000003</v>
      </c>
      <c r="BK274" s="2">
        <v>5</v>
      </c>
      <c r="BL274" s="2">
        <v>3.8589999999999999E-2</v>
      </c>
      <c r="BM274" s="2">
        <v>0.15636</v>
      </c>
      <c r="BN274" s="2">
        <v>0.22459999999999999</v>
      </c>
      <c r="BO274" s="25">
        <v>0.24690000000000001</v>
      </c>
      <c r="BP274" s="2">
        <v>8.1999999999999998E-4</v>
      </c>
      <c r="BQ274" s="2">
        <v>6.4999999999999997E-3</v>
      </c>
      <c r="BR274" s="2">
        <v>1.9349999999999999E-2</v>
      </c>
      <c r="BS274" s="2">
        <v>1.145E-2</v>
      </c>
      <c r="BT274" s="2">
        <v>5.8E-4</v>
      </c>
      <c r="BU274" s="25">
        <v>0.10224</v>
      </c>
      <c r="BV274" s="2">
        <v>1.46899</v>
      </c>
      <c r="BW274" s="2">
        <v>6.9839999999999999E-2</v>
      </c>
      <c r="BX274" s="2">
        <v>8.0000000000000007E-5</v>
      </c>
      <c r="BY274" s="2">
        <v>3.3829999999999999E-2</v>
      </c>
      <c r="BZ274" s="2">
        <v>5.1709999999999999E-2</v>
      </c>
      <c r="CA274" s="25">
        <v>5.5643099999999999</v>
      </c>
      <c r="CB274" s="25">
        <v>8.4382400000000004</v>
      </c>
      <c r="CC274" s="2">
        <v>1.2099999999999999E-3</v>
      </c>
      <c r="CD274" s="2">
        <v>2.0000000000000001E-4</v>
      </c>
      <c r="CE274" s="2">
        <v>5</v>
      </c>
      <c r="CF274" s="2">
        <v>2.3939999999999999E-2</v>
      </c>
      <c r="CG274" s="2">
        <v>0.47160999999999997</v>
      </c>
      <c r="CH274" s="2">
        <v>4.9549999999999997E-2</v>
      </c>
      <c r="CI274" s="2">
        <v>0.33717000000000003</v>
      </c>
      <c r="CJ274" s="2">
        <v>0.29239999999999999</v>
      </c>
      <c r="CK274" s="2">
        <v>0.1179</v>
      </c>
      <c r="CL274" s="2">
        <v>3.1900000000000001E-3</v>
      </c>
      <c r="CM274" s="2">
        <v>1.474E-2</v>
      </c>
      <c r="CN274" s="2">
        <v>5</v>
      </c>
      <c r="CO274" s="2">
        <v>1.8699999999999999E-3</v>
      </c>
      <c r="CP274" s="2">
        <v>2.196E-2</v>
      </c>
      <c r="CQ274" s="2">
        <v>4.6829999999999997E-2</v>
      </c>
      <c r="CR274" s="2">
        <v>2.0799999999999999E-2</v>
      </c>
      <c r="CS274" s="2">
        <v>3.4009999999999999E-2</v>
      </c>
      <c r="CT274" s="2">
        <v>1.494E-2</v>
      </c>
      <c r="CU274" s="2">
        <v>2.351E-2</v>
      </c>
      <c r="CV274" s="2">
        <v>0.11344</v>
      </c>
      <c r="CW274" s="2">
        <v>1.33E-3</v>
      </c>
      <c r="CX274" s="2">
        <v>1.4080000000000001E-2</v>
      </c>
      <c r="CY274" s="2">
        <v>1.8790000000000001E-2</v>
      </c>
      <c r="CZ274" s="2">
        <v>1.6999999999999999E-3</v>
      </c>
      <c r="DA274" s="2">
        <v>5.4400000000000004E-3</v>
      </c>
      <c r="DB274" s="2">
        <v>1.5010000000000001E-2</v>
      </c>
      <c r="DC274" s="2">
        <v>3.3660000000000002E-2</v>
      </c>
      <c r="DD274" s="2">
        <v>3.0699999999999998E-3</v>
      </c>
      <c r="DE274" s="2">
        <v>0.55618000000000001</v>
      </c>
      <c r="DF274" s="2">
        <v>1.2999999999999999E-3</v>
      </c>
      <c r="DG274" s="2">
        <v>2.5300000000000001E-3</v>
      </c>
      <c r="DH274" s="2">
        <v>0.21831999999999999</v>
      </c>
    </row>
    <row r="275" spans="1:112" x14ac:dyDescent="0.15">
      <c r="A275" s="2" t="s">
        <v>384</v>
      </c>
      <c r="B275" s="2">
        <v>5.0238100000000001</v>
      </c>
      <c r="C275" s="2">
        <v>3.7282700000000002</v>
      </c>
      <c r="D275" s="2">
        <v>11.95406</v>
      </c>
      <c r="E275" s="2">
        <v>0.70476000000000005</v>
      </c>
      <c r="F275" s="2">
        <v>156.68429</v>
      </c>
      <c r="G275" s="2">
        <v>73.739869999999996</v>
      </c>
      <c r="H275" s="2">
        <v>2.61822</v>
      </c>
      <c r="I275" s="2">
        <v>0.10205</v>
      </c>
      <c r="J275" s="2">
        <v>0.13386000000000001</v>
      </c>
      <c r="K275" s="2">
        <v>5.0900000000000001E-2</v>
      </c>
      <c r="L275" s="2">
        <v>0.35144999999999998</v>
      </c>
      <c r="M275" s="2">
        <v>109.54487</v>
      </c>
      <c r="N275" s="2">
        <v>78.02561</v>
      </c>
      <c r="O275" s="2">
        <v>0.12629000000000001</v>
      </c>
      <c r="P275" s="2">
        <v>1.08924</v>
      </c>
      <c r="Q275" s="2">
        <v>1.10229</v>
      </c>
      <c r="R275" s="2">
        <v>4.6240000000000003E-2</v>
      </c>
      <c r="S275" s="2">
        <v>0.36751</v>
      </c>
      <c r="T275" s="2">
        <v>4.8999999999999998E-4</v>
      </c>
      <c r="U275" s="2">
        <v>2.76E-2</v>
      </c>
      <c r="V275" s="2">
        <v>0.51746000000000003</v>
      </c>
      <c r="W275" s="2">
        <v>2.2890000000000001E-2</v>
      </c>
      <c r="X275" s="2">
        <v>9.0880000000000002E-2</v>
      </c>
      <c r="Y275" s="2">
        <v>0.24046999999999999</v>
      </c>
      <c r="Z275" s="2">
        <v>4.6240000000000003E-2</v>
      </c>
      <c r="AA275" s="25">
        <v>0.23835000000000001</v>
      </c>
      <c r="AB275" s="25">
        <v>0.42738999999999999</v>
      </c>
      <c r="AC275" s="2">
        <v>8.5610000000000006E-2</v>
      </c>
      <c r="AD275" s="2">
        <v>1.2600000000000001E-3</v>
      </c>
      <c r="AE275" s="2">
        <v>4.1079999999999998E-2</v>
      </c>
      <c r="AF275" s="25">
        <v>4.3283699999999996</v>
      </c>
      <c r="AG275" s="2">
        <v>8.3454999999999995</v>
      </c>
      <c r="AH275" s="2">
        <v>4.7526099999999998</v>
      </c>
      <c r="AI275" s="2">
        <v>0.85746999999999995</v>
      </c>
      <c r="AJ275" s="2">
        <v>0.69703000000000004</v>
      </c>
      <c r="AK275" s="2">
        <v>0.49095</v>
      </c>
      <c r="AL275" s="2">
        <v>0.52503</v>
      </c>
      <c r="AM275" s="2">
        <v>0.57213999999999998</v>
      </c>
      <c r="AN275" s="2">
        <v>6.8900000000000003E-3</v>
      </c>
      <c r="AO275" s="2">
        <v>5.1189999999999999E-2</v>
      </c>
      <c r="AP275" s="2">
        <v>1.1073999999999999</v>
      </c>
      <c r="AQ275" s="25">
        <v>2.0039999999999999E-2</v>
      </c>
      <c r="AR275" s="2">
        <v>5.2409999999999998E-2</v>
      </c>
      <c r="AS275" s="2">
        <v>7.22E-2</v>
      </c>
      <c r="AT275" s="25">
        <v>0.17324999999999999</v>
      </c>
      <c r="AU275" s="2">
        <v>0.29799999999999999</v>
      </c>
      <c r="AV275" s="25">
        <v>1.01813</v>
      </c>
      <c r="AW275" s="2">
        <v>6.5500000000000003E-3</v>
      </c>
      <c r="AX275" s="2">
        <v>5</v>
      </c>
      <c r="AY275" s="2">
        <v>0.33505000000000001</v>
      </c>
      <c r="AZ275" s="2">
        <v>0.28412999999999999</v>
      </c>
      <c r="BA275" s="2">
        <v>3.5899999999999999E-3</v>
      </c>
      <c r="BB275" s="2">
        <v>0.99509000000000003</v>
      </c>
      <c r="BC275" s="2">
        <v>7.6060000000000003E-2</v>
      </c>
      <c r="BD275" s="2">
        <v>0.32805000000000001</v>
      </c>
      <c r="BE275" s="2">
        <v>0.12634000000000001</v>
      </c>
      <c r="BF275" s="2">
        <v>0.71821999999999997</v>
      </c>
      <c r="BG275" s="2">
        <v>2.0596999999999999</v>
      </c>
      <c r="BH275" s="2">
        <v>9.4759999999999997E-2</v>
      </c>
      <c r="BI275" s="2">
        <v>0.43885000000000002</v>
      </c>
      <c r="BJ275" s="25">
        <v>3.4970000000000001E-2</v>
      </c>
      <c r="BK275" s="2">
        <v>5</v>
      </c>
      <c r="BL275" s="2">
        <v>0.21496999999999999</v>
      </c>
      <c r="BM275" s="2">
        <v>0.71709999999999996</v>
      </c>
      <c r="BN275" s="2">
        <v>0.38135000000000002</v>
      </c>
      <c r="BO275" s="25">
        <v>0.50990000000000002</v>
      </c>
      <c r="BP275" s="2">
        <v>9.58E-3</v>
      </c>
      <c r="BQ275" s="2">
        <v>5.3539999999999997E-2</v>
      </c>
      <c r="BR275" s="2">
        <v>9.1800000000000007E-2</v>
      </c>
      <c r="BS275" s="2">
        <v>4.8809999999999999E-2</v>
      </c>
      <c r="BT275" s="2">
        <v>3.4199999999999999E-3</v>
      </c>
      <c r="BU275" s="25">
        <v>7.7229999999999993E-2</v>
      </c>
      <c r="BV275" s="2">
        <v>6.65341</v>
      </c>
      <c r="BW275" s="2">
        <v>0.14665</v>
      </c>
      <c r="BX275" s="2">
        <v>3.9699999999999996E-3</v>
      </c>
      <c r="BY275" s="2">
        <v>9.3350000000000002E-2</v>
      </c>
      <c r="BZ275" s="2">
        <v>0.11959</v>
      </c>
      <c r="CA275" s="25">
        <v>16.390840000000001</v>
      </c>
      <c r="CB275" s="25">
        <v>23.275459999999999</v>
      </c>
      <c r="CC275" s="2">
        <v>1.6000000000000001E-3</v>
      </c>
      <c r="CD275" s="2">
        <v>1.1100000000000001E-3</v>
      </c>
      <c r="CE275" s="2">
        <v>5</v>
      </c>
      <c r="CF275" s="2">
        <v>2.3859999999999999E-2</v>
      </c>
      <c r="CG275" s="2">
        <v>1.31904</v>
      </c>
      <c r="CH275" s="2">
        <v>6.0810000000000003E-2</v>
      </c>
      <c r="CI275" s="2">
        <v>1.3565</v>
      </c>
      <c r="CJ275" s="2">
        <v>0.95567000000000002</v>
      </c>
      <c r="CK275" s="2">
        <v>1.9598500000000001</v>
      </c>
      <c r="CL275" s="2">
        <v>3.2000000000000002E-3</v>
      </c>
      <c r="CM275" s="2">
        <v>2.853E-2</v>
      </c>
      <c r="CN275" s="2">
        <v>5</v>
      </c>
      <c r="CO275" s="2">
        <v>1.67E-3</v>
      </c>
      <c r="CP275" s="2">
        <v>3.7359999999999997E-2</v>
      </c>
      <c r="CQ275" s="2">
        <v>0.1019</v>
      </c>
      <c r="CR275" s="2">
        <v>4.2020000000000002E-2</v>
      </c>
      <c r="CS275" s="2">
        <v>0.13447000000000001</v>
      </c>
      <c r="CT275" s="2">
        <v>4.018E-2</v>
      </c>
      <c r="CU275" s="2">
        <v>4.1340000000000002E-2</v>
      </c>
      <c r="CV275" s="2">
        <v>0.30536000000000002</v>
      </c>
      <c r="CW275" s="2">
        <v>1.6299999999999999E-3</v>
      </c>
      <c r="CX275" s="2">
        <v>3.5150000000000001E-2</v>
      </c>
      <c r="CY275" s="2">
        <v>4.113E-2</v>
      </c>
      <c r="CZ275" s="2">
        <v>5.2100000000000002E-3</v>
      </c>
      <c r="DA275" s="2">
        <v>1.4239999999999999E-2</v>
      </c>
      <c r="DB275" s="2">
        <v>3.0040000000000001E-2</v>
      </c>
      <c r="DC275" s="2">
        <v>6.2089999999999999E-2</v>
      </c>
      <c r="DD275" s="2">
        <v>2.7399999999999998E-3</v>
      </c>
      <c r="DE275" s="2">
        <v>2.8446799999999999</v>
      </c>
      <c r="DF275" s="2">
        <v>6.0499999999999998E-3</v>
      </c>
      <c r="DG275" s="2">
        <v>5.4000000000000003E-3</v>
      </c>
      <c r="DH275" s="2">
        <v>0.39754</v>
      </c>
    </row>
    <row r="276" spans="1:112" x14ac:dyDescent="0.15">
      <c r="A276" s="2" t="s">
        <v>385</v>
      </c>
      <c r="B276" s="2">
        <v>2.1751900000000002</v>
      </c>
      <c r="C276" s="2">
        <v>0.92457</v>
      </c>
      <c r="D276" s="2">
        <v>1.7753099999999999</v>
      </c>
      <c r="E276" s="2">
        <v>0.17247999999999999</v>
      </c>
      <c r="F276" s="2">
        <v>6.1901599999999997</v>
      </c>
      <c r="G276" s="2">
        <v>2.1886299999999999</v>
      </c>
      <c r="H276" s="2">
        <v>0.56647999999999998</v>
      </c>
      <c r="I276" s="2">
        <v>4.7600000000000003E-2</v>
      </c>
      <c r="J276" s="2">
        <v>1.0189999999999999E-2</v>
      </c>
      <c r="K276" s="2">
        <v>0</v>
      </c>
      <c r="L276" s="2">
        <v>8.201E-2</v>
      </c>
      <c r="M276" s="2">
        <v>5.6624600000000003</v>
      </c>
      <c r="N276" s="2">
        <v>4.6319400000000002</v>
      </c>
      <c r="O276" s="2">
        <v>6.4250000000000002E-2</v>
      </c>
      <c r="P276" s="2">
        <v>0.44814999999999999</v>
      </c>
      <c r="Q276" s="2">
        <v>1.12582</v>
      </c>
      <c r="R276" s="2">
        <v>5.0099999999999997E-3</v>
      </c>
      <c r="S276" s="2">
        <v>9.3399999999999997E-2</v>
      </c>
      <c r="T276" s="2">
        <v>1.0279999999999999E-2</v>
      </c>
      <c r="U276" s="2">
        <v>1.91E-3</v>
      </c>
      <c r="V276" s="2">
        <v>0.28111000000000003</v>
      </c>
      <c r="W276" s="2">
        <v>7.2300000000000003E-3</v>
      </c>
      <c r="X276" s="2">
        <v>7.4900000000000001E-3</v>
      </c>
      <c r="Y276" s="2">
        <v>5.9699999999999996E-3</v>
      </c>
      <c r="Z276" s="2">
        <v>9.8999999999999999E-4</v>
      </c>
      <c r="AA276" s="25">
        <v>0.24118000000000001</v>
      </c>
      <c r="AB276" s="25">
        <v>0.18467</v>
      </c>
      <c r="AC276" s="2">
        <v>8.097E-2</v>
      </c>
      <c r="AD276" s="2">
        <v>1.66E-3</v>
      </c>
      <c r="AE276" s="2">
        <v>8.3199999999999993E-3</v>
      </c>
      <c r="AF276" s="25">
        <v>5.50983</v>
      </c>
      <c r="AG276" s="2">
        <v>0.51732999999999996</v>
      </c>
      <c r="AH276" s="2">
        <v>1.0156400000000001</v>
      </c>
      <c r="AI276" s="2">
        <v>0.10512000000000001</v>
      </c>
      <c r="AJ276" s="2">
        <v>0.12082</v>
      </c>
      <c r="AK276" s="2">
        <v>2.281E-2</v>
      </c>
      <c r="AL276" s="2">
        <v>6.8250000000000005E-2</v>
      </c>
      <c r="AM276" s="2">
        <v>0.10725999999999999</v>
      </c>
      <c r="AN276" s="2">
        <v>1.3559999999999999E-2</v>
      </c>
      <c r="AO276" s="2">
        <v>9.2099999999999994E-3</v>
      </c>
      <c r="AP276" s="2">
        <v>0.22866</v>
      </c>
      <c r="AQ276" s="25">
        <v>0.11419</v>
      </c>
      <c r="AR276" s="2">
        <v>2.7279999999999999E-2</v>
      </c>
      <c r="AS276" s="2">
        <v>5.1029999999999999E-2</v>
      </c>
      <c r="AT276" s="25">
        <v>0.21895999999999999</v>
      </c>
      <c r="AU276" s="2">
        <v>6.8760000000000002E-2</v>
      </c>
      <c r="AV276" s="25">
        <v>0.55210999999999999</v>
      </c>
      <c r="AW276" s="2">
        <v>4.7299999999999998E-3</v>
      </c>
      <c r="AX276" s="2">
        <v>5</v>
      </c>
      <c r="AY276" s="2">
        <v>0.13965</v>
      </c>
      <c r="AZ276" s="2">
        <v>8.6279999999999996E-2</v>
      </c>
      <c r="BA276" s="2">
        <v>2.14E-3</v>
      </c>
      <c r="BB276" s="2">
        <v>8.9709999999999998E-2</v>
      </c>
      <c r="BC276" s="2">
        <v>1.502E-2</v>
      </c>
      <c r="BD276" s="2">
        <v>4.9779999999999998E-2</v>
      </c>
      <c r="BE276" s="2">
        <v>0.10642</v>
      </c>
      <c r="BF276" s="2">
        <v>0.41807</v>
      </c>
      <c r="BG276" s="2">
        <v>0.41147</v>
      </c>
      <c r="BH276" s="2">
        <v>1.0359999999999999E-2</v>
      </c>
      <c r="BI276" s="2">
        <v>0.21693000000000001</v>
      </c>
      <c r="BJ276" s="25">
        <v>0.60831999999999997</v>
      </c>
      <c r="BK276" s="2">
        <v>5</v>
      </c>
      <c r="BL276" s="2">
        <v>4.4069999999999998E-2</v>
      </c>
      <c r="BM276" s="2">
        <v>7.0580000000000004E-2</v>
      </c>
      <c r="BN276" s="2">
        <v>0.15981000000000001</v>
      </c>
      <c r="BO276" s="25">
        <v>0.22423000000000001</v>
      </c>
      <c r="BP276" s="2">
        <v>2.2200000000000002E-3</v>
      </c>
      <c r="BQ276" s="2">
        <v>5.0800000000000003E-3</v>
      </c>
      <c r="BR276" s="2">
        <v>1.4829999999999999E-2</v>
      </c>
      <c r="BS276" s="2">
        <v>8.4100000000000008E-3</v>
      </c>
      <c r="BT276" s="2">
        <v>4.2000000000000002E-4</v>
      </c>
      <c r="BU276" s="25">
        <v>5.2880000000000003E-2</v>
      </c>
      <c r="BV276" s="2">
        <v>0.8579</v>
      </c>
      <c r="BW276" s="2">
        <v>7.1059999999999998E-2</v>
      </c>
      <c r="BX276" s="2">
        <v>7.1000000000000002E-4</v>
      </c>
      <c r="BY276" s="2">
        <v>3.1669999999999997E-2</v>
      </c>
      <c r="BZ276" s="2">
        <v>3.0040000000000001E-2</v>
      </c>
      <c r="CA276" s="25">
        <v>6.0738200000000004</v>
      </c>
      <c r="CB276" s="25">
        <v>8.4776900000000008</v>
      </c>
      <c r="CC276" s="2">
        <v>6.8999999999999997E-4</v>
      </c>
      <c r="CD276" s="2">
        <v>2.48E-3</v>
      </c>
      <c r="CE276" s="2">
        <v>5</v>
      </c>
      <c r="CF276" s="2">
        <v>2.0379999999999999E-2</v>
      </c>
      <c r="CG276" s="2">
        <v>0.49676999999999999</v>
      </c>
      <c r="CH276" s="2">
        <v>5.7320000000000003E-2</v>
      </c>
      <c r="CI276" s="2">
        <v>0.45202999999999999</v>
      </c>
      <c r="CJ276" s="2">
        <v>0.34083000000000002</v>
      </c>
      <c r="CK276" s="2">
        <v>0.18934999999999999</v>
      </c>
      <c r="CL276" s="2">
        <v>2.0300000000000001E-3</v>
      </c>
      <c r="CM276" s="2">
        <v>1.136E-2</v>
      </c>
      <c r="CN276" s="2">
        <v>5</v>
      </c>
      <c r="CO276" s="2">
        <v>2.5100000000000001E-3</v>
      </c>
      <c r="CP276" s="2">
        <v>2.283E-2</v>
      </c>
      <c r="CQ276" s="2">
        <v>4.6989999999999997E-2</v>
      </c>
      <c r="CR276" s="2">
        <v>2.443E-2</v>
      </c>
      <c r="CS276" s="2">
        <v>4.4810000000000003E-2</v>
      </c>
      <c r="CT276" s="2">
        <v>1.503E-2</v>
      </c>
      <c r="CU276" s="2">
        <v>2.1590000000000002E-2</v>
      </c>
      <c r="CV276" s="2">
        <v>0.12173</v>
      </c>
      <c r="CW276" s="2">
        <v>1.6000000000000001E-3</v>
      </c>
      <c r="CX276" s="2">
        <v>1.23E-2</v>
      </c>
      <c r="CY276" s="2">
        <v>1.9879999999999998E-2</v>
      </c>
      <c r="CZ276" s="2">
        <v>2.1700000000000001E-3</v>
      </c>
      <c r="DA276" s="2">
        <v>6.0299999999999998E-3</v>
      </c>
      <c r="DB276" s="2">
        <v>1.9720000000000001E-2</v>
      </c>
      <c r="DC276" s="2">
        <v>4.446E-2</v>
      </c>
      <c r="DD276" s="2">
        <v>5.7800000000000004E-3</v>
      </c>
      <c r="DE276" s="2">
        <v>2.5180199999999999</v>
      </c>
      <c r="DF276" s="2">
        <v>9.9100000000000004E-3</v>
      </c>
      <c r="DG276" s="2">
        <v>4.6600000000000001E-3</v>
      </c>
      <c r="DH276" s="2">
        <v>0.32646999999999998</v>
      </c>
    </row>
    <row r="277" spans="1:112" x14ac:dyDescent="0.15">
      <c r="A277" s="2" t="s">
        <v>386</v>
      </c>
      <c r="B277" s="2">
        <v>3.1720199999999998</v>
      </c>
      <c r="C277" s="2">
        <v>1.9973799999999999</v>
      </c>
      <c r="D277" s="2">
        <v>3.2576999999999998</v>
      </c>
      <c r="E277" s="2">
        <v>0.72833999999999999</v>
      </c>
      <c r="F277" s="2">
        <v>7.0462199999999999</v>
      </c>
      <c r="G277" s="2">
        <v>2.7225299999999999</v>
      </c>
      <c r="H277" s="2">
        <v>0.69813000000000003</v>
      </c>
      <c r="I277" s="2">
        <v>3.7850000000000002E-2</v>
      </c>
      <c r="J277" s="2">
        <v>0.13074</v>
      </c>
      <c r="K277" s="2">
        <v>1.052E-2</v>
      </c>
      <c r="L277" s="2">
        <v>9.919E-2</v>
      </c>
      <c r="M277" s="2">
        <v>6.2236599999999997</v>
      </c>
      <c r="N277" s="2">
        <v>4.9852100000000004</v>
      </c>
      <c r="O277" s="2">
        <v>1.5740000000000001E-2</v>
      </c>
      <c r="P277" s="2">
        <v>0.32754</v>
      </c>
      <c r="Q277" s="2">
        <v>1.3356300000000001</v>
      </c>
      <c r="R277" s="2">
        <v>8.5800000000000008E-3</v>
      </c>
      <c r="S277" s="2">
        <v>0.33596999999999999</v>
      </c>
      <c r="T277" s="2">
        <v>8.2799999999999992E-3</v>
      </c>
      <c r="U277" s="2">
        <v>2.8500000000000001E-3</v>
      </c>
      <c r="V277" s="2">
        <v>0.33096999999999999</v>
      </c>
      <c r="W277" s="2">
        <v>1.6500000000000001E-2</v>
      </c>
      <c r="X277" s="2">
        <v>1.7270000000000001E-2</v>
      </c>
      <c r="Y277" s="2">
        <v>1.2659999999999999E-2</v>
      </c>
      <c r="Z277" s="2">
        <v>1.2099999999999999E-3</v>
      </c>
      <c r="AA277" s="25">
        <v>0.46096999999999999</v>
      </c>
      <c r="AB277" s="25">
        <v>0.39372000000000001</v>
      </c>
      <c r="AC277" s="2">
        <v>9.1200000000000003E-2</v>
      </c>
      <c r="AD277" s="2">
        <v>6.1000000000000004E-3</v>
      </c>
      <c r="AE277" s="2">
        <v>1.423E-2</v>
      </c>
      <c r="AF277" s="25">
        <v>5.5923299999999996</v>
      </c>
      <c r="AG277" s="2">
        <v>1.1425000000000001</v>
      </c>
      <c r="AH277" s="2">
        <v>1.34426</v>
      </c>
      <c r="AI277" s="2">
        <v>0.25917000000000001</v>
      </c>
      <c r="AJ277" s="2">
        <v>0.24254999999999999</v>
      </c>
      <c r="AK277" s="2">
        <v>0.12558</v>
      </c>
      <c r="AL277" s="2">
        <v>0.17057</v>
      </c>
      <c r="AM277" s="2">
        <v>0.24124999999999999</v>
      </c>
      <c r="AN277" s="2">
        <v>7.8300000000000002E-3</v>
      </c>
      <c r="AO277" s="2">
        <v>3.4499999999999999E-3</v>
      </c>
      <c r="AP277" s="2">
        <v>0.58242000000000005</v>
      </c>
      <c r="AQ277" s="25">
        <v>6.0850000000000001E-2</v>
      </c>
      <c r="AR277" s="2">
        <v>2.0750000000000001E-2</v>
      </c>
      <c r="AS277" s="2">
        <v>8.7169999999999997E-2</v>
      </c>
      <c r="AT277" s="25">
        <v>0.39765</v>
      </c>
      <c r="AU277" s="2">
        <v>0.13469</v>
      </c>
      <c r="AV277" s="25">
        <v>0.62314999999999998</v>
      </c>
      <c r="AW277" s="2">
        <v>0.01</v>
      </c>
      <c r="AX277" s="2">
        <v>5</v>
      </c>
      <c r="AY277" s="2">
        <v>0.15293999999999999</v>
      </c>
      <c r="AZ277" s="2">
        <v>0.1181</v>
      </c>
      <c r="BA277" s="2">
        <v>4.7099999999999998E-3</v>
      </c>
      <c r="BB277" s="2">
        <v>0.10866000000000001</v>
      </c>
      <c r="BC277" s="2">
        <v>2.478E-2</v>
      </c>
      <c r="BD277" s="2">
        <v>6.4060000000000006E-2</v>
      </c>
      <c r="BE277" s="2">
        <v>0.12002</v>
      </c>
      <c r="BF277" s="2">
        <v>0.51402000000000003</v>
      </c>
      <c r="BG277" s="2">
        <v>0.71536999999999995</v>
      </c>
      <c r="BH277" s="2">
        <v>1.422E-2</v>
      </c>
      <c r="BI277" s="2">
        <v>9.2009999999999995E-2</v>
      </c>
      <c r="BJ277" s="25">
        <v>0.78039000000000003</v>
      </c>
      <c r="BK277" s="2">
        <v>5</v>
      </c>
      <c r="BL277" s="2">
        <v>5.2589999999999998E-2</v>
      </c>
      <c r="BM277" s="2">
        <v>8.3769999999999997E-2</v>
      </c>
      <c r="BN277" s="2">
        <v>0.15114</v>
      </c>
      <c r="BO277" s="25">
        <v>0.22022</v>
      </c>
      <c r="BP277" s="2">
        <v>2.64E-3</v>
      </c>
      <c r="BQ277" s="2">
        <v>9.6699999999999998E-3</v>
      </c>
      <c r="BR277" s="2">
        <v>2.206E-2</v>
      </c>
      <c r="BS277" s="2">
        <v>1.6279999999999999E-2</v>
      </c>
      <c r="BT277" s="2">
        <v>1.0200000000000001E-3</v>
      </c>
      <c r="BU277" s="25">
        <v>6.8729999999999999E-2</v>
      </c>
      <c r="BV277" s="2">
        <v>1.00145</v>
      </c>
      <c r="BW277" s="2">
        <v>7.9060000000000005E-2</v>
      </c>
      <c r="BX277" s="2">
        <v>8.0000000000000007E-5</v>
      </c>
      <c r="BY277" s="2">
        <v>3.3509999999999998E-2</v>
      </c>
      <c r="BZ277" s="2">
        <v>2.7969999999999998E-2</v>
      </c>
      <c r="CA277" s="25">
        <v>5.7844199999999999</v>
      </c>
      <c r="CB277" s="25">
        <v>6.8077199999999998</v>
      </c>
      <c r="CC277" s="2">
        <v>1.6000000000000001E-3</v>
      </c>
      <c r="CD277" s="2">
        <v>5.9999999999999995E-4</v>
      </c>
      <c r="CE277" s="2">
        <v>5</v>
      </c>
      <c r="CF277" s="2">
        <v>2.545E-2</v>
      </c>
      <c r="CG277" s="2">
        <v>0.44546000000000002</v>
      </c>
      <c r="CH277" s="2">
        <v>4.3869999999999999E-2</v>
      </c>
      <c r="CI277" s="2">
        <v>0.45799000000000001</v>
      </c>
      <c r="CJ277" s="2">
        <v>0.34147</v>
      </c>
      <c r="CK277" s="2">
        <v>0.17877999999999999</v>
      </c>
      <c r="CL277" s="2">
        <v>1.9499999999999999E-3</v>
      </c>
      <c r="CM277" s="2">
        <v>1.2200000000000001E-2</v>
      </c>
      <c r="CN277" s="2">
        <v>5</v>
      </c>
      <c r="CO277" s="2">
        <v>2.2399999999999998E-3</v>
      </c>
      <c r="CP277" s="2">
        <v>2.3019999999999999E-2</v>
      </c>
      <c r="CQ277" s="2">
        <v>5.4109999999999998E-2</v>
      </c>
      <c r="CR277" s="2">
        <v>2.5350000000000001E-2</v>
      </c>
      <c r="CS277" s="2">
        <v>5.1610000000000003E-2</v>
      </c>
      <c r="CT277" s="2">
        <v>1.8599999999999998E-2</v>
      </c>
      <c r="CU277" s="2">
        <v>2.2970000000000001E-2</v>
      </c>
      <c r="CV277" s="2">
        <v>0.14935999999999999</v>
      </c>
      <c r="CW277" s="2">
        <v>9.7000000000000005E-4</v>
      </c>
      <c r="CX277" s="2">
        <v>1.8589999999999999E-2</v>
      </c>
      <c r="CY277" s="2">
        <v>2.2610000000000002E-2</v>
      </c>
      <c r="CZ277" s="2">
        <v>2.48E-3</v>
      </c>
      <c r="DA277" s="2">
        <v>6.3200000000000001E-3</v>
      </c>
      <c r="DB277" s="2">
        <v>2.419E-2</v>
      </c>
      <c r="DC277" s="2">
        <v>3.492E-2</v>
      </c>
      <c r="DD277" s="2">
        <v>3.1099999999999999E-3</v>
      </c>
      <c r="DE277" s="2">
        <v>1.4993099999999999</v>
      </c>
      <c r="DF277" s="2">
        <v>6.1900000000000002E-3</v>
      </c>
      <c r="DG277" s="2">
        <v>2.2100000000000002E-3</v>
      </c>
      <c r="DH277" s="2">
        <v>0.35211999999999999</v>
      </c>
    </row>
    <row r="278" spans="1:112" x14ac:dyDescent="0.15">
      <c r="A278" s="2" t="s">
        <v>387</v>
      </c>
      <c r="B278" s="2">
        <v>3.1337100000000002</v>
      </c>
      <c r="C278" s="2">
        <v>1.6128100000000001</v>
      </c>
      <c r="D278" s="2">
        <v>4.5465299999999997</v>
      </c>
      <c r="E278" s="2">
        <v>0.27338000000000001</v>
      </c>
      <c r="F278" s="2">
        <v>45.280589999999997</v>
      </c>
      <c r="G278" s="2">
        <v>12.22358</v>
      </c>
      <c r="H278" s="2">
        <v>1.0741400000000001</v>
      </c>
      <c r="I278" s="2">
        <v>4.5190000000000001E-2</v>
      </c>
      <c r="J278" s="2">
        <v>1.477E-2</v>
      </c>
      <c r="K278" s="2">
        <v>1.469E-2</v>
      </c>
      <c r="L278" s="2">
        <v>0.10604</v>
      </c>
      <c r="M278" s="2">
        <v>27.24127</v>
      </c>
      <c r="N278" s="2">
        <v>20.320160000000001</v>
      </c>
      <c r="O278" s="2">
        <v>9.8739999999999994E-2</v>
      </c>
      <c r="P278" s="2">
        <v>0.69071000000000005</v>
      </c>
      <c r="Q278" s="2">
        <v>0.78325</v>
      </c>
      <c r="R278" s="2">
        <v>9.3600000000000003E-3</v>
      </c>
      <c r="S278" s="2">
        <v>0.13245999999999999</v>
      </c>
      <c r="T278" s="2">
        <v>1.7170000000000001E-2</v>
      </c>
      <c r="U278" s="2">
        <v>1.082E-2</v>
      </c>
      <c r="V278" s="2">
        <v>0.35215999999999997</v>
      </c>
      <c r="W278" s="2">
        <v>5.7400000000000003E-3</v>
      </c>
      <c r="X278" s="2">
        <v>2.81E-2</v>
      </c>
      <c r="Y278" s="2">
        <v>3.4279999999999998E-2</v>
      </c>
      <c r="Z278" s="2">
        <v>2.1319999999999999E-2</v>
      </c>
      <c r="AA278" s="25">
        <v>0.15748999999999999</v>
      </c>
      <c r="AB278" s="25">
        <v>0.49974000000000002</v>
      </c>
      <c r="AC278" s="2">
        <v>9.3969999999999998E-2</v>
      </c>
      <c r="AD278" s="2">
        <v>1.8699999999999999E-3</v>
      </c>
      <c r="AE278" s="2">
        <v>2.061E-2</v>
      </c>
      <c r="AF278" s="25">
        <v>4.2968200000000003</v>
      </c>
      <c r="AG278" s="2">
        <v>1.6898</v>
      </c>
      <c r="AH278" s="2">
        <v>1.56151</v>
      </c>
      <c r="AI278" s="2">
        <v>0.15933</v>
      </c>
      <c r="AJ278" s="2">
        <v>0.25579000000000002</v>
      </c>
      <c r="AK278" s="2">
        <v>0.15628</v>
      </c>
      <c r="AL278" s="2">
        <v>0.23097999999999999</v>
      </c>
      <c r="AM278" s="2">
        <v>0.18706999999999999</v>
      </c>
      <c r="AN278" s="2">
        <v>5.9800000000000001E-3</v>
      </c>
      <c r="AO278" s="2">
        <v>1.2160000000000001E-2</v>
      </c>
      <c r="AP278" s="2">
        <v>0.36186000000000001</v>
      </c>
      <c r="AQ278" s="25">
        <v>2.793E-2</v>
      </c>
      <c r="AR278" s="2">
        <v>2.9170000000000001E-2</v>
      </c>
      <c r="AS278" s="2">
        <v>5.5890000000000002E-2</v>
      </c>
      <c r="AT278" s="25">
        <v>0.25855</v>
      </c>
      <c r="AU278" s="2">
        <v>9.3600000000000003E-2</v>
      </c>
      <c r="AV278" s="25">
        <v>0.95469999999999999</v>
      </c>
      <c r="AW278" s="2">
        <v>6.3200000000000001E-3</v>
      </c>
      <c r="AX278" s="2">
        <v>5</v>
      </c>
      <c r="AY278" s="2">
        <v>0.13144</v>
      </c>
      <c r="AZ278" s="2">
        <v>0.11584</v>
      </c>
      <c r="BA278" s="2">
        <v>1.9599999999999999E-3</v>
      </c>
      <c r="BB278" s="2">
        <v>0.25657999999999997</v>
      </c>
      <c r="BC278" s="2">
        <v>2.349E-2</v>
      </c>
      <c r="BD278" s="2">
        <v>7.4260000000000007E-2</v>
      </c>
      <c r="BE278" s="2">
        <v>0.1096</v>
      </c>
      <c r="BF278" s="2">
        <v>0.59109</v>
      </c>
      <c r="BG278" s="2">
        <v>0.66579999999999995</v>
      </c>
      <c r="BH278" s="2">
        <v>2.18E-2</v>
      </c>
      <c r="BI278" s="2">
        <v>0.15770000000000001</v>
      </c>
      <c r="BJ278" s="25">
        <v>0.28906999999999999</v>
      </c>
      <c r="BK278" s="2">
        <v>5</v>
      </c>
      <c r="BL278" s="2">
        <v>0.12939000000000001</v>
      </c>
      <c r="BM278" s="2">
        <v>0.19905999999999999</v>
      </c>
      <c r="BN278" s="2">
        <v>0.35879</v>
      </c>
      <c r="BO278" s="25">
        <v>0.25130000000000002</v>
      </c>
      <c r="BP278" s="2">
        <v>2.6900000000000001E-3</v>
      </c>
      <c r="BQ278" s="2">
        <v>1.1140000000000001E-2</v>
      </c>
      <c r="BR278" s="2">
        <v>2.333E-2</v>
      </c>
      <c r="BS278" s="2">
        <v>1.8089999999999998E-2</v>
      </c>
      <c r="BT278" s="2">
        <v>2.47E-3</v>
      </c>
      <c r="BU278" s="25">
        <v>9.0700000000000003E-2</v>
      </c>
      <c r="BV278" s="2">
        <v>2.1367799999999999</v>
      </c>
      <c r="BW278" s="2">
        <v>7.0889999999999995E-2</v>
      </c>
      <c r="BX278" s="2">
        <v>1.73E-3</v>
      </c>
      <c r="BY278" s="2">
        <v>3.2379999999999999E-2</v>
      </c>
      <c r="BZ278" s="2">
        <v>3.3959999999999997E-2</v>
      </c>
      <c r="CA278" s="25">
        <v>5.5499900000000002</v>
      </c>
      <c r="CB278" s="25">
        <v>13.01491</v>
      </c>
      <c r="CC278" s="2">
        <v>8.5999999999999998E-4</v>
      </c>
      <c r="CD278" s="2">
        <v>1.6800000000000001E-3</v>
      </c>
      <c r="CE278" s="2">
        <v>5</v>
      </c>
      <c r="CF278" s="2">
        <v>3.5150000000000001E-2</v>
      </c>
      <c r="CG278" s="2">
        <v>0.5585</v>
      </c>
      <c r="CH278" s="2">
        <v>4.1950000000000001E-2</v>
      </c>
      <c r="CI278" s="2">
        <v>0.55474999999999997</v>
      </c>
      <c r="CJ278" s="2">
        <v>0.40949000000000002</v>
      </c>
      <c r="CK278" s="2">
        <v>0.37163000000000002</v>
      </c>
      <c r="CL278" s="2">
        <v>3.6900000000000001E-3</v>
      </c>
      <c r="CM278" s="2">
        <v>1.3050000000000001E-2</v>
      </c>
      <c r="CN278" s="2">
        <v>5</v>
      </c>
      <c r="CO278" s="2">
        <v>2.16E-3</v>
      </c>
      <c r="CP278" s="2">
        <v>2.0209999999999999E-2</v>
      </c>
      <c r="CQ278" s="2">
        <v>4.5130000000000003E-2</v>
      </c>
      <c r="CR278" s="2">
        <v>2.1760000000000002E-2</v>
      </c>
      <c r="CS278" s="2">
        <v>5.8569999999999997E-2</v>
      </c>
      <c r="CT278" s="2">
        <v>1.6119999999999999E-2</v>
      </c>
      <c r="CU278" s="2">
        <v>2.07E-2</v>
      </c>
      <c r="CV278" s="2">
        <v>0.11987</v>
      </c>
      <c r="CW278" s="2">
        <v>1.3799999999999999E-3</v>
      </c>
      <c r="CX278" s="2">
        <v>1.4E-2</v>
      </c>
      <c r="CY278" s="2">
        <v>1.8450000000000001E-2</v>
      </c>
      <c r="CZ278" s="2">
        <v>4.13E-3</v>
      </c>
      <c r="DA278" s="2">
        <v>4.62E-3</v>
      </c>
      <c r="DB278" s="2">
        <v>1.5959999999999998E-2</v>
      </c>
      <c r="DC278" s="2">
        <v>3.705E-2</v>
      </c>
      <c r="DD278" s="2">
        <v>3.9300000000000003E-3</v>
      </c>
      <c r="DE278" s="2">
        <v>4.4861000000000004</v>
      </c>
      <c r="DF278" s="2">
        <v>8.7200000000000003E-3</v>
      </c>
      <c r="DG278" s="2">
        <v>3.6800000000000001E-3</v>
      </c>
      <c r="DH278" s="2">
        <v>0.32075999999999999</v>
      </c>
    </row>
    <row r="279" spans="1:112" x14ac:dyDescent="0.15">
      <c r="A279" s="2" t="s">
        <v>388</v>
      </c>
      <c r="B279" s="2">
        <v>3.3084899999999999</v>
      </c>
      <c r="C279" s="2">
        <v>5.9814299999999996</v>
      </c>
      <c r="D279" s="2">
        <v>3.4665499999999998</v>
      </c>
      <c r="E279" s="2">
        <v>2.5815999999999999</v>
      </c>
      <c r="F279" s="2">
        <v>5.1040599999999996</v>
      </c>
      <c r="G279" s="2">
        <v>3.55688</v>
      </c>
      <c r="H279" s="2">
        <v>0.81508999999999998</v>
      </c>
      <c r="I279" s="2">
        <v>0.12531999999999999</v>
      </c>
      <c r="J279" s="2">
        <v>0.15051</v>
      </c>
      <c r="K279" s="2">
        <v>6.5659999999999996E-2</v>
      </c>
      <c r="L279" s="2">
        <v>0.13741999999999999</v>
      </c>
      <c r="M279" s="2">
        <v>5.3116700000000003</v>
      </c>
      <c r="N279" s="2">
        <v>3.27691</v>
      </c>
      <c r="O279" s="2">
        <v>2.3709999999999998E-2</v>
      </c>
      <c r="P279" s="2">
        <v>0.34183000000000002</v>
      </c>
      <c r="Q279" s="2">
        <v>4.1720899999999999</v>
      </c>
      <c r="R279" s="2">
        <v>4.6120000000000001E-2</v>
      </c>
      <c r="S279" s="2">
        <v>0.20286999999999999</v>
      </c>
      <c r="T279" s="2">
        <v>1.421E-2</v>
      </c>
      <c r="U279" s="2">
        <v>5.7349999999999998E-2</v>
      </c>
      <c r="V279" s="2">
        <v>0.70037000000000005</v>
      </c>
      <c r="W279" s="2">
        <v>3.4549999999999997E-2</v>
      </c>
      <c r="X279" s="2">
        <v>3.8589999999999999E-2</v>
      </c>
      <c r="Y279" s="2">
        <v>3.0769999999999999E-2</v>
      </c>
      <c r="Z279" s="2">
        <v>1.166E-2</v>
      </c>
      <c r="AA279" s="25">
        <v>0.78873000000000004</v>
      </c>
      <c r="AB279" s="25">
        <v>0.15525</v>
      </c>
      <c r="AC279" s="2">
        <v>9.0410000000000004E-2</v>
      </c>
      <c r="AD279" s="2">
        <v>4.3899999999999998E-3</v>
      </c>
      <c r="AE279" s="2">
        <v>7.9680000000000001E-2</v>
      </c>
      <c r="AF279" s="25">
        <v>3.7197900000000002</v>
      </c>
      <c r="AG279" s="2">
        <v>0.39545999999999998</v>
      </c>
      <c r="AH279" s="2">
        <v>0.87626999999999999</v>
      </c>
      <c r="AI279" s="2">
        <v>0.73960999999999999</v>
      </c>
      <c r="AJ279" s="2">
        <v>0.48720000000000002</v>
      </c>
      <c r="AK279" s="2">
        <v>0.19250999999999999</v>
      </c>
      <c r="AL279" s="2">
        <v>1.40066</v>
      </c>
      <c r="AM279" s="2">
        <v>0.63470000000000004</v>
      </c>
      <c r="AN279" s="2">
        <v>1.4760000000000001E-2</v>
      </c>
      <c r="AO279" s="2">
        <v>3.2829999999999998E-2</v>
      </c>
      <c r="AP279" s="2">
        <v>1.0505599999999999</v>
      </c>
      <c r="AQ279" s="25">
        <v>4.7660000000000001E-2</v>
      </c>
      <c r="AR279" s="2">
        <v>9.1400000000000006E-3</v>
      </c>
      <c r="AS279" s="2">
        <v>5.5370000000000003E-2</v>
      </c>
      <c r="AT279" s="25">
        <v>0.20349999999999999</v>
      </c>
      <c r="AU279" s="2">
        <v>0.21364</v>
      </c>
      <c r="AV279" s="25">
        <v>1.0763</v>
      </c>
      <c r="AW279" s="2">
        <v>5.3600000000000002E-3</v>
      </c>
      <c r="AX279" s="2">
        <v>5</v>
      </c>
      <c r="AY279" s="2">
        <v>0.13788</v>
      </c>
      <c r="AZ279" s="2">
        <v>0.21042</v>
      </c>
      <c r="BA279" s="2">
        <v>5.1999999999999998E-3</v>
      </c>
      <c r="BB279" s="2">
        <v>0.11144999999999999</v>
      </c>
      <c r="BC279" s="2">
        <v>3.5839999999999997E-2</v>
      </c>
      <c r="BD279" s="2">
        <v>0.11114</v>
      </c>
      <c r="BE279" s="2">
        <v>0.15523999999999999</v>
      </c>
      <c r="BF279" s="2">
        <v>0.66139999999999999</v>
      </c>
      <c r="BG279" s="2">
        <v>1.00267</v>
      </c>
      <c r="BH279" s="2">
        <v>3.8129999999999997E-2</v>
      </c>
      <c r="BI279" s="2">
        <v>0.14169000000000001</v>
      </c>
      <c r="BJ279" s="25">
        <v>0.31355</v>
      </c>
      <c r="BK279" s="2">
        <v>5</v>
      </c>
      <c r="BL279" s="2">
        <v>9.3560000000000004E-2</v>
      </c>
      <c r="BM279" s="2">
        <v>0.13344</v>
      </c>
      <c r="BN279" s="2">
        <v>4.34314</v>
      </c>
      <c r="BO279" s="25">
        <v>0.19614000000000001</v>
      </c>
      <c r="BP279" s="2">
        <v>3.6600000000000001E-3</v>
      </c>
      <c r="BQ279" s="2">
        <v>1.38E-2</v>
      </c>
      <c r="BR279" s="2">
        <v>2.7539999999999999E-2</v>
      </c>
      <c r="BS279" s="2">
        <v>1.5570000000000001E-2</v>
      </c>
      <c r="BT279" s="2">
        <v>6.3000000000000003E-4</v>
      </c>
      <c r="BU279" s="25">
        <v>0.17488999999999999</v>
      </c>
      <c r="BV279" s="2">
        <v>1.3760399999999999</v>
      </c>
      <c r="BW279" s="2">
        <v>8.3799999999999999E-2</v>
      </c>
      <c r="BX279" s="2">
        <v>3.4499999999999999E-3</v>
      </c>
      <c r="BY279" s="2">
        <v>4.0989999999999999E-2</v>
      </c>
      <c r="BZ279" s="2">
        <v>2.7879999999999999E-2</v>
      </c>
      <c r="CA279" s="25">
        <v>9.0764700000000005</v>
      </c>
      <c r="CB279" s="25">
        <v>7.5933400000000004</v>
      </c>
      <c r="CC279" s="2">
        <v>1.1199999999999999E-3</v>
      </c>
      <c r="CD279" s="2">
        <v>0</v>
      </c>
      <c r="CE279" s="2">
        <v>5</v>
      </c>
      <c r="CF279" s="2">
        <v>0.12565999999999999</v>
      </c>
      <c r="CG279" s="2">
        <v>0.75356000000000001</v>
      </c>
      <c r="CH279" s="2">
        <v>8.4839999999999999E-2</v>
      </c>
      <c r="CI279" s="2">
        <v>0.63817999999999997</v>
      </c>
      <c r="CJ279" s="2">
        <v>0.55710000000000004</v>
      </c>
      <c r="CK279" s="2">
        <v>0.37230999999999997</v>
      </c>
      <c r="CL279" s="2">
        <v>2.5600000000000002E-3</v>
      </c>
      <c r="CM279" s="2">
        <v>7.213E-2</v>
      </c>
      <c r="CN279" s="2">
        <v>5</v>
      </c>
      <c r="CO279" s="2">
        <v>2.1900000000000001E-3</v>
      </c>
      <c r="CP279" s="2">
        <v>0.11182</v>
      </c>
      <c r="CQ279" s="2">
        <v>0.15942000000000001</v>
      </c>
      <c r="CR279" s="2">
        <v>6.8809999999999996E-2</v>
      </c>
      <c r="CS279" s="2">
        <v>8.0399999999999999E-2</v>
      </c>
      <c r="CT279" s="2">
        <v>3.3250000000000002E-2</v>
      </c>
      <c r="CU279" s="2">
        <v>6.8409999999999999E-2</v>
      </c>
      <c r="CV279" s="2">
        <v>0.24601999999999999</v>
      </c>
      <c r="CW279" s="2">
        <v>2.7399999999999998E-3</v>
      </c>
      <c r="CX279" s="2">
        <v>4.5620000000000001E-2</v>
      </c>
      <c r="CY279" s="2">
        <v>3.6589999999999998E-2</v>
      </c>
      <c r="CZ279" s="2">
        <v>6.1500000000000001E-3</v>
      </c>
      <c r="DA279" s="2">
        <v>2.1510000000000001E-2</v>
      </c>
      <c r="DB279" s="2">
        <v>3.057E-2</v>
      </c>
      <c r="DC279" s="2">
        <v>6.6500000000000004E-2</v>
      </c>
      <c r="DD279" s="2">
        <v>1.0370000000000001E-2</v>
      </c>
      <c r="DE279" s="2">
        <v>3.3350499999999998</v>
      </c>
      <c r="DF279" s="2">
        <v>1.11E-2</v>
      </c>
      <c r="DG279" s="2">
        <v>4.7999999999999996E-3</v>
      </c>
      <c r="DH279" s="2">
        <v>0.47394999999999998</v>
      </c>
    </row>
    <row r="280" spans="1:112" x14ac:dyDescent="0.15">
      <c r="A280" s="2" t="s">
        <v>389</v>
      </c>
      <c r="B280" s="2">
        <v>1.9778199999999999</v>
      </c>
      <c r="C280" s="2">
        <v>0.40649000000000002</v>
      </c>
      <c r="D280" s="2">
        <v>1.03735</v>
      </c>
      <c r="E280" s="2">
        <v>7.5259999999999994E-2</v>
      </c>
      <c r="F280" s="2">
        <v>4.9697199999999997</v>
      </c>
      <c r="G280" s="2">
        <v>2.0161899999999999</v>
      </c>
      <c r="H280" s="2">
        <v>0.20119999999999999</v>
      </c>
      <c r="I280" s="2">
        <v>3.3739999999999999E-2</v>
      </c>
      <c r="J280" s="2">
        <v>5.0299999999999997E-3</v>
      </c>
      <c r="K280" s="2">
        <v>0</v>
      </c>
      <c r="L280" s="2">
        <v>5.4640000000000001E-2</v>
      </c>
      <c r="M280" s="2">
        <v>4.9759000000000002</v>
      </c>
      <c r="N280" s="2">
        <v>4.28979</v>
      </c>
      <c r="O280" s="2">
        <v>2.2040000000000001E-2</v>
      </c>
      <c r="P280" s="2">
        <v>0.26652999999999999</v>
      </c>
      <c r="Q280" s="2">
        <v>0.92649000000000004</v>
      </c>
      <c r="R280" s="2">
        <v>5.6299999999999996E-3</v>
      </c>
      <c r="S280" s="2">
        <v>3.3529999999999997E-2</v>
      </c>
      <c r="T280" s="2">
        <v>9.6799999999999994E-3</v>
      </c>
      <c r="U280" s="2">
        <v>9.2499999999999995E-3</v>
      </c>
      <c r="V280" s="2">
        <v>0.30110999999999999</v>
      </c>
      <c r="W280" s="2">
        <v>1.094E-2</v>
      </c>
      <c r="X280" s="2">
        <v>4.9500000000000004E-3</v>
      </c>
      <c r="Y280" s="2">
        <v>9.8399999999999998E-3</v>
      </c>
      <c r="Z280" s="2">
        <v>2.5699999999999998E-3</v>
      </c>
      <c r="AA280" s="25">
        <v>0.24055000000000001</v>
      </c>
      <c r="AB280" s="25">
        <v>0.64888000000000001</v>
      </c>
      <c r="AC280" s="2">
        <v>8.8650000000000007E-2</v>
      </c>
      <c r="AD280" s="2">
        <v>5.1599999999999997E-3</v>
      </c>
      <c r="AE280" s="2">
        <v>1.04E-2</v>
      </c>
      <c r="AF280" s="25">
        <v>4.3680199999999996</v>
      </c>
      <c r="AG280" s="2">
        <v>0.97762000000000004</v>
      </c>
      <c r="AH280" s="2">
        <v>0.47697000000000001</v>
      </c>
      <c r="AI280" s="2">
        <v>0.1027</v>
      </c>
      <c r="AJ280" s="2">
        <v>8.2589999999999997E-2</v>
      </c>
      <c r="AK280" s="2">
        <v>4.1820000000000003E-2</v>
      </c>
      <c r="AL280" s="2">
        <v>0.10789</v>
      </c>
      <c r="AM280" s="2">
        <v>0.10406</v>
      </c>
      <c r="AN280" s="2">
        <v>5.28E-3</v>
      </c>
      <c r="AO280" s="2">
        <v>8.2000000000000007E-3</v>
      </c>
      <c r="AP280" s="2">
        <v>0.32958999999999999</v>
      </c>
      <c r="AQ280" s="25">
        <v>8.2780000000000006E-2</v>
      </c>
      <c r="AR280" s="2">
        <v>8.1399999999999997E-3</v>
      </c>
      <c r="AS280" s="2">
        <v>3.8989999999999997E-2</v>
      </c>
      <c r="AT280" s="25">
        <v>0.19023000000000001</v>
      </c>
      <c r="AU280" s="2">
        <v>5.0090000000000003E-2</v>
      </c>
      <c r="AV280" s="25">
        <v>0.50427</v>
      </c>
      <c r="AW280" s="2">
        <v>4.3600000000000002E-3</v>
      </c>
      <c r="AX280" s="2">
        <v>5</v>
      </c>
      <c r="AY280" s="2">
        <v>4.8309999999999999E-2</v>
      </c>
      <c r="AZ280" s="2">
        <v>6.2280000000000002E-2</v>
      </c>
      <c r="BA280" s="2">
        <v>2.6199999999999999E-3</v>
      </c>
      <c r="BB280" s="2">
        <v>7.1120000000000003E-2</v>
      </c>
      <c r="BC280" s="2">
        <v>9.2499999999999995E-3</v>
      </c>
      <c r="BD280" s="2">
        <v>3.6639999999999999E-2</v>
      </c>
      <c r="BE280" s="2">
        <v>0.10281</v>
      </c>
      <c r="BF280" s="2">
        <v>0.25527</v>
      </c>
      <c r="BG280" s="2">
        <v>0.37641999999999998</v>
      </c>
      <c r="BH280" s="2">
        <v>7.6699999999999997E-3</v>
      </c>
      <c r="BI280" s="2">
        <v>0.10290000000000001</v>
      </c>
      <c r="BJ280" s="25">
        <v>0.43935000000000002</v>
      </c>
      <c r="BK280" s="2">
        <v>5</v>
      </c>
      <c r="BL280" s="2">
        <v>6.3909999999999995E-2</v>
      </c>
      <c r="BM280" s="2">
        <v>6.3089999999999993E-2</v>
      </c>
      <c r="BN280" s="2">
        <v>0.11099000000000001</v>
      </c>
      <c r="BO280" s="25">
        <v>0.19605</v>
      </c>
      <c r="BP280" s="2">
        <v>1.9599999999999999E-3</v>
      </c>
      <c r="BQ280" s="2">
        <v>4.81E-3</v>
      </c>
      <c r="BR280" s="2">
        <v>1.8180000000000002E-2</v>
      </c>
      <c r="BS280" s="2">
        <v>1.1509999999999999E-2</v>
      </c>
      <c r="BT280" s="2">
        <v>4.2000000000000002E-4</v>
      </c>
      <c r="BU280" s="25">
        <v>5.9749999999999998E-2</v>
      </c>
      <c r="BV280" s="2">
        <v>1.03783</v>
      </c>
      <c r="BW280" s="2">
        <v>6.3630000000000006E-2</v>
      </c>
      <c r="BX280" s="2">
        <v>3.0400000000000002E-3</v>
      </c>
      <c r="BY280" s="2">
        <v>2.6190000000000001E-2</v>
      </c>
      <c r="BZ280" s="2">
        <v>1.8339999999999999E-2</v>
      </c>
      <c r="CA280" s="25">
        <v>6.1237599999999999</v>
      </c>
      <c r="CB280" s="25">
        <v>7.0063199999999997</v>
      </c>
      <c r="CC280" s="2">
        <v>1.24E-3</v>
      </c>
      <c r="CD280" s="2">
        <v>3.1E-4</v>
      </c>
      <c r="CE280" s="2">
        <v>5</v>
      </c>
      <c r="CF280" s="2">
        <v>6.3630000000000006E-2</v>
      </c>
      <c r="CG280" s="2">
        <v>0.40414</v>
      </c>
      <c r="CH280" s="2">
        <v>4.5100000000000001E-2</v>
      </c>
      <c r="CI280" s="2">
        <v>0.41</v>
      </c>
      <c r="CJ280" s="2">
        <v>0.31469000000000003</v>
      </c>
      <c r="CK280" s="2">
        <v>0.21607999999999999</v>
      </c>
      <c r="CL280" s="2">
        <v>1.15E-3</v>
      </c>
      <c r="CM280" s="2">
        <v>3.0839999999999999E-2</v>
      </c>
      <c r="CN280" s="2">
        <v>5</v>
      </c>
      <c r="CO280" s="2">
        <v>1.31E-3</v>
      </c>
      <c r="CP280" s="2">
        <v>1.9210000000000001E-2</v>
      </c>
      <c r="CQ280" s="2">
        <v>4.6269999999999999E-2</v>
      </c>
      <c r="CR280" s="2">
        <v>2.376E-2</v>
      </c>
      <c r="CS280" s="2">
        <v>6.1519999999999998E-2</v>
      </c>
      <c r="CT280" s="2">
        <v>1.6910000000000001E-2</v>
      </c>
      <c r="CU280" s="2">
        <v>2.2700000000000001E-2</v>
      </c>
      <c r="CV280" s="2">
        <v>0.13536000000000001</v>
      </c>
      <c r="CW280" s="2">
        <v>1.4400000000000001E-3</v>
      </c>
      <c r="CX280" s="2">
        <v>3.117E-2</v>
      </c>
      <c r="CY280" s="2">
        <v>2.4140000000000002E-2</v>
      </c>
      <c r="CZ280" s="2">
        <v>1.2099999999999999E-3</v>
      </c>
      <c r="DA280" s="2">
        <v>5.3899999999999998E-3</v>
      </c>
      <c r="DB280" s="2">
        <v>1.891E-2</v>
      </c>
      <c r="DC280" s="2">
        <v>4.4600000000000001E-2</v>
      </c>
      <c r="DD280" s="2">
        <v>5.96E-3</v>
      </c>
      <c r="DE280" s="2">
        <v>2.0876600000000001</v>
      </c>
      <c r="DF280" s="2">
        <v>5.3699999999999998E-3</v>
      </c>
      <c r="DG280" s="2">
        <v>2.3500000000000001E-3</v>
      </c>
      <c r="DH280" s="2">
        <v>0.29993999999999998</v>
      </c>
    </row>
    <row r="281" spans="1:112" x14ac:dyDescent="0.15">
      <c r="A281" s="2" t="s">
        <v>390</v>
      </c>
      <c r="B281" s="2">
        <v>1.7692099999999999</v>
      </c>
      <c r="C281" s="2">
        <v>0.20152</v>
      </c>
      <c r="D281" s="2">
        <v>0.92274999999999996</v>
      </c>
      <c r="E281" s="2">
        <v>8.3290000000000003E-2</v>
      </c>
      <c r="F281" s="2">
        <v>5.2791300000000003</v>
      </c>
      <c r="G281" s="2">
        <v>2.0166900000000001</v>
      </c>
      <c r="H281" s="2">
        <v>0.19681000000000001</v>
      </c>
      <c r="I281" s="2">
        <v>3.031E-2</v>
      </c>
      <c r="J281" s="2">
        <v>0</v>
      </c>
      <c r="K281" s="2">
        <v>0</v>
      </c>
      <c r="L281" s="2">
        <v>6.1710000000000001E-2</v>
      </c>
      <c r="M281" s="2">
        <v>5.7133900000000004</v>
      </c>
      <c r="N281" s="2">
        <v>4.53165</v>
      </c>
      <c r="O281" s="2">
        <v>2.5729999999999999E-2</v>
      </c>
      <c r="P281" s="2">
        <v>0.25985000000000003</v>
      </c>
      <c r="Q281" s="2">
        <v>0.96753999999999996</v>
      </c>
      <c r="R281" s="2">
        <v>5.9100000000000003E-3</v>
      </c>
      <c r="S281" s="2">
        <v>3.1399999999999997E-2</v>
      </c>
      <c r="T281" s="2">
        <v>1.223E-2</v>
      </c>
      <c r="U281" s="2">
        <v>9.2000000000000003E-4</v>
      </c>
      <c r="V281" s="2">
        <v>0.31405</v>
      </c>
      <c r="W281" s="2">
        <v>2.7899999999999999E-3</v>
      </c>
      <c r="X281" s="2">
        <v>9.3900000000000008E-3</v>
      </c>
      <c r="Y281" s="2">
        <v>1.282E-2</v>
      </c>
      <c r="Z281" s="2">
        <v>2.1800000000000001E-3</v>
      </c>
      <c r="AA281" s="25">
        <v>7.4130000000000001E-2</v>
      </c>
      <c r="AB281" s="25">
        <v>0.28493000000000002</v>
      </c>
      <c r="AC281" s="2">
        <v>9.2340000000000005E-2</v>
      </c>
      <c r="AD281" s="2">
        <v>2.14E-3</v>
      </c>
      <c r="AE281" s="2">
        <v>1.302E-2</v>
      </c>
      <c r="AF281" s="25">
        <v>2.59877</v>
      </c>
      <c r="AG281" s="2">
        <v>0.60892000000000002</v>
      </c>
      <c r="AH281" s="2">
        <v>0.48427999999999999</v>
      </c>
      <c r="AI281" s="2">
        <v>6.2560000000000004E-2</v>
      </c>
      <c r="AJ281" s="2">
        <v>6.2969999999999998E-2</v>
      </c>
      <c r="AK281" s="2">
        <v>3.2759999999999997E-2</v>
      </c>
      <c r="AL281" s="2">
        <v>9.6329999999999999E-2</v>
      </c>
      <c r="AM281" s="2">
        <v>9.4619999999999996E-2</v>
      </c>
      <c r="AN281" s="2">
        <v>3.0899999999999999E-3</v>
      </c>
      <c r="AO281" s="2">
        <v>7.3200000000000001E-3</v>
      </c>
      <c r="AP281" s="2">
        <v>0.28236</v>
      </c>
      <c r="AQ281" s="25">
        <v>1.128E-2</v>
      </c>
      <c r="AR281" s="2">
        <v>6.1799999999999997E-3</v>
      </c>
      <c r="AS281" s="2">
        <v>5.3469999999999997E-2</v>
      </c>
      <c r="AT281" s="25">
        <v>0.23330000000000001</v>
      </c>
      <c r="AU281" s="2">
        <v>5.296E-2</v>
      </c>
      <c r="AV281" s="25">
        <v>0.42168</v>
      </c>
      <c r="AW281" s="2">
        <v>1.72E-3</v>
      </c>
      <c r="AX281" s="2">
        <v>5</v>
      </c>
      <c r="AY281" s="2">
        <v>4.4600000000000001E-2</v>
      </c>
      <c r="AZ281" s="2">
        <v>5.8529999999999999E-2</v>
      </c>
      <c r="BA281" s="2">
        <v>2.6199999999999999E-3</v>
      </c>
      <c r="BB281" s="2">
        <v>6.7430000000000004E-2</v>
      </c>
      <c r="BC281" s="2">
        <v>6.1700000000000001E-3</v>
      </c>
      <c r="BD281" s="2">
        <v>3.0439999999999998E-2</v>
      </c>
      <c r="BE281" s="2">
        <v>0.11068</v>
      </c>
      <c r="BF281" s="2">
        <v>0.24357000000000001</v>
      </c>
      <c r="BG281" s="2">
        <v>0.32305</v>
      </c>
      <c r="BH281" s="2">
        <v>7.7400000000000004E-3</v>
      </c>
      <c r="BI281" s="2">
        <v>5.9209999999999999E-2</v>
      </c>
      <c r="BJ281" s="25">
        <v>0.50058999999999998</v>
      </c>
      <c r="BK281" s="2">
        <v>5</v>
      </c>
      <c r="BL281" s="2">
        <v>5.466E-2</v>
      </c>
      <c r="BM281" s="2">
        <v>5.8970000000000002E-2</v>
      </c>
      <c r="BN281" s="2">
        <v>9.4339999999999993E-2</v>
      </c>
      <c r="BO281" s="25">
        <v>0.19495000000000001</v>
      </c>
      <c r="BP281" s="2">
        <v>1.5499999999999999E-3</v>
      </c>
      <c r="BQ281" s="2">
        <v>5.2199999999999998E-3</v>
      </c>
      <c r="BR281" s="2">
        <v>1.4959999999999999E-2</v>
      </c>
      <c r="BS281" s="2">
        <v>1.0370000000000001E-2</v>
      </c>
      <c r="BT281" s="2">
        <v>1.1E-4</v>
      </c>
      <c r="BU281" s="25">
        <v>5.9880000000000003E-2</v>
      </c>
      <c r="BV281" s="2">
        <v>0.91635999999999995</v>
      </c>
      <c r="BW281" s="2">
        <v>5.7070000000000003E-2</v>
      </c>
      <c r="BX281" s="2">
        <v>1.7099999999999999E-3</v>
      </c>
      <c r="BY281" s="2">
        <v>2.2589999999999999E-2</v>
      </c>
      <c r="BZ281" s="2">
        <v>1.6230000000000001E-2</v>
      </c>
      <c r="CA281" s="25">
        <v>5.7899000000000003</v>
      </c>
      <c r="CB281" s="25">
        <v>6.54467</v>
      </c>
      <c r="CC281" s="2">
        <v>1.5499999999999999E-3</v>
      </c>
      <c r="CD281" s="2">
        <v>2.3700000000000001E-3</v>
      </c>
      <c r="CE281" s="2">
        <v>5</v>
      </c>
      <c r="CF281" s="2">
        <v>6.3289999999999999E-2</v>
      </c>
      <c r="CG281" s="2">
        <v>0.39612000000000003</v>
      </c>
      <c r="CH281" s="2">
        <v>4.3520000000000003E-2</v>
      </c>
      <c r="CI281" s="2">
        <v>0.41004000000000002</v>
      </c>
      <c r="CJ281" s="2">
        <v>0.31602000000000002</v>
      </c>
      <c r="CK281" s="2">
        <v>0.2437</v>
      </c>
      <c r="CL281" s="2">
        <v>1.67E-3</v>
      </c>
      <c r="CM281" s="2">
        <v>3.1510000000000003E-2</v>
      </c>
      <c r="CN281" s="2">
        <v>5</v>
      </c>
      <c r="CO281" s="2">
        <v>1.6999999999999999E-3</v>
      </c>
      <c r="CP281" s="2">
        <v>2.0320000000000001E-2</v>
      </c>
      <c r="CQ281" s="2">
        <v>5.058E-2</v>
      </c>
      <c r="CR281" s="2">
        <v>2.426E-2</v>
      </c>
      <c r="CS281" s="2">
        <v>6.3780000000000003E-2</v>
      </c>
      <c r="CT281" s="2">
        <v>1.8970000000000001E-2</v>
      </c>
      <c r="CU281" s="2">
        <v>2.2890000000000001E-2</v>
      </c>
      <c r="CV281" s="2">
        <v>0.14629</v>
      </c>
      <c r="CW281" s="2">
        <v>1.8600000000000001E-3</v>
      </c>
      <c r="CX281" s="2">
        <v>3.2129999999999999E-2</v>
      </c>
      <c r="CY281" s="2">
        <v>2.4889999999999999E-2</v>
      </c>
      <c r="CZ281" s="2">
        <v>3.79E-3</v>
      </c>
      <c r="DA281" s="2">
        <v>5.4599999999999996E-3</v>
      </c>
      <c r="DB281" s="2">
        <v>2.1010000000000001E-2</v>
      </c>
      <c r="DC281" s="2">
        <v>5.305E-2</v>
      </c>
      <c r="DD281" s="2">
        <v>6.6299999999999996E-3</v>
      </c>
      <c r="DE281" s="2">
        <v>2.8806099999999999</v>
      </c>
      <c r="DF281" s="2">
        <v>4.81E-3</v>
      </c>
      <c r="DG281" s="2">
        <v>4.6299999999999996E-3</v>
      </c>
      <c r="DH281" s="2">
        <v>0.37781999999999999</v>
      </c>
    </row>
    <row r="282" spans="1:112" x14ac:dyDescent="0.15">
      <c r="A282" s="2" t="s">
        <v>391</v>
      </c>
      <c r="B282" s="2">
        <v>4.4317500000000001</v>
      </c>
      <c r="C282" s="2">
        <v>4.2690799999999998</v>
      </c>
      <c r="D282" s="2">
        <v>12.02103</v>
      </c>
      <c r="E282" s="2">
        <v>5.9891399999999999</v>
      </c>
      <c r="F282" s="2">
        <v>13.793620000000001</v>
      </c>
      <c r="G282" s="2">
        <v>9.5992499999999996</v>
      </c>
      <c r="H282" s="2">
        <v>2.2802699999999998</v>
      </c>
      <c r="I282" s="2">
        <v>0.15312999999999999</v>
      </c>
      <c r="J282" s="2">
        <v>0.20660000000000001</v>
      </c>
      <c r="K282" s="2">
        <v>8.5980000000000001E-2</v>
      </c>
      <c r="L282" s="2">
        <v>0.26307000000000003</v>
      </c>
      <c r="M282" s="2">
        <v>13.57072</v>
      </c>
      <c r="N282" s="2">
        <v>9.54636</v>
      </c>
      <c r="O282" s="2">
        <v>6.6019999999999995E-2</v>
      </c>
      <c r="P282" s="2">
        <v>0.66051000000000004</v>
      </c>
      <c r="Q282" s="2">
        <v>0.72885</v>
      </c>
      <c r="R282" s="2">
        <v>1.465E-2</v>
      </c>
      <c r="S282" s="2">
        <v>0.23089000000000001</v>
      </c>
      <c r="T282" s="2">
        <v>2.3230000000000001E-2</v>
      </c>
      <c r="U282" s="2">
        <v>0.16850000000000001</v>
      </c>
      <c r="V282" s="2">
        <v>0.29929</v>
      </c>
      <c r="W282" s="2">
        <v>0.10783</v>
      </c>
      <c r="X282" s="2">
        <v>8.6209999999999995E-2</v>
      </c>
      <c r="Y282" s="2">
        <v>2.232E-2</v>
      </c>
      <c r="Z282" s="2">
        <v>0.14224000000000001</v>
      </c>
      <c r="AA282" s="25">
        <v>0.33417000000000002</v>
      </c>
      <c r="AB282" s="25">
        <v>0.59575</v>
      </c>
      <c r="AC282" s="2">
        <v>4.8599999999999997E-2</v>
      </c>
      <c r="AD282" s="2">
        <v>4.7499999999999999E-3</v>
      </c>
      <c r="AE282" s="2">
        <v>0.25364999999999999</v>
      </c>
      <c r="AF282" s="25">
        <v>6.50976</v>
      </c>
      <c r="AG282" s="2">
        <v>0.49728</v>
      </c>
      <c r="AH282" s="2">
        <v>2.1164900000000002</v>
      </c>
      <c r="AI282" s="2">
        <v>1.4271499999999999</v>
      </c>
      <c r="AJ282" s="2">
        <v>0.98129999999999995</v>
      </c>
      <c r="AK282" s="2">
        <v>0.35446</v>
      </c>
      <c r="AL282" s="2">
        <v>25.443079999999998</v>
      </c>
      <c r="AM282" s="2">
        <v>4.6623900000000003</v>
      </c>
      <c r="AN282" s="2">
        <v>7.0099999999999997E-3</v>
      </c>
      <c r="AO282" s="2">
        <v>5.2900000000000003E-2</v>
      </c>
      <c r="AP282" s="2">
        <v>1.23133</v>
      </c>
      <c r="AQ282" s="25">
        <v>3.9960000000000002E-2</v>
      </c>
      <c r="AR282" s="2">
        <v>4.061E-2</v>
      </c>
      <c r="AS282" s="2">
        <v>7.1139999999999995E-2</v>
      </c>
      <c r="AT282" s="25">
        <v>0.15579999999999999</v>
      </c>
      <c r="AU282" s="2">
        <v>0.36948999999999999</v>
      </c>
      <c r="AV282" s="25">
        <v>1.59819</v>
      </c>
      <c r="AW282" s="2">
        <v>4.6499999999999996E-3</v>
      </c>
      <c r="AX282" s="2">
        <v>5</v>
      </c>
      <c r="AY282" s="2">
        <v>0.24512999999999999</v>
      </c>
      <c r="AZ282" s="2">
        <v>0.36147000000000001</v>
      </c>
      <c r="BA282" s="2">
        <v>2.0500000000000002E-3</v>
      </c>
      <c r="BB282" s="2">
        <v>0.35188999999999998</v>
      </c>
      <c r="BC282" s="2">
        <v>7.3730000000000004E-2</v>
      </c>
      <c r="BD282" s="2">
        <v>0.221</v>
      </c>
      <c r="BE282" s="2">
        <v>0.11908000000000001</v>
      </c>
      <c r="BF282" s="2">
        <v>1.2994699999999999</v>
      </c>
      <c r="BG282" s="2">
        <v>3.0680900000000002</v>
      </c>
      <c r="BH282" s="2">
        <v>0.12408</v>
      </c>
      <c r="BI282" s="2">
        <v>0.33681</v>
      </c>
      <c r="BJ282" s="25">
        <v>0.19918</v>
      </c>
      <c r="BK282" s="2">
        <v>5</v>
      </c>
      <c r="BL282" s="2">
        <v>0.12093</v>
      </c>
      <c r="BM282" s="2">
        <v>0.24451999999999999</v>
      </c>
      <c r="BN282" s="2">
        <v>0.55620999999999998</v>
      </c>
      <c r="BO282" s="25">
        <v>0.23623</v>
      </c>
      <c r="BP282" s="2">
        <v>1.2800000000000001E-3</v>
      </c>
      <c r="BQ282" s="2">
        <v>3.7179999999999998E-2</v>
      </c>
      <c r="BR282" s="2">
        <v>4.3180000000000003E-2</v>
      </c>
      <c r="BS282" s="2">
        <v>4.5960000000000001E-2</v>
      </c>
      <c r="BT282" s="2">
        <v>1.23E-3</v>
      </c>
      <c r="BU282" s="25">
        <v>0.16486000000000001</v>
      </c>
      <c r="BV282" s="2">
        <v>2.53851</v>
      </c>
      <c r="BW282" s="2">
        <v>9.9150000000000002E-2</v>
      </c>
      <c r="BX282" s="2">
        <v>9.2000000000000003E-4</v>
      </c>
      <c r="BY282" s="2">
        <v>8.0409999999999995E-2</v>
      </c>
      <c r="BZ282" s="2">
        <v>5.1839999999999997E-2</v>
      </c>
      <c r="CA282" s="25">
        <v>9.7797400000000003</v>
      </c>
      <c r="CB282" s="25">
        <v>10.6335</v>
      </c>
      <c r="CC282" s="2">
        <v>2.8300000000000001E-3</v>
      </c>
      <c r="CD282" s="2">
        <v>8.4000000000000003E-4</v>
      </c>
      <c r="CE282" s="2">
        <v>5</v>
      </c>
      <c r="CF282" s="2">
        <v>0.46131</v>
      </c>
      <c r="CG282" s="2">
        <v>0.72314999999999996</v>
      </c>
      <c r="CH282" s="2">
        <v>5.3600000000000002E-2</v>
      </c>
      <c r="CI282" s="2">
        <v>0.67044000000000004</v>
      </c>
      <c r="CJ282" s="2">
        <v>0.48918</v>
      </c>
      <c r="CK282" s="2">
        <v>0.26960000000000001</v>
      </c>
      <c r="CL282" s="2">
        <v>1.9400000000000001E-3</v>
      </c>
      <c r="CM282" s="2">
        <v>1.7950000000000001E-2</v>
      </c>
      <c r="CN282" s="2">
        <v>5</v>
      </c>
      <c r="CO282" s="2">
        <v>2.3400000000000001E-3</v>
      </c>
      <c r="CP282" s="2">
        <v>2.7550000000000002E-2</v>
      </c>
      <c r="CQ282" s="2">
        <v>6.3240000000000005E-2</v>
      </c>
      <c r="CR282" s="2">
        <v>3.1370000000000002E-2</v>
      </c>
      <c r="CS282" s="2">
        <v>6.8169999999999994E-2</v>
      </c>
      <c r="CT282" s="2">
        <v>2.2530000000000001E-2</v>
      </c>
      <c r="CU282" s="2">
        <v>3.0859999999999999E-2</v>
      </c>
      <c r="CV282" s="2">
        <v>0.16331999999999999</v>
      </c>
      <c r="CW282" s="2">
        <v>2.0799999999999998E-3</v>
      </c>
      <c r="CX282" s="2">
        <v>1.915E-2</v>
      </c>
      <c r="CY282" s="2">
        <v>2.4140000000000002E-2</v>
      </c>
      <c r="CZ282" s="2">
        <v>4.0099999999999997E-3</v>
      </c>
      <c r="DA282" s="2">
        <v>6.5500000000000003E-3</v>
      </c>
      <c r="DB282" s="2">
        <v>2.095E-2</v>
      </c>
      <c r="DC282" s="2">
        <v>6.1069999999999999E-2</v>
      </c>
      <c r="DD282" s="2">
        <v>5.9500000000000004E-3</v>
      </c>
      <c r="DE282" s="2">
        <v>2.4824999999999999</v>
      </c>
      <c r="DF282" s="2">
        <v>3.2699999999999999E-3</v>
      </c>
      <c r="DG282" s="2">
        <v>3.8700000000000002E-3</v>
      </c>
      <c r="DH282" s="2">
        <v>0.38607999999999998</v>
      </c>
    </row>
    <row r="283" spans="1:112" x14ac:dyDescent="0.15">
      <c r="A283" s="2" t="s">
        <v>392</v>
      </c>
      <c r="B283" s="2">
        <v>3.34354</v>
      </c>
      <c r="C283" s="2">
        <v>0.92637999999999998</v>
      </c>
      <c r="D283" s="2">
        <v>3.5082800000000001</v>
      </c>
      <c r="E283" s="2">
        <v>0.29153000000000001</v>
      </c>
      <c r="F283" s="2">
        <v>7.9417200000000001</v>
      </c>
      <c r="G283" s="2">
        <v>4.9902899999999999</v>
      </c>
      <c r="H283" s="2">
        <v>0.98394999999999999</v>
      </c>
      <c r="I283" s="2">
        <v>3.8830000000000003E-2</v>
      </c>
      <c r="J283" s="2">
        <v>6.1199999999999996E-3</v>
      </c>
      <c r="K283" s="2">
        <v>0</v>
      </c>
      <c r="L283" s="2">
        <v>5.9459999999999999E-2</v>
      </c>
      <c r="M283" s="2">
        <v>4.3732300000000004</v>
      </c>
      <c r="N283" s="2">
        <v>3.5415700000000001</v>
      </c>
      <c r="O283" s="2">
        <v>7.8960000000000002E-2</v>
      </c>
      <c r="P283" s="2">
        <v>0.55420000000000003</v>
      </c>
      <c r="Q283" s="2">
        <v>1.30471</v>
      </c>
      <c r="R283" s="2">
        <v>1.464E-2</v>
      </c>
      <c r="S283" s="2">
        <v>3.5200000000000002E-2</v>
      </c>
      <c r="T283" s="2">
        <v>1.2659999999999999E-2</v>
      </c>
      <c r="U283" s="2">
        <v>4.8379999999999999E-2</v>
      </c>
      <c r="V283" s="2">
        <v>0.30423</v>
      </c>
      <c r="W283" s="2">
        <v>7.45E-3</v>
      </c>
      <c r="X283" s="2">
        <v>6.62E-3</v>
      </c>
      <c r="Y283" s="2">
        <v>5.3E-3</v>
      </c>
      <c r="Z283" s="2">
        <v>6.6E-4</v>
      </c>
      <c r="AA283" s="25">
        <v>0.17585000000000001</v>
      </c>
      <c r="AB283" s="25">
        <v>0.52297000000000005</v>
      </c>
      <c r="AC283" s="2">
        <v>3.8399999999999997E-2</v>
      </c>
      <c r="AD283" s="2">
        <v>1.8799999999999999E-3</v>
      </c>
      <c r="AE283" s="2">
        <v>1.2409999999999999E-2</v>
      </c>
      <c r="AF283" s="25">
        <v>4.9972200000000004</v>
      </c>
      <c r="AG283" s="2">
        <v>0.93266000000000004</v>
      </c>
      <c r="AH283" s="2">
        <v>2.2027000000000001</v>
      </c>
      <c r="AI283" s="2">
        <v>0.21167</v>
      </c>
      <c r="AJ283" s="2">
        <v>0.19613</v>
      </c>
      <c r="AK283" s="2">
        <v>7.8689999999999996E-2</v>
      </c>
      <c r="AL283" s="2">
        <v>0.373</v>
      </c>
      <c r="AM283" s="2">
        <v>0.19753999999999999</v>
      </c>
      <c r="AN283" s="2">
        <v>4.0000000000000001E-3</v>
      </c>
      <c r="AO283" s="2">
        <v>9.2599999999999991E-3</v>
      </c>
      <c r="AP283" s="2">
        <v>0.28826000000000002</v>
      </c>
      <c r="AQ283" s="25">
        <v>2.3800000000000002E-2</v>
      </c>
      <c r="AR283" s="2">
        <v>1.417E-2</v>
      </c>
      <c r="AS283" s="2">
        <v>4.6449999999999998E-2</v>
      </c>
      <c r="AT283" s="25">
        <v>0.19883999999999999</v>
      </c>
      <c r="AU283" s="2">
        <v>9.461E-2</v>
      </c>
      <c r="AV283" s="25">
        <v>1.0499099999999999</v>
      </c>
      <c r="AW283" s="2">
        <v>2.0600000000000002E-3</v>
      </c>
      <c r="AX283" s="2">
        <v>5</v>
      </c>
      <c r="AY283" s="2">
        <v>0.18153</v>
      </c>
      <c r="AZ283" s="2">
        <v>0.14230999999999999</v>
      </c>
      <c r="BA283" s="2">
        <v>1.83E-3</v>
      </c>
      <c r="BB283" s="2">
        <v>0.24610000000000001</v>
      </c>
      <c r="BC283" s="2">
        <v>2.2710000000000001E-2</v>
      </c>
      <c r="BD283" s="2">
        <v>7.621E-2</v>
      </c>
      <c r="BE283" s="2">
        <v>0.1111</v>
      </c>
      <c r="BF283" s="2">
        <v>0.91151000000000004</v>
      </c>
      <c r="BG283" s="2">
        <v>1.0416399999999999</v>
      </c>
      <c r="BH283" s="2">
        <v>2.1700000000000001E-2</v>
      </c>
      <c r="BI283" s="2">
        <v>0.12712000000000001</v>
      </c>
      <c r="BJ283" s="25">
        <v>0.13297999999999999</v>
      </c>
      <c r="BK283" s="2">
        <v>5</v>
      </c>
      <c r="BL283" s="2">
        <v>0.13120000000000001</v>
      </c>
      <c r="BM283" s="2">
        <v>0.14793999999999999</v>
      </c>
      <c r="BN283" s="2">
        <v>0.29320000000000002</v>
      </c>
      <c r="BO283" s="25">
        <v>0.24737000000000001</v>
      </c>
      <c r="BP283" s="2">
        <v>1.2199999999999999E-3</v>
      </c>
      <c r="BQ283" s="2">
        <v>9.8300000000000002E-3</v>
      </c>
      <c r="BR283" s="2">
        <v>2.3230000000000001E-2</v>
      </c>
      <c r="BS283" s="2">
        <v>2.349E-2</v>
      </c>
      <c r="BT283" s="2">
        <v>1.6000000000000001E-3</v>
      </c>
      <c r="BU283" s="25">
        <v>0.1166</v>
      </c>
      <c r="BV283" s="2">
        <v>1.6190599999999999</v>
      </c>
      <c r="BW283" s="2">
        <v>6.3589999999999994E-2</v>
      </c>
      <c r="BX283" s="2">
        <v>1.41E-3</v>
      </c>
      <c r="BY283" s="2">
        <v>5.6300000000000003E-2</v>
      </c>
      <c r="BZ283" s="2">
        <v>4.4819999999999999E-2</v>
      </c>
      <c r="CA283" s="25">
        <v>6.2799500000000004</v>
      </c>
      <c r="CB283" s="25">
        <v>10.334390000000001</v>
      </c>
      <c r="CC283" s="2">
        <v>1.5399999999999999E-3</v>
      </c>
      <c r="CD283" s="2">
        <v>1.5900000000000001E-3</v>
      </c>
      <c r="CE283" s="2">
        <v>5</v>
      </c>
      <c r="CF283" s="2">
        <v>0.46405999999999997</v>
      </c>
      <c r="CG283" s="2">
        <v>0.52383000000000002</v>
      </c>
      <c r="CH283" s="2">
        <v>3.789E-2</v>
      </c>
      <c r="CI283" s="2">
        <v>0.49540000000000001</v>
      </c>
      <c r="CJ283" s="2">
        <v>0.36360999999999999</v>
      </c>
      <c r="CK283" s="2">
        <v>0.17804</v>
      </c>
      <c r="CL283" s="2">
        <v>1.3600000000000001E-3</v>
      </c>
      <c r="CM283" s="2">
        <v>1.3950000000000001E-2</v>
      </c>
      <c r="CN283" s="2">
        <v>5</v>
      </c>
      <c r="CO283" s="2">
        <v>2.5100000000000001E-3</v>
      </c>
      <c r="CP283" s="2">
        <v>2.1760000000000002E-2</v>
      </c>
      <c r="CQ283" s="2">
        <v>5.4140000000000001E-2</v>
      </c>
      <c r="CR283" s="2">
        <v>2.6870000000000002E-2</v>
      </c>
      <c r="CS283" s="2">
        <v>6.5820000000000004E-2</v>
      </c>
      <c r="CT283" s="2">
        <v>2.1129999999999999E-2</v>
      </c>
      <c r="CU283" s="2">
        <v>2.6519999999999998E-2</v>
      </c>
      <c r="CV283" s="2">
        <v>0.1542</v>
      </c>
      <c r="CW283" s="2">
        <v>1.32E-3</v>
      </c>
      <c r="CX283" s="2">
        <v>2.0820000000000002E-2</v>
      </c>
      <c r="CY283" s="2">
        <v>2.2509999999999999E-2</v>
      </c>
      <c r="CZ283" s="2">
        <v>3.81E-3</v>
      </c>
      <c r="DA283" s="2">
        <v>8.2000000000000007E-3</v>
      </c>
      <c r="DB283" s="2">
        <v>2.0459999999999999E-2</v>
      </c>
      <c r="DC283" s="2">
        <v>0.11216</v>
      </c>
      <c r="DD283" s="2">
        <v>5.1399999999999996E-3</v>
      </c>
      <c r="DE283" s="2">
        <v>4.0997300000000001</v>
      </c>
      <c r="DF283" s="2">
        <v>5.0200000000000002E-3</v>
      </c>
      <c r="DG283" s="2">
        <v>3.48E-3</v>
      </c>
      <c r="DH283" s="2">
        <v>0.44278000000000001</v>
      </c>
    </row>
    <row r="284" spans="1:112" x14ac:dyDescent="0.15">
      <c r="A284" s="2" t="s">
        <v>393</v>
      </c>
      <c r="B284" s="2">
        <v>3.2690999999999999</v>
      </c>
      <c r="C284" s="2">
        <v>0.80369999999999997</v>
      </c>
      <c r="D284" s="2">
        <v>3.1584400000000001</v>
      </c>
      <c r="E284" s="2">
        <v>0.30358000000000002</v>
      </c>
      <c r="F284" s="2">
        <v>5.6497200000000003</v>
      </c>
      <c r="G284" s="2">
        <v>3.3694999999999999</v>
      </c>
      <c r="H284" s="2">
        <v>0.99234999999999995</v>
      </c>
      <c r="I284" s="2">
        <v>3.4810000000000001E-2</v>
      </c>
      <c r="J284" s="2">
        <v>6.6E-3</v>
      </c>
      <c r="K284" s="2">
        <v>0</v>
      </c>
      <c r="L284" s="2">
        <v>9.6110000000000001E-2</v>
      </c>
      <c r="M284" s="2">
        <v>8.3176400000000008</v>
      </c>
      <c r="N284" s="2">
        <v>7.89656</v>
      </c>
      <c r="O284" s="2">
        <v>5.0209999999999998E-2</v>
      </c>
      <c r="P284" s="2">
        <v>0.32768000000000003</v>
      </c>
      <c r="Q284" s="2">
        <v>1.2293400000000001</v>
      </c>
      <c r="R284" s="2">
        <v>3.6260000000000001E-2</v>
      </c>
      <c r="S284" s="2">
        <v>3.2309999999999998E-2</v>
      </c>
      <c r="T284" s="2">
        <v>1.502E-2</v>
      </c>
      <c r="U284" s="2">
        <v>4.1910000000000003E-2</v>
      </c>
      <c r="V284" s="2">
        <v>0.32862999999999998</v>
      </c>
      <c r="W284" s="2">
        <v>1.166E-2</v>
      </c>
      <c r="X284" s="2">
        <v>2.215E-2</v>
      </c>
      <c r="Y284" s="2">
        <v>1.6709999999999999E-2</v>
      </c>
      <c r="Z284" s="2">
        <v>0</v>
      </c>
      <c r="AA284" s="25">
        <v>0.16409000000000001</v>
      </c>
      <c r="AB284" s="25">
        <v>0.47367999999999999</v>
      </c>
      <c r="AC284" s="2">
        <v>8.5930000000000006E-2</v>
      </c>
      <c r="AD284" s="2">
        <v>1.32E-3</v>
      </c>
      <c r="AE284" s="2">
        <v>2.317E-2</v>
      </c>
      <c r="AF284" s="25">
        <v>5.3065499999999997</v>
      </c>
      <c r="AG284" s="2">
        <v>1.1775599999999999</v>
      </c>
      <c r="AH284" s="2">
        <v>2.8044099999999998</v>
      </c>
      <c r="AI284" s="2">
        <v>0.37730999999999998</v>
      </c>
      <c r="AJ284" s="2">
        <v>0.27911000000000002</v>
      </c>
      <c r="AK284" s="2">
        <v>8.3239999999999995E-2</v>
      </c>
      <c r="AL284" s="2">
        <v>0.49574000000000001</v>
      </c>
      <c r="AM284" s="2">
        <v>0.25511</v>
      </c>
      <c r="AN284" s="2">
        <v>3.7200000000000002E-3</v>
      </c>
      <c r="AO284" s="2">
        <v>8.2900000000000005E-3</v>
      </c>
      <c r="AP284" s="2">
        <v>0.33774999999999999</v>
      </c>
      <c r="AQ284" s="25">
        <v>7.3529999999999998E-2</v>
      </c>
      <c r="AR284" s="2">
        <v>8.4399999999999996E-3</v>
      </c>
      <c r="AS284" s="2">
        <v>2.6179999999999998E-2</v>
      </c>
      <c r="AT284" s="25">
        <v>0.19943</v>
      </c>
      <c r="AU284" s="2">
        <v>0.10928</v>
      </c>
      <c r="AV284" s="25">
        <v>1.21706</v>
      </c>
      <c r="AW284" s="2">
        <v>3.3500000000000001E-3</v>
      </c>
      <c r="AX284" s="2">
        <v>5</v>
      </c>
      <c r="AY284" s="2">
        <v>0.18318000000000001</v>
      </c>
      <c r="AZ284" s="2">
        <v>0.20472000000000001</v>
      </c>
      <c r="BA284" s="2">
        <v>6.6E-4</v>
      </c>
      <c r="BB284" s="2">
        <v>0.32717000000000002</v>
      </c>
      <c r="BC284" s="2">
        <v>3.449E-2</v>
      </c>
      <c r="BD284" s="2">
        <v>9.8460000000000006E-2</v>
      </c>
      <c r="BE284" s="2">
        <v>0.10804</v>
      </c>
      <c r="BF284" s="2">
        <v>0.94391000000000003</v>
      </c>
      <c r="BG284" s="2">
        <v>1.07053</v>
      </c>
      <c r="BH284" s="2">
        <v>2.7799999999999998E-2</v>
      </c>
      <c r="BI284" s="2">
        <v>0.19127</v>
      </c>
      <c r="BJ284" s="25">
        <v>0.17396</v>
      </c>
      <c r="BK284" s="2">
        <v>5</v>
      </c>
      <c r="BL284" s="2">
        <v>9.4839999999999994E-2</v>
      </c>
      <c r="BM284" s="2">
        <v>0.18457999999999999</v>
      </c>
      <c r="BN284" s="2">
        <v>0.45534000000000002</v>
      </c>
      <c r="BO284" s="25">
        <v>0.31867000000000001</v>
      </c>
      <c r="BP284" s="2">
        <v>3.3800000000000002E-3</v>
      </c>
      <c r="BQ284" s="2">
        <v>1.26E-2</v>
      </c>
      <c r="BR284" s="2">
        <v>2.5139999999999999E-2</v>
      </c>
      <c r="BS284" s="2">
        <v>1.821E-2</v>
      </c>
      <c r="BT284" s="2">
        <v>1.24E-3</v>
      </c>
      <c r="BU284" s="25">
        <v>0.14721000000000001</v>
      </c>
      <c r="BV284" s="2">
        <v>2.34701</v>
      </c>
      <c r="BW284" s="2">
        <v>6.1289999999999997E-2</v>
      </c>
      <c r="BX284" s="2">
        <v>1.8E-3</v>
      </c>
      <c r="BY284" s="2">
        <v>4.7759999999999997E-2</v>
      </c>
      <c r="BZ284" s="2">
        <v>4.045E-2</v>
      </c>
      <c r="CA284" s="25">
        <v>5.0378100000000003</v>
      </c>
      <c r="CB284" s="25">
        <v>13.513339999999999</v>
      </c>
      <c r="CC284" s="2">
        <v>1.23E-3</v>
      </c>
      <c r="CD284" s="2">
        <v>2.3000000000000001E-4</v>
      </c>
      <c r="CE284" s="2">
        <v>5</v>
      </c>
      <c r="CF284" s="2">
        <v>0.40536</v>
      </c>
      <c r="CG284" s="2">
        <v>0.60248000000000002</v>
      </c>
      <c r="CH284" s="2">
        <v>3.3550000000000003E-2</v>
      </c>
      <c r="CI284" s="2">
        <v>0.55242000000000002</v>
      </c>
      <c r="CJ284" s="2">
        <v>0.39704</v>
      </c>
      <c r="CK284" s="2">
        <v>0.38806000000000002</v>
      </c>
      <c r="CL284" s="2">
        <v>1.34E-3</v>
      </c>
      <c r="CM284" s="2">
        <v>1.3939999999999999E-2</v>
      </c>
      <c r="CN284" s="2">
        <v>5</v>
      </c>
      <c r="CO284" s="2">
        <v>1.83E-3</v>
      </c>
      <c r="CP284" s="2">
        <v>2.4129999999999999E-2</v>
      </c>
      <c r="CQ284" s="2">
        <v>5.6619999999999997E-2</v>
      </c>
      <c r="CR284" s="2">
        <v>2.6700000000000002E-2</v>
      </c>
      <c r="CS284" s="2">
        <v>5.2470000000000003E-2</v>
      </c>
      <c r="CT284" s="2">
        <v>2.0289999999999999E-2</v>
      </c>
      <c r="CU284" s="2">
        <v>2.529E-2</v>
      </c>
      <c r="CV284" s="2">
        <v>0.14957000000000001</v>
      </c>
      <c r="CW284" s="2">
        <v>1.14E-3</v>
      </c>
      <c r="CX284" s="2">
        <v>2.0379999999999999E-2</v>
      </c>
      <c r="CY284" s="2">
        <v>2.206E-2</v>
      </c>
      <c r="CZ284" s="2">
        <v>2.7100000000000002E-3</v>
      </c>
      <c r="DA284" s="2">
        <v>6.9300000000000004E-3</v>
      </c>
      <c r="DB284" s="2">
        <v>1.8489999999999999E-2</v>
      </c>
      <c r="DC284" s="2">
        <v>3.9710000000000002E-2</v>
      </c>
      <c r="DD284" s="2">
        <v>4.3800000000000002E-3</v>
      </c>
      <c r="DE284" s="2">
        <v>1.6142700000000001</v>
      </c>
      <c r="DF284" s="2">
        <v>4.2300000000000003E-3</v>
      </c>
      <c r="DG284" s="2">
        <v>2.3E-3</v>
      </c>
      <c r="DH284" s="2">
        <v>0.33226</v>
      </c>
    </row>
    <row r="285" spans="1:112" x14ac:dyDescent="0.15">
      <c r="A285" s="2" t="s">
        <v>394</v>
      </c>
      <c r="B285" s="2">
        <v>3.2133099999999999</v>
      </c>
      <c r="C285" s="2">
        <v>0.67195000000000005</v>
      </c>
      <c r="D285" s="2">
        <v>2.9095300000000002</v>
      </c>
      <c r="E285" s="2">
        <v>0.10799</v>
      </c>
      <c r="F285" s="2">
        <v>7.0982000000000003</v>
      </c>
      <c r="G285" s="2">
        <v>3.9804200000000001</v>
      </c>
      <c r="H285" s="2">
        <v>0.84082000000000001</v>
      </c>
      <c r="I285" s="2">
        <v>6.3789999999999999E-2</v>
      </c>
      <c r="J285" s="2">
        <v>0</v>
      </c>
      <c r="K285" s="2">
        <v>0</v>
      </c>
      <c r="L285" s="2">
        <v>6.7049999999999998E-2</v>
      </c>
      <c r="M285" s="2">
        <v>7.4693300000000002</v>
      </c>
      <c r="N285" s="2">
        <v>6.5201200000000004</v>
      </c>
      <c r="O285" s="2">
        <v>2.5000000000000001E-2</v>
      </c>
      <c r="P285" s="2">
        <v>0.33600999999999998</v>
      </c>
      <c r="Q285" s="2">
        <v>1.3785000000000001</v>
      </c>
      <c r="R285" s="2">
        <v>2.8459999999999999E-2</v>
      </c>
      <c r="S285" s="2">
        <v>2.809E-2</v>
      </c>
      <c r="T285" s="2">
        <v>8.8299999999999993E-3</v>
      </c>
      <c r="U285" s="2">
        <v>1.1270000000000001E-2</v>
      </c>
      <c r="V285" s="2">
        <v>0.32200000000000001</v>
      </c>
      <c r="W285" s="2">
        <v>8.9200000000000008E-3</v>
      </c>
      <c r="X285" s="2">
        <v>7.1199999999999996E-3</v>
      </c>
      <c r="Y285" s="2">
        <v>1.6889999999999999E-2</v>
      </c>
      <c r="Z285" s="2">
        <v>2.06E-2</v>
      </c>
      <c r="AA285" s="25">
        <v>8.3760000000000001E-2</v>
      </c>
      <c r="AB285" s="25">
        <v>0.66286999999999996</v>
      </c>
      <c r="AC285" s="2">
        <v>8.727E-2</v>
      </c>
      <c r="AD285" s="2">
        <v>3.48E-3</v>
      </c>
      <c r="AE285" s="2">
        <v>1.205E-2</v>
      </c>
      <c r="AF285" s="25">
        <v>5.00631</v>
      </c>
      <c r="AG285" s="2">
        <v>1.0651600000000001</v>
      </c>
      <c r="AH285" s="2">
        <v>2.4219499999999998</v>
      </c>
      <c r="AI285" s="2">
        <v>0.34561999999999998</v>
      </c>
      <c r="AJ285" s="2">
        <v>0.2364</v>
      </c>
      <c r="AK285" s="2">
        <v>7.0080000000000003E-2</v>
      </c>
      <c r="AL285" s="2">
        <v>0.35602</v>
      </c>
      <c r="AM285" s="2">
        <v>0.20407</v>
      </c>
      <c r="AN285" s="2">
        <v>4.6299999999999996E-3</v>
      </c>
      <c r="AO285" s="2">
        <v>8.0800000000000004E-3</v>
      </c>
      <c r="AP285" s="2">
        <v>0.32332</v>
      </c>
      <c r="AQ285" s="25">
        <v>1.8679999999999999E-2</v>
      </c>
      <c r="AR285" s="2">
        <v>1.319E-2</v>
      </c>
      <c r="AS285" s="2">
        <v>6.2080000000000003E-2</v>
      </c>
      <c r="AT285" s="25">
        <v>0.26740000000000003</v>
      </c>
      <c r="AU285" s="2">
        <v>8.974E-2</v>
      </c>
      <c r="AV285" s="25">
        <v>1.20808</v>
      </c>
      <c r="AW285" s="2">
        <v>2.7000000000000001E-3</v>
      </c>
      <c r="AX285" s="2">
        <v>5</v>
      </c>
      <c r="AY285" s="2">
        <v>0.13277</v>
      </c>
      <c r="AZ285" s="2">
        <v>0.16974</v>
      </c>
      <c r="BA285" s="2">
        <v>1.66E-3</v>
      </c>
      <c r="BB285" s="2">
        <v>0.27200999999999997</v>
      </c>
      <c r="BC285" s="2">
        <v>2.435E-2</v>
      </c>
      <c r="BD285" s="2">
        <v>8.3229999999999998E-2</v>
      </c>
      <c r="BE285" s="2">
        <v>0.11151</v>
      </c>
      <c r="BF285" s="2">
        <v>0.79569000000000001</v>
      </c>
      <c r="BG285" s="2">
        <v>0.85306999999999999</v>
      </c>
      <c r="BH285" s="2">
        <v>2.1780000000000001E-2</v>
      </c>
      <c r="BI285" s="2">
        <v>0.16769000000000001</v>
      </c>
      <c r="BJ285" s="25">
        <v>0.23366999999999999</v>
      </c>
      <c r="BK285" s="2">
        <v>5</v>
      </c>
      <c r="BL285" s="2">
        <v>9.8960000000000006E-2</v>
      </c>
      <c r="BM285" s="2">
        <v>0.16667000000000001</v>
      </c>
      <c r="BN285" s="2">
        <v>0.3821</v>
      </c>
      <c r="BO285" s="25">
        <v>0.27689000000000002</v>
      </c>
      <c r="BP285" s="2">
        <v>9.5E-4</v>
      </c>
      <c r="BQ285" s="2">
        <v>9.0600000000000003E-3</v>
      </c>
      <c r="BR285" s="2">
        <v>2.196E-2</v>
      </c>
      <c r="BS285" s="2">
        <v>2.1399999999999999E-2</v>
      </c>
      <c r="BT285" s="2">
        <v>0</v>
      </c>
      <c r="BU285" s="25">
        <v>0.11272</v>
      </c>
      <c r="BV285" s="2">
        <v>2.1075699999999999</v>
      </c>
      <c r="BW285" s="2">
        <v>6.0929999999999998E-2</v>
      </c>
      <c r="BX285" s="2">
        <v>2.6199999999999999E-3</v>
      </c>
      <c r="BY285" s="2">
        <v>4.1300000000000003E-2</v>
      </c>
      <c r="BZ285" s="2">
        <v>3.7139999999999999E-2</v>
      </c>
      <c r="CA285" s="25">
        <v>5.55314</v>
      </c>
      <c r="CB285" s="25">
        <v>14.22756</v>
      </c>
      <c r="CC285" s="2">
        <v>1.33E-3</v>
      </c>
      <c r="CD285" s="2">
        <v>5.0000000000000002E-5</v>
      </c>
      <c r="CE285" s="2">
        <v>5</v>
      </c>
      <c r="CF285" s="2">
        <v>0.36268</v>
      </c>
      <c r="CG285" s="2">
        <v>0.54603999999999997</v>
      </c>
      <c r="CH285" s="2">
        <v>3.0679999999999999E-2</v>
      </c>
      <c r="CI285" s="2">
        <v>0.48959000000000003</v>
      </c>
      <c r="CJ285" s="2">
        <v>0.35648000000000002</v>
      </c>
      <c r="CK285" s="2">
        <v>0.31846999999999998</v>
      </c>
      <c r="CL285" s="2">
        <v>1.7799999999999999E-3</v>
      </c>
      <c r="CM285" s="2">
        <v>1.243E-2</v>
      </c>
      <c r="CN285" s="2">
        <v>5</v>
      </c>
      <c r="CO285" s="2">
        <v>2.0300000000000001E-3</v>
      </c>
      <c r="CP285" s="2">
        <v>1.823E-2</v>
      </c>
      <c r="CQ285" s="2">
        <v>4.2070000000000003E-2</v>
      </c>
      <c r="CR285" s="2">
        <v>2.1139999999999999E-2</v>
      </c>
      <c r="CS285" s="2">
        <v>4.7309999999999998E-2</v>
      </c>
      <c r="CT285" s="2">
        <v>1.585E-2</v>
      </c>
      <c r="CU285" s="2">
        <v>2.1909999999999999E-2</v>
      </c>
      <c r="CV285" s="2">
        <v>0.11874999999999999</v>
      </c>
      <c r="CW285" s="2">
        <v>1.58E-3</v>
      </c>
      <c r="CX285" s="2">
        <v>1.6879999999999999E-2</v>
      </c>
      <c r="CY285" s="2">
        <v>1.8280000000000001E-2</v>
      </c>
      <c r="CZ285" s="2">
        <v>3.0400000000000002E-3</v>
      </c>
      <c r="DA285" s="2">
        <v>5.0899999999999999E-3</v>
      </c>
      <c r="DB285" s="2">
        <v>1.6230000000000001E-2</v>
      </c>
      <c r="DC285" s="2">
        <v>4.3900000000000002E-2</v>
      </c>
      <c r="DD285" s="2">
        <v>3.98E-3</v>
      </c>
      <c r="DE285" s="2">
        <v>1.5153700000000001</v>
      </c>
      <c r="DF285" s="2">
        <v>3.7399999999999998E-3</v>
      </c>
      <c r="DG285" s="2">
        <v>5.8199999999999997E-3</v>
      </c>
      <c r="DH285" s="2">
        <v>0.31991000000000003</v>
      </c>
    </row>
    <row r="286" spans="1:112" x14ac:dyDescent="0.15">
      <c r="A286" s="2" t="s">
        <v>395</v>
      </c>
      <c r="B286" s="2">
        <v>3.18268</v>
      </c>
      <c r="C286" s="2">
        <v>0.88946000000000003</v>
      </c>
      <c r="D286" s="2">
        <v>3.4718900000000001</v>
      </c>
      <c r="E286" s="2">
        <v>0.45190999999999998</v>
      </c>
      <c r="F286" s="2">
        <v>16.80377</v>
      </c>
      <c r="G286" s="2">
        <v>6.4009600000000004</v>
      </c>
      <c r="H286" s="2">
        <v>0.86934999999999996</v>
      </c>
      <c r="I286" s="2">
        <v>4.4450000000000003E-2</v>
      </c>
      <c r="J286" s="2">
        <v>0</v>
      </c>
      <c r="K286" s="2">
        <v>0</v>
      </c>
      <c r="L286" s="2">
        <v>0.10266</v>
      </c>
      <c r="M286" s="2">
        <v>20.17163</v>
      </c>
      <c r="N286" s="2">
        <v>18.71733</v>
      </c>
      <c r="O286" s="2">
        <v>2.971E-2</v>
      </c>
      <c r="P286" s="2">
        <v>0.4723</v>
      </c>
      <c r="Q286" s="2">
        <v>1.64238</v>
      </c>
      <c r="R286" s="2">
        <v>2.4559999999999998E-2</v>
      </c>
      <c r="S286" s="2">
        <v>6.2689999999999996E-2</v>
      </c>
      <c r="T286" s="2">
        <v>2.2460000000000001E-2</v>
      </c>
      <c r="U286" s="2">
        <v>2.1219999999999999E-2</v>
      </c>
      <c r="V286" s="2">
        <v>0.36556</v>
      </c>
      <c r="W286" s="2">
        <v>7.1000000000000004E-3</v>
      </c>
      <c r="X286" s="2">
        <v>3.6549999999999999E-2</v>
      </c>
      <c r="Y286" s="2">
        <v>3.524E-2</v>
      </c>
      <c r="Z286" s="2">
        <v>7.3000000000000001E-3</v>
      </c>
      <c r="AA286" s="25">
        <v>0.20191000000000001</v>
      </c>
      <c r="AB286" s="25">
        <v>0.46243000000000001</v>
      </c>
      <c r="AC286" s="2">
        <v>9.8559999999999995E-2</v>
      </c>
      <c r="AD286" s="2">
        <v>1.97E-3</v>
      </c>
      <c r="AE286" s="2">
        <v>2.7279999999999999E-2</v>
      </c>
      <c r="AF286" s="25">
        <v>6.8580699999999997</v>
      </c>
      <c r="AG286" s="2">
        <v>1.6934</v>
      </c>
      <c r="AH286" s="2">
        <v>2.1046399999999998</v>
      </c>
      <c r="AI286" s="2">
        <v>0.28377000000000002</v>
      </c>
      <c r="AJ286" s="2">
        <v>0.27953</v>
      </c>
      <c r="AK286" s="2">
        <v>0.14566000000000001</v>
      </c>
      <c r="AL286" s="2">
        <v>0.68822000000000005</v>
      </c>
      <c r="AM286" s="2">
        <v>0.29609999999999997</v>
      </c>
      <c r="AN286" s="2">
        <v>2.0400000000000001E-3</v>
      </c>
      <c r="AO286" s="2">
        <v>7.1199999999999996E-3</v>
      </c>
      <c r="AP286" s="2">
        <v>0.42919000000000002</v>
      </c>
      <c r="AQ286" s="25">
        <v>6.5259999999999999E-2</v>
      </c>
      <c r="AR286" s="2">
        <v>2.085E-2</v>
      </c>
      <c r="AS286" s="2">
        <v>5.4780000000000002E-2</v>
      </c>
      <c r="AT286" s="25">
        <v>0.21614</v>
      </c>
      <c r="AU286" s="2">
        <v>0.12836</v>
      </c>
      <c r="AV286" s="25">
        <v>1.0991500000000001</v>
      </c>
      <c r="AW286" s="2">
        <v>3.6099999999999999E-3</v>
      </c>
      <c r="AX286" s="2">
        <v>5</v>
      </c>
      <c r="AY286" s="2">
        <v>0.14011000000000001</v>
      </c>
      <c r="AZ286" s="2">
        <v>0.13253000000000001</v>
      </c>
      <c r="BA286" s="2">
        <v>1.34E-3</v>
      </c>
      <c r="BB286" s="2">
        <v>0.44225999999999999</v>
      </c>
      <c r="BC286" s="2">
        <v>3.3070000000000002E-2</v>
      </c>
      <c r="BD286" s="2">
        <v>0.10266</v>
      </c>
      <c r="BE286" s="2">
        <v>0.11652</v>
      </c>
      <c r="BF286" s="2">
        <v>0.68630999999999998</v>
      </c>
      <c r="BG286" s="2">
        <v>1.25752</v>
      </c>
      <c r="BH286" s="2">
        <v>3.2120000000000003E-2</v>
      </c>
      <c r="BI286" s="2">
        <v>0.19434000000000001</v>
      </c>
      <c r="BJ286" s="25">
        <v>0.33572999999999997</v>
      </c>
      <c r="BK286" s="2">
        <v>5</v>
      </c>
      <c r="BL286" s="2">
        <v>0.13471</v>
      </c>
      <c r="BM286" s="2">
        <v>0.20946000000000001</v>
      </c>
      <c r="BN286" s="2">
        <v>0.35844999999999999</v>
      </c>
      <c r="BO286" s="25">
        <v>0.39796999999999999</v>
      </c>
      <c r="BP286" s="2">
        <v>1.1100000000000001E-3</v>
      </c>
      <c r="BQ286" s="2">
        <v>1.533E-2</v>
      </c>
      <c r="BR286" s="2">
        <v>2.5989999999999999E-2</v>
      </c>
      <c r="BS286" s="2">
        <v>2.7810000000000001E-2</v>
      </c>
      <c r="BT286" s="2">
        <v>1.5E-3</v>
      </c>
      <c r="BU286" s="25">
        <v>0.13525000000000001</v>
      </c>
      <c r="BV286" s="2">
        <v>2.5969500000000001</v>
      </c>
      <c r="BW286" s="2">
        <v>6.8559999999999996E-2</v>
      </c>
      <c r="BX286" s="2">
        <v>1.8E-3</v>
      </c>
      <c r="BY286" s="2">
        <v>4.5440000000000001E-2</v>
      </c>
      <c r="BZ286" s="2">
        <v>4.1730000000000003E-2</v>
      </c>
      <c r="CA286" s="25">
        <v>5.6056499999999998</v>
      </c>
      <c r="CB286" s="25">
        <v>16.537780000000001</v>
      </c>
      <c r="CC286" s="2">
        <v>1.73E-3</v>
      </c>
      <c r="CD286" s="2">
        <v>3.8999999999999999E-4</v>
      </c>
      <c r="CE286" s="2">
        <v>5</v>
      </c>
      <c r="CF286" s="2">
        <v>0.43196000000000001</v>
      </c>
      <c r="CG286" s="2">
        <v>0.76185000000000003</v>
      </c>
      <c r="CH286" s="2">
        <v>3.3270000000000001E-2</v>
      </c>
      <c r="CI286" s="2">
        <v>0.66295000000000004</v>
      </c>
      <c r="CJ286" s="2">
        <v>0.45450000000000002</v>
      </c>
      <c r="CK286" s="2">
        <v>0.84619</v>
      </c>
      <c r="CL286" s="2">
        <v>1.81E-3</v>
      </c>
      <c r="CM286" s="2">
        <v>1.523E-2</v>
      </c>
      <c r="CN286" s="2">
        <v>5</v>
      </c>
      <c r="CO286" s="2">
        <v>1.5200000000000001E-3</v>
      </c>
      <c r="CP286" s="2">
        <v>2.1000000000000001E-2</v>
      </c>
      <c r="CQ286" s="2">
        <v>4.6190000000000002E-2</v>
      </c>
      <c r="CR286" s="2">
        <v>2.3959999999999999E-2</v>
      </c>
      <c r="CS286" s="2">
        <v>7.2270000000000001E-2</v>
      </c>
      <c r="CT286" s="2">
        <v>1.8339999999999999E-2</v>
      </c>
      <c r="CU286" s="2">
        <v>2.1919999999999999E-2</v>
      </c>
      <c r="CV286" s="2">
        <v>0.12931000000000001</v>
      </c>
      <c r="CW286" s="2">
        <v>1.5399999999999999E-3</v>
      </c>
      <c r="CX286" s="2">
        <v>2.009E-2</v>
      </c>
      <c r="CY286" s="2">
        <v>1.9429999999999999E-2</v>
      </c>
      <c r="CZ286" s="2">
        <v>5.0899999999999999E-3</v>
      </c>
      <c r="DA286" s="2">
        <v>8.0800000000000004E-3</v>
      </c>
      <c r="DB286" s="2">
        <v>1.6549999999999999E-2</v>
      </c>
      <c r="DC286" s="2">
        <v>5.3269999999999998E-2</v>
      </c>
      <c r="DD286" s="2">
        <v>4.3699999999999998E-3</v>
      </c>
      <c r="DE286" s="2">
        <v>3.3600500000000002</v>
      </c>
      <c r="DF286" s="2">
        <v>8.8199999999999997E-3</v>
      </c>
      <c r="DG286" s="2">
        <v>3.9699999999999996E-3</v>
      </c>
      <c r="DH286" s="2">
        <v>0.33846999999999999</v>
      </c>
    </row>
    <row r="287" spans="1:112" x14ac:dyDescent="0.15">
      <c r="A287" s="2" t="s">
        <v>396</v>
      </c>
      <c r="B287" s="2">
        <v>12.9955</v>
      </c>
      <c r="C287" s="2">
        <v>14.306480000000001</v>
      </c>
      <c r="D287" s="2">
        <v>17.27253</v>
      </c>
      <c r="E287" s="2">
        <v>7.2895599999999998</v>
      </c>
      <c r="F287" s="2">
        <v>9.5977099999999993</v>
      </c>
      <c r="G287" s="2">
        <v>6.8883999999999999</v>
      </c>
      <c r="H287" s="2">
        <v>2.2642699999999998</v>
      </c>
      <c r="I287" s="2">
        <v>0.90129999999999999</v>
      </c>
      <c r="J287" s="2">
        <v>1.0180800000000001</v>
      </c>
      <c r="K287" s="2">
        <v>0.65117000000000003</v>
      </c>
      <c r="L287" s="2">
        <v>0.23280000000000001</v>
      </c>
      <c r="M287" s="2">
        <v>12.68146</v>
      </c>
      <c r="N287" s="2">
        <v>9.45444</v>
      </c>
      <c r="O287" s="2">
        <v>6.6210000000000005E-2</v>
      </c>
      <c r="P287" s="2">
        <v>0.57410000000000005</v>
      </c>
      <c r="Q287" s="2">
        <v>2.5902699999999999</v>
      </c>
      <c r="R287" s="2">
        <v>0.18579000000000001</v>
      </c>
      <c r="S287" s="2">
        <v>1.65063</v>
      </c>
      <c r="T287" s="2">
        <v>5.4699999999999999E-2</v>
      </c>
      <c r="U287" s="2">
        <v>0.42620999999999998</v>
      </c>
      <c r="V287" s="2">
        <v>0.32227</v>
      </c>
      <c r="W287" s="2">
        <v>0.11969</v>
      </c>
      <c r="X287" s="2">
        <v>0.15906000000000001</v>
      </c>
      <c r="Y287" s="2">
        <v>0.18794</v>
      </c>
      <c r="Z287" s="2">
        <v>4.8980000000000003E-2</v>
      </c>
      <c r="AA287" s="25">
        <v>0.97123000000000004</v>
      </c>
      <c r="AB287" s="25">
        <v>0.38051000000000001</v>
      </c>
      <c r="AC287" s="2">
        <v>8.9020000000000002E-2</v>
      </c>
      <c r="AD287" s="2">
        <v>1.0359999999999999E-2</v>
      </c>
      <c r="AE287" s="2">
        <v>0.11577</v>
      </c>
      <c r="AF287" s="25">
        <v>6.6552699999999998</v>
      </c>
      <c r="AG287" s="2">
        <v>2.2274799999999999</v>
      </c>
      <c r="AH287" s="2">
        <v>3.2208199999999998</v>
      </c>
      <c r="AI287" s="2">
        <v>1.54436</v>
      </c>
      <c r="AJ287" s="2">
        <v>1.10663</v>
      </c>
      <c r="AK287" s="2">
        <v>0.33624999999999999</v>
      </c>
      <c r="AL287" s="2">
        <v>1.60331</v>
      </c>
      <c r="AM287" s="2">
        <v>1.6005799999999999</v>
      </c>
      <c r="AN287" s="2">
        <v>1.9380000000000001E-2</v>
      </c>
      <c r="AO287" s="2">
        <v>5.178E-2</v>
      </c>
      <c r="AP287" s="2">
        <v>4.1092000000000004</v>
      </c>
      <c r="AQ287" s="25">
        <v>0.60582999999999998</v>
      </c>
      <c r="AR287" s="2">
        <v>5.1020000000000003E-2</v>
      </c>
      <c r="AS287" s="2">
        <v>8.115E-2</v>
      </c>
      <c r="AT287" s="25">
        <v>0.14809</v>
      </c>
      <c r="AU287" s="2">
        <v>0.64407999999999999</v>
      </c>
      <c r="AV287" s="25">
        <v>2.0348999999999999</v>
      </c>
      <c r="AW287" s="2">
        <v>2.7650000000000001E-2</v>
      </c>
      <c r="AX287" s="2">
        <v>5</v>
      </c>
      <c r="AY287" s="2">
        <v>0.34504000000000001</v>
      </c>
      <c r="AZ287" s="2">
        <v>0.52534999999999998</v>
      </c>
      <c r="BA287" s="2">
        <v>2.3900000000000002E-3</v>
      </c>
      <c r="BB287" s="2">
        <v>0.47572999999999999</v>
      </c>
      <c r="BC287" s="2">
        <v>7.6550000000000007E-2</v>
      </c>
      <c r="BD287" s="2">
        <v>0.28811999999999999</v>
      </c>
      <c r="BE287" s="2">
        <v>0.17415</v>
      </c>
      <c r="BF287" s="2">
        <v>2.5493700000000001</v>
      </c>
      <c r="BG287" s="2">
        <v>2.6946500000000002</v>
      </c>
      <c r="BH287" s="2">
        <v>0.20941000000000001</v>
      </c>
      <c r="BI287" s="2">
        <v>0.33100000000000002</v>
      </c>
      <c r="BJ287" s="25">
        <v>0.37391999999999997</v>
      </c>
      <c r="BK287" s="2">
        <v>5</v>
      </c>
      <c r="BL287" s="2">
        <v>0.20832000000000001</v>
      </c>
      <c r="BM287" s="2">
        <v>0.31584000000000001</v>
      </c>
      <c r="BN287" s="2">
        <v>0.49702000000000002</v>
      </c>
      <c r="BO287" s="25">
        <v>0.19499</v>
      </c>
      <c r="BP287" s="2">
        <v>2.5999999999999999E-3</v>
      </c>
      <c r="BQ287" s="2">
        <v>3.9890000000000002E-2</v>
      </c>
      <c r="BR287" s="2">
        <v>6.9019999999999998E-2</v>
      </c>
      <c r="BS287" s="2">
        <v>4.231E-2</v>
      </c>
      <c r="BT287" s="2">
        <v>1.6999999999999999E-3</v>
      </c>
      <c r="BU287" s="25">
        <v>0.28824</v>
      </c>
      <c r="BV287" s="2">
        <v>3.8008500000000001</v>
      </c>
      <c r="BW287" s="2">
        <v>0.13239000000000001</v>
      </c>
      <c r="BX287" s="2">
        <v>2.7100000000000002E-3</v>
      </c>
      <c r="BY287" s="2">
        <v>8.7090000000000001E-2</v>
      </c>
      <c r="BZ287" s="2">
        <v>5.185E-2</v>
      </c>
      <c r="CA287" s="25">
        <v>6.1996900000000004</v>
      </c>
      <c r="CB287" s="25">
        <v>11.55138</v>
      </c>
      <c r="CC287" s="2">
        <v>4.2000000000000002E-4</v>
      </c>
      <c r="CD287" s="2">
        <v>1.09E-3</v>
      </c>
      <c r="CE287" s="2">
        <v>5</v>
      </c>
      <c r="CF287" s="2">
        <v>0.16563</v>
      </c>
      <c r="CG287" s="2">
        <v>1.00437</v>
      </c>
      <c r="CH287" s="2">
        <v>8.0140000000000003E-2</v>
      </c>
      <c r="CI287" s="2">
        <v>1.03732</v>
      </c>
      <c r="CJ287" s="2">
        <v>0.77688999999999997</v>
      </c>
      <c r="CK287" s="2">
        <v>0.82079000000000002</v>
      </c>
      <c r="CL287" s="2">
        <v>3.0400000000000002E-3</v>
      </c>
      <c r="CM287" s="2">
        <v>9.3679999999999999E-2</v>
      </c>
      <c r="CN287" s="2">
        <v>5</v>
      </c>
      <c r="CO287" s="2">
        <v>4.47E-3</v>
      </c>
      <c r="CP287" s="2">
        <v>3.9660000000000001E-2</v>
      </c>
      <c r="CQ287" s="2">
        <v>0.10409</v>
      </c>
      <c r="CR287" s="2">
        <v>5.2639999999999999E-2</v>
      </c>
      <c r="CS287" s="2">
        <v>9.7839999999999996E-2</v>
      </c>
      <c r="CT287" s="2">
        <v>4.1770000000000002E-2</v>
      </c>
      <c r="CU287" s="2">
        <v>4.9639999999999997E-2</v>
      </c>
      <c r="CV287" s="2">
        <v>0.33389999999999997</v>
      </c>
      <c r="CW287" s="2">
        <v>3.3400000000000001E-3</v>
      </c>
      <c r="CX287" s="2">
        <v>8.3519999999999997E-2</v>
      </c>
      <c r="CY287" s="2">
        <v>5.1150000000000001E-2</v>
      </c>
      <c r="CZ287" s="2">
        <v>6.0299999999999998E-3</v>
      </c>
      <c r="DA287" s="2">
        <v>1.409E-2</v>
      </c>
      <c r="DB287" s="2">
        <v>3.4340000000000002E-2</v>
      </c>
      <c r="DC287" s="2">
        <v>8.4000000000000005E-2</v>
      </c>
      <c r="DD287" s="2">
        <v>1.3050000000000001E-2</v>
      </c>
      <c r="DE287" s="2">
        <v>2.8246600000000002</v>
      </c>
      <c r="DF287" s="2">
        <v>1.473E-2</v>
      </c>
      <c r="DG287" s="2">
        <v>5.96E-3</v>
      </c>
      <c r="DH287" s="2">
        <v>0.45071</v>
      </c>
    </row>
    <row r="288" spans="1:112" x14ac:dyDescent="0.15">
      <c r="A288" s="2" t="s">
        <v>397</v>
      </c>
      <c r="B288" s="2">
        <v>5.4225399999999997</v>
      </c>
      <c r="C288" s="2">
        <v>12.380890000000001</v>
      </c>
      <c r="D288" s="2">
        <v>6.4174100000000003</v>
      </c>
      <c r="E288" s="2">
        <v>3.4138999999999999</v>
      </c>
      <c r="F288" s="2">
        <v>18.067450000000001</v>
      </c>
      <c r="G288" s="2">
        <v>7.7436299999999996</v>
      </c>
      <c r="H288" s="2">
        <v>1.6035299999999999</v>
      </c>
      <c r="I288" s="2">
        <v>0.15381</v>
      </c>
      <c r="J288" s="2">
        <v>0.35142000000000001</v>
      </c>
      <c r="K288" s="2">
        <v>8.0810000000000007E-2</v>
      </c>
      <c r="L288" s="2">
        <v>0.18687999999999999</v>
      </c>
      <c r="M288" s="2">
        <v>16.777460000000001</v>
      </c>
      <c r="N288" s="2">
        <v>13.785909999999999</v>
      </c>
      <c r="O288" s="2">
        <v>8.2830000000000001E-2</v>
      </c>
      <c r="P288" s="2">
        <v>0.53779999999999994</v>
      </c>
      <c r="Q288" s="2">
        <v>1.4089100000000001</v>
      </c>
      <c r="R288" s="2">
        <v>4.9540000000000001E-2</v>
      </c>
      <c r="S288" s="2">
        <v>0.18637999999999999</v>
      </c>
      <c r="T288" s="2">
        <v>6.5700000000000003E-3</v>
      </c>
      <c r="U288" s="2">
        <v>0.19176000000000001</v>
      </c>
      <c r="V288" s="2">
        <v>0.32422000000000001</v>
      </c>
      <c r="W288" s="2">
        <v>4.2290000000000001E-2</v>
      </c>
      <c r="X288" s="2">
        <v>3.3070000000000002E-2</v>
      </c>
      <c r="Y288" s="2">
        <v>5.6739999999999999E-2</v>
      </c>
      <c r="Z288" s="2">
        <v>1.6650000000000002E-2</v>
      </c>
      <c r="AA288" s="25">
        <v>0.53895999999999999</v>
      </c>
      <c r="AB288" s="25">
        <v>0.30524000000000001</v>
      </c>
      <c r="AC288" s="2">
        <v>9.1800000000000007E-2</v>
      </c>
      <c r="AD288" s="2">
        <v>9.0200000000000002E-3</v>
      </c>
      <c r="AE288" s="2">
        <v>0.1024</v>
      </c>
      <c r="AF288" s="25">
        <v>7.7315399999999999</v>
      </c>
      <c r="AG288" s="2">
        <v>2.1392099999999998</v>
      </c>
      <c r="AH288" s="2">
        <v>2.6906300000000001</v>
      </c>
      <c r="AI288" s="2">
        <v>1.12663</v>
      </c>
      <c r="AJ288" s="2">
        <v>0.93474999999999997</v>
      </c>
      <c r="AK288" s="2">
        <v>0.29300999999999999</v>
      </c>
      <c r="AL288" s="2">
        <v>2.01118</v>
      </c>
      <c r="AM288" s="2">
        <v>1.9124699999999999</v>
      </c>
      <c r="AN288" s="2">
        <v>1.6199999999999999E-2</v>
      </c>
      <c r="AO288" s="2">
        <v>4.3659999999999997E-2</v>
      </c>
      <c r="AP288" s="2">
        <v>4.6146799999999999</v>
      </c>
      <c r="AQ288" s="25">
        <v>0.54517000000000004</v>
      </c>
      <c r="AR288" s="2">
        <v>4.5179999999999998E-2</v>
      </c>
      <c r="AS288" s="2">
        <v>7.6050000000000006E-2</v>
      </c>
      <c r="AT288" s="25">
        <v>0.19646</v>
      </c>
      <c r="AU288" s="2">
        <v>0.59697999999999996</v>
      </c>
      <c r="AV288" s="25">
        <v>1.651</v>
      </c>
      <c r="AW288" s="2">
        <v>1.7950000000000001E-2</v>
      </c>
      <c r="AX288" s="2">
        <v>5</v>
      </c>
      <c r="AY288" s="2">
        <v>0.24557000000000001</v>
      </c>
      <c r="AZ288" s="2">
        <v>0.33289000000000002</v>
      </c>
      <c r="BA288" s="2">
        <v>5.0400000000000002E-3</v>
      </c>
      <c r="BB288" s="2">
        <v>0.34003</v>
      </c>
      <c r="BC288" s="2">
        <v>5.6849999999999998E-2</v>
      </c>
      <c r="BD288" s="2">
        <v>0.19578999999999999</v>
      </c>
      <c r="BE288" s="2">
        <v>0.13314000000000001</v>
      </c>
      <c r="BF288" s="2">
        <v>1.55569</v>
      </c>
      <c r="BG288" s="2">
        <v>1.7798400000000001</v>
      </c>
      <c r="BH288" s="2">
        <v>0.97467999999999999</v>
      </c>
      <c r="BI288" s="2">
        <v>0.35611999999999999</v>
      </c>
      <c r="BJ288" s="25">
        <v>0.53619000000000006</v>
      </c>
      <c r="BK288" s="2">
        <v>5</v>
      </c>
      <c r="BL288" s="2">
        <v>0.19627</v>
      </c>
      <c r="BM288" s="2">
        <v>0.29108000000000001</v>
      </c>
      <c r="BN288" s="2">
        <v>0.41715999999999998</v>
      </c>
      <c r="BO288" s="25">
        <v>0.30703999999999998</v>
      </c>
      <c r="BP288" s="2">
        <v>2.7899999999999999E-3</v>
      </c>
      <c r="BQ288" s="2">
        <v>5.9420000000000001E-2</v>
      </c>
      <c r="BR288" s="2">
        <v>6.9879999999999998E-2</v>
      </c>
      <c r="BS288" s="2">
        <v>5.2659999999999998E-2</v>
      </c>
      <c r="BT288" s="2">
        <v>1.2899999999999999E-3</v>
      </c>
      <c r="BU288" s="25">
        <v>0.21745999999999999</v>
      </c>
      <c r="BV288" s="2">
        <v>3.44434</v>
      </c>
      <c r="BW288" s="2">
        <v>0.14851</v>
      </c>
      <c r="BX288" s="2">
        <v>2.0100000000000001E-3</v>
      </c>
      <c r="BY288" s="2">
        <v>7.7229999999999993E-2</v>
      </c>
      <c r="BZ288" s="2">
        <v>6.053E-2</v>
      </c>
      <c r="CA288" s="25">
        <v>6.7982300000000002</v>
      </c>
      <c r="CB288" s="25">
        <v>16.54655</v>
      </c>
      <c r="CC288" s="2">
        <v>3.2000000000000002E-3</v>
      </c>
      <c r="CD288" s="2">
        <v>8.1999999999999998E-4</v>
      </c>
      <c r="CE288" s="2">
        <v>5</v>
      </c>
      <c r="CF288" s="2">
        <v>0.10339</v>
      </c>
      <c r="CG288" s="2">
        <v>0.87380000000000002</v>
      </c>
      <c r="CH288" s="2">
        <v>8.9789999999999995E-2</v>
      </c>
      <c r="CI288" s="2">
        <v>0.90298</v>
      </c>
      <c r="CJ288" s="2">
        <v>0.68918000000000001</v>
      </c>
      <c r="CK288" s="2">
        <v>0.75131999999999999</v>
      </c>
      <c r="CL288" s="2">
        <v>4.2599999999999999E-3</v>
      </c>
      <c r="CM288" s="2">
        <v>6.2920000000000004E-2</v>
      </c>
      <c r="CN288" s="2">
        <v>5</v>
      </c>
      <c r="CO288" s="2">
        <v>4.1099999999999999E-3</v>
      </c>
      <c r="CP288" s="2">
        <v>3.4380000000000001E-2</v>
      </c>
      <c r="CQ288" s="2">
        <v>9.1619999999999993E-2</v>
      </c>
      <c r="CR288" s="2">
        <v>4.4990000000000002E-2</v>
      </c>
      <c r="CS288" s="2">
        <v>9.5070000000000002E-2</v>
      </c>
      <c r="CT288" s="2">
        <v>3.5200000000000002E-2</v>
      </c>
      <c r="CU288" s="2">
        <v>4.5780000000000001E-2</v>
      </c>
      <c r="CV288" s="2">
        <v>0.28599000000000002</v>
      </c>
      <c r="CW288" s="2">
        <v>2.6800000000000001E-3</v>
      </c>
      <c r="CX288" s="2">
        <v>6.6229999999999997E-2</v>
      </c>
      <c r="CY288" s="2">
        <v>4.2040000000000001E-2</v>
      </c>
      <c r="CZ288" s="2">
        <v>3.8899999999999998E-3</v>
      </c>
      <c r="DA288" s="2">
        <v>1.302E-2</v>
      </c>
      <c r="DB288" s="2">
        <v>3.0630000000000001E-2</v>
      </c>
      <c r="DC288" s="2">
        <v>7.578E-2</v>
      </c>
      <c r="DD288" s="2">
        <v>1.1520000000000001E-2</v>
      </c>
      <c r="DE288" s="2">
        <v>3.6838000000000002</v>
      </c>
      <c r="DF288" s="2">
        <v>3.79E-3</v>
      </c>
      <c r="DG288" s="2">
        <v>4.4200000000000003E-3</v>
      </c>
      <c r="DH288" s="2">
        <v>0.45221</v>
      </c>
    </row>
    <row r="289" spans="1:112" x14ac:dyDescent="0.15">
      <c r="A289" s="2" t="s">
        <v>398</v>
      </c>
      <c r="B289" s="2">
        <v>2.5625300000000002</v>
      </c>
      <c r="C289" s="2">
        <v>1.4556100000000001</v>
      </c>
      <c r="D289" s="2">
        <v>2.1493500000000001</v>
      </c>
      <c r="E289" s="2">
        <v>0.33823999999999999</v>
      </c>
      <c r="F289" s="2">
        <v>8.7745200000000008</v>
      </c>
      <c r="G289" s="2">
        <v>3.6421600000000001</v>
      </c>
      <c r="H289" s="2">
        <v>0.55223999999999995</v>
      </c>
      <c r="I289" s="2">
        <v>4.9149999999999999E-2</v>
      </c>
      <c r="J289" s="2">
        <v>2.6040000000000001E-2</v>
      </c>
      <c r="K289" s="2">
        <v>1.0300000000000001E-3</v>
      </c>
      <c r="L289" s="2">
        <v>8.1949999999999995E-2</v>
      </c>
      <c r="M289" s="2">
        <v>9.1190999999999995</v>
      </c>
      <c r="N289" s="2">
        <v>8.3766099999999994</v>
      </c>
      <c r="O289" s="2">
        <v>3.7929999999999998E-2</v>
      </c>
      <c r="P289" s="2">
        <v>0.35237000000000002</v>
      </c>
      <c r="Q289" s="2">
        <v>1.57338</v>
      </c>
      <c r="R289" s="2">
        <v>2.2270000000000002E-2</v>
      </c>
      <c r="S289" s="2">
        <v>3.9940000000000003E-2</v>
      </c>
      <c r="T289" s="2">
        <v>5.4900000000000001E-3</v>
      </c>
      <c r="U289" s="2">
        <v>9.9500000000000005E-3</v>
      </c>
      <c r="V289" s="2">
        <v>0.31262000000000001</v>
      </c>
      <c r="W289" s="2">
        <v>1.0359999999999999E-2</v>
      </c>
      <c r="X289" s="2">
        <v>2.1000000000000001E-2</v>
      </c>
      <c r="Y289" s="2">
        <v>3.075E-2</v>
      </c>
      <c r="Z289" s="2">
        <v>2.7399999999999998E-3</v>
      </c>
      <c r="AA289" s="25">
        <v>0.36547000000000002</v>
      </c>
      <c r="AB289" s="25">
        <v>0.52132999999999996</v>
      </c>
      <c r="AC289" s="2">
        <v>8.763E-2</v>
      </c>
      <c r="AD289" s="2">
        <v>7.6099999999999996E-3</v>
      </c>
      <c r="AE289" s="2">
        <v>1.7309999999999999E-2</v>
      </c>
      <c r="AF289" s="25">
        <v>6.9470799999999997</v>
      </c>
      <c r="AG289" s="2">
        <v>1.17926</v>
      </c>
      <c r="AH289" s="2">
        <v>1.10738</v>
      </c>
      <c r="AI289" s="2">
        <v>0.22649</v>
      </c>
      <c r="AJ289" s="2">
        <v>0.22575000000000001</v>
      </c>
      <c r="AK289" s="2">
        <v>5.5660000000000001E-2</v>
      </c>
      <c r="AL289" s="2">
        <v>0.43880000000000002</v>
      </c>
      <c r="AM289" s="2">
        <v>0.35364000000000001</v>
      </c>
      <c r="AN289" s="2">
        <v>1.7139999999999999E-2</v>
      </c>
      <c r="AO289" s="2">
        <v>2.3199999999999998E-2</v>
      </c>
      <c r="AP289" s="2">
        <v>0.96128000000000002</v>
      </c>
      <c r="AQ289" s="25">
        <v>0.36445</v>
      </c>
      <c r="AR289" s="2">
        <v>4.6800000000000001E-2</v>
      </c>
      <c r="AS289" s="2">
        <v>5.561E-2</v>
      </c>
      <c r="AT289" s="25">
        <v>0.22081999999999999</v>
      </c>
      <c r="AU289" s="2">
        <v>0.14599999999999999</v>
      </c>
      <c r="AV289" s="25">
        <v>0.99517</v>
      </c>
      <c r="AW289" s="2">
        <v>2.1489999999999999E-2</v>
      </c>
      <c r="AX289" s="2">
        <v>5</v>
      </c>
      <c r="AY289" s="2">
        <v>0.11146</v>
      </c>
      <c r="AZ289" s="2">
        <v>9.0440000000000006E-2</v>
      </c>
      <c r="BA289" s="2">
        <v>2.1800000000000001E-3</v>
      </c>
      <c r="BB289" s="2">
        <v>0.23147999999999999</v>
      </c>
      <c r="BC289" s="2">
        <v>1.9439999999999999E-2</v>
      </c>
      <c r="BD289" s="2">
        <v>8.6309999999999998E-2</v>
      </c>
      <c r="BE289" s="2">
        <v>0.11532000000000001</v>
      </c>
      <c r="BF289" s="2">
        <v>0.72375999999999996</v>
      </c>
      <c r="BG289" s="2">
        <v>1.02152</v>
      </c>
      <c r="BH289" s="2">
        <v>7.4959999999999999E-2</v>
      </c>
      <c r="BI289" s="2">
        <v>0.22917000000000001</v>
      </c>
      <c r="BJ289" s="25">
        <v>0.35500999999999999</v>
      </c>
      <c r="BK289" s="2">
        <v>5</v>
      </c>
      <c r="BL289" s="2">
        <v>0.13811999999999999</v>
      </c>
      <c r="BM289" s="2">
        <v>0.15926000000000001</v>
      </c>
      <c r="BN289" s="2">
        <v>0.27493000000000001</v>
      </c>
      <c r="BO289" s="25">
        <v>0.40367999999999998</v>
      </c>
      <c r="BP289" s="2">
        <v>3.31E-3</v>
      </c>
      <c r="BQ289" s="2">
        <v>1.436E-2</v>
      </c>
      <c r="BR289" s="2">
        <v>4.462E-2</v>
      </c>
      <c r="BS289" s="2">
        <v>3.2770000000000001E-2</v>
      </c>
      <c r="BT289" s="2">
        <v>9.3000000000000005E-4</v>
      </c>
      <c r="BU289" s="25">
        <v>0.15101000000000001</v>
      </c>
      <c r="BV289" s="2">
        <v>2.51932</v>
      </c>
      <c r="BW289" s="2">
        <v>0.14162</v>
      </c>
      <c r="BX289" s="2">
        <v>5.9000000000000003E-4</v>
      </c>
      <c r="BY289" s="2">
        <v>5.8639999999999998E-2</v>
      </c>
      <c r="BZ289" s="2">
        <v>4.607E-2</v>
      </c>
      <c r="CA289" s="25">
        <v>6.5200899999999997</v>
      </c>
      <c r="CB289" s="25">
        <v>17.386140000000001</v>
      </c>
      <c r="CC289" s="2">
        <v>1.4499999999999999E-3</v>
      </c>
      <c r="CD289" s="2">
        <v>1.82E-3</v>
      </c>
      <c r="CE289" s="2">
        <v>5</v>
      </c>
      <c r="CF289" s="2">
        <v>0.10191</v>
      </c>
      <c r="CG289" s="2">
        <v>0.79484999999999995</v>
      </c>
      <c r="CH289" s="2">
        <v>0.11752</v>
      </c>
      <c r="CI289" s="2">
        <v>0.84433999999999998</v>
      </c>
      <c r="CJ289" s="2">
        <v>0.63883000000000001</v>
      </c>
      <c r="CK289" s="2">
        <v>0.72646999999999995</v>
      </c>
      <c r="CL289" s="2">
        <v>3.0400000000000002E-3</v>
      </c>
      <c r="CM289" s="2">
        <v>6.4329999999999998E-2</v>
      </c>
      <c r="CN289" s="2">
        <v>5</v>
      </c>
      <c r="CO289" s="2">
        <v>3.3500000000000001E-3</v>
      </c>
      <c r="CP289" s="2">
        <v>3.1910000000000001E-2</v>
      </c>
      <c r="CQ289" s="2">
        <v>8.6779999999999996E-2</v>
      </c>
      <c r="CR289" s="2">
        <v>4.1540000000000001E-2</v>
      </c>
      <c r="CS289" s="2">
        <v>8.881E-2</v>
      </c>
      <c r="CT289" s="2">
        <v>3.5000000000000003E-2</v>
      </c>
      <c r="CU289" s="2">
        <v>4.2930000000000003E-2</v>
      </c>
      <c r="CV289" s="2">
        <v>0.27628999999999998</v>
      </c>
      <c r="CW289" s="2">
        <v>2.9299999999999999E-3</v>
      </c>
      <c r="CX289" s="2">
        <v>7.1660000000000001E-2</v>
      </c>
      <c r="CY289" s="2">
        <v>4.2639999999999997E-2</v>
      </c>
      <c r="CZ289" s="2">
        <v>6.8399999999999997E-3</v>
      </c>
      <c r="DA289" s="2">
        <v>1.2489999999999999E-2</v>
      </c>
      <c r="DB289" s="2">
        <v>3.0439999999999998E-2</v>
      </c>
      <c r="DC289" s="2">
        <v>7.2109999999999994E-2</v>
      </c>
      <c r="DD289" s="2">
        <v>1.094E-2</v>
      </c>
      <c r="DE289" s="2">
        <v>2.6602700000000001</v>
      </c>
      <c r="DF289" s="2">
        <v>7.11E-3</v>
      </c>
      <c r="DG289" s="2">
        <v>5.6600000000000001E-3</v>
      </c>
      <c r="DH289" s="2">
        <v>0.44439000000000001</v>
      </c>
    </row>
    <row r="290" spans="1:112" x14ac:dyDescent="0.15">
      <c r="A290" s="2" t="s">
        <v>399</v>
      </c>
      <c r="B290" s="2">
        <v>2.22282</v>
      </c>
      <c r="C290" s="2">
        <v>0.48715999999999998</v>
      </c>
      <c r="D290" s="2">
        <v>1.1767000000000001</v>
      </c>
      <c r="E290" s="2">
        <v>3.841E-2</v>
      </c>
      <c r="F290" s="2">
        <v>4.2888999999999999</v>
      </c>
      <c r="G290" s="2">
        <v>1.81237</v>
      </c>
      <c r="H290" s="2">
        <v>0.38340999999999997</v>
      </c>
      <c r="I290" s="2">
        <v>5.7259999999999998E-2</v>
      </c>
      <c r="J290" s="2">
        <v>0</v>
      </c>
      <c r="K290" s="2">
        <v>1.2600000000000001E-3</v>
      </c>
      <c r="L290" s="2">
        <v>5.0009999999999999E-2</v>
      </c>
      <c r="M290" s="2">
        <v>5.0646500000000003</v>
      </c>
      <c r="N290" s="2">
        <v>4.7048800000000002</v>
      </c>
      <c r="O290" s="2">
        <v>2.674E-2</v>
      </c>
      <c r="P290" s="2">
        <v>0.32108999999999999</v>
      </c>
      <c r="Q290" s="2">
        <v>1.04457</v>
      </c>
      <c r="R290" s="2">
        <v>1.9300000000000001E-3</v>
      </c>
      <c r="S290" s="2">
        <v>2.4209999999999999E-2</v>
      </c>
      <c r="T290" s="2">
        <v>1.8550000000000001E-2</v>
      </c>
      <c r="U290" s="2">
        <v>1.5699999999999999E-2</v>
      </c>
      <c r="V290" s="2">
        <v>0.30146000000000001</v>
      </c>
      <c r="W290" s="2">
        <v>1.98E-3</v>
      </c>
      <c r="X290" s="2">
        <v>1.379E-2</v>
      </c>
      <c r="Y290" s="2">
        <v>1.3310000000000001E-2</v>
      </c>
      <c r="Z290" s="2">
        <v>1.532E-2</v>
      </c>
      <c r="AA290" s="25">
        <v>0.12451</v>
      </c>
      <c r="AB290" s="25">
        <v>0.53132999999999997</v>
      </c>
      <c r="AC290" s="2">
        <v>8.9279999999999998E-2</v>
      </c>
      <c r="AD290" s="2">
        <v>1.34E-3</v>
      </c>
      <c r="AE290" s="2">
        <v>1.443E-2</v>
      </c>
      <c r="AF290" s="25">
        <v>3.4901900000000001</v>
      </c>
      <c r="AG290" s="2">
        <v>0.63192999999999999</v>
      </c>
      <c r="AH290" s="2">
        <v>0.76397999999999999</v>
      </c>
      <c r="AI290" s="2">
        <v>0.11423999999999999</v>
      </c>
      <c r="AJ290" s="2">
        <v>0.1331</v>
      </c>
      <c r="AK290" s="2">
        <v>2.0539999999999999E-2</v>
      </c>
      <c r="AL290" s="2">
        <v>0.22513</v>
      </c>
      <c r="AM290" s="2">
        <v>0.18484999999999999</v>
      </c>
      <c r="AN290" s="2">
        <v>1.2160000000000001E-2</v>
      </c>
      <c r="AO290" s="2">
        <v>1.303E-2</v>
      </c>
      <c r="AP290" s="2">
        <v>0.49114000000000002</v>
      </c>
      <c r="AQ290" s="25">
        <v>4.8239999999999998E-2</v>
      </c>
      <c r="AR290" s="2">
        <v>2.3400000000000001E-2</v>
      </c>
      <c r="AS290" s="2">
        <v>6.5710000000000005E-2</v>
      </c>
      <c r="AT290" s="25">
        <v>0.28560999999999998</v>
      </c>
      <c r="AU290" s="2">
        <v>7.3679999999999995E-2</v>
      </c>
      <c r="AV290" s="25">
        <v>0.64410999999999996</v>
      </c>
      <c r="AW290" s="2">
        <v>7.7299999999999999E-3</v>
      </c>
      <c r="AX290" s="2">
        <v>5</v>
      </c>
      <c r="AY290" s="2">
        <v>7.6679999999999998E-2</v>
      </c>
      <c r="AZ290" s="2">
        <v>8.5559999999999997E-2</v>
      </c>
      <c r="BA290" s="2">
        <v>2.8800000000000002E-3</v>
      </c>
      <c r="BB290" s="2">
        <v>0.12418</v>
      </c>
      <c r="BC290" s="2">
        <v>1.3599999999999999E-2</v>
      </c>
      <c r="BD290" s="2">
        <v>4.7050000000000002E-2</v>
      </c>
      <c r="BE290" s="2">
        <v>0.1031</v>
      </c>
      <c r="BF290" s="2">
        <v>0.44083</v>
      </c>
      <c r="BG290" s="2">
        <v>0.58696000000000004</v>
      </c>
      <c r="BH290" s="2">
        <v>4.0710000000000003E-2</v>
      </c>
      <c r="BI290" s="2">
        <v>9.6579999999999999E-2</v>
      </c>
      <c r="BJ290" s="25">
        <v>0.49114999999999998</v>
      </c>
      <c r="BK290" s="2">
        <v>5</v>
      </c>
      <c r="BL290" s="2">
        <v>7.2929999999999995E-2</v>
      </c>
      <c r="BM290" s="2">
        <v>8.6980000000000002E-2</v>
      </c>
      <c r="BN290" s="2">
        <v>0.14097999999999999</v>
      </c>
      <c r="BO290" s="25">
        <v>0.20125000000000001</v>
      </c>
      <c r="BP290" s="2">
        <v>2.6099999999999999E-3</v>
      </c>
      <c r="BQ290" s="2">
        <v>1.0189999999999999E-2</v>
      </c>
      <c r="BR290" s="2">
        <v>2.3480000000000001E-2</v>
      </c>
      <c r="BS290" s="2">
        <v>1.5350000000000001E-2</v>
      </c>
      <c r="BT290" s="2">
        <v>2.66E-3</v>
      </c>
      <c r="BU290" s="25">
        <v>9.4390000000000002E-2</v>
      </c>
      <c r="BV290" s="2">
        <v>1.4579599999999999</v>
      </c>
      <c r="BW290" s="2">
        <v>8.4269999999999998E-2</v>
      </c>
      <c r="BX290" s="2">
        <v>8.4999999999999995E-4</v>
      </c>
      <c r="BY290" s="2">
        <v>4.4380000000000003E-2</v>
      </c>
      <c r="BZ290" s="2">
        <v>3.0079999999999999E-2</v>
      </c>
      <c r="CA290" s="25">
        <v>5.6829599999999996</v>
      </c>
      <c r="CB290" s="25">
        <v>7.9017799999999996</v>
      </c>
      <c r="CC290" s="2">
        <v>7.5000000000000002E-4</v>
      </c>
      <c r="CD290" s="2">
        <v>0</v>
      </c>
      <c r="CE290" s="2">
        <v>5</v>
      </c>
      <c r="CF290" s="2">
        <v>7.0989999999999998E-2</v>
      </c>
      <c r="CG290" s="2">
        <v>0.55550999999999995</v>
      </c>
      <c r="CH290" s="2">
        <v>6.6549999999999998E-2</v>
      </c>
      <c r="CI290" s="2">
        <v>0.57362999999999997</v>
      </c>
      <c r="CJ290" s="2">
        <v>0.43926999999999999</v>
      </c>
      <c r="CK290" s="2">
        <v>0.22345000000000001</v>
      </c>
      <c r="CL290" s="2">
        <v>1.9400000000000001E-3</v>
      </c>
      <c r="CM290" s="2">
        <v>4.5940000000000002E-2</v>
      </c>
      <c r="CN290" s="2">
        <v>5</v>
      </c>
      <c r="CO290" s="2">
        <v>3.0699999999999998E-3</v>
      </c>
      <c r="CP290" s="2">
        <v>2.563E-2</v>
      </c>
      <c r="CQ290" s="2">
        <v>6.9209999999999994E-2</v>
      </c>
      <c r="CR290" s="2">
        <v>3.3239999999999999E-2</v>
      </c>
      <c r="CS290" s="2">
        <v>6.2859999999999999E-2</v>
      </c>
      <c r="CT290" s="2">
        <v>2.7740000000000001E-2</v>
      </c>
      <c r="CU290" s="2">
        <v>3.2939999999999997E-2</v>
      </c>
      <c r="CV290" s="2">
        <v>0.22631000000000001</v>
      </c>
      <c r="CW290" s="2">
        <v>2.32E-3</v>
      </c>
      <c r="CX290" s="2">
        <v>6.0179999999999997E-2</v>
      </c>
      <c r="CY290" s="2">
        <v>3.5180000000000003E-2</v>
      </c>
      <c r="CZ290" s="2">
        <v>3.48E-3</v>
      </c>
      <c r="DA290" s="2">
        <v>8.3599999999999994E-3</v>
      </c>
      <c r="DB290" s="2">
        <v>2.581E-2</v>
      </c>
      <c r="DC290" s="2">
        <v>6.1030000000000001E-2</v>
      </c>
      <c r="DD290" s="2">
        <v>9.6200000000000001E-3</v>
      </c>
      <c r="DE290" s="2">
        <v>2.4298600000000001</v>
      </c>
      <c r="DF290" s="2">
        <v>8.6400000000000001E-3</v>
      </c>
      <c r="DG290" s="2">
        <v>5.8199999999999997E-3</v>
      </c>
      <c r="DH290" s="2">
        <v>0.45707999999999999</v>
      </c>
    </row>
    <row r="291" spans="1:112" x14ac:dyDescent="0.15">
      <c r="A291" s="2" t="s">
        <v>400</v>
      </c>
      <c r="B291" s="2">
        <v>2.8579599999999998</v>
      </c>
      <c r="C291" s="2">
        <v>0.92813000000000001</v>
      </c>
      <c r="D291" s="2">
        <v>3.0676399999999999</v>
      </c>
      <c r="E291" s="2">
        <v>0.11136</v>
      </c>
      <c r="F291" s="2">
        <v>6.64811</v>
      </c>
      <c r="G291" s="2">
        <v>3.48333</v>
      </c>
      <c r="H291" s="2">
        <v>1.10782</v>
      </c>
      <c r="I291" s="2">
        <v>4.7120000000000002E-2</v>
      </c>
      <c r="J291" s="2">
        <v>0</v>
      </c>
      <c r="K291" s="2">
        <v>0</v>
      </c>
      <c r="L291" s="2">
        <v>7.4139999999999998E-2</v>
      </c>
      <c r="M291" s="2">
        <v>5.7322600000000001</v>
      </c>
      <c r="N291" s="2">
        <v>5.0445500000000001</v>
      </c>
      <c r="O291" s="2">
        <v>6.7200000000000003E-3</v>
      </c>
      <c r="P291" s="2">
        <v>0.35300999999999999</v>
      </c>
      <c r="Q291" s="2">
        <v>1.3535299999999999</v>
      </c>
      <c r="R291" s="2">
        <v>2.002E-2</v>
      </c>
      <c r="S291" s="2">
        <v>3.3640000000000003E-2</v>
      </c>
      <c r="T291" s="2">
        <v>9.9500000000000005E-3</v>
      </c>
      <c r="U291" s="2">
        <v>1.208E-2</v>
      </c>
      <c r="V291" s="2">
        <v>0.47183999999999998</v>
      </c>
      <c r="W291" s="2">
        <v>1.503E-2</v>
      </c>
      <c r="X291" s="2">
        <v>2.2540000000000001E-2</v>
      </c>
      <c r="Y291" s="2">
        <v>4.7539999999999999E-2</v>
      </c>
      <c r="Z291" s="2">
        <v>1.6800000000000001E-3</v>
      </c>
      <c r="AA291" s="25">
        <v>0.32590999999999998</v>
      </c>
      <c r="AB291" s="25">
        <v>0.58858999999999995</v>
      </c>
      <c r="AC291" s="2">
        <v>9.1910000000000006E-2</v>
      </c>
      <c r="AD291" s="2">
        <v>3.2299999999999998E-3</v>
      </c>
      <c r="AE291" s="2">
        <v>1.4149999999999999E-2</v>
      </c>
      <c r="AF291" s="25">
        <v>6.8796600000000003</v>
      </c>
      <c r="AG291" s="2">
        <v>0.72236</v>
      </c>
      <c r="AH291" s="2">
        <v>1.59867</v>
      </c>
      <c r="AI291" s="2">
        <v>0.15923999999999999</v>
      </c>
      <c r="AJ291" s="2">
        <v>0.10421</v>
      </c>
      <c r="AK291" s="2">
        <v>8.0659999999999996E-2</v>
      </c>
      <c r="AL291" s="2">
        <v>0.36151</v>
      </c>
      <c r="AM291" s="2">
        <v>0.19893</v>
      </c>
      <c r="AN291" s="2">
        <v>5.8199999999999997E-3</v>
      </c>
      <c r="AO291" s="2">
        <v>2.2800000000000001E-2</v>
      </c>
      <c r="AP291" s="2">
        <v>0.36549999999999999</v>
      </c>
      <c r="AQ291" s="25">
        <v>0.27594000000000002</v>
      </c>
      <c r="AR291" s="2">
        <v>2.2290000000000001E-2</v>
      </c>
      <c r="AS291" s="2">
        <v>6.3289999999999999E-2</v>
      </c>
      <c r="AT291" s="25">
        <v>0.29182999999999998</v>
      </c>
      <c r="AU291" s="2">
        <v>9.6560000000000007E-2</v>
      </c>
      <c r="AV291" s="25">
        <v>1.29426</v>
      </c>
      <c r="AW291" s="2">
        <v>5.2399999999999999E-3</v>
      </c>
      <c r="AX291" s="2">
        <v>5</v>
      </c>
      <c r="AY291" s="2">
        <v>0.19617000000000001</v>
      </c>
      <c r="AZ291" s="2">
        <v>0.19267999999999999</v>
      </c>
      <c r="BA291" s="2">
        <v>1.67E-3</v>
      </c>
      <c r="BB291" s="2">
        <v>0.92659000000000002</v>
      </c>
      <c r="BC291" s="2">
        <v>2.1590000000000002E-2</v>
      </c>
      <c r="BD291" s="2">
        <v>7.2419999999999998E-2</v>
      </c>
      <c r="BE291" s="2">
        <v>0.12087000000000001</v>
      </c>
      <c r="BF291" s="2">
        <v>0.68001999999999996</v>
      </c>
      <c r="BG291" s="2">
        <v>2.01397</v>
      </c>
      <c r="BH291" s="2">
        <v>4.5130000000000003E-2</v>
      </c>
      <c r="BI291" s="2">
        <v>0.22442999999999999</v>
      </c>
      <c r="BJ291" s="25">
        <v>0.34634999999999999</v>
      </c>
      <c r="BK291" s="2">
        <v>5</v>
      </c>
      <c r="BL291" s="2">
        <v>0.10165</v>
      </c>
      <c r="BM291" s="2">
        <v>0.17562</v>
      </c>
      <c r="BN291" s="2">
        <v>0.32435999999999998</v>
      </c>
      <c r="BO291" s="25">
        <v>0.57352999999999998</v>
      </c>
      <c r="BP291" s="2">
        <v>3.8E-3</v>
      </c>
      <c r="BQ291" s="2">
        <v>1.397E-2</v>
      </c>
      <c r="BR291" s="2">
        <v>2.98E-2</v>
      </c>
      <c r="BS291" s="2">
        <v>2.1170000000000001E-2</v>
      </c>
      <c r="BT291" s="2">
        <v>3.4499999999999999E-3</v>
      </c>
      <c r="BU291" s="25">
        <v>0.52058000000000004</v>
      </c>
      <c r="BV291" s="2">
        <v>1.8565100000000001</v>
      </c>
      <c r="BW291" s="2">
        <v>0.12293</v>
      </c>
      <c r="BX291" s="2">
        <v>1.64E-3</v>
      </c>
      <c r="BY291" s="2">
        <v>4.9189999999999998E-2</v>
      </c>
      <c r="BZ291" s="2">
        <v>3.9359999999999999E-2</v>
      </c>
      <c r="CA291" s="25">
        <v>8.0909499999999994</v>
      </c>
      <c r="CB291" s="25">
        <v>18.213339999999999</v>
      </c>
      <c r="CC291" s="2">
        <v>1.7700000000000001E-3</v>
      </c>
      <c r="CD291" s="2">
        <v>1.2800000000000001E-3</v>
      </c>
      <c r="CE291" s="2">
        <v>5</v>
      </c>
      <c r="CF291" s="2">
        <v>0.37562000000000001</v>
      </c>
      <c r="CG291" s="2">
        <v>0.51119999999999999</v>
      </c>
      <c r="CH291" s="2">
        <v>0.14706</v>
      </c>
      <c r="CI291" s="2">
        <v>0.49937999999999999</v>
      </c>
      <c r="CJ291" s="2">
        <v>0.41976000000000002</v>
      </c>
      <c r="CK291" s="2">
        <v>0.24890999999999999</v>
      </c>
      <c r="CL291" s="2">
        <v>3.13E-3</v>
      </c>
      <c r="CM291" s="2">
        <v>2.154E-2</v>
      </c>
      <c r="CN291" s="2">
        <v>5</v>
      </c>
      <c r="CO291" s="2">
        <v>1.8500000000000001E-3</v>
      </c>
      <c r="CP291" s="2">
        <v>2.699E-2</v>
      </c>
      <c r="CQ291" s="2">
        <v>6.6809999999999994E-2</v>
      </c>
      <c r="CR291" s="2">
        <v>3.3849999999999998E-2</v>
      </c>
      <c r="CS291" s="2">
        <v>6.2890000000000001E-2</v>
      </c>
      <c r="CT291" s="2">
        <v>2.511E-2</v>
      </c>
      <c r="CU291" s="2">
        <v>3.5869999999999999E-2</v>
      </c>
      <c r="CV291" s="2">
        <v>0.20583000000000001</v>
      </c>
      <c r="CW291" s="2">
        <v>1.2199999999999999E-3</v>
      </c>
      <c r="CX291" s="2">
        <v>3.2550000000000003E-2</v>
      </c>
      <c r="CY291" s="2">
        <v>3.2099999999999997E-2</v>
      </c>
      <c r="CZ291" s="2">
        <v>5.8500000000000002E-3</v>
      </c>
      <c r="DA291" s="2">
        <v>9.8200000000000006E-3</v>
      </c>
      <c r="DB291" s="2">
        <v>2.776E-2</v>
      </c>
      <c r="DC291" s="2">
        <v>7.3400000000000007E-2</v>
      </c>
      <c r="DD291" s="2">
        <v>6.5500000000000003E-3</v>
      </c>
      <c r="DE291" s="2">
        <v>1.9211100000000001</v>
      </c>
      <c r="DF291" s="2">
        <v>6.7099999999999998E-3</v>
      </c>
      <c r="DG291" s="2">
        <v>3.2200000000000002E-3</v>
      </c>
      <c r="DH291" s="2">
        <v>0.43679000000000001</v>
      </c>
    </row>
    <row r="292" spans="1:112" x14ac:dyDescent="0.15">
      <c r="A292" s="2" t="s">
        <v>401</v>
      </c>
      <c r="B292" s="2">
        <v>3.1115599999999999</v>
      </c>
      <c r="C292" s="2">
        <v>1.13548</v>
      </c>
      <c r="D292" s="2">
        <v>3.3822999999999999</v>
      </c>
      <c r="E292" s="2">
        <v>0.57576000000000005</v>
      </c>
      <c r="F292" s="2">
        <v>12.920199999999999</v>
      </c>
      <c r="G292" s="2">
        <v>5.6659600000000001</v>
      </c>
      <c r="H292" s="2">
        <v>1.11287</v>
      </c>
      <c r="I292" s="2">
        <v>6.4630000000000007E-2</v>
      </c>
      <c r="J292" s="2">
        <v>2.3699999999999999E-2</v>
      </c>
      <c r="K292" s="2">
        <v>0</v>
      </c>
      <c r="L292" s="2">
        <v>9.8199999999999996E-2</v>
      </c>
      <c r="M292" s="2">
        <v>13.08563</v>
      </c>
      <c r="N292" s="2">
        <v>12.433870000000001</v>
      </c>
      <c r="O292" s="2">
        <v>3.0609999999999998E-2</v>
      </c>
      <c r="P292" s="2">
        <v>0.41171999999999997</v>
      </c>
      <c r="Q292" s="2">
        <v>1.3980699999999999</v>
      </c>
      <c r="R292" s="2">
        <v>1.41E-2</v>
      </c>
      <c r="S292" s="2">
        <v>6.2010000000000003E-2</v>
      </c>
      <c r="T292" s="2">
        <v>3.1099999999999999E-3</v>
      </c>
      <c r="U292" s="2">
        <v>4.3800000000000002E-3</v>
      </c>
      <c r="V292" s="2">
        <v>0.36054000000000003</v>
      </c>
      <c r="W292" s="2">
        <v>1.6979999999999999E-2</v>
      </c>
      <c r="X292" s="2">
        <v>4.3529999999999999E-2</v>
      </c>
      <c r="Y292" s="2">
        <v>2.1180000000000001E-2</v>
      </c>
      <c r="Z292" s="2">
        <v>5.5500000000000002E-3</v>
      </c>
      <c r="AA292" s="25">
        <v>0.11977</v>
      </c>
      <c r="AB292" s="25">
        <v>0.192</v>
      </c>
      <c r="AC292" s="2">
        <v>9.3740000000000004E-2</v>
      </c>
      <c r="AD292" s="2">
        <v>1.8E-3</v>
      </c>
      <c r="AE292" s="2">
        <v>3.406E-2</v>
      </c>
      <c r="AF292" s="25">
        <v>7.4765899999999998</v>
      </c>
      <c r="AG292" s="2">
        <v>1.7759</v>
      </c>
      <c r="AH292" s="2">
        <v>1.85589</v>
      </c>
      <c r="AI292" s="2">
        <v>0.2979</v>
      </c>
      <c r="AJ292" s="2">
        <v>0.30116999999999999</v>
      </c>
      <c r="AK292" s="2">
        <v>0.13220000000000001</v>
      </c>
      <c r="AL292" s="2">
        <v>0.50921000000000005</v>
      </c>
      <c r="AM292" s="2">
        <v>0.28038999999999997</v>
      </c>
      <c r="AN292" s="2">
        <v>1.81E-3</v>
      </c>
      <c r="AO292" s="2">
        <v>2.3570000000000001E-2</v>
      </c>
      <c r="AP292" s="2">
        <v>0.43685000000000002</v>
      </c>
      <c r="AQ292" s="25">
        <v>0.10181</v>
      </c>
      <c r="AR292" s="2">
        <v>2.1700000000000001E-2</v>
      </c>
      <c r="AS292" s="2">
        <v>7.0300000000000001E-2</v>
      </c>
      <c r="AT292" s="25">
        <v>0.30719999999999997</v>
      </c>
      <c r="AU292" s="2">
        <v>0.13178999999999999</v>
      </c>
      <c r="AV292" s="25">
        <v>1.2441800000000001</v>
      </c>
      <c r="AW292" s="2">
        <v>2.0799999999999998E-3</v>
      </c>
      <c r="AX292" s="2">
        <v>5</v>
      </c>
      <c r="AY292" s="2">
        <v>0.16158</v>
      </c>
      <c r="AZ292" s="2">
        <v>0.16250000000000001</v>
      </c>
      <c r="BA292" s="2">
        <v>1.32E-3</v>
      </c>
      <c r="BB292" s="2">
        <v>1.7506900000000001</v>
      </c>
      <c r="BC292" s="2">
        <v>2.7210000000000002E-2</v>
      </c>
      <c r="BD292" s="2">
        <v>9.4630000000000006E-2</v>
      </c>
      <c r="BE292" s="2">
        <v>0.11942999999999999</v>
      </c>
      <c r="BF292" s="2">
        <v>0.67396999999999996</v>
      </c>
      <c r="BG292" s="2">
        <v>2.9169800000000001</v>
      </c>
      <c r="BH292" s="2">
        <v>4.6170000000000003E-2</v>
      </c>
      <c r="BI292" s="2">
        <v>0.18853</v>
      </c>
      <c r="BJ292" s="25">
        <v>0.12074</v>
      </c>
      <c r="BK292" s="2">
        <v>5</v>
      </c>
      <c r="BL292" s="2">
        <v>0.15246999999999999</v>
      </c>
      <c r="BM292" s="2">
        <v>0.23196</v>
      </c>
      <c r="BN292" s="2">
        <v>0.29294999999999999</v>
      </c>
      <c r="BO292" s="25">
        <v>0.32639000000000001</v>
      </c>
      <c r="BP292" s="2">
        <v>5.4799999999999996E-3</v>
      </c>
      <c r="BQ292" s="2">
        <v>1.6049999999999998E-2</v>
      </c>
      <c r="BR292" s="2">
        <v>3.603E-2</v>
      </c>
      <c r="BS292" s="2">
        <v>1.728E-2</v>
      </c>
      <c r="BT292" s="2">
        <v>2.65E-3</v>
      </c>
      <c r="BU292" s="25">
        <v>0.52861000000000002</v>
      </c>
      <c r="BV292" s="2">
        <v>2.3875700000000002</v>
      </c>
      <c r="BW292" s="2">
        <v>9.2130000000000004E-2</v>
      </c>
      <c r="BX292" s="2">
        <v>1.2600000000000001E-3</v>
      </c>
      <c r="BY292" s="2">
        <v>3.5830000000000001E-2</v>
      </c>
      <c r="BZ292" s="2">
        <v>4.0309999999999999E-2</v>
      </c>
      <c r="CA292" s="25">
        <v>6.7298299999999998</v>
      </c>
      <c r="CB292" s="25">
        <v>16.834119999999999</v>
      </c>
      <c r="CC292" s="2">
        <v>1.6199999999999999E-3</v>
      </c>
      <c r="CD292" s="2">
        <v>1E-3</v>
      </c>
      <c r="CE292" s="2">
        <v>5</v>
      </c>
      <c r="CF292" s="2">
        <v>0.38712000000000002</v>
      </c>
      <c r="CG292" s="2">
        <v>0.4909</v>
      </c>
      <c r="CH292" s="2">
        <v>6.6299999999999998E-2</v>
      </c>
      <c r="CI292" s="2">
        <v>0.44907999999999998</v>
      </c>
      <c r="CJ292" s="2">
        <v>0.35102</v>
      </c>
      <c r="CK292" s="2">
        <v>0.46306000000000003</v>
      </c>
      <c r="CL292" s="2">
        <v>1.0200000000000001E-3</v>
      </c>
      <c r="CM292" s="2">
        <v>1.6109999999999999E-2</v>
      </c>
      <c r="CN292" s="2">
        <v>5</v>
      </c>
      <c r="CO292" s="2">
        <v>1.01E-3</v>
      </c>
      <c r="CP292" s="2">
        <v>1.8530000000000001E-2</v>
      </c>
      <c r="CQ292" s="2">
        <v>4.4049999999999999E-2</v>
      </c>
      <c r="CR292" s="2">
        <v>2.147E-2</v>
      </c>
      <c r="CS292" s="2">
        <v>7.5870000000000007E-2</v>
      </c>
      <c r="CT292" s="2">
        <v>1.7059999999999999E-2</v>
      </c>
      <c r="CU292" s="2">
        <v>2.2610000000000002E-2</v>
      </c>
      <c r="CV292" s="2">
        <v>0.13458000000000001</v>
      </c>
      <c r="CW292" s="2">
        <v>1.31E-3</v>
      </c>
      <c r="CX292" s="2">
        <v>2.1160000000000002E-2</v>
      </c>
      <c r="CY292" s="2">
        <v>2.0959999999999999E-2</v>
      </c>
      <c r="CZ292" s="2">
        <v>3.5999999999999999E-3</v>
      </c>
      <c r="DA292" s="2">
        <v>5.6299999999999996E-3</v>
      </c>
      <c r="DB292" s="2">
        <v>1.686E-2</v>
      </c>
      <c r="DC292" s="2">
        <v>4.5920000000000002E-2</v>
      </c>
      <c r="DD292" s="2">
        <v>3.8800000000000002E-3</v>
      </c>
      <c r="DE292" s="2">
        <v>3.8158500000000002</v>
      </c>
      <c r="DF292" s="2">
        <v>1.6900000000000001E-3</v>
      </c>
      <c r="DG292" s="2">
        <v>3.5899999999999999E-3</v>
      </c>
      <c r="DH292" s="2">
        <v>0.35925000000000001</v>
      </c>
    </row>
  </sheetData>
  <mergeCells count="1">
    <mergeCell ref="A1:D1"/>
  </mergeCells>
  <phoneticPr fontId="1" type="noConversion"/>
  <conditionalFormatting sqref="AC1:AC1048576">
    <cfRule type="cellIs" dxfId="15" priority="1" operator="between">
      <formula>0.05</formula>
      <formula>0.1</formula>
    </cfRule>
    <cfRule type="colorScale" priority="2">
      <colorScale>
        <cfvo type="num" val="0.05"/>
        <cfvo type="num" val="0.1"/>
        <color theme="6" tint="0.79998168889431442"/>
        <color theme="9" tint="0.39997558519241921"/>
      </colorScale>
    </cfRule>
    <cfRule type="colorScale" priority="3">
      <colorScale>
        <cfvo type="min"/>
        <cfvo type="max"/>
        <color theme="9" tint="0.79998168889431442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499E-A923-434E-95D0-04F9AC69A8D2}">
  <dimension ref="A1:G48"/>
  <sheetViews>
    <sheetView workbookViewId="0">
      <selection activeCell="J37" sqref="J37"/>
    </sheetView>
  </sheetViews>
  <sheetFormatPr defaultRowHeight="13.5" x14ac:dyDescent="0.15"/>
  <sheetData>
    <row r="1" spans="1:7" x14ac:dyDescent="0.15">
      <c r="A1">
        <v>1.3554860215053767E-2</v>
      </c>
      <c r="B1">
        <v>1.4884774074074077E-2</v>
      </c>
      <c r="C1">
        <v>2.9565241176470591E-2</v>
      </c>
      <c r="D1">
        <v>2.4100844444444446E-2</v>
      </c>
      <c r="E1">
        <v>2.302118518518519E-2</v>
      </c>
      <c r="F1">
        <v>1.7546702564102568E-2</v>
      </c>
    </row>
    <row r="2" spans="1:7" x14ac:dyDescent="0.15">
      <c r="A2">
        <v>4.7245645161290317E-2</v>
      </c>
      <c r="B2">
        <v>3.3091999999999996E-2</v>
      </c>
      <c r="C2">
        <v>4.7657647058823527E-2</v>
      </c>
      <c r="D2">
        <v>4.4977625E-2</v>
      </c>
      <c r="E2">
        <v>4.1949111111111111E-2</v>
      </c>
      <c r="F2">
        <v>3.2038500000000004E-2</v>
      </c>
    </row>
    <row r="3" spans="1:7" x14ac:dyDescent="0.15">
      <c r="A3">
        <v>4.3348075268817197E-2</v>
      </c>
      <c r="B3">
        <v>4.8098749999999996E-2</v>
      </c>
      <c r="C3">
        <v>4.4289036764705879E-2</v>
      </c>
      <c r="D3">
        <v>5.7003423611111104E-2</v>
      </c>
      <c r="E3">
        <v>6.096817283950616E-2</v>
      </c>
      <c r="F3">
        <v>5.4811653846153843E-2</v>
      </c>
      <c r="G3" s="1"/>
    </row>
    <row r="4" spans="1:7" x14ac:dyDescent="0.15">
      <c r="A4">
        <v>3.712100322580645E-2</v>
      </c>
      <c r="B4">
        <v>4.3802349999999997E-2</v>
      </c>
      <c r="C4">
        <v>4.2468463235294122E-2</v>
      </c>
      <c r="D4">
        <v>6.9543175000000013E-2</v>
      </c>
      <c r="E4">
        <v>6.4417985185185184E-2</v>
      </c>
      <c r="F4">
        <v>5.842531538461538E-2</v>
      </c>
      <c r="G4" s="1"/>
    </row>
    <row r="5" spans="1:7" x14ac:dyDescent="0.15">
      <c r="A5">
        <v>1.0562258064516129E-4</v>
      </c>
      <c r="B5">
        <v>0</v>
      </c>
      <c r="C5">
        <v>0</v>
      </c>
      <c r="D5">
        <v>2.2970555555555555E-4</v>
      </c>
      <c r="E5">
        <v>1.6139876543209877E-4</v>
      </c>
      <c r="F5">
        <v>0</v>
      </c>
      <c r="G5" s="1"/>
    </row>
    <row r="6" spans="1:7" x14ac:dyDescent="0.15">
      <c r="A6">
        <v>2.2614805376344083E-2</v>
      </c>
      <c r="B6">
        <v>5.3127836111111118E-2</v>
      </c>
      <c r="C6">
        <v>3.2973064705882356E-2</v>
      </c>
      <c r="D6">
        <v>4.824595555555556E-2</v>
      </c>
      <c r="E6">
        <v>6.6405519753086423E-2</v>
      </c>
      <c r="F6">
        <v>5.6925175641025644E-2</v>
      </c>
      <c r="G6" s="1"/>
    </row>
    <row r="7" spans="1:7" x14ac:dyDescent="0.15">
      <c r="A7">
        <v>6.1926849462365582E-2</v>
      </c>
      <c r="B7">
        <v>0.1314905648148148</v>
      </c>
      <c r="C7">
        <v>0.10923169852941175</v>
      </c>
      <c r="D7">
        <v>0.16820543750000003</v>
      </c>
      <c r="E7">
        <v>0.19971762962962963</v>
      </c>
      <c r="F7">
        <v>0.18154557692307693</v>
      </c>
    </row>
    <row r="8" spans="1:7" x14ac:dyDescent="0.15">
      <c r="A8">
        <v>9.2228709677419352E-4</v>
      </c>
      <c r="B8">
        <v>4.7731666666666662E-4</v>
      </c>
      <c r="C8">
        <v>4.4838529411764705E-4</v>
      </c>
      <c r="D8">
        <v>2.7153749999999998E-4</v>
      </c>
      <c r="E8">
        <v>3.7613333333333333E-4</v>
      </c>
      <c r="F8">
        <v>2.9909999999999995E-4</v>
      </c>
    </row>
    <row r="9" spans="1:7" x14ac:dyDescent="0.15">
      <c r="A9">
        <v>7.4829763440860215E-3</v>
      </c>
      <c r="B9">
        <v>4.4730472222222215E-3</v>
      </c>
      <c r="C9">
        <v>3.9601676470588229E-3</v>
      </c>
      <c r="D9">
        <v>2.3389125E-3</v>
      </c>
      <c r="E9">
        <v>2.4915827160493825E-3</v>
      </c>
      <c r="F9">
        <v>3.6028038461538461E-3</v>
      </c>
    </row>
    <row r="10" spans="1:7" x14ac:dyDescent="0.15">
      <c r="A10">
        <v>7.1887096774193547E-3</v>
      </c>
      <c r="B10">
        <v>4.2529166666666661E-3</v>
      </c>
      <c r="C10">
        <v>4.8412499999999992E-3</v>
      </c>
      <c r="D10">
        <v>3.9995833333333333E-3</v>
      </c>
      <c r="E10">
        <v>4.4940740740740739E-3</v>
      </c>
      <c r="F10">
        <v>3.0269230769230772E-3</v>
      </c>
    </row>
    <row r="11" spans="1:7" x14ac:dyDescent="0.15">
      <c r="A11">
        <v>5.3782709677419362E-3</v>
      </c>
      <c r="B11">
        <v>5.4992129629629636E-3</v>
      </c>
      <c r="C11">
        <v>2.6497367647058826E-3</v>
      </c>
      <c r="D11">
        <v>2.5685861111111115E-3</v>
      </c>
      <c r="E11">
        <v>2.3994419753086424E-3</v>
      </c>
      <c r="F11">
        <v>2.1491615384615385E-3</v>
      </c>
    </row>
    <row r="12" spans="1:7" x14ac:dyDescent="0.15">
      <c r="A12">
        <v>7.5416129032258071E-3</v>
      </c>
      <c r="B12">
        <v>4.8261666666666661E-3</v>
      </c>
      <c r="C12">
        <v>4.9873235294117645E-3</v>
      </c>
      <c r="D12">
        <v>3.12225E-3</v>
      </c>
      <c r="E12">
        <v>3.3433333333333331E-3</v>
      </c>
      <c r="F12">
        <v>2.6328461538461536E-3</v>
      </c>
    </row>
    <row r="13" spans="1:7" x14ac:dyDescent="0.15">
      <c r="A13">
        <v>8.144266666666667E-3</v>
      </c>
      <c r="B13">
        <v>4.6106185185185184E-3</v>
      </c>
      <c r="C13">
        <v>4.4153117647058818E-3</v>
      </c>
      <c r="D13">
        <v>2.7207666666666671E-3</v>
      </c>
      <c r="E13">
        <v>3.3962222222222224E-3</v>
      </c>
      <c r="F13">
        <v>2.9610564102564105E-3</v>
      </c>
    </row>
    <row r="14" spans="1:7" x14ac:dyDescent="0.15">
      <c r="A14">
        <v>1.3715000000000001E-3</v>
      </c>
      <c r="B14">
        <v>9.7908333333333332E-4</v>
      </c>
      <c r="C14">
        <v>1.5837352941176471E-3</v>
      </c>
      <c r="D14">
        <v>1.2918819444444445E-3</v>
      </c>
      <c r="E14">
        <v>1.3984444444444446E-3</v>
      </c>
      <c r="F14">
        <v>1.1599166666666667E-3</v>
      </c>
    </row>
    <row r="15" spans="1:7" x14ac:dyDescent="0.15">
      <c r="A15">
        <v>4.6145419354838707E-3</v>
      </c>
      <c r="B15">
        <v>3.0424777777777775E-3</v>
      </c>
      <c r="C15">
        <v>2.6186602941176466E-3</v>
      </c>
      <c r="D15">
        <v>1.8265208333333334E-3</v>
      </c>
      <c r="E15">
        <v>1.6546666666666665E-3</v>
      </c>
      <c r="F15">
        <v>1.6329538461538461E-3</v>
      </c>
    </row>
    <row r="16" spans="1:7" x14ac:dyDescent="0.15">
      <c r="A16">
        <v>2.5106440860215053E-3</v>
      </c>
      <c r="B16">
        <v>2.9523018518518517E-3</v>
      </c>
      <c r="C16">
        <v>3.1739749999999999E-3</v>
      </c>
      <c r="D16">
        <v>1.7531013888888887E-3</v>
      </c>
      <c r="E16">
        <v>2.133332098765432E-3</v>
      </c>
      <c r="F16">
        <v>2.7867358974358971E-3</v>
      </c>
    </row>
    <row r="17" spans="1:6" x14ac:dyDescent="0.15">
      <c r="A17">
        <v>1.9401881720430107E-3</v>
      </c>
      <c r="B17">
        <v>2.8851851851851851E-3</v>
      </c>
      <c r="C17">
        <v>2.0943014705882353E-3</v>
      </c>
      <c r="D17">
        <v>2.0546875000000001E-3</v>
      </c>
      <c r="E17">
        <v>3.1032407407407406E-3</v>
      </c>
      <c r="F17">
        <v>2.5647435897435894E-3</v>
      </c>
    </row>
    <row r="18" spans="1:6" x14ac:dyDescent="0.15">
      <c r="A18">
        <v>8.7402580645161302E-4</v>
      </c>
      <c r="B18">
        <v>8.1094814814814818E-4</v>
      </c>
      <c r="C18">
        <v>8.802617647058824E-4</v>
      </c>
      <c r="D18">
        <v>7.2732222222222215E-4</v>
      </c>
      <c r="E18">
        <v>7.0159753086419764E-4</v>
      </c>
      <c r="F18">
        <v>9.9469230769230776E-4</v>
      </c>
    </row>
    <row r="19" spans="1:6" x14ac:dyDescent="0.15">
      <c r="A19">
        <v>3.3006731182795702E-3</v>
      </c>
      <c r="B19">
        <v>4.1074379629629631E-3</v>
      </c>
      <c r="C19">
        <v>3.9546808823529419E-3</v>
      </c>
      <c r="D19">
        <v>3.3617694444444449E-3</v>
      </c>
      <c r="E19">
        <v>4.2201876543209883E-3</v>
      </c>
      <c r="F19">
        <v>6.6348512820512823E-3</v>
      </c>
    </row>
    <row r="20" spans="1:6" x14ac:dyDescent="0.15">
      <c r="A20">
        <v>5.8772903225806454E-4</v>
      </c>
      <c r="B20">
        <v>5.4098333333333336E-4</v>
      </c>
      <c r="C20">
        <v>7.4877352941176475E-4</v>
      </c>
      <c r="D20">
        <v>5.6962500000000004E-4</v>
      </c>
      <c r="E20">
        <v>5.0975555555555553E-4</v>
      </c>
      <c r="F20">
        <v>3.6846923076923078E-4</v>
      </c>
    </row>
    <row r="21" spans="1:6" x14ac:dyDescent="0.15">
      <c r="A21">
        <v>4.3665204301075273E-3</v>
      </c>
      <c r="B21">
        <v>5.8094064814814819E-3</v>
      </c>
      <c r="C21">
        <v>5.1942205882352949E-3</v>
      </c>
      <c r="D21">
        <v>5.0483194444444447E-3</v>
      </c>
      <c r="E21">
        <v>7.6582938271604947E-3</v>
      </c>
      <c r="F21">
        <v>7.5746397435897455E-3</v>
      </c>
    </row>
    <row r="22" spans="1:6" x14ac:dyDescent="0.15">
      <c r="A22">
        <v>4.3340806451612904E-3</v>
      </c>
      <c r="B22">
        <v>6.6500972222222222E-3</v>
      </c>
      <c r="C22">
        <v>3.8672823529411768E-3</v>
      </c>
      <c r="D22">
        <v>3.9718083333333334E-3</v>
      </c>
      <c r="E22">
        <v>5.8983999999999998E-3</v>
      </c>
      <c r="F22">
        <v>5.2866038461538466E-3</v>
      </c>
    </row>
    <row r="23" spans="1:6" x14ac:dyDescent="0.15">
      <c r="A23">
        <v>2.4432043010752687E-4</v>
      </c>
      <c r="B23">
        <v>2.8220092592592597E-4</v>
      </c>
      <c r="C23">
        <v>2.6477058823529413E-4</v>
      </c>
      <c r="D23">
        <v>2.7237777777777781E-4</v>
      </c>
      <c r="E23">
        <v>2.7008888888888891E-4</v>
      </c>
      <c r="F23">
        <v>2.23298717948718E-4</v>
      </c>
    </row>
    <row r="24" spans="1:6" x14ac:dyDescent="0.15">
      <c r="A24">
        <v>9.4896344086021502E-4</v>
      </c>
      <c r="B24">
        <v>1.6166907407407407E-3</v>
      </c>
      <c r="C24">
        <v>1.3493014705882355E-3</v>
      </c>
      <c r="D24">
        <v>1.1712041666666667E-3</v>
      </c>
      <c r="E24">
        <v>2.1895370370370371E-3</v>
      </c>
      <c r="F24">
        <v>2.365797435897436E-3</v>
      </c>
    </row>
    <row r="25" spans="1:6" x14ac:dyDescent="0.15">
      <c r="A25">
        <v>7.005333333333333E-4</v>
      </c>
      <c r="B25">
        <v>1.1869555555555555E-3</v>
      </c>
      <c r="C25">
        <v>9.7194117647058818E-4</v>
      </c>
      <c r="D25">
        <v>9.1553333333333332E-4</v>
      </c>
      <c r="E25">
        <v>1.6940543209876542E-3</v>
      </c>
      <c r="F25">
        <v>1.6871948717948719E-3</v>
      </c>
    </row>
    <row r="26" spans="1:6" x14ac:dyDescent="0.15">
      <c r="A26">
        <v>4.0212580645161292E-3</v>
      </c>
      <c r="B26">
        <v>4.4146666666666674E-3</v>
      </c>
      <c r="C26">
        <v>4.8288970588235298E-3</v>
      </c>
      <c r="D26">
        <v>5.3951249999999997E-3</v>
      </c>
      <c r="E26">
        <v>5.8421111111111113E-3</v>
      </c>
      <c r="F26">
        <v>6.9617307692307695E-3</v>
      </c>
    </row>
    <row r="27" spans="1:6" x14ac:dyDescent="0.15">
      <c r="A27">
        <v>6.2920000000000012E-4</v>
      </c>
      <c r="B27">
        <v>5.1516111111111118E-4</v>
      </c>
      <c r="C27">
        <v>6.6781764705882353E-4</v>
      </c>
      <c r="D27">
        <v>6.1035000000000006E-4</v>
      </c>
      <c r="E27">
        <v>5.7305925925925925E-4</v>
      </c>
      <c r="F27">
        <v>4.8910000000000002E-4</v>
      </c>
    </row>
    <row r="28" spans="1:6" x14ac:dyDescent="0.15">
      <c r="A28">
        <v>0.23559967741935484</v>
      </c>
      <c r="B28">
        <v>0.20673666666666668</v>
      </c>
      <c r="C28">
        <v>0.20675250000000001</v>
      </c>
      <c r="D28">
        <v>0.14467250000000001</v>
      </c>
      <c r="E28">
        <v>0.11359999999999999</v>
      </c>
      <c r="F28">
        <v>9.0074999999999988E-2</v>
      </c>
    </row>
    <row r="29" spans="1:6" x14ac:dyDescent="0.15">
      <c r="A29">
        <v>3.3640980645161286E-2</v>
      </c>
      <c r="B29">
        <v>2.7682783333333336E-2</v>
      </c>
      <c r="C29">
        <v>6.3032588235294113E-3</v>
      </c>
      <c r="D29">
        <v>5.402466666666667E-3</v>
      </c>
      <c r="E29">
        <v>5.4873975308641978E-3</v>
      </c>
      <c r="F29">
        <v>4.6101846153846155E-3</v>
      </c>
    </row>
    <row r="30" spans="1:6" x14ac:dyDescent="0.15">
      <c r="A30">
        <v>8.1489075268817209E-3</v>
      </c>
      <c r="B30">
        <v>5.523574074074074E-3</v>
      </c>
      <c r="C30">
        <v>1.4234794117647061E-2</v>
      </c>
      <c r="D30">
        <v>1.1759527777777777E-2</v>
      </c>
      <c r="E30">
        <v>8.9350419753086423E-3</v>
      </c>
      <c r="F30">
        <v>1.0792753846153847E-2</v>
      </c>
    </row>
    <row r="31" spans="1:6" x14ac:dyDescent="0.15">
      <c r="A31">
        <v>2.2436421505376343E-2</v>
      </c>
      <c r="B31">
        <v>2.0740296296296298E-2</v>
      </c>
      <c r="C31">
        <v>1.5659811764705881E-2</v>
      </c>
      <c r="D31">
        <v>1.3808844444444444E-2</v>
      </c>
      <c r="E31">
        <v>1.4055407407407407E-2</v>
      </c>
      <c r="F31">
        <v>1.4866194871794872E-2</v>
      </c>
    </row>
    <row r="32" spans="1:6" x14ac:dyDescent="0.15">
      <c r="A32">
        <v>5.2311827956989252E-3</v>
      </c>
      <c r="B32">
        <v>1.0769668518518518E-2</v>
      </c>
      <c r="C32">
        <v>0</v>
      </c>
      <c r="D32">
        <v>0</v>
      </c>
      <c r="E32">
        <v>2.9069876543209878E-3</v>
      </c>
      <c r="F32">
        <v>1.3522205128205129E-3</v>
      </c>
    </row>
    <row r="33" spans="1:6" x14ac:dyDescent="0.15">
      <c r="A33">
        <v>7.4493913978494622E-3</v>
      </c>
      <c r="B33">
        <v>4.8256601851851856E-3</v>
      </c>
      <c r="C33">
        <v>5.9155735294117648E-3</v>
      </c>
      <c r="D33">
        <v>4.0211888888888889E-3</v>
      </c>
      <c r="E33">
        <v>5.4705604938271599E-3</v>
      </c>
      <c r="F33">
        <v>4.7449166666666664E-3</v>
      </c>
    </row>
    <row r="34" spans="1:6" x14ac:dyDescent="0.15">
      <c r="A34">
        <v>1.6551989247311828E-3</v>
      </c>
      <c r="B34">
        <v>8.7721666666666664E-4</v>
      </c>
      <c r="C34">
        <v>1.6201294117647058E-3</v>
      </c>
      <c r="D34">
        <v>5.0469999999999996E-4</v>
      </c>
      <c r="E34">
        <v>7.3168148148148151E-4</v>
      </c>
      <c r="F34">
        <v>5.9990897435897438E-4</v>
      </c>
    </row>
    <row r="35" spans="1:6" x14ac:dyDescent="0.15">
      <c r="A35">
        <v>1.9848258064516129E-3</v>
      </c>
      <c r="B35">
        <v>4.5222222222222226E-3</v>
      </c>
      <c r="C35">
        <v>4.9911529411764714E-3</v>
      </c>
      <c r="D35">
        <v>2.9890666666666666E-3</v>
      </c>
      <c r="E35">
        <v>4.0571259259259262E-3</v>
      </c>
      <c r="F35">
        <v>1.9536000000000002E-3</v>
      </c>
    </row>
    <row r="36" spans="1:6" x14ac:dyDescent="0.15">
      <c r="A36">
        <v>4.1664215053763441E-3</v>
      </c>
      <c r="B36">
        <v>3.6103472222222218E-3</v>
      </c>
      <c r="C36">
        <v>3.7275426470588235E-3</v>
      </c>
      <c r="D36">
        <v>1.5310819444444444E-3</v>
      </c>
      <c r="E36">
        <v>1.4015679012345677E-3</v>
      </c>
      <c r="F36">
        <v>2.7096307692307691E-3</v>
      </c>
    </row>
    <row r="37" spans="1:6" x14ac:dyDescent="0.15">
      <c r="A37">
        <v>3.0470322580645158E-4</v>
      </c>
      <c r="B37">
        <v>3.0851666666666669E-4</v>
      </c>
      <c r="C37">
        <v>8.4261176470588244E-4</v>
      </c>
      <c r="D37">
        <v>2.7535833333333334E-4</v>
      </c>
      <c r="E37">
        <v>6.4074074074074074E-5</v>
      </c>
      <c r="F37">
        <v>3.2870000000000002E-4</v>
      </c>
    </row>
    <row r="38" spans="1:6" x14ac:dyDescent="0.15">
      <c r="A38">
        <v>9.8229677419354837E-4</v>
      </c>
      <c r="B38">
        <v>1.1808583333333333E-3</v>
      </c>
      <c r="C38">
        <v>4.1094264705882354E-4</v>
      </c>
      <c r="D38">
        <v>1.6874125000000001E-3</v>
      </c>
      <c r="E38">
        <v>6.5608888888888891E-4</v>
      </c>
      <c r="F38">
        <v>1.5829500000000001E-3</v>
      </c>
    </row>
    <row r="39" spans="1:6" x14ac:dyDescent="0.15">
      <c r="A39">
        <v>8.9638451612903212E-3</v>
      </c>
      <c r="B39">
        <v>8.5993333333333338E-3</v>
      </c>
      <c r="C39">
        <v>1.4690964705882353E-2</v>
      </c>
      <c r="D39">
        <v>1.06433E-2</v>
      </c>
      <c r="E39">
        <v>9.7792E-3</v>
      </c>
      <c r="F39">
        <v>8.1519692307692303E-3</v>
      </c>
    </row>
    <row r="40" spans="1:6" x14ac:dyDescent="0.15">
      <c r="A40">
        <v>0.10527956989247313</v>
      </c>
      <c r="B40">
        <v>0.10853370370370372</v>
      </c>
      <c r="C40">
        <v>0.10663941176470589</v>
      </c>
      <c r="D40">
        <v>0.10241666666666666</v>
      </c>
      <c r="E40">
        <v>0.1032720987654321</v>
      </c>
      <c r="F40">
        <v>0.11989487179487181</v>
      </c>
    </row>
    <row r="41" spans="1:6" x14ac:dyDescent="0.15">
      <c r="A41">
        <v>3.6624481720430112E-2</v>
      </c>
      <c r="B41">
        <v>2.7211096296296297E-2</v>
      </c>
      <c r="C41">
        <v>3.1980352941176467E-2</v>
      </c>
      <c r="D41">
        <v>3.1527755555555557E-2</v>
      </c>
      <c r="E41">
        <v>2.8375209876543211E-2</v>
      </c>
      <c r="F41">
        <v>3.6821415384615384E-2</v>
      </c>
    </row>
    <row r="42" spans="1:6" x14ac:dyDescent="0.15">
      <c r="A42">
        <v>0.14199879032258064</v>
      </c>
      <c r="B42">
        <v>0.11115000000000001</v>
      </c>
      <c r="C42">
        <v>0.13980639705882353</v>
      </c>
      <c r="D42">
        <v>0.13442947916666667</v>
      </c>
      <c r="E42">
        <v>0.11717574074074073</v>
      </c>
      <c r="F42">
        <v>0.15011250000000001</v>
      </c>
    </row>
    <row r="43" spans="1:6" x14ac:dyDescent="0.15">
      <c r="A43">
        <v>8.8415337634408592E-2</v>
      </c>
      <c r="B43">
        <v>6.7165503703703694E-2</v>
      </c>
      <c r="C43">
        <v>8.420740588235294E-2</v>
      </c>
      <c r="D43">
        <v>8.1481661111111103E-2</v>
      </c>
      <c r="E43">
        <v>7.1797135802469131E-2</v>
      </c>
      <c r="F43">
        <v>8.9975692307692298E-2</v>
      </c>
    </row>
    <row r="44" spans="1:6" x14ac:dyDescent="0.15">
      <c r="A44">
        <v>4.0939612903225803E-3</v>
      </c>
      <c r="B44">
        <v>4.8737944444444447E-3</v>
      </c>
      <c r="C44">
        <v>4.302866176470588E-3</v>
      </c>
      <c r="D44">
        <v>4.7065611111111114E-3</v>
      </c>
      <c r="E44">
        <v>3.5554703703703705E-3</v>
      </c>
      <c r="F44">
        <v>4.3327628205128204E-3</v>
      </c>
    </row>
    <row r="45" spans="1:6" x14ac:dyDescent="0.15">
      <c r="A45">
        <v>6.5398279569892472E-4</v>
      </c>
      <c r="B45">
        <v>4.6176296296296301E-4</v>
      </c>
      <c r="C45">
        <v>9.0775882352941181E-4</v>
      </c>
      <c r="D45">
        <v>4.8153888888888892E-4</v>
      </c>
      <c r="E45">
        <v>7.6660740740740749E-4</v>
      </c>
      <c r="F45">
        <v>6.5735897435897439E-4</v>
      </c>
    </row>
    <row r="46" spans="1:6" x14ac:dyDescent="0.15">
      <c r="A46">
        <v>4.0838709677419359E-6</v>
      </c>
      <c r="B46">
        <v>3.0074074074074077E-6</v>
      </c>
      <c r="C46">
        <v>5.4294117647058825E-6</v>
      </c>
      <c r="D46">
        <v>4.1888888888888893E-6</v>
      </c>
      <c r="E46">
        <v>3.8444444444444448E-6</v>
      </c>
      <c r="F46">
        <v>3.7717948717948724E-6</v>
      </c>
    </row>
    <row r="47" spans="1:6" x14ac:dyDescent="0.15">
      <c r="A47">
        <v>5.5470537634408606E-4</v>
      </c>
      <c r="B47">
        <v>3.4824444444444446E-4</v>
      </c>
      <c r="C47">
        <v>3.206617647058823E-4</v>
      </c>
      <c r="D47">
        <v>2.5987777777777778E-4</v>
      </c>
      <c r="E47">
        <v>2.5682716049382716E-4</v>
      </c>
      <c r="F47">
        <v>2.2832051282051279E-4</v>
      </c>
    </row>
    <row r="48" spans="1:6" x14ac:dyDescent="0.15">
      <c r="A48">
        <v>1.3543870967741936E-4</v>
      </c>
      <c r="B48">
        <v>3.8303703703703709E-5</v>
      </c>
      <c r="C48">
        <v>4.2282352941176474E-5</v>
      </c>
      <c r="D48">
        <v>3.3383333333333336E-5</v>
      </c>
      <c r="E48">
        <v>3.3422222222222224E-5</v>
      </c>
      <c r="F48">
        <v>2.72E-5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6342-8B22-416F-A804-10C51E6E03A5}">
  <dimension ref="A1:E1323"/>
  <sheetViews>
    <sheetView topLeftCell="A250" workbookViewId="0">
      <selection activeCell="E256" sqref="E256"/>
    </sheetView>
  </sheetViews>
  <sheetFormatPr defaultRowHeight="13.5" x14ac:dyDescent="0.15"/>
  <cols>
    <col min="2" max="2" width="28.625" customWidth="1"/>
    <col min="3" max="3" width="22.25" customWidth="1"/>
    <col min="4" max="4" width="26.25" customWidth="1"/>
    <col min="5" max="5" width="23" customWidth="1"/>
  </cols>
  <sheetData>
    <row r="1" spans="1:5" ht="15.75" thickBot="1" x14ac:dyDescent="0.2">
      <c r="A1" s="37"/>
      <c r="B1" s="37"/>
      <c r="C1" s="38" t="s">
        <v>449</v>
      </c>
      <c r="D1" s="38" t="s">
        <v>450</v>
      </c>
    </row>
    <row r="2" spans="1:5" ht="15.75" thickBot="1" x14ac:dyDescent="0.2">
      <c r="A2" s="37"/>
      <c r="B2" s="38" t="s">
        <v>451</v>
      </c>
      <c r="C2" s="38" t="s">
        <v>452</v>
      </c>
      <c r="D2" s="39">
        <v>40453</v>
      </c>
    </row>
    <row r="3" spans="1:5" ht="15.75" thickBot="1" x14ac:dyDescent="0.2">
      <c r="A3" s="37"/>
      <c r="B3" s="37"/>
      <c r="C3" s="37"/>
      <c r="D3" s="37"/>
    </row>
    <row r="4" spans="1:5" s="24" customFormat="1" ht="15.75" thickBot="1" x14ac:dyDescent="0.2">
      <c r="A4" s="41"/>
      <c r="B4" s="42" t="s">
        <v>453</v>
      </c>
      <c r="C4" s="44" t="s">
        <v>1707</v>
      </c>
      <c r="D4" s="41"/>
    </row>
    <row r="5" spans="1:5" ht="15.75" thickBot="1" x14ac:dyDescent="0.2">
      <c r="A5" s="40">
        <v>1</v>
      </c>
      <c r="B5" s="40" t="s">
        <v>454</v>
      </c>
      <c r="C5" s="40">
        <v>0.01</v>
      </c>
      <c r="D5" s="40">
        <v>1.4E-2</v>
      </c>
    </row>
    <row r="6" spans="1:5" ht="15.75" thickBot="1" x14ac:dyDescent="0.2">
      <c r="A6" s="40">
        <v>2</v>
      </c>
      <c r="B6" s="40" t="s">
        <v>455</v>
      </c>
      <c r="C6" s="40">
        <v>0.31</v>
      </c>
      <c r="D6" s="40">
        <v>0.28000000000000003</v>
      </c>
      <c r="E6" t="s">
        <v>1716</v>
      </c>
    </row>
    <row r="7" spans="1:5" ht="15.75" thickBot="1" x14ac:dyDescent="0.2">
      <c r="A7" s="40">
        <v>3</v>
      </c>
      <c r="B7" s="40" t="s">
        <v>456</v>
      </c>
      <c r="C7" s="40">
        <v>0.56000000000000005</v>
      </c>
      <c r="D7" s="40">
        <v>0.49</v>
      </c>
      <c r="E7" t="s">
        <v>1717</v>
      </c>
    </row>
    <row r="8" spans="1:5" ht="15.75" thickBot="1" x14ac:dyDescent="0.2">
      <c r="A8" s="40">
        <v>4</v>
      </c>
      <c r="B8" s="40" t="s">
        <v>457</v>
      </c>
      <c r="C8" s="40">
        <v>0.1</v>
      </c>
      <c r="D8" s="40">
        <v>0.09</v>
      </c>
      <c r="E8" t="s">
        <v>1718</v>
      </c>
    </row>
    <row r="9" spans="1:5" ht="15.75" thickBot="1" x14ac:dyDescent="0.2">
      <c r="A9" s="40">
        <v>5</v>
      </c>
      <c r="B9" s="40" t="s">
        <v>458</v>
      </c>
      <c r="C9" s="40">
        <v>1.33</v>
      </c>
      <c r="D9" s="40">
        <v>1.1499999999999999</v>
      </c>
      <c r="E9" t="s">
        <v>1719</v>
      </c>
    </row>
    <row r="10" spans="1:5" ht="15.75" thickBot="1" x14ac:dyDescent="0.2">
      <c r="A10" s="40">
        <v>6</v>
      </c>
      <c r="B10" s="40" t="s">
        <v>459</v>
      </c>
      <c r="C10" s="40">
        <v>1.35</v>
      </c>
      <c r="D10" s="40">
        <v>1.23</v>
      </c>
      <c r="E10" t="s">
        <v>1720</v>
      </c>
    </row>
    <row r="11" spans="1:5" ht="15.75" thickBot="1" x14ac:dyDescent="0.2">
      <c r="A11" s="40">
        <v>7</v>
      </c>
      <c r="B11" s="40" t="s">
        <v>460</v>
      </c>
      <c r="C11" s="40">
        <v>1.05</v>
      </c>
      <c r="D11" s="40">
        <v>1.2</v>
      </c>
      <c r="E11" t="s">
        <v>1721</v>
      </c>
    </row>
    <row r="12" spans="1:5" ht="15.75" thickBot="1" x14ac:dyDescent="0.2">
      <c r="A12" s="40">
        <v>8</v>
      </c>
      <c r="B12" s="40" t="s">
        <v>461</v>
      </c>
      <c r="C12" s="40">
        <v>1.54</v>
      </c>
      <c r="D12" s="40">
        <v>1.31</v>
      </c>
      <c r="E12" t="s">
        <v>1722</v>
      </c>
    </row>
    <row r="13" spans="1:5" ht="15.75" thickBot="1" x14ac:dyDescent="0.2">
      <c r="A13" s="40">
        <v>9</v>
      </c>
      <c r="B13" s="40" t="s">
        <v>462</v>
      </c>
      <c r="C13" s="40">
        <v>1.68</v>
      </c>
      <c r="D13" s="40">
        <v>1.45</v>
      </c>
    </row>
    <row r="14" spans="1:5" ht="15.75" thickBot="1" x14ac:dyDescent="0.2">
      <c r="A14" s="40">
        <v>10</v>
      </c>
      <c r="B14" s="40" t="s">
        <v>1715</v>
      </c>
      <c r="C14" s="40">
        <v>0.69</v>
      </c>
      <c r="D14" s="40">
        <v>0.67</v>
      </c>
      <c r="E14" t="s">
        <v>1723</v>
      </c>
    </row>
    <row r="15" spans="1:5" ht="15.75" thickBot="1" x14ac:dyDescent="0.2">
      <c r="A15" s="40">
        <v>11</v>
      </c>
      <c r="B15" s="40" t="s">
        <v>463</v>
      </c>
      <c r="C15" s="40">
        <v>1.68</v>
      </c>
      <c r="D15" s="40">
        <v>1.45</v>
      </c>
      <c r="E15" t="s">
        <v>1724</v>
      </c>
    </row>
    <row r="16" spans="1:5" ht="15.75" thickBot="1" x14ac:dyDescent="0.2">
      <c r="A16" s="40">
        <v>12</v>
      </c>
      <c r="B16" s="40" t="s">
        <v>464</v>
      </c>
      <c r="C16" s="40">
        <v>2.69</v>
      </c>
      <c r="D16" s="40">
        <v>2.39</v>
      </c>
      <c r="E16" t="s">
        <v>1725</v>
      </c>
    </row>
    <row r="17" spans="1:5" ht="15.75" thickBot="1" x14ac:dyDescent="0.2">
      <c r="A17" s="40">
        <v>13</v>
      </c>
      <c r="B17" s="40" t="s">
        <v>465</v>
      </c>
      <c r="C17" s="40">
        <v>1.45</v>
      </c>
      <c r="D17" s="40">
        <v>1.24</v>
      </c>
      <c r="E17" t="s">
        <v>1726</v>
      </c>
    </row>
    <row r="18" spans="1:5" ht="15.75" thickBot="1" x14ac:dyDescent="0.2">
      <c r="A18" s="40">
        <v>14</v>
      </c>
      <c r="B18" s="40" t="s">
        <v>466</v>
      </c>
      <c r="C18" s="40">
        <v>1.53</v>
      </c>
      <c r="D18" s="40">
        <v>1.31</v>
      </c>
    </row>
    <row r="19" spans="1:5" ht="15.75" thickBot="1" x14ac:dyDescent="0.2">
      <c r="A19" s="40">
        <v>15</v>
      </c>
      <c r="B19" s="40" t="s">
        <v>467</v>
      </c>
      <c r="C19" s="40">
        <v>1.33</v>
      </c>
      <c r="D19" s="40">
        <v>1.17</v>
      </c>
      <c r="E19" t="s">
        <v>1727</v>
      </c>
    </row>
    <row r="20" spans="1:5" ht="15.75" thickBot="1" x14ac:dyDescent="0.2">
      <c r="A20" s="40">
        <v>16</v>
      </c>
      <c r="B20" s="40" t="s">
        <v>468</v>
      </c>
      <c r="C20" s="40">
        <v>1.1399999999999999</v>
      </c>
      <c r="D20" s="40">
        <v>0.97</v>
      </c>
      <c r="E20" s="1" t="s">
        <v>1728</v>
      </c>
    </row>
    <row r="21" spans="1:5" ht="15.75" thickBot="1" x14ac:dyDescent="0.2">
      <c r="A21" s="40">
        <v>17</v>
      </c>
      <c r="B21" s="40" t="s">
        <v>469</v>
      </c>
      <c r="C21" s="40">
        <v>1.8</v>
      </c>
      <c r="D21" s="40">
        <v>1.5</v>
      </c>
      <c r="E21" t="s">
        <v>1729</v>
      </c>
    </row>
    <row r="22" spans="1:5" ht="15.75" thickBot="1" x14ac:dyDescent="0.2">
      <c r="A22" s="40">
        <v>18</v>
      </c>
      <c r="B22" s="40" t="s">
        <v>470</v>
      </c>
      <c r="C22" s="40">
        <v>2.0699999999999998</v>
      </c>
      <c r="D22" s="40">
        <v>1.8</v>
      </c>
      <c r="E22" t="s">
        <v>1730</v>
      </c>
    </row>
    <row r="23" spans="1:5" ht="15.75" thickBot="1" x14ac:dyDescent="0.2">
      <c r="A23" s="40">
        <v>19</v>
      </c>
      <c r="B23" s="40" t="s">
        <v>471</v>
      </c>
      <c r="C23" s="40">
        <v>1.46</v>
      </c>
      <c r="D23" s="40">
        <v>1.25</v>
      </c>
    </row>
    <row r="24" spans="1:5" ht="15.75" thickBot="1" x14ac:dyDescent="0.2">
      <c r="A24" s="40">
        <v>20</v>
      </c>
      <c r="B24" s="40" t="s">
        <v>472</v>
      </c>
      <c r="C24" s="40">
        <v>1.46</v>
      </c>
      <c r="D24" s="40">
        <v>1.25</v>
      </c>
      <c r="E24" t="s">
        <v>1731</v>
      </c>
    </row>
    <row r="25" spans="1:5" ht="15.75" thickBot="1" x14ac:dyDescent="0.2">
      <c r="A25" s="40">
        <v>21</v>
      </c>
      <c r="B25" s="40" t="s">
        <v>473</v>
      </c>
      <c r="C25" s="40">
        <v>1.52</v>
      </c>
      <c r="D25" s="40">
        <v>1.22</v>
      </c>
    </row>
    <row r="26" spans="1:5" ht="15.75" thickBot="1" x14ac:dyDescent="0.2">
      <c r="A26" s="40">
        <v>22</v>
      </c>
      <c r="B26" s="40" t="s">
        <v>474</v>
      </c>
      <c r="C26" s="40">
        <v>2.42</v>
      </c>
      <c r="D26" s="40">
        <v>2.19</v>
      </c>
      <c r="E26" t="s">
        <v>1732</v>
      </c>
    </row>
    <row r="27" spans="1:5" ht="15.75" thickBot="1" x14ac:dyDescent="0.2">
      <c r="A27" s="40">
        <v>23</v>
      </c>
      <c r="B27" s="40" t="s">
        <v>475</v>
      </c>
      <c r="C27" s="40">
        <v>1.48</v>
      </c>
      <c r="D27" s="40">
        <v>1.27</v>
      </c>
    </row>
    <row r="28" spans="1:5" ht="15.75" thickBot="1" x14ac:dyDescent="0.2">
      <c r="A28" s="40">
        <v>24</v>
      </c>
      <c r="B28" s="40" t="s">
        <v>476</v>
      </c>
      <c r="C28" s="40">
        <v>1.28</v>
      </c>
      <c r="D28" s="40">
        <v>1.07</v>
      </c>
      <c r="E28" t="s">
        <v>1733</v>
      </c>
    </row>
    <row r="29" spans="1:5" ht="15.75" thickBot="1" x14ac:dyDescent="0.2">
      <c r="A29" s="40">
        <v>25</v>
      </c>
      <c r="B29" s="40" t="s">
        <v>477</v>
      </c>
      <c r="C29" s="40">
        <v>1.32</v>
      </c>
      <c r="D29" s="40">
        <v>1.1100000000000001</v>
      </c>
      <c r="E29" t="s">
        <v>1734</v>
      </c>
    </row>
    <row r="30" spans="1:5" ht="15.75" thickBot="1" x14ac:dyDescent="0.2">
      <c r="A30" s="40">
        <v>26</v>
      </c>
      <c r="B30" s="40" t="s">
        <v>478</v>
      </c>
      <c r="C30" s="40">
        <v>1.22</v>
      </c>
      <c r="D30" s="40">
        <v>1.1200000000000001</v>
      </c>
      <c r="E30" t="s">
        <v>1735</v>
      </c>
    </row>
    <row r="31" spans="1:5" ht="15.75" thickBot="1" x14ac:dyDescent="0.2">
      <c r="A31" s="40">
        <v>27</v>
      </c>
      <c r="B31" s="40" t="s">
        <v>479</v>
      </c>
      <c r="C31" s="40">
        <v>1.55</v>
      </c>
      <c r="D31" s="40">
        <v>1.34</v>
      </c>
      <c r="E31" s="1" t="s">
        <v>56</v>
      </c>
    </row>
    <row r="32" spans="1:5" ht="15.75" thickBot="1" x14ac:dyDescent="0.2">
      <c r="A32" s="40">
        <v>28</v>
      </c>
      <c r="B32" s="40" t="s">
        <v>480</v>
      </c>
      <c r="C32" s="40">
        <v>1.65</v>
      </c>
      <c r="D32" s="40">
        <v>1.55</v>
      </c>
      <c r="E32" s="1" t="s">
        <v>46</v>
      </c>
    </row>
    <row r="33" spans="1:5" ht="15.75" thickBot="1" x14ac:dyDescent="0.2">
      <c r="A33" s="40">
        <v>29</v>
      </c>
      <c r="B33" s="40" t="s">
        <v>481</v>
      </c>
      <c r="C33" s="40">
        <v>1.37</v>
      </c>
      <c r="D33" s="40">
        <v>1.19</v>
      </c>
      <c r="E33" t="s">
        <v>1736</v>
      </c>
    </row>
    <row r="34" spans="1:5" ht="15.75" thickBot="1" x14ac:dyDescent="0.2">
      <c r="A34" s="40">
        <v>30</v>
      </c>
      <c r="B34" s="40" t="s">
        <v>482</v>
      </c>
      <c r="C34" s="40">
        <v>1.32</v>
      </c>
      <c r="D34" s="40">
        <v>1.2</v>
      </c>
      <c r="E34" s="1" t="s">
        <v>1737</v>
      </c>
    </row>
    <row r="35" spans="1:5" ht="15.75" thickBot="1" x14ac:dyDescent="0.2">
      <c r="A35" s="40">
        <v>31</v>
      </c>
      <c r="B35" s="40" t="s">
        <v>483</v>
      </c>
      <c r="C35" s="40">
        <v>1.86</v>
      </c>
      <c r="D35" s="40">
        <v>1.61</v>
      </c>
      <c r="E35" t="s">
        <v>1738</v>
      </c>
    </row>
    <row r="36" spans="1:5" ht="15.75" thickBot="1" x14ac:dyDescent="0.2">
      <c r="A36" s="40">
        <v>32</v>
      </c>
      <c r="B36" s="40" t="s">
        <v>484</v>
      </c>
      <c r="C36" s="40">
        <v>1.79</v>
      </c>
      <c r="D36" s="40">
        <v>1.9</v>
      </c>
    </row>
    <row r="37" spans="1:5" ht="15.75" thickBot="1" x14ac:dyDescent="0.2">
      <c r="A37" s="40">
        <v>33</v>
      </c>
      <c r="B37" s="40" t="s">
        <v>485</v>
      </c>
      <c r="C37" s="40">
        <v>1.63</v>
      </c>
      <c r="D37" s="40">
        <v>1.48</v>
      </c>
    </row>
    <row r="38" spans="1:5" ht="15.75" thickBot="1" x14ac:dyDescent="0.2">
      <c r="A38" s="40">
        <v>34</v>
      </c>
      <c r="B38" s="40" t="s">
        <v>486</v>
      </c>
      <c r="C38" s="40">
        <v>1.01</v>
      </c>
      <c r="D38" s="40">
        <v>1.08</v>
      </c>
    </row>
    <row r="39" spans="1:5" ht="15.75" thickBot="1" x14ac:dyDescent="0.2">
      <c r="A39" s="40">
        <v>35</v>
      </c>
      <c r="B39" s="40" t="s">
        <v>487</v>
      </c>
      <c r="C39" s="40">
        <v>1.87</v>
      </c>
      <c r="D39" s="40">
        <v>1.99</v>
      </c>
    </row>
    <row r="40" spans="1:5" ht="15.75" thickBot="1" x14ac:dyDescent="0.2">
      <c r="A40" s="40">
        <v>36</v>
      </c>
      <c r="B40" s="40" t="s">
        <v>488</v>
      </c>
      <c r="C40" s="40">
        <v>1.99</v>
      </c>
      <c r="D40" s="40">
        <v>1.7</v>
      </c>
    </row>
    <row r="41" spans="1:5" ht="15.75" thickBot="1" x14ac:dyDescent="0.2">
      <c r="A41" s="40">
        <v>37</v>
      </c>
      <c r="B41" s="40" t="s">
        <v>489</v>
      </c>
      <c r="C41" s="40">
        <v>2.15</v>
      </c>
      <c r="D41" s="40">
        <v>1.94</v>
      </c>
    </row>
    <row r="42" spans="1:5" ht="15.75" thickBot="1" x14ac:dyDescent="0.2">
      <c r="A42" s="40">
        <v>38</v>
      </c>
      <c r="B42" s="40" t="s">
        <v>490</v>
      </c>
      <c r="C42" s="40">
        <v>2.2599999999999998</v>
      </c>
      <c r="D42" s="40">
        <v>1.96</v>
      </c>
      <c r="E42" t="s">
        <v>1739</v>
      </c>
    </row>
    <row r="43" spans="1:5" ht="15.75" thickBot="1" x14ac:dyDescent="0.2">
      <c r="A43" s="40">
        <v>39</v>
      </c>
      <c r="B43" s="40" t="s">
        <v>491</v>
      </c>
      <c r="C43" s="40">
        <v>2.27</v>
      </c>
      <c r="D43" s="40">
        <v>2.0099999999999998</v>
      </c>
    </row>
    <row r="44" spans="1:5" ht="15.75" thickBot="1" x14ac:dyDescent="0.2">
      <c r="A44" s="40">
        <v>40</v>
      </c>
      <c r="B44" s="40" t="s">
        <v>492</v>
      </c>
      <c r="C44" s="40">
        <v>1.99</v>
      </c>
      <c r="D44" s="40">
        <v>1.7</v>
      </c>
    </row>
    <row r="45" spans="1:5" ht="15.75" thickBot="1" x14ac:dyDescent="0.2">
      <c r="A45" s="40">
        <v>41</v>
      </c>
      <c r="B45" s="40" t="s">
        <v>493</v>
      </c>
      <c r="C45" s="40">
        <v>1.79</v>
      </c>
      <c r="D45" s="40">
        <v>1.41</v>
      </c>
    </row>
    <row r="46" spans="1:5" ht="15.75" thickBot="1" x14ac:dyDescent="0.2">
      <c r="A46" s="40">
        <v>42</v>
      </c>
      <c r="B46" s="40" t="s">
        <v>494</v>
      </c>
      <c r="C46" s="40">
        <v>1.1100000000000001</v>
      </c>
      <c r="D46" s="40">
        <v>0.9</v>
      </c>
      <c r="E46" t="s">
        <v>1753</v>
      </c>
    </row>
    <row r="47" spans="1:5" ht="15.75" thickBot="1" x14ac:dyDescent="0.2">
      <c r="A47" s="40">
        <v>43</v>
      </c>
      <c r="B47" s="40" t="s">
        <v>495</v>
      </c>
      <c r="C47" s="40">
        <v>1.57</v>
      </c>
      <c r="D47" s="40">
        <v>1.45</v>
      </c>
    </row>
    <row r="48" spans="1:5" ht="15.75" thickBot="1" x14ac:dyDescent="0.2">
      <c r="A48" s="40">
        <v>44</v>
      </c>
      <c r="B48" s="40" t="s">
        <v>496</v>
      </c>
      <c r="C48" s="40">
        <v>0.44</v>
      </c>
      <c r="D48" s="40">
        <v>0.33</v>
      </c>
    </row>
    <row r="49" spans="1:5" ht="15.75" thickBot="1" x14ac:dyDescent="0.2">
      <c r="A49" s="40">
        <v>45</v>
      </c>
      <c r="B49" s="40" t="s">
        <v>497</v>
      </c>
      <c r="C49" s="40">
        <v>1.44</v>
      </c>
      <c r="D49" s="40">
        <v>1.26</v>
      </c>
      <c r="E49" t="s">
        <v>1740</v>
      </c>
    </row>
    <row r="50" spans="1:5" ht="15.75" thickBot="1" x14ac:dyDescent="0.2">
      <c r="A50" s="40">
        <v>46</v>
      </c>
      <c r="B50" s="40" t="s">
        <v>498</v>
      </c>
      <c r="C50" s="40">
        <v>1.1299999999999999</v>
      </c>
      <c r="D50" s="40">
        <v>1.02</v>
      </c>
      <c r="E50" t="s">
        <v>1741</v>
      </c>
    </row>
    <row r="51" spans="1:5" ht="15.75" thickBot="1" x14ac:dyDescent="0.2">
      <c r="A51" s="40">
        <v>47</v>
      </c>
      <c r="B51" s="40" t="s">
        <v>499</v>
      </c>
      <c r="C51" s="40">
        <v>1.23</v>
      </c>
      <c r="D51" s="40">
        <v>1.03</v>
      </c>
      <c r="E51" s="1" t="s">
        <v>1744</v>
      </c>
    </row>
    <row r="52" spans="1:5" ht="15.75" thickBot="1" x14ac:dyDescent="0.2">
      <c r="A52" s="40">
        <v>48</v>
      </c>
      <c r="B52" s="40" t="s">
        <v>500</v>
      </c>
      <c r="C52" s="40">
        <v>1.34</v>
      </c>
      <c r="D52" s="40">
        <v>1.19</v>
      </c>
      <c r="E52" t="s">
        <v>1745</v>
      </c>
    </row>
    <row r="53" spans="1:5" ht="15.75" thickBot="1" x14ac:dyDescent="0.2">
      <c r="A53" s="40">
        <v>49</v>
      </c>
      <c r="B53" s="40" t="s">
        <v>501</v>
      </c>
      <c r="C53" s="40">
        <v>1.8</v>
      </c>
      <c r="D53" s="40">
        <v>1.73</v>
      </c>
      <c r="E53" s="1" t="s">
        <v>1742</v>
      </c>
    </row>
    <row r="54" spans="1:5" ht="15.75" thickBot="1" x14ac:dyDescent="0.2">
      <c r="A54" s="40">
        <v>50</v>
      </c>
      <c r="B54" s="40" t="s">
        <v>502</v>
      </c>
      <c r="C54" s="40">
        <v>1.68</v>
      </c>
      <c r="D54" s="40">
        <v>1.46</v>
      </c>
      <c r="E54" s="1" t="s">
        <v>1743</v>
      </c>
    </row>
    <row r="55" spans="1:5" ht="15.75" thickBot="1" x14ac:dyDescent="0.2">
      <c r="A55" s="40">
        <v>51</v>
      </c>
      <c r="B55" s="40" t="s">
        <v>503</v>
      </c>
      <c r="C55" s="40">
        <v>1.2</v>
      </c>
      <c r="D55" s="40">
        <v>1.07</v>
      </c>
      <c r="E55" t="s">
        <v>1746</v>
      </c>
    </row>
    <row r="56" spans="1:5" ht="15.75" thickBot="1" x14ac:dyDescent="0.2">
      <c r="A56" s="40">
        <v>52</v>
      </c>
      <c r="B56" s="40" t="s">
        <v>504</v>
      </c>
      <c r="C56" s="40">
        <v>1.35</v>
      </c>
      <c r="D56" s="40">
        <v>1.24</v>
      </c>
      <c r="E56" s="1" t="s">
        <v>72</v>
      </c>
    </row>
    <row r="57" spans="1:5" ht="15.75" thickBot="1" x14ac:dyDescent="0.2">
      <c r="A57" s="40">
        <v>53</v>
      </c>
      <c r="B57" s="40" t="s">
        <v>505</v>
      </c>
      <c r="C57" s="40">
        <v>1.48</v>
      </c>
      <c r="D57" s="40">
        <v>1.25</v>
      </c>
      <c r="E57" s="1" t="s">
        <v>1747</v>
      </c>
    </row>
    <row r="58" spans="1:5" ht="15.75" thickBot="1" x14ac:dyDescent="0.2">
      <c r="A58" s="40">
        <v>54</v>
      </c>
      <c r="B58" s="40" t="s">
        <v>506</v>
      </c>
      <c r="C58" s="40">
        <v>0.95</v>
      </c>
      <c r="D58" s="40">
        <v>1.02</v>
      </c>
      <c r="E58" s="1" t="s">
        <v>1748</v>
      </c>
    </row>
    <row r="59" spans="1:5" ht="15.75" thickBot="1" x14ac:dyDescent="0.2">
      <c r="A59" s="40">
        <v>55</v>
      </c>
      <c r="B59" s="40" t="s">
        <v>507</v>
      </c>
      <c r="C59" s="40">
        <v>1.1599999999999999</v>
      </c>
      <c r="D59" s="40">
        <v>1.24</v>
      </c>
      <c r="E59" t="s">
        <v>1749</v>
      </c>
    </row>
    <row r="60" spans="1:5" ht="15.75" thickBot="1" x14ac:dyDescent="0.2">
      <c r="A60" s="40">
        <v>56</v>
      </c>
      <c r="B60" s="40" t="s">
        <v>508</v>
      </c>
      <c r="C60" s="40">
        <v>1.1499999999999999</v>
      </c>
      <c r="D60" s="40">
        <v>1.22</v>
      </c>
    </row>
    <row r="61" spans="1:5" ht="15.75" thickBot="1" x14ac:dyDescent="0.2">
      <c r="A61" s="40">
        <v>57</v>
      </c>
      <c r="B61" s="40" t="s">
        <v>509</v>
      </c>
      <c r="C61" s="40">
        <v>1.41</v>
      </c>
      <c r="D61" s="40">
        <v>1.51</v>
      </c>
    </row>
    <row r="62" spans="1:5" ht="15.75" thickBot="1" x14ac:dyDescent="0.2">
      <c r="A62" s="40">
        <v>58</v>
      </c>
      <c r="B62" s="40" t="s">
        <v>510</v>
      </c>
      <c r="C62" s="40">
        <v>1.25</v>
      </c>
      <c r="D62" s="40">
        <v>1.33</v>
      </c>
    </row>
    <row r="63" spans="1:5" ht="15.75" thickBot="1" x14ac:dyDescent="0.2">
      <c r="A63" s="40">
        <v>59</v>
      </c>
      <c r="B63" s="40" t="s">
        <v>511</v>
      </c>
      <c r="C63" s="40">
        <v>1.75</v>
      </c>
      <c r="D63" s="40">
        <v>1.51</v>
      </c>
    </row>
    <row r="64" spans="1:5" ht="15.75" thickBot="1" x14ac:dyDescent="0.2">
      <c r="A64" s="40">
        <v>60</v>
      </c>
      <c r="B64" s="40" t="s">
        <v>512</v>
      </c>
      <c r="C64" s="40">
        <v>1.04</v>
      </c>
      <c r="D64" s="40">
        <v>1.1200000000000001</v>
      </c>
    </row>
    <row r="65" spans="1:5" ht="15.75" thickBot="1" x14ac:dyDescent="0.2">
      <c r="A65" s="40">
        <v>61</v>
      </c>
      <c r="B65" s="40" t="s">
        <v>513</v>
      </c>
      <c r="C65" s="40">
        <v>0.94</v>
      </c>
      <c r="D65" s="40">
        <v>1.01</v>
      </c>
    </row>
    <row r="66" spans="1:5" ht="15.75" thickBot="1" x14ac:dyDescent="0.2">
      <c r="A66" s="40">
        <v>62</v>
      </c>
      <c r="B66" s="40" t="s">
        <v>514</v>
      </c>
      <c r="C66" s="40">
        <v>1.1299999999999999</v>
      </c>
      <c r="D66" s="40">
        <v>1.22</v>
      </c>
    </row>
    <row r="67" spans="1:5" ht="15.75" thickBot="1" x14ac:dyDescent="0.2">
      <c r="A67" s="40">
        <v>63</v>
      </c>
      <c r="B67" s="40" t="s">
        <v>515</v>
      </c>
      <c r="C67" s="40">
        <v>1.52</v>
      </c>
      <c r="D67" s="40">
        <v>1.63</v>
      </c>
    </row>
    <row r="68" spans="1:5" ht="15.75" thickBot="1" x14ac:dyDescent="0.2">
      <c r="A68" s="40">
        <v>64</v>
      </c>
      <c r="B68" s="40" t="s">
        <v>516</v>
      </c>
      <c r="C68" s="40">
        <v>1.43</v>
      </c>
      <c r="D68" s="40">
        <v>1.53</v>
      </c>
    </row>
    <row r="69" spans="1:5" ht="15.75" thickBot="1" x14ac:dyDescent="0.2">
      <c r="A69" s="40">
        <v>65</v>
      </c>
      <c r="B69" s="40" t="s">
        <v>517</v>
      </c>
      <c r="C69" s="40">
        <v>1.53</v>
      </c>
      <c r="D69" s="40">
        <v>1.64</v>
      </c>
    </row>
    <row r="70" spans="1:5" ht="15.75" thickBot="1" x14ac:dyDescent="0.2">
      <c r="A70" s="40">
        <v>66</v>
      </c>
      <c r="B70" s="40" t="s">
        <v>518</v>
      </c>
      <c r="C70" s="40">
        <v>1.3</v>
      </c>
      <c r="D70" s="40">
        <v>1.41</v>
      </c>
    </row>
    <row r="71" spans="1:5" ht="15.75" thickBot="1" x14ac:dyDescent="0.2">
      <c r="A71" s="40">
        <v>67</v>
      </c>
      <c r="B71" s="40" t="s">
        <v>519</v>
      </c>
      <c r="C71" s="40">
        <v>1.51</v>
      </c>
      <c r="D71" s="40">
        <v>1.62</v>
      </c>
    </row>
    <row r="72" spans="1:5" ht="15.75" thickBot="1" x14ac:dyDescent="0.2">
      <c r="A72" s="40">
        <v>68</v>
      </c>
      <c r="B72" s="40" t="s">
        <v>520</v>
      </c>
      <c r="C72" s="40">
        <v>1.75</v>
      </c>
      <c r="D72" s="40">
        <v>1.47</v>
      </c>
    </row>
    <row r="73" spans="1:5" ht="15.75" thickBot="1" x14ac:dyDescent="0.2">
      <c r="A73" s="40">
        <v>69</v>
      </c>
      <c r="B73" s="40" t="s">
        <v>521</v>
      </c>
      <c r="C73" s="40">
        <v>1.72</v>
      </c>
      <c r="D73" s="40">
        <v>1.52</v>
      </c>
    </row>
    <row r="74" spans="1:5" ht="15.75" thickBot="1" x14ac:dyDescent="0.2">
      <c r="A74" s="40">
        <v>70</v>
      </c>
      <c r="B74" s="40" t="s">
        <v>522</v>
      </c>
      <c r="C74" s="40">
        <v>1.73</v>
      </c>
      <c r="D74" s="40">
        <v>1.46</v>
      </c>
      <c r="E74" t="s">
        <v>1750</v>
      </c>
    </row>
    <row r="75" spans="1:5" ht="15.75" thickBot="1" x14ac:dyDescent="0.2">
      <c r="A75" s="40">
        <v>71</v>
      </c>
      <c r="B75" s="40" t="s">
        <v>523</v>
      </c>
      <c r="C75" s="40">
        <v>1.75</v>
      </c>
      <c r="D75" s="40">
        <v>1.47</v>
      </c>
      <c r="E75" t="s">
        <v>1751</v>
      </c>
    </row>
    <row r="76" spans="1:5" ht="15.75" thickBot="1" x14ac:dyDescent="0.2">
      <c r="A76" s="40">
        <v>72</v>
      </c>
      <c r="B76" s="40" t="s">
        <v>524</v>
      </c>
      <c r="C76" s="40">
        <v>1.91</v>
      </c>
      <c r="D76" s="40">
        <v>1.69</v>
      </c>
    </row>
    <row r="77" spans="1:5" ht="15.75" thickBot="1" x14ac:dyDescent="0.2">
      <c r="A77" s="40">
        <v>73</v>
      </c>
      <c r="B77" s="40" t="s">
        <v>525</v>
      </c>
      <c r="C77" s="40">
        <v>1.64</v>
      </c>
      <c r="D77" s="40">
        <v>1.27</v>
      </c>
    </row>
    <row r="78" spans="1:5" ht="15.75" thickBot="1" x14ac:dyDescent="0.2">
      <c r="A78" s="40">
        <v>74</v>
      </c>
      <c r="B78" s="40" t="s">
        <v>526</v>
      </c>
      <c r="C78" s="40">
        <v>0.95</v>
      </c>
      <c r="D78" s="40">
        <v>0.78</v>
      </c>
      <c r="E78" t="s">
        <v>1752</v>
      </c>
    </row>
    <row r="79" spans="1:5" ht="15.75" thickBot="1" x14ac:dyDescent="0.2">
      <c r="A79" s="40">
        <v>75</v>
      </c>
      <c r="B79" s="40" t="s">
        <v>527</v>
      </c>
      <c r="C79" s="40">
        <v>1.25</v>
      </c>
      <c r="D79" s="40">
        <v>1.1399999999999999</v>
      </c>
    </row>
    <row r="80" spans="1:5" ht="15.75" thickBot="1" x14ac:dyDescent="0.2">
      <c r="A80" s="40">
        <v>76</v>
      </c>
      <c r="B80" s="40" t="s">
        <v>528</v>
      </c>
      <c r="C80" s="40">
        <v>1.33</v>
      </c>
      <c r="D80" s="40">
        <v>1.1299999999999999</v>
      </c>
    </row>
    <row r="81" spans="1:4" ht="15.75" thickBot="1" x14ac:dyDescent="0.2">
      <c r="A81" s="40">
        <v>77</v>
      </c>
      <c r="B81" s="40" t="s">
        <v>529</v>
      </c>
      <c r="C81" s="40">
        <v>1.33</v>
      </c>
      <c r="D81" s="40">
        <v>1.22</v>
      </c>
    </row>
    <row r="82" spans="1:4" ht="15.75" thickBot="1" x14ac:dyDescent="0.2">
      <c r="A82" s="40">
        <v>78</v>
      </c>
      <c r="B82" s="40" t="s">
        <v>530</v>
      </c>
      <c r="C82" s="40">
        <v>1.48</v>
      </c>
      <c r="D82" s="40">
        <v>1.38</v>
      </c>
    </row>
    <row r="83" spans="1:4" ht="15.75" thickBot="1" x14ac:dyDescent="0.2">
      <c r="A83" s="40">
        <v>79</v>
      </c>
      <c r="B83" s="40" t="s">
        <v>531</v>
      </c>
      <c r="C83" s="40">
        <v>0.96</v>
      </c>
      <c r="D83" s="40">
        <v>0.83</v>
      </c>
    </row>
    <row r="84" spans="1:4" ht="15.75" thickBot="1" x14ac:dyDescent="0.2">
      <c r="A84" s="40">
        <v>80</v>
      </c>
      <c r="B84" s="40" t="s">
        <v>532</v>
      </c>
      <c r="C84" s="40">
        <v>1.35</v>
      </c>
      <c r="D84" s="40">
        <v>1.21</v>
      </c>
    </row>
    <row r="85" spans="1:4" ht="15.75" thickBot="1" x14ac:dyDescent="0.2">
      <c r="A85" s="40">
        <v>81</v>
      </c>
      <c r="B85" s="40" t="s">
        <v>533</v>
      </c>
      <c r="C85" s="40">
        <v>1.63</v>
      </c>
      <c r="D85" s="40">
        <v>1.56</v>
      </c>
    </row>
    <row r="86" spans="1:4" ht="15.75" thickBot="1" x14ac:dyDescent="0.2">
      <c r="A86" s="40">
        <v>82</v>
      </c>
      <c r="B86" s="40" t="s">
        <v>534</v>
      </c>
      <c r="C86" s="40">
        <v>1.44</v>
      </c>
      <c r="D86" s="40">
        <v>1.22</v>
      </c>
    </row>
    <row r="87" spans="1:4" ht="15.75" thickBot="1" x14ac:dyDescent="0.2">
      <c r="A87" s="40">
        <v>83</v>
      </c>
      <c r="B87" s="40" t="s">
        <v>535</v>
      </c>
      <c r="C87" s="40">
        <v>1.08</v>
      </c>
      <c r="D87" s="40">
        <v>0.95</v>
      </c>
    </row>
    <row r="88" spans="1:4" ht="15.75" thickBot="1" x14ac:dyDescent="0.2">
      <c r="A88" s="40">
        <v>84</v>
      </c>
      <c r="B88" s="40" t="s">
        <v>536</v>
      </c>
      <c r="C88" s="40">
        <v>1.26</v>
      </c>
      <c r="D88" s="40">
        <v>1.34</v>
      </c>
    </row>
    <row r="89" spans="1:4" ht="15.75" thickBot="1" x14ac:dyDescent="0.2">
      <c r="A89" s="40">
        <v>85</v>
      </c>
      <c r="B89" s="40" t="s">
        <v>537</v>
      </c>
      <c r="C89" s="40">
        <v>1.05</v>
      </c>
      <c r="D89" s="40">
        <v>1.1299999999999999</v>
      </c>
    </row>
    <row r="90" spans="1:4" ht="15.75" thickBot="1" x14ac:dyDescent="0.2">
      <c r="A90" s="40">
        <v>86</v>
      </c>
      <c r="B90" s="40" t="s">
        <v>538</v>
      </c>
      <c r="C90" s="40">
        <v>1.19</v>
      </c>
      <c r="D90" s="40">
        <v>1.27</v>
      </c>
    </row>
    <row r="91" spans="1:4" ht="15.75" thickBot="1" x14ac:dyDescent="0.2">
      <c r="A91" s="40">
        <v>87</v>
      </c>
      <c r="B91" s="40" t="s">
        <v>539</v>
      </c>
      <c r="C91" s="40">
        <v>0.93</v>
      </c>
      <c r="D91" s="40">
        <v>1</v>
      </c>
    </row>
    <row r="92" spans="1:4" ht="15.75" thickBot="1" x14ac:dyDescent="0.2">
      <c r="A92" s="40">
        <v>88</v>
      </c>
      <c r="B92" s="40" t="s">
        <v>540</v>
      </c>
      <c r="C92" s="40">
        <v>1.19</v>
      </c>
      <c r="D92" s="40">
        <v>1.26</v>
      </c>
    </row>
    <row r="93" spans="1:4" ht="15.75" thickBot="1" x14ac:dyDescent="0.2">
      <c r="A93" s="40">
        <v>89</v>
      </c>
      <c r="B93" s="40" t="s">
        <v>541</v>
      </c>
      <c r="C93" s="40">
        <v>0.96</v>
      </c>
      <c r="D93" s="40">
        <v>1.04</v>
      </c>
    </row>
    <row r="94" spans="1:4" ht="15.75" thickBot="1" x14ac:dyDescent="0.2">
      <c r="A94" s="40">
        <v>90</v>
      </c>
      <c r="B94" s="40" t="s">
        <v>542</v>
      </c>
      <c r="C94" s="40">
        <v>1.01</v>
      </c>
      <c r="D94" s="40">
        <v>1.0900000000000001</v>
      </c>
    </row>
    <row r="95" spans="1:4" ht="15.75" thickBot="1" x14ac:dyDescent="0.2">
      <c r="A95" s="40">
        <v>91</v>
      </c>
      <c r="B95" s="40" t="s">
        <v>543</v>
      </c>
      <c r="C95" s="40">
        <v>1.25</v>
      </c>
      <c r="D95" s="40">
        <v>1.35</v>
      </c>
    </row>
    <row r="96" spans="1:4" ht="15.75" thickBot="1" x14ac:dyDescent="0.2">
      <c r="A96" s="40">
        <v>92</v>
      </c>
      <c r="B96" s="40" t="s">
        <v>544</v>
      </c>
      <c r="C96" s="40">
        <v>0.91</v>
      </c>
      <c r="D96" s="40">
        <v>0.99</v>
      </c>
    </row>
    <row r="97" spans="1:4" ht="15.75" thickBot="1" x14ac:dyDescent="0.2">
      <c r="A97" s="40">
        <v>93</v>
      </c>
      <c r="B97" s="40" t="s">
        <v>545</v>
      </c>
      <c r="C97" s="40">
        <v>1.1499999999999999</v>
      </c>
      <c r="D97" s="40">
        <v>1.24</v>
      </c>
    </row>
    <row r="98" spans="1:4" ht="15.75" thickBot="1" x14ac:dyDescent="0.2">
      <c r="A98" s="40">
        <v>94</v>
      </c>
      <c r="B98" s="40" t="s">
        <v>546</v>
      </c>
      <c r="C98" s="40">
        <v>1.01</v>
      </c>
      <c r="D98" s="40">
        <v>1.1000000000000001</v>
      </c>
    </row>
    <row r="99" spans="1:4" ht="15.75" thickBot="1" x14ac:dyDescent="0.2">
      <c r="A99" s="40">
        <v>95</v>
      </c>
      <c r="B99" s="40" t="s">
        <v>547</v>
      </c>
      <c r="C99" s="37"/>
      <c r="D99" s="37"/>
    </row>
    <row r="100" spans="1:4" ht="15.75" thickBot="1" x14ac:dyDescent="0.2">
      <c r="A100" s="37"/>
      <c r="B100" s="40" t="s">
        <v>548</v>
      </c>
      <c r="C100" s="40">
        <v>1.2</v>
      </c>
      <c r="D100" s="40">
        <v>1.31</v>
      </c>
    </row>
    <row r="101" spans="1:4" ht="15.75" thickBot="1" x14ac:dyDescent="0.2">
      <c r="A101" s="40">
        <v>96</v>
      </c>
      <c r="B101" s="40" t="s">
        <v>549</v>
      </c>
      <c r="C101" s="40">
        <v>1.57</v>
      </c>
      <c r="D101" s="40">
        <v>1.39</v>
      </c>
    </row>
    <row r="102" spans="1:4" ht="15.75" thickBot="1" x14ac:dyDescent="0.2">
      <c r="A102" s="40">
        <v>97</v>
      </c>
      <c r="B102" s="40" t="s">
        <v>550</v>
      </c>
      <c r="C102" s="40">
        <v>1.1200000000000001</v>
      </c>
      <c r="D102" s="40">
        <v>1.22</v>
      </c>
    </row>
    <row r="103" spans="1:4" ht="15.75" thickBot="1" x14ac:dyDescent="0.2">
      <c r="A103" s="40">
        <v>98</v>
      </c>
      <c r="B103" s="40" t="s">
        <v>551</v>
      </c>
      <c r="C103" s="40">
        <v>1.06</v>
      </c>
      <c r="D103" s="40">
        <v>1.1499999999999999</v>
      </c>
    </row>
    <row r="104" spans="1:4" ht="15.75" thickBot="1" x14ac:dyDescent="0.2">
      <c r="A104" s="40">
        <v>99</v>
      </c>
      <c r="B104" s="40" t="s">
        <v>552</v>
      </c>
      <c r="C104" s="40">
        <v>1.37</v>
      </c>
      <c r="D104" s="40">
        <v>1.19</v>
      </c>
    </row>
    <row r="105" spans="1:4" ht="15.75" thickBot="1" x14ac:dyDescent="0.2">
      <c r="A105" s="40">
        <v>100</v>
      </c>
      <c r="B105" s="40" t="s">
        <v>553</v>
      </c>
      <c r="C105" s="40">
        <v>1.62</v>
      </c>
      <c r="D105" s="40">
        <v>1.44</v>
      </c>
    </row>
    <row r="106" spans="1:4" ht="15.75" thickBot="1" x14ac:dyDescent="0.2">
      <c r="A106" s="40">
        <v>101</v>
      </c>
      <c r="B106" s="40" t="s">
        <v>554</v>
      </c>
      <c r="C106" s="40">
        <v>1.47</v>
      </c>
      <c r="D106" s="40">
        <v>1.29</v>
      </c>
    </row>
    <row r="107" spans="1:4" ht="15.75" thickBot="1" x14ac:dyDescent="0.2">
      <c r="A107" s="40">
        <v>102</v>
      </c>
      <c r="B107" s="40" t="s">
        <v>555</v>
      </c>
      <c r="C107" s="40">
        <v>1.55</v>
      </c>
      <c r="D107" s="40">
        <v>1.36</v>
      </c>
    </row>
    <row r="108" spans="1:4" ht="15.75" thickBot="1" x14ac:dyDescent="0.2">
      <c r="A108" s="40">
        <v>103</v>
      </c>
      <c r="B108" s="40" t="s">
        <v>556</v>
      </c>
      <c r="C108" s="40">
        <v>2.13</v>
      </c>
      <c r="D108" s="40">
        <v>1.0900000000000001</v>
      </c>
    </row>
    <row r="109" spans="1:4" ht="15.75" thickBot="1" x14ac:dyDescent="0.2">
      <c r="A109" s="40">
        <v>104</v>
      </c>
      <c r="B109" s="40" t="s">
        <v>557</v>
      </c>
      <c r="C109" s="40">
        <v>0.83</v>
      </c>
      <c r="D109" s="40">
        <v>0.68</v>
      </c>
    </row>
    <row r="110" spans="1:4" ht="15.75" thickBot="1" x14ac:dyDescent="0.2">
      <c r="A110" s="40">
        <v>105</v>
      </c>
      <c r="B110" s="40" t="s">
        <v>558</v>
      </c>
      <c r="C110" s="40">
        <v>1.0900000000000001</v>
      </c>
      <c r="D110" s="40">
        <v>0.94</v>
      </c>
    </row>
    <row r="111" spans="1:4" ht="15.75" thickBot="1" x14ac:dyDescent="0.2">
      <c r="A111" s="40">
        <v>106</v>
      </c>
      <c r="B111" s="40" t="s">
        <v>559</v>
      </c>
      <c r="C111" s="40">
        <v>1.2</v>
      </c>
      <c r="D111" s="40">
        <v>1.28</v>
      </c>
    </row>
    <row r="112" spans="1:4" ht="15.75" thickBot="1" x14ac:dyDescent="0.2">
      <c r="A112" s="40">
        <v>107</v>
      </c>
      <c r="B112" s="40" t="s">
        <v>560</v>
      </c>
      <c r="C112" s="40">
        <v>1.0900000000000001</v>
      </c>
      <c r="D112" s="40">
        <v>1.03</v>
      </c>
    </row>
    <row r="113" spans="1:4" ht="15.75" thickBot="1" x14ac:dyDescent="0.2">
      <c r="A113" s="40">
        <v>108</v>
      </c>
      <c r="B113" s="40" t="s">
        <v>561</v>
      </c>
      <c r="C113" s="40">
        <v>1.27</v>
      </c>
      <c r="D113" s="40">
        <v>1.08</v>
      </c>
    </row>
    <row r="114" spans="1:4" ht="15.75" thickBot="1" x14ac:dyDescent="0.2">
      <c r="A114" s="40">
        <v>109</v>
      </c>
      <c r="B114" s="40" t="s">
        <v>562</v>
      </c>
      <c r="C114" s="40">
        <v>0.86</v>
      </c>
      <c r="D114" s="40">
        <v>0.73</v>
      </c>
    </row>
    <row r="115" spans="1:4" ht="15.75" thickBot="1" x14ac:dyDescent="0.2">
      <c r="A115" s="40">
        <v>110</v>
      </c>
      <c r="B115" s="40" t="s">
        <v>563</v>
      </c>
      <c r="C115" s="40">
        <v>1.2</v>
      </c>
      <c r="D115" s="40">
        <v>0.89</v>
      </c>
    </row>
    <row r="116" spans="1:4" ht="15.75" thickBot="1" x14ac:dyDescent="0.2">
      <c r="A116" s="40">
        <v>111</v>
      </c>
      <c r="B116" s="40" t="s">
        <v>564</v>
      </c>
      <c r="C116" s="40">
        <v>0.89</v>
      </c>
      <c r="D116" s="40">
        <v>0.75</v>
      </c>
    </row>
    <row r="117" spans="1:4" ht="15.75" thickBot="1" x14ac:dyDescent="0.2">
      <c r="A117" s="40">
        <v>112</v>
      </c>
      <c r="B117" s="40" t="s">
        <v>565</v>
      </c>
      <c r="C117" s="40">
        <v>0.99</v>
      </c>
      <c r="D117" s="40">
        <v>0.86</v>
      </c>
    </row>
    <row r="118" spans="1:4" ht="15.75" thickBot="1" x14ac:dyDescent="0.2">
      <c r="A118" s="40">
        <v>113</v>
      </c>
      <c r="B118" s="40" t="s">
        <v>566</v>
      </c>
      <c r="C118" s="40">
        <v>1.24</v>
      </c>
      <c r="D118" s="40">
        <v>1.02</v>
      </c>
    </row>
    <row r="119" spans="1:4" ht="15.75" thickBot="1" x14ac:dyDescent="0.2">
      <c r="A119" s="40">
        <v>114</v>
      </c>
      <c r="B119" s="40" t="s">
        <v>567</v>
      </c>
      <c r="C119" s="40">
        <v>1.23</v>
      </c>
      <c r="D119" s="40">
        <v>1.31</v>
      </c>
    </row>
    <row r="120" spans="1:4" ht="15.75" thickBot="1" x14ac:dyDescent="0.2">
      <c r="A120" s="40">
        <v>115</v>
      </c>
      <c r="B120" s="40" t="s">
        <v>568</v>
      </c>
      <c r="C120" s="40">
        <v>1.17</v>
      </c>
      <c r="D120" s="40">
        <v>1.25</v>
      </c>
    </row>
    <row r="121" spans="1:4" ht="15.75" thickBot="1" x14ac:dyDescent="0.2">
      <c r="A121" s="40">
        <v>116</v>
      </c>
      <c r="B121" s="40" t="s">
        <v>569</v>
      </c>
      <c r="C121" s="40">
        <v>1.01</v>
      </c>
      <c r="D121" s="40">
        <v>1.0900000000000001</v>
      </c>
    </row>
    <row r="122" spans="1:4" ht="15.75" thickBot="1" x14ac:dyDescent="0.2">
      <c r="A122" s="40">
        <v>117</v>
      </c>
      <c r="B122" s="40" t="s">
        <v>570</v>
      </c>
      <c r="C122" s="40">
        <v>1.06</v>
      </c>
      <c r="D122" s="40">
        <v>1.1399999999999999</v>
      </c>
    </row>
    <row r="123" spans="1:4" ht="15.75" thickBot="1" x14ac:dyDescent="0.2">
      <c r="A123" s="40">
        <v>118</v>
      </c>
      <c r="B123" s="40" t="s">
        <v>571</v>
      </c>
      <c r="C123" s="40">
        <v>0.77</v>
      </c>
      <c r="D123" s="40">
        <v>0.83</v>
      </c>
    </row>
    <row r="124" spans="1:4" ht="15.75" thickBot="1" x14ac:dyDescent="0.2">
      <c r="A124" s="40">
        <v>119</v>
      </c>
      <c r="B124" s="40" t="s">
        <v>572</v>
      </c>
      <c r="C124" s="40">
        <v>1.0900000000000001</v>
      </c>
      <c r="D124" s="40">
        <v>1.1599999999999999</v>
      </c>
    </row>
    <row r="125" spans="1:4" ht="15.75" thickBot="1" x14ac:dyDescent="0.2">
      <c r="A125" s="40">
        <v>120</v>
      </c>
      <c r="B125" s="40" t="s">
        <v>573</v>
      </c>
      <c r="C125" s="40">
        <v>1.18</v>
      </c>
      <c r="D125" s="40">
        <v>1.26</v>
      </c>
    </row>
    <row r="126" spans="1:4" ht="15.75" thickBot="1" x14ac:dyDescent="0.2">
      <c r="A126" s="40">
        <v>121</v>
      </c>
      <c r="B126" s="40" t="s">
        <v>574</v>
      </c>
      <c r="C126" s="40">
        <v>0.82</v>
      </c>
      <c r="D126" s="40">
        <v>0.9</v>
      </c>
    </row>
    <row r="127" spans="1:4" ht="15.75" thickBot="1" x14ac:dyDescent="0.2">
      <c r="A127" s="40">
        <v>122</v>
      </c>
      <c r="B127" s="40" t="s">
        <v>575</v>
      </c>
      <c r="C127" s="40">
        <v>0.79</v>
      </c>
      <c r="D127" s="40">
        <v>0.86</v>
      </c>
    </row>
    <row r="128" spans="1:4" ht="15.75" thickBot="1" x14ac:dyDescent="0.2">
      <c r="A128" s="40">
        <v>123</v>
      </c>
      <c r="B128" s="40" t="s">
        <v>576</v>
      </c>
      <c r="C128" s="40">
        <v>0.94</v>
      </c>
      <c r="D128" s="40">
        <v>1.03</v>
      </c>
    </row>
    <row r="129" spans="1:4" ht="15.75" thickBot="1" x14ac:dyDescent="0.2">
      <c r="A129" s="40">
        <v>124</v>
      </c>
      <c r="B129" s="40" t="s">
        <v>577</v>
      </c>
      <c r="C129" s="40">
        <v>0.91</v>
      </c>
      <c r="D129" s="40">
        <v>0.99</v>
      </c>
    </row>
    <row r="130" spans="1:4" ht="15.75" thickBot="1" x14ac:dyDescent="0.2">
      <c r="A130" s="40">
        <v>125</v>
      </c>
      <c r="B130" s="40" t="s">
        <v>578</v>
      </c>
      <c r="C130" s="40">
        <v>0.71</v>
      </c>
      <c r="D130" s="40">
        <v>0.79</v>
      </c>
    </row>
    <row r="131" spans="1:4" ht="15.75" thickBot="1" x14ac:dyDescent="0.2">
      <c r="A131" s="40">
        <v>126</v>
      </c>
      <c r="B131" s="40" t="s">
        <v>579</v>
      </c>
      <c r="C131" s="40">
        <v>1.29</v>
      </c>
      <c r="D131" s="40">
        <v>1.0900000000000001</v>
      </c>
    </row>
    <row r="132" spans="1:4" ht="15.75" thickBot="1" x14ac:dyDescent="0.2">
      <c r="A132" s="40">
        <v>127</v>
      </c>
      <c r="B132" s="40" t="s">
        <v>580</v>
      </c>
      <c r="C132" s="37"/>
      <c r="D132" s="37"/>
    </row>
    <row r="133" spans="1:4" ht="15.75" thickBot="1" x14ac:dyDescent="0.2">
      <c r="A133" s="37"/>
      <c r="B133" s="40" t="s">
        <v>581</v>
      </c>
      <c r="C133" s="40">
        <v>0.9</v>
      </c>
      <c r="D133" s="40">
        <v>0.99</v>
      </c>
    </row>
    <row r="134" spans="1:4" ht="15.75" thickBot="1" x14ac:dyDescent="0.2">
      <c r="A134" s="40">
        <v>128</v>
      </c>
      <c r="B134" s="40" t="s">
        <v>582</v>
      </c>
      <c r="C134" s="40">
        <v>0.9</v>
      </c>
      <c r="D134" s="40">
        <v>0.99</v>
      </c>
    </row>
    <row r="135" spans="1:4" ht="15.75" thickBot="1" x14ac:dyDescent="0.2">
      <c r="A135" s="40">
        <v>129</v>
      </c>
      <c r="B135" s="40" t="s">
        <v>583</v>
      </c>
      <c r="C135" s="40">
        <v>1.27</v>
      </c>
      <c r="D135" s="40">
        <v>1.07</v>
      </c>
    </row>
    <row r="136" spans="1:4" ht="15.75" thickBot="1" x14ac:dyDescent="0.2">
      <c r="A136" s="40">
        <v>130</v>
      </c>
      <c r="B136" s="40" t="s">
        <v>584</v>
      </c>
      <c r="C136" s="40">
        <v>1.34</v>
      </c>
      <c r="D136" s="40">
        <v>1.26</v>
      </c>
    </row>
    <row r="137" spans="1:4" ht="15.75" thickBot="1" x14ac:dyDescent="0.2">
      <c r="A137" s="40">
        <v>131</v>
      </c>
      <c r="B137" s="40" t="s">
        <v>585</v>
      </c>
      <c r="C137" s="40">
        <v>1.49</v>
      </c>
      <c r="D137" s="40">
        <v>1.23</v>
      </c>
    </row>
    <row r="138" spans="1:4" ht="15.75" thickBot="1" x14ac:dyDescent="0.2">
      <c r="A138" s="40">
        <v>132</v>
      </c>
      <c r="B138" s="40" t="s">
        <v>586</v>
      </c>
      <c r="C138" s="37"/>
      <c r="D138" s="37"/>
    </row>
    <row r="139" spans="1:4" ht="15.75" thickBot="1" x14ac:dyDescent="0.2">
      <c r="A139" s="37"/>
      <c r="B139" s="40" t="s">
        <v>472</v>
      </c>
      <c r="C139" s="40">
        <v>1.26</v>
      </c>
      <c r="D139" s="40">
        <v>1</v>
      </c>
    </row>
    <row r="140" spans="1:4" ht="15.75" thickBot="1" x14ac:dyDescent="0.2">
      <c r="A140" s="40">
        <v>133</v>
      </c>
      <c r="B140" s="40" t="s">
        <v>587</v>
      </c>
      <c r="C140" s="40">
        <v>1.07</v>
      </c>
      <c r="D140" s="40">
        <v>0.99</v>
      </c>
    </row>
    <row r="141" spans="1:4" ht="15.75" thickBot="1" x14ac:dyDescent="0.2">
      <c r="A141" s="40">
        <v>134</v>
      </c>
      <c r="B141" s="40" t="s">
        <v>588</v>
      </c>
      <c r="C141" s="40">
        <v>1.1599999999999999</v>
      </c>
      <c r="D141" s="40">
        <v>0.9</v>
      </c>
    </row>
    <row r="142" spans="1:4" ht="15.75" thickBot="1" x14ac:dyDescent="0.2">
      <c r="A142" s="40">
        <v>135</v>
      </c>
      <c r="B142" s="40" t="s">
        <v>589</v>
      </c>
      <c r="C142" s="40">
        <v>0.74</v>
      </c>
      <c r="D142" s="40">
        <v>0.61</v>
      </c>
    </row>
    <row r="143" spans="1:4" ht="15.75" thickBot="1" x14ac:dyDescent="0.2">
      <c r="A143" s="40">
        <v>136</v>
      </c>
      <c r="B143" s="40" t="s">
        <v>590</v>
      </c>
      <c r="C143" s="40">
        <v>0.87</v>
      </c>
      <c r="D143" s="40">
        <v>0.73</v>
      </c>
    </row>
    <row r="144" spans="1:4" ht="15.75" thickBot="1" x14ac:dyDescent="0.2">
      <c r="A144" s="40">
        <v>137</v>
      </c>
      <c r="B144" s="40" t="s">
        <v>591</v>
      </c>
      <c r="C144" s="40">
        <v>1.26</v>
      </c>
      <c r="D144" s="40">
        <v>1.1100000000000001</v>
      </c>
    </row>
    <row r="145" spans="1:4" ht="15.75" thickBot="1" x14ac:dyDescent="0.2">
      <c r="A145" s="40">
        <v>138</v>
      </c>
      <c r="B145" s="40" t="s">
        <v>592</v>
      </c>
      <c r="C145" s="40">
        <v>0.95</v>
      </c>
      <c r="D145" s="40">
        <v>0.79</v>
      </c>
    </row>
    <row r="146" spans="1:4" ht="15.75" thickBot="1" x14ac:dyDescent="0.2">
      <c r="A146" s="40">
        <v>139</v>
      </c>
      <c r="B146" s="40" t="s">
        <v>593</v>
      </c>
      <c r="C146" s="40">
        <v>1.21</v>
      </c>
      <c r="D146" s="40">
        <v>1.1100000000000001</v>
      </c>
    </row>
    <row r="147" spans="1:4" ht="15.75" thickBot="1" x14ac:dyDescent="0.2">
      <c r="A147" s="40">
        <v>140</v>
      </c>
      <c r="B147" s="40" t="s">
        <v>594</v>
      </c>
      <c r="C147" s="40">
        <v>0.77</v>
      </c>
      <c r="D147" s="40">
        <v>0.65</v>
      </c>
    </row>
    <row r="148" spans="1:4" ht="15.75" thickBot="1" x14ac:dyDescent="0.2">
      <c r="A148" s="40">
        <v>141</v>
      </c>
      <c r="B148" s="40" t="s">
        <v>595</v>
      </c>
      <c r="C148" s="40">
        <v>0.8</v>
      </c>
      <c r="D148" s="40">
        <v>0.68</v>
      </c>
    </row>
    <row r="149" spans="1:4" ht="15.75" thickBot="1" x14ac:dyDescent="0.2">
      <c r="A149" s="40">
        <v>142</v>
      </c>
      <c r="B149" s="40" t="s">
        <v>596</v>
      </c>
      <c r="C149" s="40">
        <v>1.01</v>
      </c>
      <c r="D149" s="40">
        <v>0.91</v>
      </c>
    </row>
    <row r="150" spans="1:4" ht="15.75" thickBot="1" x14ac:dyDescent="0.2">
      <c r="A150" s="40">
        <v>143</v>
      </c>
      <c r="B150" s="40" t="s">
        <v>597</v>
      </c>
      <c r="C150" s="40">
        <v>0.99</v>
      </c>
      <c r="D150" s="40">
        <v>0.9</v>
      </c>
    </row>
    <row r="151" spans="1:4" ht="15.75" thickBot="1" x14ac:dyDescent="0.2">
      <c r="A151" s="40">
        <v>144</v>
      </c>
      <c r="B151" s="40" t="s">
        <v>598</v>
      </c>
      <c r="C151" s="37"/>
      <c r="D151" s="37"/>
    </row>
    <row r="152" spans="1:4" ht="15.75" thickBot="1" x14ac:dyDescent="0.2">
      <c r="A152" s="37"/>
      <c r="B152" s="40" t="s">
        <v>472</v>
      </c>
      <c r="C152" s="40">
        <v>1.1100000000000001</v>
      </c>
      <c r="D152" s="40">
        <v>1.04</v>
      </c>
    </row>
    <row r="153" spans="1:4" ht="15.75" thickBot="1" x14ac:dyDescent="0.2">
      <c r="A153" s="40">
        <v>145</v>
      </c>
      <c r="B153" s="40" t="s">
        <v>599</v>
      </c>
      <c r="C153" s="40">
        <v>0.95</v>
      </c>
      <c r="D153" s="40">
        <v>0.81</v>
      </c>
    </row>
    <row r="154" spans="1:4" ht="15.75" thickBot="1" x14ac:dyDescent="0.2">
      <c r="A154" s="40">
        <v>146</v>
      </c>
      <c r="B154" s="40" t="s">
        <v>600</v>
      </c>
      <c r="C154" s="40">
        <v>0.91</v>
      </c>
      <c r="D154" s="40">
        <v>0.84</v>
      </c>
    </row>
    <row r="155" spans="1:4" ht="15.75" thickBot="1" x14ac:dyDescent="0.2">
      <c r="A155" s="40">
        <v>147</v>
      </c>
      <c r="B155" s="40" t="s">
        <v>601</v>
      </c>
      <c r="C155" s="40">
        <v>0.9</v>
      </c>
      <c r="D155" s="40">
        <v>0.74</v>
      </c>
    </row>
    <row r="156" spans="1:4" ht="15.75" thickBot="1" x14ac:dyDescent="0.2">
      <c r="A156" s="40">
        <v>148</v>
      </c>
      <c r="B156" s="40" t="s">
        <v>602</v>
      </c>
      <c r="C156" s="40">
        <v>0.66</v>
      </c>
      <c r="D156" s="40">
        <v>0.55000000000000004</v>
      </c>
    </row>
    <row r="157" spans="1:4" ht="15.75" thickBot="1" x14ac:dyDescent="0.2">
      <c r="A157" s="40">
        <v>149</v>
      </c>
      <c r="B157" s="40" t="s">
        <v>603</v>
      </c>
      <c r="C157" s="40">
        <v>0.8</v>
      </c>
      <c r="D157" s="40">
        <v>0.63</v>
      </c>
    </row>
    <row r="158" spans="1:4" ht="15.75" thickBot="1" x14ac:dyDescent="0.2">
      <c r="A158" s="40">
        <v>150</v>
      </c>
      <c r="B158" s="40" t="s">
        <v>604</v>
      </c>
      <c r="C158" s="40">
        <v>1.06</v>
      </c>
      <c r="D158" s="40">
        <v>0.91</v>
      </c>
    </row>
    <row r="159" spans="1:4" ht="15.75" thickBot="1" x14ac:dyDescent="0.2">
      <c r="A159" s="40">
        <v>151</v>
      </c>
      <c r="B159" s="40" t="s">
        <v>605</v>
      </c>
      <c r="C159" s="40">
        <v>1.0900000000000001</v>
      </c>
      <c r="D159" s="40">
        <v>0.97</v>
      </c>
    </row>
    <row r="160" spans="1:4" ht="15.75" thickBot="1" x14ac:dyDescent="0.2">
      <c r="A160" s="40">
        <v>152</v>
      </c>
      <c r="B160" s="40" t="s">
        <v>606</v>
      </c>
      <c r="C160" s="40">
        <v>0.88</v>
      </c>
      <c r="D160" s="40">
        <v>0.7</v>
      </c>
    </row>
    <row r="161" spans="1:4" ht="15.75" thickBot="1" x14ac:dyDescent="0.2">
      <c r="A161" s="40">
        <v>153</v>
      </c>
      <c r="B161" s="40" t="s">
        <v>607</v>
      </c>
      <c r="C161" s="40">
        <v>0.7</v>
      </c>
      <c r="D161" s="40">
        <v>0.59</v>
      </c>
    </row>
    <row r="162" spans="1:4" ht="15.75" thickBot="1" x14ac:dyDescent="0.2">
      <c r="A162" s="40">
        <v>154</v>
      </c>
      <c r="B162" s="40" t="s">
        <v>608</v>
      </c>
      <c r="C162" s="40">
        <v>0.72</v>
      </c>
      <c r="D162" s="40">
        <v>0.55000000000000004</v>
      </c>
    </row>
    <row r="163" spans="1:4" ht="15.75" thickBot="1" x14ac:dyDescent="0.2">
      <c r="A163" s="40">
        <v>155</v>
      </c>
      <c r="B163" s="40" t="s">
        <v>609</v>
      </c>
      <c r="C163" s="40">
        <v>0.74</v>
      </c>
      <c r="D163" s="40">
        <v>0.82</v>
      </c>
    </row>
    <row r="164" spans="1:4" ht="15.75" thickBot="1" x14ac:dyDescent="0.2">
      <c r="A164" s="40">
        <v>156</v>
      </c>
      <c r="B164" s="40" t="s">
        <v>610</v>
      </c>
      <c r="C164" s="40">
        <v>0.88</v>
      </c>
      <c r="D164" s="40">
        <v>0.81</v>
      </c>
    </row>
    <row r="165" spans="1:4" ht="15.75" thickBot="1" x14ac:dyDescent="0.2">
      <c r="A165" s="40">
        <v>157</v>
      </c>
      <c r="B165" s="40" t="s">
        <v>611</v>
      </c>
      <c r="C165" s="40">
        <v>0.87</v>
      </c>
      <c r="D165" s="40">
        <v>0.8</v>
      </c>
    </row>
    <row r="166" spans="1:4" ht="15.75" thickBot="1" x14ac:dyDescent="0.2">
      <c r="A166" s="40">
        <v>158</v>
      </c>
      <c r="B166" s="40" t="s">
        <v>612</v>
      </c>
      <c r="C166" s="40">
        <v>1.06</v>
      </c>
      <c r="D166" s="40">
        <v>1.02</v>
      </c>
    </row>
    <row r="167" spans="1:4" ht="15.75" thickBot="1" x14ac:dyDescent="0.2">
      <c r="A167" s="40">
        <v>159</v>
      </c>
      <c r="B167" s="40" t="s">
        <v>613</v>
      </c>
      <c r="C167" s="40">
        <v>0.81</v>
      </c>
      <c r="D167" s="40">
        <v>0.72</v>
      </c>
    </row>
    <row r="168" spans="1:4" ht="15.75" thickBot="1" x14ac:dyDescent="0.2">
      <c r="A168" s="40">
        <v>160</v>
      </c>
      <c r="B168" s="40" t="s">
        <v>614</v>
      </c>
      <c r="C168" s="40">
        <v>0.75</v>
      </c>
      <c r="D168" s="40">
        <v>0.65</v>
      </c>
    </row>
    <row r="169" spans="1:4" ht="15.75" thickBot="1" x14ac:dyDescent="0.2">
      <c r="A169" s="40">
        <v>161</v>
      </c>
      <c r="B169" s="40" t="s">
        <v>615</v>
      </c>
      <c r="C169" s="40">
        <v>0.81</v>
      </c>
      <c r="D169" s="40">
        <v>0.66</v>
      </c>
    </row>
    <row r="170" spans="1:4" ht="15.75" thickBot="1" x14ac:dyDescent="0.2">
      <c r="A170" s="40">
        <v>162</v>
      </c>
      <c r="B170" s="40" t="s">
        <v>616</v>
      </c>
      <c r="C170" s="40">
        <v>0.62</v>
      </c>
      <c r="D170" s="40">
        <v>0.53</v>
      </c>
    </row>
    <row r="171" spans="1:4" ht="15.75" thickBot="1" x14ac:dyDescent="0.2">
      <c r="A171" s="40">
        <v>163</v>
      </c>
      <c r="B171" s="40" t="s">
        <v>617</v>
      </c>
      <c r="C171" s="40">
        <v>0.73</v>
      </c>
      <c r="D171" s="40">
        <v>0.6</v>
      </c>
    </row>
    <row r="172" spans="1:4" ht="15.75" thickBot="1" x14ac:dyDescent="0.2">
      <c r="A172" s="40">
        <v>164</v>
      </c>
      <c r="B172" s="40" t="s">
        <v>618</v>
      </c>
      <c r="C172" s="37"/>
      <c r="D172" s="37"/>
    </row>
    <row r="173" spans="1:4" ht="15.75" thickBot="1" x14ac:dyDescent="0.2">
      <c r="A173" s="37"/>
      <c r="B173" s="40" t="s">
        <v>619</v>
      </c>
      <c r="C173" s="40">
        <v>1.24</v>
      </c>
      <c r="D173" s="40">
        <v>0.93</v>
      </c>
    </row>
    <row r="174" spans="1:4" ht="15.75" thickBot="1" x14ac:dyDescent="0.2">
      <c r="A174" s="40">
        <v>165</v>
      </c>
      <c r="B174" s="40" t="s">
        <v>620</v>
      </c>
      <c r="C174" s="40">
        <v>0.94</v>
      </c>
      <c r="D174" s="40">
        <v>0.76</v>
      </c>
    </row>
    <row r="175" spans="1:4" ht="15.75" thickBot="1" x14ac:dyDescent="0.2">
      <c r="A175" s="40">
        <v>166</v>
      </c>
      <c r="B175" s="40" t="s">
        <v>621</v>
      </c>
      <c r="C175" s="40">
        <v>0.82</v>
      </c>
      <c r="D175" s="40">
        <v>0.69</v>
      </c>
    </row>
    <row r="176" spans="1:4" ht="15.75" thickBot="1" x14ac:dyDescent="0.2">
      <c r="A176" s="40">
        <v>167</v>
      </c>
      <c r="B176" s="40" t="s">
        <v>622</v>
      </c>
      <c r="C176" s="40">
        <v>1.08</v>
      </c>
      <c r="D176" s="40">
        <v>0.89</v>
      </c>
    </row>
    <row r="177" spans="1:4" ht="15.75" thickBot="1" x14ac:dyDescent="0.2">
      <c r="A177" s="40">
        <v>168</v>
      </c>
      <c r="B177" s="40" t="s">
        <v>623</v>
      </c>
      <c r="C177" s="40">
        <v>0.64</v>
      </c>
      <c r="D177" s="40">
        <v>0.54</v>
      </c>
    </row>
    <row r="178" spans="1:4" ht="15.75" thickBot="1" x14ac:dyDescent="0.2">
      <c r="A178" s="40">
        <v>169</v>
      </c>
      <c r="B178" s="40" t="s">
        <v>624</v>
      </c>
      <c r="C178" s="40">
        <v>0.64</v>
      </c>
      <c r="D178" s="40">
        <v>0.47</v>
      </c>
    </row>
    <row r="179" spans="1:4" ht="15.75" thickBot="1" x14ac:dyDescent="0.2">
      <c r="A179" s="40">
        <v>170</v>
      </c>
      <c r="B179" s="40" t="s">
        <v>625</v>
      </c>
      <c r="C179" s="40">
        <v>0.64</v>
      </c>
      <c r="D179" s="40">
        <v>0.71</v>
      </c>
    </row>
    <row r="180" spans="1:4" ht="15.75" thickBot="1" x14ac:dyDescent="0.2">
      <c r="A180" s="40">
        <v>171</v>
      </c>
      <c r="B180" s="40" t="s">
        <v>626</v>
      </c>
      <c r="C180" s="40">
        <v>0.79</v>
      </c>
      <c r="D180" s="40">
        <v>0.7</v>
      </c>
    </row>
    <row r="181" spans="1:4" ht="15.75" thickBot="1" x14ac:dyDescent="0.2">
      <c r="A181" s="40">
        <v>172</v>
      </c>
      <c r="B181" s="40" t="s">
        <v>627</v>
      </c>
      <c r="C181" s="40">
        <v>0.78</v>
      </c>
      <c r="D181" s="40">
        <v>0.7</v>
      </c>
    </row>
    <row r="182" spans="1:4" ht="15.75" thickBot="1" x14ac:dyDescent="0.2">
      <c r="A182" s="40">
        <v>173</v>
      </c>
      <c r="B182" s="40" t="s">
        <v>628</v>
      </c>
      <c r="C182" s="37"/>
      <c r="D182" s="37"/>
    </row>
    <row r="183" spans="1:4" ht="15.75" thickBot="1" x14ac:dyDescent="0.2">
      <c r="A183" s="37"/>
      <c r="B183" s="40" t="s">
        <v>472</v>
      </c>
      <c r="C183" s="40">
        <v>0.96</v>
      </c>
      <c r="D183" s="40">
        <v>0.96</v>
      </c>
    </row>
    <row r="184" spans="1:4" ht="15.75" thickBot="1" x14ac:dyDescent="0.2">
      <c r="A184" s="40">
        <v>174</v>
      </c>
      <c r="B184" s="40" t="s">
        <v>629</v>
      </c>
      <c r="C184" s="40">
        <v>0.7</v>
      </c>
      <c r="D184" s="40">
        <v>0.57999999999999996</v>
      </c>
    </row>
    <row r="185" spans="1:4" ht="15.75" thickBot="1" x14ac:dyDescent="0.2">
      <c r="A185" s="40">
        <v>175</v>
      </c>
      <c r="B185" s="40" t="s">
        <v>630</v>
      </c>
      <c r="C185" s="40">
        <v>0.66</v>
      </c>
      <c r="D185" s="40">
        <v>0.55000000000000004</v>
      </c>
    </row>
    <row r="186" spans="1:4" ht="15.75" thickBot="1" x14ac:dyDescent="0.2">
      <c r="A186" s="40">
        <v>176</v>
      </c>
      <c r="B186" s="40" t="s">
        <v>631</v>
      </c>
      <c r="C186" s="40">
        <v>0.73</v>
      </c>
      <c r="D186" s="40">
        <v>0.61</v>
      </c>
    </row>
    <row r="187" spans="1:4" ht="15.75" thickBot="1" x14ac:dyDescent="0.2">
      <c r="A187" s="40">
        <v>177</v>
      </c>
      <c r="B187" s="40" t="s">
        <v>632</v>
      </c>
      <c r="C187" s="40">
        <v>0.57999999999999996</v>
      </c>
      <c r="D187" s="40">
        <v>0.51</v>
      </c>
    </row>
    <row r="188" spans="1:4" ht="15.75" thickBot="1" x14ac:dyDescent="0.2">
      <c r="A188" s="40">
        <v>178</v>
      </c>
      <c r="B188" s="40" t="s">
        <v>633</v>
      </c>
      <c r="C188" s="40">
        <v>0.67</v>
      </c>
      <c r="D188" s="40">
        <v>0.55000000000000004</v>
      </c>
    </row>
    <row r="189" spans="1:4" ht="15.75" thickBot="1" x14ac:dyDescent="0.2">
      <c r="A189" s="40">
        <v>179</v>
      </c>
      <c r="B189" s="40" t="s">
        <v>634</v>
      </c>
      <c r="C189" s="40">
        <v>1.1100000000000001</v>
      </c>
      <c r="D189" s="40">
        <v>0.95</v>
      </c>
    </row>
    <row r="190" spans="1:4" ht="15.75" thickBot="1" x14ac:dyDescent="0.2">
      <c r="A190" s="40">
        <v>180</v>
      </c>
      <c r="B190" s="40" t="s">
        <v>635</v>
      </c>
      <c r="C190" s="37"/>
      <c r="D190" s="37"/>
    </row>
    <row r="191" spans="1:4" ht="15.75" thickBot="1" x14ac:dyDescent="0.2">
      <c r="A191" s="37"/>
      <c r="B191" s="40" t="s">
        <v>619</v>
      </c>
      <c r="C191" s="40">
        <v>0.78</v>
      </c>
      <c r="D191" s="40">
        <v>0.56000000000000005</v>
      </c>
    </row>
    <row r="192" spans="1:4" ht="15.75" thickBot="1" x14ac:dyDescent="0.2">
      <c r="A192" s="40">
        <v>181</v>
      </c>
      <c r="B192" s="40" t="s">
        <v>636</v>
      </c>
      <c r="C192" s="40">
        <v>0.74</v>
      </c>
      <c r="D192" s="40">
        <v>0.62</v>
      </c>
    </row>
    <row r="193" spans="1:4" ht="15.75" thickBot="1" x14ac:dyDescent="0.2">
      <c r="A193" s="40">
        <v>182</v>
      </c>
      <c r="B193" s="40" t="s">
        <v>637</v>
      </c>
      <c r="C193" s="40">
        <v>0.68</v>
      </c>
      <c r="D193" s="40">
        <v>0.6</v>
      </c>
    </row>
    <row r="194" spans="1:4" ht="15.75" thickBot="1" x14ac:dyDescent="0.2">
      <c r="A194" s="40">
        <v>183</v>
      </c>
      <c r="B194" s="40" t="s">
        <v>638</v>
      </c>
      <c r="C194" s="40">
        <v>0.56999999999999995</v>
      </c>
      <c r="D194" s="40">
        <v>0.51</v>
      </c>
    </row>
    <row r="195" spans="1:4" ht="15.75" thickBot="1" x14ac:dyDescent="0.2">
      <c r="A195" s="40">
        <v>184</v>
      </c>
      <c r="B195" s="40" t="s">
        <v>639</v>
      </c>
      <c r="C195" s="40">
        <v>0.62</v>
      </c>
      <c r="D195" s="40">
        <v>0.46</v>
      </c>
    </row>
    <row r="196" spans="1:4" ht="15.75" thickBot="1" x14ac:dyDescent="0.2">
      <c r="A196" s="40">
        <v>185</v>
      </c>
      <c r="B196" s="40" t="s">
        <v>640</v>
      </c>
      <c r="C196" s="40">
        <v>0.6</v>
      </c>
      <c r="D196" s="40">
        <v>0.66</v>
      </c>
    </row>
    <row r="197" spans="1:4" ht="15.75" thickBot="1" x14ac:dyDescent="0.2">
      <c r="A197" s="40">
        <v>186</v>
      </c>
      <c r="B197" s="40" t="s">
        <v>641</v>
      </c>
      <c r="C197" s="40">
        <v>0.71</v>
      </c>
      <c r="D197" s="40">
        <v>0.66</v>
      </c>
    </row>
    <row r="198" spans="1:4" ht="15.75" thickBot="1" x14ac:dyDescent="0.2">
      <c r="A198" s="40">
        <v>187</v>
      </c>
      <c r="B198" s="40" t="s">
        <v>642</v>
      </c>
      <c r="C198" s="40">
        <v>0.71</v>
      </c>
      <c r="D198" s="40">
        <v>0.65</v>
      </c>
    </row>
    <row r="199" spans="1:4" ht="15.75" thickBot="1" x14ac:dyDescent="0.2">
      <c r="A199" s="40">
        <v>188</v>
      </c>
      <c r="B199" s="40" t="s">
        <v>643</v>
      </c>
      <c r="C199" s="37"/>
      <c r="D199" s="37"/>
    </row>
    <row r="200" spans="1:4" ht="15.75" thickBot="1" x14ac:dyDescent="0.2">
      <c r="A200" s="37"/>
      <c r="B200" s="40" t="s">
        <v>472</v>
      </c>
      <c r="C200" s="40">
        <v>0.94</v>
      </c>
      <c r="D200" s="40">
        <v>0.91</v>
      </c>
    </row>
    <row r="201" spans="1:4" ht="15.75" thickBot="1" x14ac:dyDescent="0.2">
      <c r="A201" s="40">
        <v>189</v>
      </c>
      <c r="B201" s="40" t="s">
        <v>644</v>
      </c>
      <c r="C201" s="37"/>
      <c r="D201" s="37"/>
    </row>
    <row r="202" spans="1:4" ht="15.75" thickBot="1" x14ac:dyDescent="0.2">
      <c r="A202" s="37"/>
      <c r="B202" s="40" t="s">
        <v>472</v>
      </c>
      <c r="C202" s="40">
        <v>0.57999999999999996</v>
      </c>
      <c r="D202" s="40">
        <v>0.53</v>
      </c>
    </row>
    <row r="203" spans="1:4" ht="15.75" thickBot="1" x14ac:dyDescent="0.2">
      <c r="A203" s="40">
        <v>190</v>
      </c>
      <c r="B203" s="40" t="s">
        <v>645</v>
      </c>
      <c r="C203" s="40">
        <v>0.6</v>
      </c>
      <c r="D203" s="40">
        <v>0.51</v>
      </c>
    </row>
    <row r="204" spans="1:4" ht="15.75" thickBot="1" x14ac:dyDescent="0.2">
      <c r="A204" s="40">
        <v>191</v>
      </c>
      <c r="B204" s="40" t="s">
        <v>646</v>
      </c>
      <c r="C204" s="40">
        <v>0.67</v>
      </c>
      <c r="D204" s="40">
        <v>0.56999999999999995</v>
      </c>
    </row>
    <row r="205" spans="1:4" ht="15.75" thickBot="1" x14ac:dyDescent="0.2">
      <c r="A205" s="40">
        <v>192</v>
      </c>
      <c r="B205" s="40" t="s">
        <v>647</v>
      </c>
      <c r="C205" s="40">
        <v>0.53</v>
      </c>
      <c r="D205" s="40">
        <v>0.5</v>
      </c>
    </row>
    <row r="206" spans="1:4" ht="15.75" thickBot="1" x14ac:dyDescent="0.2">
      <c r="A206" s="40">
        <v>193</v>
      </c>
      <c r="B206" s="40" t="s">
        <v>648</v>
      </c>
      <c r="C206" s="40">
        <v>0.6</v>
      </c>
      <c r="D206" s="40">
        <v>0.5</v>
      </c>
    </row>
    <row r="207" spans="1:4" ht="15.75" thickBot="1" x14ac:dyDescent="0.2">
      <c r="A207" s="40">
        <v>194</v>
      </c>
      <c r="B207" s="40" t="s">
        <v>649</v>
      </c>
      <c r="C207" s="37"/>
      <c r="D207" s="37"/>
    </row>
    <row r="208" spans="1:4" ht="15.75" thickBot="1" x14ac:dyDescent="0.2">
      <c r="A208" s="37"/>
      <c r="B208" s="40" t="s">
        <v>650</v>
      </c>
      <c r="C208" s="40">
        <v>0.76</v>
      </c>
      <c r="D208" s="40">
        <v>0.63</v>
      </c>
    </row>
    <row r="209" spans="1:4" ht="15.75" thickBot="1" x14ac:dyDescent="0.2">
      <c r="A209" s="40">
        <v>195</v>
      </c>
      <c r="B209" s="40" t="s">
        <v>651</v>
      </c>
      <c r="C209" s="40">
        <v>0.64</v>
      </c>
      <c r="D209" s="40">
        <v>0.55000000000000004</v>
      </c>
    </row>
    <row r="210" spans="1:4" ht="15.75" thickBot="1" x14ac:dyDescent="0.2">
      <c r="A210" s="40">
        <v>196</v>
      </c>
      <c r="B210" s="40" t="s">
        <v>652</v>
      </c>
      <c r="C210" s="40">
        <v>0.62</v>
      </c>
      <c r="D210" s="40">
        <v>0.51</v>
      </c>
    </row>
    <row r="211" spans="1:4" ht="15.75" thickBot="1" x14ac:dyDescent="0.2">
      <c r="A211" s="40">
        <v>197</v>
      </c>
      <c r="B211" s="40" t="s">
        <v>653</v>
      </c>
      <c r="C211" s="40">
        <v>0.53</v>
      </c>
      <c r="D211" s="40">
        <v>0.48</v>
      </c>
    </row>
    <row r="212" spans="1:4" ht="15.75" thickBot="1" x14ac:dyDescent="0.2">
      <c r="A212" s="40">
        <v>198</v>
      </c>
      <c r="B212" s="40" t="s">
        <v>654</v>
      </c>
      <c r="C212" s="40">
        <v>0.56999999999999995</v>
      </c>
      <c r="D212" s="40">
        <v>0.42</v>
      </c>
    </row>
    <row r="213" spans="1:4" ht="15.75" thickBot="1" x14ac:dyDescent="0.2">
      <c r="A213" s="40">
        <v>199</v>
      </c>
      <c r="B213" s="40" t="s">
        <v>655</v>
      </c>
      <c r="C213" s="40">
        <v>0.56000000000000005</v>
      </c>
      <c r="D213" s="40">
        <v>0.63</v>
      </c>
    </row>
    <row r="214" spans="1:4" ht="15.75" thickBot="1" x14ac:dyDescent="0.2">
      <c r="A214" s="40">
        <v>200</v>
      </c>
      <c r="B214" s="40" t="s">
        <v>656</v>
      </c>
      <c r="C214" s="40">
        <v>0.69</v>
      </c>
      <c r="D214" s="40">
        <v>0.62</v>
      </c>
    </row>
    <row r="215" spans="1:4" ht="15.75" thickBot="1" x14ac:dyDescent="0.2">
      <c r="A215" s="40">
        <v>201</v>
      </c>
      <c r="B215" s="40" t="s">
        <v>657</v>
      </c>
      <c r="C215" s="40">
        <v>0.68</v>
      </c>
      <c r="D215" s="40">
        <v>0.61</v>
      </c>
    </row>
    <row r="216" spans="1:4" ht="15.75" thickBot="1" x14ac:dyDescent="0.2">
      <c r="A216" s="40">
        <v>202</v>
      </c>
      <c r="B216" s="40" t="s">
        <v>658</v>
      </c>
      <c r="C216" s="40">
        <v>0.9</v>
      </c>
      <c r="D216" s="40">
        <v>0.87</v>
      </c>
    </row>
    <row r="217" spans="1:4" ht="15.75" thickBot="1" x14ac:dyDescent="0.2">
      <c r="A217" s="40">
        <v>203</v>
      </c>
      <c r="B217" s="40" t="s">
        <v>659</v>
      </c>
      <c r="C217" s="40">
        <v>0.6</v>
      </c>
      <c r="D217" s="40">
        <v>0.5</v>
      </c>
    </row>
    <row r="218" spans="1:4" ht="15.75" thickBot="1" x14ac:dyDescent="0.2">
      <c r="A218" s="40">
        <v>204</v>
      </c>
      <c r="B218" s="40" t="s">
        <v>660</v>
      </c>
      <c r="C218" s="40">
        <v>0.54</v>
      </c>
      <c r="D218" s="40">
        <v>0.47</v>
      </c>
    </row>
    <row r="219" spans="1:4" ht="15.75" thickBot="1" x14ac:dyDescent="0.2">
      <c r="A219" s="40">
        <v>205</v>
      </c>
      <c r="B219" s="40" t="s">
        <v>661</v>
      </c>
      <c r="C219" s="37"/>
      <c r="D219" s="37"/>
    </row>
    <row r="220" spans="1:4" ht="15.75" thickBot="1" x14ac:dyDescent="0.2">
      <c r="A220" s="37"/>
      <c r="B220" s="40" t="s">
        <v>472</v>
      </c>
      <c r="C220" s="40">
        <v>0.99</v>
      </c>
      <c r="D220" s="40">
        <v>0.66</v>
      </c>
    </row>
    <row r="221" spans="1:4" ht="15.75" thickBot="1" x14ac:dyDescent="0.2">
      <c r="A221" s="40">
        <v>206</v>
      </c>
      <c r="B221" s="40" t="s">
        <v>662</v>
      </c>
      <c r="C221" s="40">
        <v>0.61</v>
      </c>
      <c r="D221" s="40">
        <v>0.54</v>
      </c>
    </row>
    <row r="222" spans="1:4" ht="15.75" thickBot="1" x14ac:dyDescent="0.2">
      <c r="A222" s="40">
        <v>207</v>
      </c>
      <c r="B222" s="40" t="s">
        <v>663</v>
      </c>
      <c r="C222" s="40">
        <v>0.52</v>
      </c>
      <c r="D222" s="40">
        <v>0.45</v>
      </c>
    </row>
    <row r="223" spans="1:4" ht="15.75" thickBot="1" x14ac:dyDescent="0.2">
      <c r="A223" s="40">
        <v>208</v>
      </c>
      <c r="B223" s="40" t="s">
        <v>664</v>
      </c>
      <c r="C223" s="40">
        <v>0.54</v>
      </c>
      <c r="D223" s="40">
        <v>0.47</v>
      </c>
    </row>
    <row r="224" spans="1:4" ht="15.75" thickBot="1" x14ac:dyDescent="0.2">
      <c r="A224" s="40">
        <v>209</v>
      </c>
      <c r="B224" s="40" t="s">
        <v>665</v>
      </c>
      <c r="C224" s="37"/>
      <c r="D224" s="37"/>
    </row>
    <row r="225" spans="1:4" ht="15.75" thickBot="1" x14ac:dyDescent="0.2">
      <c r="A225" s="37"/>
      <c r="B225" s="40" t="s">
        <v>619</v>
      </c>
      <c r="C225" s="40">
        <v>0.69</v>
      </c>
      <c r="D225" s="40">
        <v>0.52</v>
      </c>
    </row>
    <row r="226" spans="1:4" ht="15.75" thickBot="1" x14ac:dyDescent="0.2">
      <c r="A226" s="40">
        <v>210</v>
      </c>
      <c r="B226" s="40" t="s">
        <v>666</v>
      </c>
      <c r="C226" s="40">
        <v>0.5</v>
      </c>
      <c r="D226" s="40">
        <v>0.46</v>
      </c>
    </row>
    <row r="227" spans="1:4" ht="15.75" thickBot="1" x14ac:dyDescent="0.2">
      <c r="A227" s="40">
        <v>211</v>
      </c>
      <c r="B227" s="40" t="s">
        <v>667</v>
      </c>
      <c r="C227" s="40">
        <v>0.55000000000000004</v>
      </c>
      <c r="D227" s="40">
        <v>0.49</v>
      </c>
    </row>
    <row r="228" spans="1:4" ht="15.75" thickBot="1" x14ac:dyDescent="0.2">
      <c r="A228" s="40">
        <v>212</v>
      </c>
      <c r="B228" s="40" t="s">
        <v>668</v>
      </c>
      <c r="C228" s="40">
        <v>0.51</v>
      </c>
      <c r="D228" s="40">
        <v>0.45</v>
      </c>
    </row>
    <row r="229" spans="1:4" ht="15.75" thickBot="1" x14ac:dyDescent="0.2">
      <c r="A229" s="40">
        <v>213</v>
      </c>
      <c r="B229" s="40" t="s">
        <v>669</v>
      </c>
      <c r="C229" s="40">
        <v>0.53</v>
      </c>
      <c r="D229" s="40">
        <v>0.59</v>
      </c>
    </row>
    <row r="230" spans="1:4" ht="15.75" thickBot="1" x14ac:dyDescent="0.2">
      <c r="A230" s="40">
        <v>214</v>
      </c>
      <c r="B230" s="40" t="s">
        <v>670</v>
      </c>
      <c r="C230" s="40">
        <v>0.52</v>
      </c>
      <c r="D230" s="40">
        <v>0.57999999999999996</v>
      </c>
    </row>
    <row r="231" spans="1:4" ht="15.75" thickBot="1" x14ac:dyDescent="0.2">
      <c r="A231" s="40">
        <v>215</v>
      </c>
      <c r="B231" s="40" t="s">
        <v>671</v>
      </c>
      <c r="C231" s="40">
        <v>0.61</v>
      </c>
      <c r="D231" s="40">
        <v>0.55000000000000004</v>
      </c>
    </row>
    <row r="232" spans="1:4" ht="15.75" thickBot="1" x14ac:dyDescent="0.2">
      <c r="A232" s="40">
        <v>216</v>
      </c>
      <c r="B232" s="40" t="s">
        <v>672</v>
      </c>
      <c r="C232" s="40">
        <v>0.77</v>
      </c>
      <c r="D232" s="40">
        <v>0.75</v>
      </c>
    </row>
    <row r="233" spans="1:4" ht="15.75" thickBot="1" x14ac:dyDescent="0.2">
      <c r="A233" s="40">
        <v>217</v>
      </c>
      <c r="B233" s="40" t="s">
        <v>673</v>
      </c>
      <c r="C233" s="40">
        <v>0.55000000000000004</v>
      </c>
      <c r="D233" s="40">
        <v>0.46</v>
      </c>
    </row>
    <row r="234" spans="1:4" ht="15.75" thickBot="1" x14ac:dyDescent="0.2">
      <c r="A234" s="40">
        <v>218</v>
      </c>
      <c r="B234" s="40" t="s">
        <v>674</v>
      </c>
      <c r="C234" s="40">
        <v>0.5</v>
      </c>
      <c r="D234" s="40">
        <v>0.43</v>
      </c>
    </row>
    <row r="235" spans="1:4" ht="15.75" thickBot="1" x14ac:dyDescent="0.2">
      <c r="A235" s="40">
        <v>219</v>
      </c>
      <c r="B235" s="40" t="s">
        <v>675</v>
      </c>
      <c r="C235" s="40">
        <v>0.55000000000000004</v>
      </c>
      <c r="D235" s="40">
        <v>0.49</v>
      </c>
    </row>
    <row r="236" spans="1:4" ht="15.75" thickBot="1" x14ac:dyDescent="0.2">
      <c r="A236" s="40">
        <v>220</v>
      </c>
      <c r="B236" s="40" t="s">
        <v>676</v>
      </c>
      <c r="C236" s="40">
        <v>0.49</v>
      </c>
      <c r="D236" s="40">
        <v>0.42</v>
      </c>
    </row>
    <row r="237" spans="1:4" ht="15.75" thickBot="1" x14ac:dyDescent="0.2">
      <c r="A237" s="40">
        <v>221</v>
      </c>
      <c r="B237" s="40" t="s">
        <v>677</v>
      </c>
      <c r="C237" s="40">
        <v>0.51</v>
      </c>
      <c r="D237" s="40">
        <v>0.44</v>
      </c>
    </row>
    <row r="238" spans="1:4" ht="15.75" thickBot="1" x14ac:dyDescent="0.2">
      <c r="A238" s="40">
        <v>222</v>
      </c>
      <c r="B238" s="40" t="s">
        <v>678</v>
      </c>
      <c r="C238" s="40">
        <v>0.5</v>
      </c>
      <c r="D238" s="40">
        <v>0.55000000000000004</v>
      </c>
    </row>
    <row r="239" spans="1:4" ht="15.75" thickBot="1" x14ac:dyDescent="0.2">
      <c r="A239" s="40">
        <v>223</v>
      </c>
      <c r="B239" s="40" t="s">
        <v>679</v>
      </c>
      <c r="C239" s="40">
        <v>0.49</v>
      </c>
      <c r="D239" s="40">
        <v>0.55000000000000004</v>
      </c>
    </row>
    <row r="240" spans="1:4" ht="15.75" thickBot="1" x14ac:dyDescent="0.2">
      <c r="A240" s="40">
        <v>224</v>
      </c>
      <c r="B240" s="40" t="s">
        <v>680</v>
      </c>
      <c r="C240" s="40">
        <v>0.46</v>
      </c>
      <c r="D240" s="40">
        <v>0.52</v>
      </c>
    </row>
    <row r="241" spans="1:4" ht="15.75" thickBot="1" x14ac:dyDescent="0.2">
      <c r="A241" s="40">
        <v>225</v>
      </c>
      <c r="B241" s="40" t="s">
        <v>681</v>
      </c>
      <c r="C241" s="40">
        <v>0.52</v>
      </c>
      <c r="D241" s="40">
        <v>0.46</v>
      </c>
    </row>
    <row r="242" spans="1:4" ht="15.75" thickBot="1" x14ac:dyDescent="0.2">
      <c r="A242" s="40">
        <v>226</v>
      </c>
      <c r="B242" s="40" t="s">
        <v>682</v>
      </c>
      <c r="C242" s="40">
        <v>0.44</v>
      </c>
      <c r="D242" s="40">
        <v>0.4</v>
      </c>
    </row>
    <row r="243" spans="1:4" ht="15.75" thickBot="1" x14ac:dyDescent="0.2">
      <c r="A243" s="40">
        <v>227</v>
      </c>
      <c r="B243" s="40" t="s">
        <v>683</v>
      </c>
      <c r="C243" s="40">
        <v>0.48</v>
      </c>
      <c r="D243" s="40">
        <v>0.42</v>
      </c>
    </row>
    <row r="244" spans="1:4" ht="15.75" thickBot="1" x14ac:dyDescent="0.2">
      <c r="A244" s="40">
        <v>228</v>
      </c>
      <c r="B244" s="40" t="s">
        <v>684</v>
      </c>
      <c r="C244" s="40">
        <v>0.47</v>
      </c>
      <c r="D244" s="40">
        <v>0.52</v>
      </c>
    </row>
    <row r="245" spans="1:4" ht="15.75" thickBot="1" x14ac:dyDescent="0.2">
      <c r="A245" s="40">
        <v>229</v>
      </c>
      <c r="B245" s="40" t="s">
        <v>685</v>
      </c>
      <c r="C245" s="40">
        <v>0.46</v>
      </c>
      <c r="D245" s="40">
        <v>0.52</v>
      </c>
    </row>
    <row r="246" spans="1:4" ht="15.75" thickBot="1" x14ac:dyDescent="0.2">
      <c r="A246" s="40">
        <v>230</v>
      </c>
      <c r="B246" s="40" t="s">
        <v>686</v>
      </c>
      <c r="C246" s="40">
        <v>0.44</v>
      </c>
      <c r="D246" s="40">
        <v>0.49</v>
      </c>
    </row>
    <row r="247" spans="1:4" ht="15.75" thickBot="1" x14ac:dyDescent="0.2">
      <c r="A247" s="40">
        <v>231</v>
      </c>
      <c r="B247" s="40" t="s">
        <v>687</v>
      </c>
      <c r="C247" s="40">
        <v>0.49</v>
      </c>
      <c r="D247" s="40">
        <v>0.44</v>
      </c>
    </row>
    <row r="248" spans="1:4" ht="15.75" thickBot="1" x14ac:dyDescent="0.2">
      <c r="A248" s="40">
        <v>232</v>
      </c>
      <c r="B248" s="40" t="s">
        <v>688</v>
      </c>
      <c r="C248" s="40">
        <v>0.44</v>
      </c>
      <c r="D248" s="40">
        <v>0.38</v>
      </c>
    </row>
    <row r="249" spans="1:4" ht="15.75" thickBot="1" x14ac:dyDescent="0.2">
      <c r="A249" s="40">
        <v>233</v>
      </c>
      <c r="B249" s="40" t="s">
        <v>689</v>
      </c>
      <c r="C249" s="40">
        <v>0.35</v>
      </c>
      <c r="D249" s="40">
        <v>0.4</v>
      </c>
    </row>
    <row r="250" spans="1:4" ht="15.75" thickBot="1" x14ac:dyDescent="0.2">
      <c r="A250" s="40">
        <v>234</v>
      </c>
      <c r="B250" s="40" t="s">
        <v>690</v>
      </c>
      <c r="C250" s="40">
        <v>0.44</v>
      </c>
      <c r="D250" s="40">
        <v>0.49</v>
      </c>
    </row>
    <row r="251" spans="1:4" ht="15.75" thickBot="1" x14ac:dyDescent="0.2">
      <c r="A251" s="40">
        <v>235</v>
      </c>
      <c r="B251" s="40" t="s">
        <v>691</v>
      </c>
      <c r="C251" s="40">
        <v>0.44</v>
      </c>
      <c r="D251" s="40">
        <v>0.49</v>
      </c>
    </row>
    <row r="252" spans="1:4" ht="15.75" thickBot="1" x14ac:dyDescent="0.2">
      <c r="A252" s="40">
        <v>236</v>
      </c>
      <c r="B252" s="40" t="s">
        <v>692</v>
      </c>
      <c r="C252" s="40">
        <v>0.42</v>
      </c>
      <c r="D252" s="40">
        <v>0.46</v>
      </c>
    </row>
    <row r="253" spans="1:4" ht="15.75" thickBot="1" x14ac:dyDescent="0.2">
      <c r="A253" s="40">
        <v>237</v>
      </c>
      <c r="B253" s="40" t="s">
        <v>693</v>
      </c>
      <c r="C253" s="40">
        <v>0.42</v>
      </c>
      <c r="D253" s="40">
        <v>0.36</v>
      </c>
    </row>
    <row r="254" spans="1:4" ht="15.75" thickBot="1" x14ac:dyDescent="0.2">
      <c r="A254" s="40">
        <v>238</v>
      </c>
      <c r="B254" s="40" t="s">
        <v>694</v>
      </c>
      <c r="C254" s="40">
        <v>0.34</v>
      </c>
      <c r="D254" s="40">
        <v>0.38</v>
      </c>
    </row>
    <row r="255" spans="1:4" ht="15.75" thickBot="1" x14ac:dyDescent="0.2">
      <c r="A255" s="40">
        <v>239</v>
      </c>
      <c r="B255" s="40" t="s">
        <v>695</v>
      </c>
      <c r="C255" s="40">
        <v>0.42</v>
      </c>
      <c r="D255" s="40">
        <v>0.47</v>
      </c>
    </row>
    <row r="256" spans="1:4" ht="15.75" thickBot="1" x14ac:dyDescent="0.2">
      <c r="A256" s="40">
        <v>240</v>
      </c>
      <c r="B256" s="40" t="s">
        <v>696</v>
      </c>
      <c r="C256" s="40">
        <v>0.42</v>
      </c>
      <c r="D256" s="40">
        <v>0.46</v>
      </c>
    </row>
    <row r="257" spans="1:5" ht="15.75" thickBot="1" x14ac:dyDescent="0.2">
      <c r="A257" s="40">
        <v>241</v>
      </c>
      <c r="B257" s="40" t="s">
        <v>697</v>
      </c>
      <c r="C257" s="40">
        <v>0.39</v>
      </c>
      <c r="D257" s="40">
        <v>0.44</v>
      </c>
    </row>
    <row r="258" spans="1:5" ht="15.75" thickBot="1" x14ac:dyDescent="0.2">
      <c r="A258" s="40">
        <v>242</v>
      </c>
      <c r="B258" s="40" t="s">
        <v>698</v>
      </c>
      <c r="C258" s="40">
        <v>0.4</v>
      </c>
      <c r="D258" s="40">
        <v>0.34</v>
      </c>
    </row>
    <row r="259" spans="1:5" ht="15.75" thickBot="1" x14ac:dyDescent="0.2">
      <c r="A259" s="40">
        <v>243</v>
      </c>
      <c r="B259" s="40" t="s">
        <v>699</v>
      </c>
      <c r="C259" s="40">
        <v>0.32</v>
      </c>
      <c r="D259" s="40">
        <v>0.36</v>
      </c>
    </row>
    <row r="260" spans="1:5" ht="15.75" thickBot="1" x14ac:dyDescent="0.2">
      <c r="A260" s="40">
        <v>244</v>
      </c>
      <c r="B260" s="40" t="s">
        <v>700</v>
      </c>
      <c r="C260" s="40">
        <v>0.4</v>
      </c>
      <c r="D260" s="40">
        <v>0.44</v>
      </c>
    </row>
    <row r="261" spans="1:5" ht="15.75" thickBot="1" x14ac:dyDescent="0.2">
      <c r="A261" s="40">
        <v>245</v>
      </c>
      <c r="B261" s="40" t="s">
        <v>701</v>
      </c>
      <c r="C261" s="40">
        <v>0.4</v>
      </c>
      <c r="D261" s="40">
        <v>0.44</v>
      </c>
    </row>
    <row r="262" spans="1:5" ht="15.75" thickBot="1" x14ac:dyDescent="0.2">
      <c r="A262" s="40">
        <v>246</v>
      </c>
      <c r="B262" s="40" t="s">
        <v>702</v>
      </c>
      <c r="C262" s="40">
        <v>0.38</v>
      </c>
      <c r="D262" s="40">
        <v>0.42</v>
      </c>
    </row>
    <row r="263" spans="1:5" ht="15.75" thickBot="1" x14ac:dyDescent="0.2">
      <c r="A263" s="40">
        <v>247</v>
      </c>
      <c r="B263" s="40" t="s">
        <v>703</v>
      </c>
      <c r="C263" s="40">
        <v>0.38</v>
      </c>
      <c r="D263" s="40">
        <v>0.33</v>
      </c>
    </row>
    <row r="264" spans="1:5" ht="15.75" thickBot="1" x14ac:dyDescent="0.2">
      <c r="A264" s="40">
        <v>248</v>
      </c>
      <c r="B264" s="40" t="s">
        <v>704</v>
      </c>
      <c r="C264" s="40">
        <v>0.31</v>
      </c>
      <c r="D264" s="40">
        <v>0.34</v>
      </c>
    </row>
    <row r="265" spans="1:5" ht="15.75" thickBot="1" x14ac:dyDescent="0.2">
      <c r="A265" s="40">
        <v>249</v>
      </c>
      <c r="B265" s="40" t="s">
        <v>705</v>
      </c>
      <c r="C265" s="40">
        <v>0.38</v>
      </c>
      <c r="D265" s="40">
        <v>0.42</v>
      </c>
    </row>
    <row r="266" spans="1:5" ht="15.75" thickBot="1" x14ac:dyDescent="0.2">
      <c r="A266" s="40">
        <v>250</v>
      </c>
      <c r="B266" s="40" t="s">
        <v>706</v>
      </c>
      <c r="C266" s="40">
        <v>0.38</v>
      </c>
      <c r="D266" s="40">
        <v>0.42</v>
      </c>
    </row>
    <row r="267" spans="1:5" ht="15.75" thickBot="1" x14ac:dyDescent="0.2">
      <c r="A267" s="40">
        <v>251</v>
      </c>
      <c r="B267" s="40" t="s">
        <v>707</v>
      </c>
      <c r="C267" s="40">
        <v>0.36</v>
      </c>
      <c r="D267" s="40">
        <v>0.4</v>
      </c>
    </row>
    <row r="268" spans="1:5" ht="15.75" thickBot="1" x14ac:dyDescent="0.2">
      <c r="A268" s="37"/>
      <c r="B268" s="37"/>
      <c r="C268" s="37"/>
      <c r="D268" s="37"/>
    </row>
    <row r="269" spans="1:5" s="24" customFormat="1" ht="15.75" thickBot="1" x14ac:dyDescent="0.2">
      <c r="A269" s="41"/>
      <c r="B269" s="42" t="s">
        <v>1696</v>
      </c>
      <c r="C269" s="44" t="s">
        <v>1705</v>
      </c>
      <c r="D269" s="41"/>
    </row>
    <row r="270" spans="1:5" ht="15.75" thickBot="1" x14ac:dyDescent="0.2">
      <c r="A270" s="40">
        <v>252</v>
      </c>
      <c r="B270" s="40" t="s">
        <v>708</v>
      </c>
      <c r="C270" s="40">
        <v>9.08</v>
      </c>
      <c r="D270" s="40">
        <v>9</v>
      </c>
      <c r="E270" t="s">
        <v>1754</v>
      </c>
    </row>
    <row r="271" spans="1:5" ht="15.75" thickBot="1" x14ac:dyDescent="0.2">
      <c r="A271" s="40">
        <v>253</v>
      </c>
      <c r="B271" s="40" t="s">
        <v>709</v>
      </c>
      <c r="C271" s="40">
        <v>11.58</v>
      </c>
      <c r="D271" s="40">
        <v>11.66</v>
      </c>
      <c r="E271" t="s">
        <v>1755</v>
      </c>
    </row>
    <row r="272" spans="1:5" ht="15.75" thickBot="1" x14ac:dyDescent="0.2">
      <c r="A272" s="40">
        <v>254</v>
      </c>
      <c r="B272" s="40" t="s">
        <v>1756</v>
      </c>
      <c r="C272" s="40">
        <v>8.11</v>
      </c>
      <c r="D272" s="40">
        <v>8.4499999999999993</v>
      </c>
      <c r="E272" t="s">
        <v>1757</v>
      </c>
    </row>
    <row r="273" spans="1:5" ht="15.75" thickBot="1" x14ac:dyDescent="0.2">
      <c r="A273" s="40">
        <v>255</v>
      </c>
      <c r="B273" s="40" t="s">
        <v>710</v>
      </c>
      <c r="C273" s="40">
        <v>10.29</v>
      </c>
      <c r="D273" s="40">
        <v>9.73</v>
      </c>
      <c r="E273" t="s">
        <v>1758</v>
      </c>
    </row>
    <row r="274" spans="1:5" ht="15.75" thickBot="1" x14ac:dyDescent="0.2">
      <c r="A274" s="40">
        <v>256</v>
      </c>
      <c r="B274" s="40" t="s">
        <v>711</v>
      </c>
      <c r="C274" s="40">
        <v>10.29</v>
      </c>
      <c r="D274" s="40">
        <v>9.73</v>
      </c>
    </row>
    <row r="275" spans="1:5" ht="15.75" thickBot="1" x14ac:dyDescent="0.2">
      <c r="A275" s="40">
        <v>257</v>
      </c>
      <c r="B275" s="40" t="s">
        <v>712</v>
      </c>
      <c r="C275" s="40">
        <v>6.35</v>
      </c>
      <c r="D275" s="40">
        <v>6.29</v>
      </c>
      <c r="E275" t="s">
        <v>1759</v>
      </c>
    </row>
    <row r="276" spans="1:5" ht="15.75" thickBot="1" x14ac:dyDescent="0.2">
      <c r="A276" s="40">
        <v>258</v>
      </c>
      <c r="B276" s="40" t="s">
        <v>1760</v>
      </c>
      <c r="C276" s="40">
        <v>13.22</v>
      </c>
      <c r="D276" s="40">
        <v>14.24</v>
      </c>
      <c r="E276" t="s">
        <v>1761</v>
      </c>
    </row>
    <row r="277" spans="1:5" ht="15.75" thickBot="1" x14ac:dyDescent="0.2">
      <c r="A277" s="40">
        <v>259</v>
      </c>
      <c r="B277" s="40" t="s">
        <v>713</v>
      </c>
      <c r="C277" s="40">
        <v>13.91</v>
      </c>
      <c r="D277" s="40">
        <v>15.16</v>
      </c>
      <c r="E277" t="s">
        <v>1762</v>
      </c>
    </row>
    <row r="278" spans="1:5" ht="15.75" thickBot="1" x14ac:dyDescent="0.2">
      <c r="A278" s="40">
        <v>260</v>
      </c>
      <c r="B278" s="40" t="s">
        <v>714</v>
      </c>
      <c r="C278" s="40">
        <v>13.57</v>
      </c>
      <c r="D278" s="40">
        <v>14.7</v>
      </c>
    </row>
    <row r="279" spans="1:5" ht="15.75" thickBot="1" x14ac:dyDescent="0.2">
      <c r="A279" s="40">
        <v>261</v>
      </c>
      <c r="B279" s="40" t="s">
        <v>715</v>
      </c>
      <c r="C279" s="40">
        <v>9.0299999999999994</v>
      </c>
      <c r="D279" s="40">
        <v>9.35</v>
      </c>
      <c r="E279" t="s">
        <v>1763</v>
      </c>
    </row>
    <row r="280" spans="1:5" ht="15.75" thickBot="1" x14ac:dyDescent="0.2">
      <c r="A280" s="40">
        <v>262</v>
      </c>
      <c r="B280" s="40" t="s">
        <v>716</v>
      </c>
      <c r="C280" s="40">
        <v>13.58</v>
      </c>
      <c r="D280" s="40">
        <v>12.61</v>
      </c>
      <c r="E280" s="1" t="s">
        <v>1764</v>
      </c>
    </row>
    <row r="281" spans="1:5" ht="15.75" thickBot="1" x14ac:dyDescent="0.2">
      <c r="A281" s="40">
        <v>263</v>
      </c>
      <c r="B281" s="40" t="s">
        <v>717</v>
      </c>
      <c r="C281" s="40">
        <v>11.93</v>
      </c>
      <c r="D281" s="40">
        <v>12.22</v>
      </c>
    </row>
    <row r="282" spans="1:5" ht="15.75" thickBot="1" x14ac:dyDescent="0.2">
      <c r="A282" s="40">
        <v>264</v>
      </c>
      <c r="B282" s="40" t="s">
        <v>718</v>
      </c>
      <c r="C282" s="40">
        <v>7.79</v>
      </c>
      <c r="D282" s="40">
        <v>7.21</v>
      </c>
      <c r="E282" t="s">
        <v>1765</v>
      </c>
    </row>
    <row r="283" spans="1:5" ht="15.75" thickBot="1" x14ac:dyDescent="0.2">
      <c r="A283" s="40">
        <v>265</v>
      </c>
      <c r="B283" s="40" t="s">
        <v>719</v>
      </c>
      <c r="C283" s="40">
        <v>6.99</v>
      </c>
      <c r="D283" s="40">
        <v>6.99</v>
      </c>
      <c r="E283" t="s">
        <v>1766</v>
      </c>
    </row>
    <row r="284" spans="1:5" ht="15.75" thickBot="1" x14ac:dyDescent="0.2">
      <c r="A284" s="40">
        <v>266</v>
      </c>
      <c r="B284" s="40" t="s">
        <v>720</v>
      </c>
      <c r="C284" s="40">
        <v>7.79</v>
      </c>
      <c r="D284" s="40">
        <v>7.21</v>
      </c>
    </row>
    <row r="285" spans="1:5" ht="15.75" thickBot="1" x14ac:dyDescent="0.2">
      <c r="A285" s="40">
        <v>267</v>
      </c>
      <c r="B285" s="40" t="s">
        <v>721</v>
      </c>
      <c r="C285" s="40">
        <v>6.51</v>
      </c>
      <c r="D285" s="40">
        <v>6.4</v>
      </c>
    </row>
    <row r="286" spans="1:5" ht="15.75" thickBot="1" x14ac:dyDescent="0.2">
      <c r="A286" s="40">
        <v>268</v>
      </c>
      <c r="B286" s="40" t="s">
        <v>722</v>
      </c>
      <c r="C286" s="40">
        <v>14.45</v>
      </c>
      <c r="D286" s="40">
        <v>14.08</v>
      </c>
    </row>
    <row r="287" spans="1:5" ht="15.75" thickBot="1" x14ac:dyDescent="0.2">
      <c r="A287" s="40">
        <v>269</v>
      </c>
      <c r="B287" s="40" t="s">
        <v>723</v>
      </c>
      <c r="C287" s="40">
        <v>10.24</v>
      </c>
      <c r="D287" s="40">
        <v>10.38</v>
      </c>
      <c r="E287" t="s">
        <v>1767</v>
      </c>
    </row>
    <row r="288" spans="1:5" ht="15.75" thickBot="1" x14ac:dyDescent="0.2">
      <c r="A288" s="40">
        <v>270</v>
      </c>
      <c r="B288" s="40" t="s">
        <v>724</v>
      </c>
      <c r="C288" s="40">
        <v>10.23</v>
      </c>
      <c r="D288" s="40">
        <v>10.56</v>
      </c>
      <c r="E288" t="s">
        <v>1768</v>
      </c>
    </row>
    <row r="289" spans="1:5" ht="15.75" thickBot="1" x14ac:dyDescent="0.2">
      <c r="A289" s="40">
        <v>271</v>
      </c>
      <c r="B289" s="40" t="s">
        <v>725</v>
      </c>
      <c r="C289" s="40">
        <v>10.23</v>
      </c>
      <c r="D289" s="40">
        <v>10.47</v>
      </c>
      <c r="E289" t="s">
        <v>1769</v>
      </c>
    </row>
    <row r="290" spans="1:5" ht="15.75" thickBot="1" x14ac:dyDescent="0.2">
      <c r="A290" s="40">
        <v>272</v>
      </c>
      <c r="B290" s="40" t="s">
        <v>726</v>
      </c>
      <c r="C290" s="40">
        <v>10.23</v>
      </c>
      <c r="D290" s="40">
        <v>10.47</v>
      </c>
    </row>
    <row r="291" spans="1:5" ht="15.75" thickBot="1" x14ac:dyDescent="0.2">
      <c r="A291" s="40">
        <v>273</v>
      </c>
      <c r="B291" s="40" t="s">
        <v>727</v>
      </c>
      <c r="C291" s="40">
        <v>7.38</v>
      </c>
      <c r="D291" s="40">
        <v>6.77</v>
      </c>
      <c r="E291" t="s">
        <v>1770</v>
      </c>
    </row>
    <row r="292" spans="1:5" ht="15.75" thickBot="1" x14ac:dyDescent="0.2">
      <c r="A292" s="40">
        <v>274</v>
      </c>
      <c r="B292" s="40" t="s">
        <v>728</v>
      </c>
      <c r="C292" s="40">
        <v>12.1</v>
      </c>
      <c r="D292" s="40">
        <v>12.5</v>
      </c>
    </row>
    <row r="293" spans="1:5" ht="15.75" thickBot="1" x14ac:dyDescent="0.2">
      <c r="A293" s="40">
        <v>275</v>
      </c>
      <c r="B293" s="40" t="s">
        <v>729</v>
      </c>
      <c r="C293" s="40">
        <v>12.1</v>
      </c>
      <c r="D293" s="40">
        <v>12.5</v>
      </c>
    </row>
    <row r="294" spans="1:5" ht="15.75" thickBot="1" x14ac:dyDescent="0.2">
      <c r="A294" s="40">
        <v>276</v>
      </c>
      <c r="B294" s="40" t="s">
        <v>730</v>
      </c>
      <c r="C294" s="40">
        <v>8.92</v>
      </c>
      <c r="D294" s="40">
        <v>9.24</v>
      </c>
    </row>
    <row r="295" spans="1:5" ht="15.75" thickBot="1" x14ac:dyDescent="0.2">
      <c r="A295" s="40">
        <v>277</v>
      </c>
      <c r="B295" s="40" t="s">
        <v>731</v>
      </c>
      <c r="C295" s="40">
        <v>7.59</v>
      </c>
      <c r="D295" s="40">
        <v>7.86</v>
      </c>
    </row>
    <row r="296" spans="1:5" ht="15.75" thickBot="1" x14ac:dyDescent="0.2">
      <c r="A296" s="40">
        <v>278</v>
      </c>
      <c r="B296" s="40" t="s">
        <v>732</v>
      </c>
      <c r="C296" s="40">
        <v>9.9499999999999993</v>
      </c>
      <c r="D296" s="40">
        <v>10.29</v>
      </c>
    </row>
    <row r="297" spans="1:5" ht="15.75" thickBot="1" x14ac:dyDescent="0.2">
      <c r="A297" s="40">
        <v>279</v>
      </c>
      <c r="B297" s="40" t="s">
        <v>1771</v>
      </c>
      <c r="C297" s="37"/>
      <c r="D297" s="37"/>
      <c r="E297" t="s">
        <v>1772</v>
      </c>
    </row>
    <row r="298" spans="1:5" ht="15.75" thickBot="1" x14ac:dyDescent="0.2">
      <c r="A298" s="37"/>
      <c r="B298" s="40" t="s">
        <v>733</v>
      </c>
      <c r="C298" s="40">
        <v>10.69</v>
      </c>
      <c r="D298" s="40">
        <v>10.61</v>
      </c>
    </row>
    <row r="299" spans="1:5" ht="15.75" thickBot="1" x14ac:dyDescent="0.2">
      <c r="A299" s="40">
        <v>280</v>
      </c>
      <c r="B299" s="40" t="s">
        <v>734</v>
      </c>
      <c r="C299" s="40">
        <v>7.61</v>
      </c>
      <c r="D299" s="40">
        <v>6.98</v>
      </c>
    </row>
    <row r="300" spans="1:5" ht="15.75" thickBot="1" x14ac:dyDescent="0.2">
      <c r="A300" s="40">
        <v>281</v>
      </c>
      <c r="B300" s="40" t="s">
        <v>735</v>
      </c>
      <c r="C300" s="40">
        <v>9.01</v>
      </c>
      <c r="D300" s="40">
        <v>8.84</v>
      </c>
    </row>
    <row r="301" spans="1:5" ht="15.75" thickBot="1" x14ac:dyDescent="0.2">
      <c r="A301" s="40">
        <v>282</v>
      </c>
      <c r="B301" s="40" t="s">
        <v>736</v>
      </c>
      <c r="C301" s="40">
        <v>6.17</v>
      </c>
      <c r="D301" s="40">
        <v>5.49</v>
      </c>
      <c r="E301" t="s">
        <v>1773</v>
      </c>
    </row>
    <row r="302" spans="1:5" ht="15.75" thickBot="1" x14ac:dyDescent="0.2">
      <c r="A302" s="40">
        <v>283</v>
      </c>
      <c r="B302" s="40" t="s">
        <v>737</v>
      </c>
      <c r="C302" s="40">
        <v>6.06</v>
      </c>
      <c r="D302" s="40">
        <v>5.82</v>
      </c>
    </row>
    <row r="303" spans="1:5" ht="15.75" thickBot="1" x14ac:dyDescent="0.2">
      <c r="A303" s="40">
        <v>284</v>
      </c>
      <c r="B303" s="40" t="s">
        <v>738</v>
      </c>
      <c r="C303" s="40">
        <v>6.22</v>
      </c>
      <c r="D303" s="40">
        <v>6.14</v>
      </c>
    </row>
    <row r="304" spans="1:5" ht="15.75" thickBot="1" x14ac:dyDescent="0.2">
      <c r="A304" s="40">
        <v>285</v>
      </c>
      <c r="B304" s="40" t="s">
        <v>739</v>
      </c>
      <c r="C304" s="40">
        <v>6.26</v>
      </c>
      <c r="D304" s="40">
        <v>5.68</v>
      </c>
    </row>
    <row r="305" spans="1:4" ht="15.75" thickBot="1" x14ac:dyDescent="0.2">
      <c r="A305" s="40">
        <v>286</v>
      </c>
      <c r="B305" s="40" t="s">
        <v>740</v>
      </c>
      <c r="C305" s="40">
        <v>6.17</v>
      </c>
      <c r="D305" s="40">
        <v>5.49</v>
      </c>
    </row>
    <row r="306" spans="1:4" ht="15.75" thickBot="1" x14ac:dyDescent="0.2">
      <c r="A306" s="40">
        <v>287</v>
      </c>
      <c r="B306" s="40" t="s">
        <v>741</v>
      </c>
      <c r="C306" s="40">
        <v>4.7699999999999996</v>
      </c>
      <c r="D306" s="40">
        <v>4.75</v>
      </c>
    </row>
    <row r="307" spans="1:4" ht="15.75" thickBot="1" x14ac:dyDescent="0.2">
      <c r="A307" s="40">
        <v>288</v>
      </c>
      <c r="B307" s="40" t="s">
        <v>742</v>
      </c>
      <c r="C307" s="40">
        <v>5.04</v>
      </c>
      <c r="D307" s="40">
        <v>5.07</v>
      </c>
    </row>
    <row r="308" spans="1:4" ht="15.75" thickBot="1" x14ac:dyDescent="0.2">
      <c r="A308" s="40">
        <v>289</v>
      </c>
      <c r="B308" s="40" t="s">
        <v>743</v>
      </c>
      <c r="C308" s="40">
        <v>5.18</v>
      </c>
      <c r="D308" s="40">
        <v>5.26</v>
      </c>
    </row>
    <row r="309" spans="1:4" ht="15.75" thickBot="1" x14ac:dyDescent="0.2">
      <c r="A309" s="40">
        <v>290</v>
      </c>
      <c r="B309" s="40" t="s">
        <v>744</v>
      </c>
      <c r="C309" s="40">
        <v>13.32</v>
      </c>
      <c r="D309" s="40">
        <v>12.49</v>
      </c>
    </row>
    <row r="310" spans="1:4" ht="15.75" thickBot="1" x14ac:dyDescent="0.2">
      <c r="A310" s="40">
        <v>291</v>
      </c>
      <c r="B310" s="40" t="s">
        <v>745</v>
      </c>
      <c r="C310" s="40">
        <v>12.28</v>
      </c>
      <c r="D310" s="40">
        <v>11</v>
      </c>
    </row>
    <row r="311" spans="1:4" ht="15.75" thickBot="1" x14ac:dyDescent="0.2">
      <c r="A311" s="40">
        <v>292</v>
      </c>
      <c r="B311" s="40" t="s">
        <v>746</v>
      </c>
      <c r="C311" s="40">
        <v>7.88</v>
      </c>
      <c r="D311" s="40">
        <v>8.1199999999999992</v>
      </c>
    </row>
    <row r="312" spans="1:4" ht="15.75" thickBot="1" x14ac:dyDescent="0.2">
      <c r="A312" s="40">
        <v>293</v>
      </c>
      <c r="B312" s="40" t="s">
        <v>747</v>
      </c>
      <c r="C312" s="40">
        <v>8.44</v>
      </c>
      <c r="D312" s="40">
        <v>8.31</v>
      </c>
    </row>
    <row r="313" spans="1:4" ht="15.75" thickBot="1" x14ac:dyDescent="0.2">
      <c r="A313" s="40">
        <v>294</v>
      </c>
      <c r="B313" s="40" t="s">
        <v>748</v>
      </c>
      <c r="C313" s="40">
        <v>8.2200000000000006</v>
      </c>
      <c r="D313" s="40">
        <v>7.61</v>
      </c>
    </row>
    <row r="314" spans="1:4" ht="15.75" thickBot="1" x14ac:dyDescent="0.2">
      <c r="A314" s="40">
        <v>295</v>
      </c>
      <c r="B314" s="40" t="s">
        <v>749</v>
      </c>
      <c r="C314" s="40">
        <v>12.84</v>
      </c>
      <c r="D314" s="40">
        <v>12.49</v>
      </c>
    </row>
    <row r="315" spans="1:4" ht="15.75" thickBot="1" x14ac:dyDescent="0.2">
      <c r="A315" s="40">
        <v>296</v>
      </c>
      <c r="B315" s="40" t="s">
        <v>750</v>
      </c>
      <c r="C315" s="40">
        <v>14.17</v>
      </c>
      <c r="D315" s="40">
        <v>13.17</v>
      </c>
    </row>
    <row r="316" spans="1:4" ht="15.75" thickBot="1" x14ac:dyDescent="0.2">
      <c r="A316" s="40">
        <v>297</v>
      </c>
      <c r="B316" s="40" t="s">
        <v>751</v>
      </c>
      <c r="C316" s="40">
        <v>7.88</v>
      </c>
      <c r="D316" s="40">
        <v>8.1199999999999992</v>
      </c>
    </row>
    <row r="317" spans="1:4" ht="15.75" thickBot="1" x14ac:dyDescent="0.2">
      <c r="A317" s="40">
        <v>298</v>
      </c>
      <c r="B317" s="40" t="s">
        <v>752</v>
      </c>
      <c r="C317" s="40">
        <v>8.44</v>
      </c>
      <c r="D317" s="40">
        <v>8.6199999999999992</v>
      </c>
    </row>
    <row r="318" spans="1:4" ht="15.75" thickBot="1" x14ac:dyDescent="0.2">
      <c r="A318" s="40">
        <v>299</v>
      </c>
      <c r="B318" s="40" t="s">
        <v>753</v>
      </c>
      <c r="C318" s="40">
        <v>8.16</v>
      </c>
      <c r="D318" s="40">
        <v>7.57</v>
      </c>
    </row>
    <row r="319" spans="1:4" ht="15.75" thickBot="1" x14ac:dyDescent="0.2">
      <c r="A319" s="40">
        <v>300</v>
      </c>
      <c r="B319" s="40" t="s">
        <v>754</v>
      </c>
      <c r="C319" s="40">
        <v>8.44</v>
      </c>
      <c r="D319" s="40">
        <v>8.4700000000000006</v>
      </c>
    </row>
    <row r="320" spans="1:4" ht="15.75" thickBot="1" x14ac:dyDescent="0.2">
      <c r="A320" s="40">
        <v>301</v>
      </c>
      <c r="B320" s="40" t="s">
        <v>755</v>
      </c>
      <c r="C320" s="40">
        <v>8.44</v>
      </c>
      <c r="D320" s="40">
        <v>8.4700000000000006</v>
      </c>
    </row>
    <row r="321" spans="1:4" ht="15.75" thickBot="1" x14ac:dyDescent="0.2">
      <c r="A321" s="40">
        <v>302</v>
      </c>
      <c r="B321" s="40" t="s">
        <v>756</v>
      </c>
      <c r="C321" s="40">
        <v>4.92</v>
      </c>
      <c r="D321" s="40">
        <v>5.0999999999999996</v>
      </c>
    </row>
    <row r="322" spans="1:4" ht="15.75" thickBot="1" x14ac:dyDescent="0.2">
      <c r="A322" s="40">
        <v>303</v>
      </c>
      <c r="B322" s="40" t="s">
        <v>757</v>
      </c>
      <c r="C322" s="40">
        <v>13.95</v>
      </c>
      <c r="D322" s="40">
        <v>12.49</v>
      </c>
    </row>
    <row r="323" spans="1:4" ht="15.75" thickBot="1" x14ac:dyDescent="0.2">
      <c r="A323" s="40">
        <v>304</v>
      </c>
      <c r="B323" s="40" t="s">
        <v>758</v>
      </c>
      <c r="C323" s="40">
        <v>5.45</v>
      </c>
      <c r="D323" s="40">
        <v>5</v>
      </c>
    </row>
    <row r="324" spans="1:4" ht="15.75" thickBot="1" x14ac:dyDescent="0.2">
      <c r="A324" s="40">
        <v>305</v>
      </c>
      <c r="B324" s="40" t="s">
        <v>759</v>
      </c>
      <c r="C324" s="40">
        <v>8.57</v>
      </c>
      <c r="D324" s="40">
        <v>8.83</v>
      </c>
    </row>
    <row r="325" spans="1:4" ht="15.75" thickBot="1" x14ac:dyDescent="0.2">
      <c r="A325" s="40">
        <v>306</v>
      </c>
      <c r="B325" s="40" t="s">
        <v>760</v>
      </c>
      <c r="C325" s="40">
        <v>10.029999999999999</v>
      </c>
      <c r="D325" s="40">
        <v>10.37</v>
      </c>
    </row>
    <row r="326" spans="1:4" ht="15.75" thickBot="1" x14ac:dyDescent="0.2">
      <c r="A326" s="40">
        <v>307</v>
      </c>
      <c r="B326" s="40" t="s">
        <v>761</v>
      </c>
      <c r="C326" s="40">
        <v>8.36</v>
      </c>
      <c r="D326" s="40">
        <v>8.64</v>
      </c>
    </row>
    <row r="327" spans="1:4" ht="15.75" thickBot="1" x14ac:dyDescent="0.2">
      <c r="A327" s="40">
        <v>308</v>
      </c>
      <c r="B327" s="40" t="s">
        <v>762</v>
      </c>
      <c r="C327" s="40">
        <v>8.65</v>
      </c>
      <c r="D327" s="40">
        <v>8.68</v>
      </c>
    </row>
    <row r="328" spans="1:4" ht="15.75" thickBot="1" x14ac:dyDescent="0.2">
      <c r="A328" s="40">
        <v>309</v>
      </c>
      <c r="B328" s="40" t="s">
        <v>763</v>
      </c>
      <c r="C328" s="40">
        <v>6.88</v>
      </c>
      <c r="D328" s="40">
        <v>6.98</v>
      </c>
    </row>
    <row r="329" spans="1:4" ht="15.75" thickBot="1" x14ac:dyDescent="0.2">
      <c r="A329" s="40">
        <v>310</v>
      </c>
      <c r="B329" s="40" t="s">
        <v>764</v>
      </c>
      <c r="C329" s="40">
        <v>7.88</v>
      </c>
      <c r="D329" s="40">
        <v>7.18</v>
      </c>
    </row>
    <row r="330" spans="1:4" ht="15.75" thickBot="1" x14ac:dyDescent="0.2">
      <c r="A330" s="40">
        <v>311</v>
      </c>
      <c r="B330" s="40" t="s">
        <v>765</v>
      </c>
      <c r="C330" s="40">
        <v>14.17</v>
      </c>
      <c r="D330" s="40">
        <v>10.07</v>
      </c>
    </row>
    <row r="331" spans="1:4" ht="15.75" thickBot="1" x14ac:dyDescent="0.2">
      <c r="A331" s="40">
        <v>312</v>
      </c>
      <c r="B331" s="40" t="s">
        <v>766</v>
      </c>
      <c r="C331" s="40">
        <v>10.41</v>
      </c>
      <c r="D331" s="40">
        <v>8.5299999999999994</v>
      </c>
    </row>
    <row r="332" spans="1:4" ht="15.75" thickBot="1" x14ac:dyDescent="0.2">
      <c r="A332" s="40">
        <v>313</v>
      </c>
      <c r="B332" s="40" t="s">
        <v>767</v>
      </c>
      <c r="C332" s="40">
        <v>4.2</v>
      </c>
      <c r="D332" s="40">
        <v>4.43</v>
      </c>
    </row>
    <row r="333" spans="1:4" ht="15.75" thickBot="1" x14ac:dyDescent="0.2">
      <c r="A333" s="40">
        <v>314</v>
      </c>
      <c r="B333" s="40" t="s">
        <v>768</v>
      </c>
      <c r="C333" s="40">
        <v>4.66</v>
      </c>
      <c r="D333" s="40">
        <v>4.84</v>
      </c>
    </row>
    <row r="334" spans="1:4" ht="15.75" thickBot="1" x14ac:dyDescent="0.2">
      <c r="A334" s="40">
        <v>315</v>
      </c>
      <c r="B334" s="40" t="s">
        <v>769</v>
      </c>
      <c r="C334" s="40">
        <v>4.24</v>
      </c>
      <c r="D334" s="40">
        <v>4.41</v>
      </c>
    </row>
    <row r="335" spans="1:4" ht="15.75" thickBot="1" x14ac:dyDescent="0.2">
      <c r="A335" s="40">
        <v>316</v>
      </c>
      <c r="B335" s="40" t="s">
        <v>770</v>
      </c>
      <c r="C335" s="40">
        <v>5.81</v>
      </c>
      <c r="D335" s="40">
        <v>6.01</v>
      </c>
    </row>
    <row r="336" spans="1:4" ht="15.75" thickBot="1" x14ac:dyDescent="0.2">
      <c r="A336" s="40">
        <v>317</v>
      </c>
      <c r="B336" s="40" t="s">
        <v>771</v>
      </c>
      <c r="C336" s="40">
        <v>4.97</v>
      </c>
      <c r="D336" s="40">
        <v>5.15</v>
      </c>
    </row>
    <row r="337" spans="1:4" ht="15.75" thickBot="1" x14ac:dyDescent="0.2">
      <c r="A337" s="40">
        <v>318</v>
      </c>
      <c r="B337" s="40" t="s">
        <v>772</v>
      </c>
      <c r="C337" s="40">
        <v>4.71</v>
      </c>
      <c r="D337" s="40">
        <v>4.91</v>
      </c>
    </row>
    <row r="338" spans="1:4" ht="15.75" thickBot="1" x14ac:dyDescent="0.2">
      <c r="A338" s="40">
        <v>319</v>
      </c>
      <c r="B338" s="40" t="s">
        <v>773</v>
      </c>
      <c r="C338" s="40">
        <v>4.92</v>
      </c>
      <c r="D338" s="40">
        <v>5.0999999999999996</v>
      </c>
    </row>
    <row r="339" spans="1:4" ht="15.75" thickBot="1" x14ac:dyDescent="0.2">
      <c r="A339" s="40">
        <v>320</v>
      </c>
      <c r="B339" s="40" t="s">
        <v>774</v>
      </c>
      <c r="C339" s="40">
        <v>4.62</v>
      </c>
      <c r="D339" s="40">
        <v>4.49</v>
      </c>
    </row>
    <row r="340" spans="1:4" ht="15.75" thickBot="1" x14ac:dyDescent="0.2">
      <c r="A340" s="40">
        <v>321</v>
      </c>
      <c r="B340" s="40" t="s">
        <v>775</v>
      </c>
      <c r="C340" s="40">
        <v>4.2</v>
      </c>
      <c r="D340" s="40">
        <v>4.43</v>
      </c>
    </row>
    <row r="341" spans="1:4" ht="15.75" thickBot="1" x14ac:dyDescent="0.2">
      <c r="A341" s="40">
        <v>322</v>
      </c>
      <c r="B341" s="40" t="s">
        <v>776</v>
      </c>
      <c r="C341" s="40">
        <v>6.45</v>
      </c>
      <c r="D341" s="40">
        <v>6.64</v>
      </c>
    </row>
    <row r="342" spans="1:4" ht="15.75" thickBot="1" x14ac:dyDescent="0.2">
      <c r="A342" s="40">
        <v>323</v>
      </c>
      <c r="B342" s="40" t="s">
        <v>777</v>
      </c>
      <c r="C342" s="40">
        <v>9.0299999999999994</v>
      </c>
      <c r="D342" s="40">
        <v>9.2899999999999991</v>
      </c>
    </row>
    <row r="343" spans="1:4" ht="15.75" thickBot="1" x14ac:dyDescent="0.2">
      <c r="A343" s="40">
        <v>324</v>
      </c>
      <c r="B343" s="40" t="s">
        <v>778</v>
      </c>
      <c r="C343" s="40">
        <v>9.2200000000000006</v>
      </c>
      <c r="D343" s="40">
        <v>9.4700000000000006</v>
      </c>
    </row>
    <row r="344" spans="1:4" ht="15.75" thickBot="1" x14ac:dyDescent="0.2">
      <c r="A344" s="40">
        <v>325</v>
      </c>
      <c r="B344" s="40" t="s">
        <v>779</v>
      </c>
      <c r="C344" s="40">
        <v>9.49</v>
      </c>
      <c r="D344" s="40">
        <v>9.75</v>
      </c>
    </row>
    <row r="345" spans="1:4" ht="15.75" thickBot="1" x14ac:dyDescent="0.2">
      <c r="A345" s="40">
        <v>326</v>
      </c>
      <c r="B345" s="40" t="s">
        <v>780</v>
      </c>
      <c r="C345" s="40">
        <v>9.44</v>
      </c>
      <c r="D345" s="40">
        <v>9.7200000000000006</v>
      </c>
    </row>
    <row r="346" spans="1:4" ht="15.75" thickBot="1" x14ac:dyDescent="0.2">
      <c r="A346" s="40">
        <v>327</v>
      </c>
      <c r="B346" s="40" t="s">
        <v>781</v>
      </c>
      <c r="C346" s="40">
        <v>6.94</v>
      </c>
      <c r="D346" s="40">
        <v>7.16</v>
      </c>
    </row>
    <row r="347" spans="1:4" ht="15.75" thickBot="1" x14ac:dyDescent="0.2">
      <c r="A347" s="40">
        <v>328</v>
      </c>
      <c r="B347" s="40" t="s">
        <v>782</v>
      </c>
      <c r="C347" s="40">
        <v>6.03</v>
      </c>
      <c r="D347" s="40">
        <v>6.25</v>
      </c>
    </row>
    <row r="348" spans="1:4" ht="15.75" thickBot="1" x14ac:dyDescent="0.2">
      <c r="A348" s="40">
        <v>329</v>
      </c>
      <c r="B348" s="40" t="s">
        <v>783</v>
      </c>
      <c r="C348" s="40">
        <v>9.44</v>
      </c>
      <c r="D348" s="40">
        <v>9.7200000000000006</v>
      </c>
    </row>
    <row r="349" spans="1:4" ht="15.75" thickBot="1" x14ac:dyDescent="0.2">
      <c r="A349" s="40">
        <v>330</v>
      </c>
      <c r="B349" s="40" t="s">
        <v>784</v>
      </c>
      <c r="C349" s="40">
        <v>8.91</v>
      </c>
      <c r="D349" s="40">
        <v>9.15</v>
      </c>
    </row>
    <row r="350" spans="1:4" ht="15.75" thickBot="1" x14ac:dyDescent="0.2">
      <c r="A350" s="40">
        <v>331</v>
      </c>
      <c r="B350" s="40" t="s">
        <v>785</v>
      </c>
      <c r="C350" s="40">
        <v>10.41</v>
      </c>
      <c r="D350" s="40">
        <v>9.74</v>
      </c>
    </row>
    <row r="351" spans="1:4" ht="15.75" thickBot="1" x14ac:dyDescent="0.2">
      <c r="A351" s="40">
        <v>332</v>
      </c>
      <c r="B351" s="40" t="s">
        <v>786</v>
      </c>
      <c r="C351" s="40">
        <v>6.96</v>
      </c>
      <c r="D351" s="40">
        <v>6.33</v>
      </c>
    </row>
    <row r="352" spans="1:4" ht="15.75" thickBot="1" x14ac:dyDescent="0.2">
      <c r="A352" s="40">
        <v>333</v>
      </c>
      <c r="B352" s="40" t="s">
        <v>787</v>
      </c>
      <c r="C352" s="40">
        <v>6.99</v>
      </c>
      <c r="D352" s="40">
        <v>6.64</v>
      </c>
    </row>
    <row r="353" spans="1:4" ht="15.75" thickBot="1" x14ac:dyDescent="0.2">
      <c r="A353" s="40">
        <v>334</v>
      </c>
      <c r="B353" s="40" t="s">
        <v>788</v>
      </c>
      <c r="C353" s="40">
        <v>7.33</v>
      </c>
      <c r="D353" s="40">
        <v>7.14</v>
      </c>
    </row>
    <row r="354" spans="1:4" ht="15.75" thickBot="1" x14ac:dyDescent="0.2">
      <c r="A354" s="40">
        <v>335</v>
      </c>
      <c r="B354" s="40" t="s">
        <v>789</v>
      </c>
      <c r="C354" s="40">
        <v>6.96</v>
      </c>
      <c r="D354" s="40">
        <v>6.32</v>
      </c>
    </row>
    <row r="355" spans="1:4" ht="15.75" thickBot="1" x14ac:dyDescent="0.2">
      <c r="A355" s="40">
        <v>336</v>
      </c>
      <c r="B355" s="40" t="s">
        <v>790</v>
      </c>
      <c r="C355" s="40">
        <v>13.38</v>
      </c>
      <c r="D355" s="40">
        <v>10.07</v>
      </c>
    </row>
    <row r="356" spans="1:4" ht="15.75" thickBot="1" x14ac:dyDescent="0.2">
      <c r="A356" s="40">
        <v>337</v>
      </c>
      <c r="B356" s="40" t="s">
        <v>791</v>
      </c>
      <c r="C356" s="40">
        <v>6.96</v>
      </c>
      <c r="D356" s="40">
        <v>6.32</v>
      </c>
    </row>
    <row r="357" spans="1:4" ht="15.75" thickBot="1" x14ac:dyDescent="0.2">
      <c r="A357" s="40">
        <v>338</v>
      </c>
      <c r="B357" s="40" t="s">
        <v>792</v>
      </c>
      <c r="C357" s="40">
        <v>6.96</v>
      </c>
      <c r="D357" s="40">
        <v>6.32</v>
      </c>
    </row>
    <row r="358" spans="1:4" ht="15.75" thickBot="1" x14ac:dyDescent="0.2">
      <c r="A358" s="40">
        <v>339</v>
      </c>
      <c r="B358" s="40" t="s">
        <v>793</v>
      </c>
      <c r="C358" s="40">
        <v>7.81</v>
      </c>
      <c r="D358" s="40">
        <v>6.61</v>
      </c>
    </row>
    <row r="359" spans="1:4" ht="15.75" thickBot="1" x14ac:dyDescent="0.2">
      <c r="A359" s="40">
        <v>340</v>
      </c>
      <c r="B359" s="40" t="s">
        <v>794</v>
      </c>
      <c r="C359" s="40">
        <v>4.4800000000000004</v>
      </c>
      <c r="D359" s="40">
        <v>4.18</v>
      </c>
    </row>
    <row r="360" spans="1:4" ht="15.75" thickBot="1" x14ac:dyDescent="0.2">
      <c r="A360" s="40">
        <v>341</v>
      </c>
      <c r="B360" s="40" t="s">
        <v>795</v>
      </c>
      <c r="C360" s="40">
        <v>7.49</v>
      </c>
      <c r="D360" s="40">
        <v>7.29</v>
      </c>
    </row>
    <row r="361" spans="1:4" ht="15.75" thickBot="1" x14ac:dyDescent="0.2">
      <c r="A361" s="40">
        <v>342</v>
      </c>
      <c r="B361" s="40" t="s">
        <v>796</v>
      </c>
      <c r="C361" s="40">
        <v>5.76</v>
      </c>
      <c r="D361" s="40">
        <v>5.37</v>
      </c>
    </row>
    <row r="362" spans="1:4" ht="15.75" thickBot="1" x14ac:dyDescent="0.2">
      <c r="A362" s="40">
        <v>343</v>
      </c>
      <c r="B362" s="40" t="s">
        <v>797</v>
      </c>
      <c r="C362" s="40">
        <v>3.45</v>
      </c>
      <c r="D362" s="40">
        <v>3.25</v>
      </c>
    </row>
    <row r="363" spans="1:4" ht="15.75" thickBot="1" x14ac:dyDescent="0.2">
      <c r="A363" s="40">
        <v>344</v>
      </c>
      <c r="B363" s="40" t="s">
        <v>798</v>
      </c>
      <c r="C363" s="40">
        <v>3.45</v>
      </c>
      <c r="D363" s="40">
        <v>3.25</v>
      </c>
    </row>
    <row r="364" spans="1:4" ht="15.75" thickBot="1" x14ac:dyDescent="0.2">
      <c r="A364" s="40">
        <v>345</v>
      </c>
      <c r="B364" s="40" t="s">
        <v>799</v>
      </c>
      <c r="C364" s="40">
        <v>3.24</v>
      </c>
      <c r="D364" s="40">
        <v>3.34</v>
      </c>
    </row>
    <row r="365" spans="1:4" ht="15.75" thickBot="1" x14ac:dyDescent="0.2">
      <c r="A365" s="40">
        <v>346</v>
      </c>
      <c r="B365" s="40" t="s">
        <v>800</v>
      </c>
      <c r="C365" s="40">
        <v>3.29</v>
      </c>
      <c r="D365" s="40">
        <v>3.31</v>
      </c>
    </row>
    <row r="366" spans="1:4" ht="15.75" thickBot="1" x14ac:dyDescent="0.2">
      <c r="A366" s="40">
        <v>347</v>
      </c>
      <c r="B366" s="40" t="s">
        <v>801</v>
      </c>
      <c r="C366" s="40">
        <v>5.81</v>
      </c>
      <c r="D366" s="40">
        <v>6</v>
      </c>
    </row>
    <row r="367" spans="1:4" ht="15.75" thickBot="1" x14ac:dyDescent="0.2">
      <c r="A367" s="40">
        <v>348</v>
      </c>
      <c r="B367" s="40" t="s">
        <v>802</v>
      </c>
      <c r="C367" s="40">
        <v>8.1</v>
      </c>
      <c r="D367" s="40">
        <v>8.33</v>
      </c>
    </row>
    <row r="368" spans="1:4" ht="15.75" thickBot="1" x14ac:dyDescent="0.2">
      <c r="A368" s="40">
        <v>349</v>
      </c>
      <c r="B368" s="40" t="s">
        <v>803</v>
      </c>
      <c r="C368" s="40">
        <v>5.94</v>
      </c>
      <c r="D368" s="40">
        <v>4.7300000000000004</v>
      </c>
    </row>
    <row r="369" spans="1:4" ht="15.75" thickBot="1" x14ac:dyDescent="0.2">
      <c r="A369" s="40">
        <v>350</v>
      </c>
      <c r="B369" s="40" t="s">
        <v>804</v>
      </c>
      <c r="C369" s="40">
        <v>5.97</v>
      </c>
      <c r="D369" s="40">
        <v>5</v>
      </c>
    </row>
    <row r="370" spans="1:4" ht="15.75" thickBot="1" x14ac:dyDescent="0.2">
      <c r="A370" s="40">
        <v>351</v>
      </c>
      <c r="B370" s="40" t="s">
        <v>805</v>
      </c>
      <c r="C370" s="40">
        <v>5.44</v>
      </c>
      <c r="D370" s="40">
        <v>4.82</v>
      </c>
    </row>
    <row r="371" spans="1:4" ht="15.75" thickBot="1" x14ac:dyDescent="0.2">
      <c r="A371" s="40">
        <v>352</v>
      </c>
      <c r="B371" s="40" t="s">
        <v>806</v>
      </c>
      <c r="C371" s="40">
        <v>6.13</v>
      </c>
      <c r="D371" s="40">
        <v>5.34</v>
      </c>
    </row>
    <row r="372" spans="1:4" ht="15.75" thickBot="1" x14ac:dyDescent="0.2">
      <c r="A372" s="40">
        <v>353</v>
      </c>
      <c r="B372" s="40" t="s">
        <v>807</v>
      </c>
      <c r="C372" s="40">
        <v>5.9</v>
      </c>
      <c r="D372" s="40">
        <v>4.8099999999999996</v>
      </c>
    </row>
    <row r="373" spans="1:4" ht="15.75" thickBot="1" x14ac:dyDescent="0.2">
      <c r="A373" s="40">
        <v>354</v>
      </c>
      <c r="B373" s="40" t="s">
        <v>808</v>
      </c>
      <c r="C373" s="40">
        <v>6.13</v>
      </c>
      <c r="D373" s="40">
        <v>5.34</v>
      </c>
    </row>
    <row r="374" spans="1:4" ht="15.75" thickBot="1" x14ac:dyDescent="0.2">
      <c r="A374" s="40">
        <v>355</v>
      </c>
      <c r="B374" s="40" t="s">
        <v>809</v>
      </c>
      <c r="C374" s="40">
        <v>5.9</v>
      </c>
      <c r="D374" s="40">
        <v>4.8099999999999996</v>
      </c>
    </row>
    <row r="375" spans="1:4" ht="15.75" thickBot="1" x14ac:dyDescent="0.2">
      <c r="A375" s="40">
        <v>356</v>
      </c>
      <c r="B375" s="40" t="s">
        <v>810</v>
      </c>
      <c r="C375" s="40">
        <v>8.52</v>
      </c>
      <c r="D375" s="40">
        <v>6.29</v>
      </c>
    </row>
    <row r="376" spans="1:4" ht="15.75" thickBot="1" x14ac:dyDescent="0.2">
      <c r="A376" s="40">
        <v>357</v>
      </c>
      <c r="B376" s="40" t="s">
        <v>811</v>
      </c>
      <c r="C376" s="40">
        <v>6.77</v>
      </c>
      <c r="D376" s="40">
        <v>5.63</v>
      </c>
    </row>
    <row r="377" spans="1:4" ht="15.75" thickBot="1" x14ac:dyDescent="0.2">
      <c r="A377" s="40">
        <v>358</v>
      </c>
      <c r="B377" s="40" t="s">
        <v>812</v>
      </c>
      <c r="C377" s="40">
        <v>6.01</v>
      </c>
      <c r="D377" s="40">
        <v>4.8899999999999997</v>
      </c>
    </row>
    <row r="378" spans="1:4" ht="15.75" thickBot="1" x14ac:dyDescent="0.2">
      <c r="A378" s="40">
        <v>359</v>
      </c>
      <c r="B378" s="40" t="s">
        <v>813</v>
      </c>
      <c r="C378" s="40">
        <v>4.68</v>
      </c>
      <c r="D378" s="40">
        <v>4.03</v>
      </c>
    </row>
    <row r="379" spans="1:4" ht="15.75" thickBot="1" x14ac:dyDescent="0.2">
      <c r="A379" s="40">
        <v>360</v>
      </c>
      <c r="B379" s="40" t="s">
        <v>814</v>
      </c>
      <c r="C379" s="40">
        <v>2.76</v>
      </c>
      <c r="D379" s="40">
        <v>2.6</v>
      </c>
    </row>
    <row r="380" spans="1:4" ht="15.75" thickBot="1" x14ac:dyDescent="0.2">
      <c r="A380" s="40">
        <v>361</v>
      </c>
      <c r="B380" s="40" t="s">
        <v>815</v>
      </c>
      <c r="C380" s="40">
        <v>2.76</v>
      </c>
      <c r="D380" s="40">
        <v>2.6</v>
      </c>
    </row>
    <row r="381" spans="1:4" ht="15.75" thickBot="1" x14ac:dyDescent="0.2">
      <c r="A381" s="40">
        <v>362</v>
      </c>
      <c r="B381" s="40" t="s">
        <v>816</v>
      </c>
      <c r="C381" s="40">
        <v>3</v>
      </c>
      <c r="D381" s="40">
        <v>3.13</v>
      </c>
    </row>
    <row r="382" spans="1:4" ht="15.75" thickBot="1" x14ac:dyDescent="0.2">
      <c r="A382" s="40">
        <v>363</v>
      </c>
      <c r="B382" s="40" t="s">
        <v>817</v>
      </c>
      <c r="C382" s="40">
        <v>4.37</v>
      </c>
      <c r="D382" s="40">
        <v>4.54</v>
      </c>
    </row>
    <row r="383" spans="1:4" ht="15.75" thickBot="1" x14ac:dyDescent="0.2">
      <c r="A383" s="40">
        <v>364</v>
      </c>
      <c r="B383" s="40" t="s">
        <v>818</v>
      </c>
      <c r="C383" s="40">
        <v>5.31</v>
      </c>
      <c r="D383" s="40">
        <v>4.54</v>
      </c>
    </row>
    <row r="384" spans="1:4" ht="15.75" thickBot="1" x14ac:dyDescent="0.2">
      <c r="A384" s="40">
        <v>365</v>
      </c>
      <c r="B384" s="40" t="s">
        <v>819</v>
      </c>
      <c r="C384" s="40">
        <v>5.31</v>
      </c>
      <c r="D384" s="40">
        <v>4.54</v>
      </c>
    </row>
    <row r="385" spans="1:4" ht="15.75" thickBot="1" x14ac:dyDescent="0.2">
      <c r="A385" s="40">
        <v>366</v>
      </c>
      <c r="B385" s="40" t="s">
        <v>820</v>
      </c>
      <c r="C385" s="40">
        <v>5.23</v>
      </c>
      <c r="D385" s="40">
        <v>4.54</v>
      </c>
    </row>
    <row r="386" spans="1:4" ht="15.75" thickBot="1" x14ac:dyDescent="0.2">
      <c r="A386" s="40">
        <v>367</v>
      </c>
      <c r="B386" s="40" t="s">
        <v>821</v>
      </c>
      <c r="C386" s="40">
        <v>5.4</v>
      </c>
      <c r="D386" s="40">
        <v>4.62</v>
      </c>
    </row>
    <row r="387" spans="1:4" ht="15.75" thickBot="1" x14ac:dyDescent="0.2">
      <c r="A387" s="40">
        <v>368</v>
      </c>
      <c r="B387" s="40" t="s">
        <v>822</v>
      </c>
      <c r="C387" s="40">
        <v>4.03</v>
      </c>
      <c r="D387" s="40">
        <v>3.57</v>
      </c>
    </row>
    <row r="388" spans="1:4" ht="15.75" thickBot="1" x14ac:dyDescent="0.2">
      <c r="A388" s="40">
        <v>369</v>
      </c>
      <c r="B388" s="40" t="s">
        <v>823</v>
      </c>
      <c r="C388" s="40">
        <v>2.2799999999999998</v>
      </c>
      <c r="D388" s="40">
        <v>2.17</v>
      </c>
    </row>
    <row r="389" spans="1:4" ht="15.75" thickBot="1" x14ac:dyDescent="0.2">
      <c r="A389" s="40">
        <v>370</v>
      </c>
      <c r="B389" s="40" t="s">
        <v>824</v>
      </c>
      <c r="C389" s="40">
        <v>2.2799999999999998</v>
      </c>
      <c r="D389" s="40">
        <v>2.17</v>
      </c>
    </row>
    <row r="390" spans="1:4" ht="15.75" thickBot="1" x14ac:dyDescent="0.2">
      <c r="A390" s="40">
        <v>371</v>
      </c>
      <c r="B390" s="40" t="s">
        <v>825</v>
      </c>
      <c r="C390" s="40">
        <v>3.95</v>
      </c>
      <c r="D390" s="40">
        <v>3.38</v>
      </c>
    </row>
    <row r="391" spans="1:4" ht="15.75" thickBot="1" x14ac:dyDescent="0.2">
      <c r="A391" s="40">
        <v>372</v>
      </c>
      <c r="B391" s="40" t="s">
        <v>826</v>
      </c>
      <c r="C391" s="40">
        <v>4.8899999999999997</v>
      </c>
      <c r="D391" s="40">
        <v>3.66</v>
      </c>
    </row>
    <row r="392" spans="1:4" ht="15.75" thickBot="1" x14ac:dyDescent="0.2">
      <c r="A392" s="40">
        <v>373</v>
      </c>
      <c r="B392" s="40" t="s">
        <v>827</v>
      </c>
      <c r="C392" s="40">
        <v>4.5</v>
      </c>
      <c r="D392" s="40">
        <v>3.87</v>
      </c>
    </row>
    <row r="393" spans="1:4" ht="15.75" thickBot="1" x14ac:dyDescent="0.2">
      <c r="A393" s="40">
        <v>374</v>
      </c>
      <c r="B393" s="40" t="s">
        <v>828</v>
      </c>
      <c r="C393" s="40">
        <v>4.5</v>
      </c>
      <c r="D393" s="40">
        <v>3.87</v>
      </c>
    </row>
    <row r="394" spans="1:4" ht="15.75" thickBot="1" x14ac:dyDescent="0.2">
      <c r="A394" s="40">
        <v>375</v>
      </c>
      <c r="B394" s="40" t="s">
        <v>829</v>
      </c>
      <c r="C394" s="40">
        <v>4.5</v>
      </c>
      <c r="D394" s="40">
        <v>3.87</v>
      </c>
    </row>
    <row r="395" spans="1:4" ht="15.75" thickBot="1" x14ac:dyDescent="0.2">
      <c r="A395" s="40">
        <v>376</v>
      </c>
      <c r="B395" s="40" t="s">
        <v>830</v>
      </c>
      <c r="C395" s="40">
        <v>4.5599999999999996</v>
      </c>
      <c r="D395" s="40">
        <v>3.93</v>
      </c>
    </row>
    <row r="396" spans="1:4" ht="15.75" thickBot="1" x14ac:dyDescent="0.2">
      <c r="A396" s="40">
        <v>377</v>
      </c>
      <c r="B396" s="40" t="s">
        <v>831</v>
      </c>
      <c r="C396" s="40">
        <v>3.21</v>
      </c>
      <c r="D396" s="40">
        <v>3.24</v>
      </c>
    </row>
    <row r="397" spans="1:4" ht="15.75" thickBot="1" x14ac:dyDescent="0.2">
      <c r="A397" s="40">
        <v>378</v>
      </c>
      <c r="B397" s="40" t="s">
        <v>832</v>
      </c>
      <c r="C397" s="40">
        <v>4.29</v>
      </c>
      <c r="D397" s="40">
        <v>4.51</v>
      </c>
    </row>
    <row r="398" spans="1:4" ht="15.75" thickBot="1" x14ac:dyDescent="0.2">
      <c r="A398" s="40">
        <v>379</v>
      </c>
      <c r="B398" s="40" t="s">
        <v>833</v>
      </c>
      <c r="C398" s="40">
        <v>3.28</v>
      </c>
      <c r="D398" s="40">
        <v>3.52</v>
      </c>
    </row>
    <row r="399" spans="1:4" ht="15.75" thickBot="1" x14ac:dyDescent="0.2">
      <c r="A399" s="40">
        <v>380</v>
      </c>
      <c r="B399" s="40" t="s">
        <v>834</v>
      </c>
      <c r="C399" s="40">
        <v>3.99</v>
      </c>
      <c r="D399" s="40">
        <v>4.55</v>
      </c>
    </row>
    <row r="400" spans="1:4" ht="15.75" thickBot="1" x14ac:dyDescent="0.2">
      <c r="A400" s="40">
        <v>381</v>
      </c>
      <c r="B400" s="40" t="s">
        <v>835</v>
      </c>
      <c r="C400" s="40">
        <v>3.67</v>
      </c>
      <c r="D400" s="40">
        <v>4.1900000000000004</v>
      </c>
    </row>
    <row r="401" spans="1:4" ht="15.75" thickBot="1" x14ac:dyDescent="0.2">
      <c r="A401" s="40">
        <v>382</v>
      </c>
      <c r="B401" s="40" t="s">
        <v>836</v>
      </c>
      <c r="C401" s="40">
        <v>6.16</v>
      </c>
      <c r="D401" s="40">
        <v>6.36</v>
      </c>
    </row>
    <row r="402" spans="1:4" ht="15.75" thickBot="1" x14ac:dyDescent="0.2">
      <c r="A402" s="40">
        <v>383</v>
      </c>
      <c r="B402" s="40" t="s">
        <v>837</v>
      </c>
      <c r="C402" s="40">
        <v>4.38</v>
      </c>
      <c r="D402" s="40">
        <v>4.51</v>
      </c>
    </row>
    <row r="403" spans="1:4" ht="15.75" thickBot="1" x14ac:dyDescent="0.2">
      <c r="A403" s="40">
        <v>384</v>
      </c>
      <c r="B403" s="40" t="s">
        <v>838</v>
      </c>
      <c r="C403" s="40">
        <v>3.79</v>
      </c>
      <c r="D403" s="40">
        <v>4.04</v>
      </c>
    </row>
    <row r="404" spans="1:4" ht="15.75" thickBot="1" x14ac:dyDescent="0.2">
      <c r="A404" s="40">
        <v>385</v>
      </c>
      <c r="B404" s="40" t="s">
        <v>839</v>
      </c>
      <c r="C404" s="40">
        <v>3.39</v>
      </c>
      <c r="D404" s="40">
        <v>3.31</v>
      </c>
    </row>
    <row r="405" spans="1:4" ht="15.75" thickBot="1" x14ac:dyDescent="0.2">
      <c r="A405" s="40">
        <v>386</v>
      </c>
      <c r="B405" s="40" t="s">
        <v>840</v>
      </c>
      <c r="C405" s="40">
        <v>1.95</v>
      </c>
      <c r="D405" s="40">
        <v>1.87</v>
      </c>
    </row>
    <row r="406" spans="1:4" ht="15.75" thickBot="1" x14ac:dyDescent="0.2">
      <c r="A406" s="40">
        <v>387</v>
      </c>
      <c r="B406" s="40" t="s">
        <v>841</v>
      </c>
      <c r="C406" s="40">
        <v>1.95</v>
      </c>
      <c r="D406" s="40">
        <v>1.87</v>
      </c>
    </row>
    <row r="407" spans="1:4" ht="15.75" thickBot="1" x14ac:dyDescent="0.2">
      <c r="A407" s="40">
        <v>388</v>
      </c>
      <c r="B407" s="40" t="s">
        <v>842</v>
      </c>
      <c r="C407" s="40">
        <v>4.2300000000000004</v>
      </c>
      <c r="D407" s="40">
        <v>3.6</v>
      </c>
    </row>
    <row r="408" spans="1:4" ht="15.75" thickBot="1" x14ac:dyDescent="0.2">
      <c r="A408" s="40">
        <v>389</v>
      </c>
      <c r="B408" s="40" t="s">
        <v>843</v>
      </c>
      <c r="C408" s="40">
        <v>4.2300000000000004</v>
      </c>
      <c r="D408" s="40">
        <v>3.6</v>
      </c>
    </row>
    <row r="409" spans="1:4" ht="15.75" thickBot="1" x14ac:dyDescent="0.2">
      <c r="A409" s="40">
        <v>390</v>
      </c>
      <c r="B409" s="40" t="s">
        <v>844</v>
      </c>
      <c r="C409" s="40">
        <v>4.2300000000000004</v>
      </c>
      <c r="D409" s="40">
        <v>3.6</v>
      </c>
    </row>
    <row r="410" spans="1:4" ht="15.75" thickBot="1" x14ac:dyDescent="0.2">
      <c r="A410" s="40">
        <v>391</v>
      </c>
      <c r="B410" s="40" t="s">
        <v>845</v>
      </c>
      <c r="C410" s="40">
        <v>4.29</v>
      </c>
      <c r="D410" s="40">
        <v>3.65</v>
      </c>
    </row>
    <row r="411" spans="1:4" ht="15.75" thickBot="1" x14ac:dyDescent="0.2">
      <c r="A411" s="40">
        <v>392</v>
      </c>
      <c r="B411" s="40" t="s">
        <v>846</v>
      </c>
      <c r="C411" s="40">
        <v>3.09</v>
      </c>
      <c r="D411" s="40">
        <v>2.73</v>
      </c>
    </row>
    <row r="412" spans="1:4" ht="15.75" thickBot="1" x14ac:dyDescent="0.2">
      <c r="A412" s="40">
        <v>393</v>
      </c>
      <c r="B412" s="40" t="s">
        <v>847</v>
      </c>
      <c r="C412" s="40">
        <v>1.72</v>
      </c>
      <c r="D412" s="40">
        <v>1.64</v>
      </c>
    </row>
    <row r="413" spans="1:4" ht="15.75" thickBot="1" x14ac:dyDescent="0.2">
      <c r="A413" s="40">
        <v>394</v>
      </c>
      <c r="B413" s="40" t="s">
        <v>848</v>
      </c>
      <c r="C413" s="40">
        <v>1.72</v>
      </c>
      <c r="D413" s="40">
        <v>1.64</v>
      </c>
    </row>
    <row r="414" spans="1:4" ht="15.75" thickBot="1" x14ac:dyDescent="0.2">
      <c r="A414" s="40">
        <v>395</v>
      </c>
      <c r="B414" s="40" t="s">
        <v>849</v>
      </c>
      <c r="C414" s="40">
        <v>3.75</v>
      </c>
      <c r="D414" s="40">
        <v>3.14</v>
      </c>
    </row>
    <row r="415" spans="1:4" ht="15.75" thickBot="1" x14ac:dyDescent="0.2">
      <c r="A415" s="40">
        <v>396</v>
      </c>
      <c r="B415" s="40" t="s">
        <v>850</v>
      </c>
      <c r="C415" s="40">
        <v>3.75</v>
      </c>
      <c r="D415" s="40">
        <v>3.14</v>
      </c>
    </row>
    <row r="416" spans="1:4" ht="15.75" thickBot="1" x14ac:dyDescent="0.2">
      <c r="A416" s="40">
        <v>397</v>
      </c>
      <c r="B416" s="40" t="s">
        <v>851</v>
      </c>
      <c r="C416" s="40">
        <v>3.75</v>
      </c>
      <c r="D416" s="40">
        <v>3.14</v>
      </c>
    </row>
    <row r="417" spans="1:4" ht="15.75" thickBot="1" x14ac:dyDescent="0.2">
      <c r="A417" s="40">
        <v>398</v>
      </c>
      <c r="B417" s="40" t="s">
        <v>852</v>
      </c>
      <c r="C417" s="40">
        <v>3.74</v>
      </c>
      <c r="D417" s="40">
        <v>3.14</v>
      </c>
    </row>
    <row r="418" spans="1:4" ht="15.75" thickBot="1" x14ac:dyDescent="0.2">
      <c r="A418" s="40">
        <v>399</v>
      </c>
      <c r="B418" s="40" t="s">
        <v>853</v>
      </c>
      <c r="C418" s="40">
        <v>3.79</v>
      </c>
      <c r="D418" s="40">
        <v>3.18</v>
      </c>
    </row>
    <row r="419" spans="1:4" ht="15.75" thickBot="1" x14ac:dyDescent="0.2">
      <c r="A419" s="40">
        <v>400</v>
      </c>
      <c r="B419" s="40" t="s">
        <v>854</v>
      </c>
      <c r="C419" s="40">
        <v>2.73</v>
      </c>
      <c r="D419" s="40">
        <v>2.39</v>
      </c>
    </row>
    <row r="420" spans="1:4" ht="15.75" thickBot="1" x14ac:dyDescent="0.2">
      <c r="A420" s="40">
        <v>401</v>
      </c>
      <c r="B420" s="40" t="s">
        <v>855</v>
      </c>
      <c r="C420" s="40">
        <v>1.55</v>
      </c>
      <c r="D420" s="40">
        <v>1.48</v>
      </c>
    </row>
    <row r="421" spans="1:4" ht="15.75" thickBot="1" x14ac:dyDescent="0.2">
      <c r="A421" s="40">
        <v>402</v>
      </c>
      <c r="B421" s="40" t="s">
        <v>856</v>
      </c>
      <c r="C421" s="40">
        <v>1.55</v>
      </c>
      <c r="D421" s="40">
        <v>1.48</v>
      </c>
    </row>
    <row r="422" spans="1:4" ht="15.75" thickBot="1" x14ac:dyDescent="0.2">
      <c r="A422" s="40">
        <v>403</v>
      </c>
      <c r="B422" s="40" t="s">
        <v>857</v>
      </c>
      <c r="C422" s="40">
        <v>3.38</v>
      </c>
      <c r="D422" s="40">
        <v>2.59</v>
      </c>
    </row>
    <row r="423" spans="1:4" ht="15.75" thickBot="1" x14ac:dyDescent="0.2">
      <c r="A423" s="40">
        <v>404</v>
      </c>
      <c r="B423" s="40" t="s">
        <v>858</v>
      </c>
      <c r="C423" s="40">
        <v>3.38</v>
      </c>
      <c r="D423" s="40">
        <v>2.59</v>
      </c>
    </row>
    <row r="424" spans="1:4" ht="15.75" thickBot="1" x14ac:dyDescent="0.2">
      <c r="A424" s="40">
        <v>405</v>
      </c>
      <c r="B424" s="40" t="s">
        <v>859</v>
      </c>
      <c r="C424" s="40">
        <v>3.38</v>
      </c>
      <c r="D424" s="40">
        <v>2.59</v>
      </c>
    </row>
    <row r="425" spans="1:4" ht="15.75" thickBot="1" x14ac:dyDescent="0.2">
      <c r="A425" s="40">
        <v>406</v>
      </c>
      <c r="B425" s="40" t="s">
        <v>860</v>
      </c>
      <c r="C425" s="40">
        <v>3.42</v>
      </c>
      <c r="D425" s="40">
        <v>2.62</v>
      </c>
    </row>
    <row r="426" spans="1:4" ht="15.75" thickBot="1" x14ac:dyDescent="0.2">
      <c r="A426" s="40">
        <v>407</v>
      </c>
      <c r="B426" s="40" t="s">
        <v>861</v>
      </c>
      <c r="C426" s="40">
        <v>2.46</v>
      </c>
      <c r="D426" s="40">
        <v>2.0299999999999998</v>
      </c>
    </row>
    <row r="427" spans="1:4" ht="15.75" thickBot="1" x14ac:dyDescent="0.2">
      <c r="A427" s="40">
        <v>408</v>
      </c>
      <c r="B427" s="40" t="s">
        <v>862</v>
      </c>
      <c r="C427" s="40">
        <v>1.41</v>
      </c>
      <c r="D427" s="40">
        <v>1.34</v>
      </c>
    </row>
    <row r="428" spans="1:4" ht="15.75" thickBot="1" x14ac:dyDescent="0.2">
      <c r="A428" s="40">
        <v>409</v>
      </c>
      <c r="B428" s="40" t="s">
        <v>863</v>
      </c>
      <c r="C428" s="40">
        <v>1.41</v>
      </c>
      <c r="D428" s="40">
        <v>1.34</v>
      </c>
    </row>
    <row r="429" spans="1:4" ht="15.75" thickBot="1" x14ac:dyDescent="0.2">
      <c r="A429" s="40">
        <v>410</v>
      </c>
      <c r="B429" s="40" t="s">
        <v>864</v>
      </c>
      <c r="C429" s="40">
        <v>3.08</v>
      </c>
      <c r="D429" s="40">
        <v>2.35</v>
      </c>
    </row>
    <row r="430" spans="1:4" ht="15.75" thickBot="1" x14ac:dyDescent="0.2">
      <c r="A430" s="40">
        <v>411</v>
      </c>
      <c r="B430" s="40" t="s">
        <v>865</v>
      </c>
      <c r="C430" s="40">
        <v>3.08</v>
      </c>
      <c r="D430" s="40">
        <v>2.35</v>
      </c>
    </row>
    <row r="431" spans="1:4" ht="15.75" thickBot="1" x14ac:dyDescent="0.2">
      <c r="A431" s="40">
        <v>412</v>
      </c>
      <c r="B431" s="40" t="s">
        <v>866</v>
      </c>
      <c r="C431" s="40">
        <v>3.08</v>
      </c>
      <c r="D431" s="40">
        <v>2.35</v>
      </c>
    </row>
    <row r="432" spans="1:4" ht="15.75" thickBot="1" x14ac:dyDescent="0.2">
      <c r="A432" s="40">
        <v>413</v>
      </c>
      <c r="B432" s="40" t="s">
        <v>867</v>
      </c>
      <c r="C432" s="40">
        <v>3.11</v>
      </c>
      <c r="D432" s="40">
        <v>2.38</v>
      </c>
    </row>
    <row r="433" spans="1:5" ht="15.75" thickBot="1" x14ac:dyDescent="0.2">
      <c r="A433" s="40">
        <v>414</v>
      </c>
      <c r="B433" s="40" t="s">
        <v>868</v>
      </c>
      <c r="C433" s="40">
        <v>2.2799999999999998</v>
      </c>
      <c r="D433" s="40">
        <v>1.85</v>
      </c>
    </row>
    <row r="434" spans="1:5" ht="15.75" thickBot="1" x14ac:dyDescent="0.2">
      <c r="A434" s="40">
        <v>415</v>
      </c>
      <c r="B434" s="40" t="s">
        <v>869</v>
      </c>
      <c r="C434" s="40">
        <v>1.27</v>
      </c>
      <c r="D434" s="40">
        <v>1.25</v>
      </c>
    </row>
    <row r="435" spans="1:5" ht="15.75" thickBot="1" x14ac:dyDescent="0.2">
      <c r="A435" s="40">
        <v>416</v>
      </c>
      <c r="B435" s="40" t="s">
        <v>870</v>
      </c>
      <c r="C435" s="40">
        <v>1.27</v>
      </c>
      <c r="D435" s="40">
        <v>1.25</v>
      </c>
    </row>
    <row r="436" spans="1:5" ht="15.75" thickBot="1" x14ac:dyDescent="0.2">
      <c r="A436" s="40">
        <v>417</v>
      </c>
      <c r="B436" s="40" t="s">
        <v>871</v>
      </c>
      <c r="C436" s="40">
        <v>2.82</v>
      </c>
      <c r="D436" s="40">
        <v>2.16</v>
      </c>
    </row>
    <row r="437" spans="1:5" ht="15.75" thickBot="1" x14ac:dyDescent="0.2">
      <c r="A437" s="40">
        <v>418</v>
      </c>
      <c r="B437" s="40" t="s">
        <v>872</v>
      </c>
      <c r="C437" s="40">
        <v>2.82</v>
      </c>
      <c r="D437" s="40">
        <v>2.16</v>
      </c>
    </row>
    <row r="438" spans="1:5" ht="15.75" thickBot="1" x14ac:dyDescent="0.2">
      <c r="A438" s="40">
        <v>419</v>
      </c>
      <c r="B438" s="40" t="s">
        <v>873</v>
      </c>
      <c r="C438" s="40">
        <v>2.82</v>
      </c>
      <c r="D438" s="40">
        <v>2.16</v>
      </c>
    </row>
    <row r="439" spans="1:5" ht="15.75" thickBot="1" x14ac:dyDescent="0.2">
      <c r="A439" s="40">
        <v>420</v>
      </c>
      <c r="B439" s="40" t="s">
        <v>874</v>
      </c>
      <c r="C439" s="40">
        <v>2.85</v>
      </c>
      <c r="D439" s="40">
        <v>2.19</v>
      </c>
    </row>
    <row r="440" spans="1:5" ht="15.75" thickBot="1" x14ac:dyDescent="0.2">
      <c r="A440" s="40">
        <v>421</v>
      </c>
      <c r="B440" s="40" t="s">
        <v>875</v>
      </c>
      <c r="C440" s="40">
        <v>2.06</v>
      </c>
      <c r="D440" s="40">
        <v>1.71</v>
      </c>
    </row>
    <row r="441" spans="1:5" ht="15.75" thickBot="1" x14ac:dyDescent="0.2">
      <c r="A441" s="37"/>
      <c r="B441" s="37"/>
      <c r="C441" s="37"/>
      <c r="D441" s="37"/>
    </row>
    <row r="442" spans="1:5" s="24" customFormat="1" ht="15.75" thickBot="1" x14ac:dyDescent="0.2">
      <c r="A442" s="41"/>
      <c r="B442" s="42" t="s">
        <v>876</v>
      </c>
      <c r="C442" s="44" t="s">
        <v>1706</v>
      </c>
      <c r="D442" s="41"/>
    </row>
    <row r="443" spans="1:5" ht="15.75" thickBot="1" x14ac:dyDescent="0.2">
      <c r="A443" s="40">
        <v>422</v>
      </c>
      <c r="B443" s="40" t="s">
        <v>877</v>
      </c>
      <c r="C443" s="40">
        <v>0.81</v>
      </c>
      <c r="D443" s="40">
        <v>0.72</v>
      </c>
      <c r="E443" t="s">
        <v>1774</v>
      </c>
    </row>
    <row r="444" spans="1:5" ht="15.75" thickBot="1" x14ac:dyDescent="0.2">
      <c r="A444" s="40">
        <v>423</v>
      </c>
      <c r="B444" s="40" t="s">
        <v>878</v>
      </c>
      <c r="C444" s="40">
        <v>3.97</v>
      </c>
      <c r="D444" s="40">
        <v>4</v>
      </c>
      <c r="E444" t="s">
        <v>1775</v>
      </c>
    </row>
    <row r="445" spans="1:5" ht="15.75" thickBot="1" x14ac:dyDescent="0.2">
      <c r="A445" s="40">
        <v>424</v>
      </c>
      <c r="B445" s="40" t="s">
        <v>879</v>
      </c>
      <c r="C445" s="40">
        <v>2.79</v>
      </c>
      <c r="D445" s="40">
        <v>3.04</v>
      </c>
      <c r="E445" t="s">
        <v>1776</v>
      </c>
    </row>
    <row r="446" spans="1:5" ht="15.75" thickBot="1" x14ac:dyDescent="0.2">
      <c r="A446" s="40">
        <v>425</v>
      </c>
      <c r="B446" s="40" t="s">
        <v>880</v>
      </c>
      <c r="C446" s="40">
        <v>10.61</v>
      </c>
      <c r="D446" s="40">
        <v>9.75</v>
      </c>
      <c r="E446" t="s">
        <v>1777</v>
      </c>
    </row>
    <row r="447" spans="1:5" ht="15.75" thickBot="1" x14ac:dyDescent="0.2">
      <c r="A447" s="40">
        <v>426</v>
      </c>
      <c r="B447" s="40" t="s">
        <v>881</v>
      </c>
      <c r="C447" s="40">
        <v>7.49</v>
      </c>
      <c r="D447" s="40">
        <v>7.64</v>
      </c>
      <c r="E447" t="s">
        <v>1778</v>
      </c>
    </row>
    <row r="448" spans="1:5" ht="15.75" thickBot="1" x14ac:dyDescent="0.2">
      <c r="A448" s="40">
        <v>427</v>
      </c>
      <c r="B448" s="40" t="s">
        <v>882</v>
      </c>
      <c r="C448" s="40">
        <v>4.25</v>
      </c>
      <c r="D448" s="40">
        <v>5.84</v>
      </c>
      <c r="E448" t="s">
        <v>1779</v>
      </c>
    </row>
    <row r="449" spans="1:5" ht="15.75" thickBot="1" x14ac:dyDescent="0.2">
      <c r="A449" s="40">
        <v>428</v>
      </c>
      <c r="B449" s="40" t="s">
        <v>883</v>
      </c>
      <c r="C449" s="40">
        <v>7.48</v>
      </c>
      <c r="D449" s="40">
        <v>7.76</v>
      </c>
    </row>
    <row r="450" spans="1:5" ht="15.75" thickBot="1" x14ac:dyDescent="0.2">
      <c r="A450" s="40">
        <v>429</v>
      </c>
      <c r="B450" s="40" t="s">
        <v>884</v>
      </c>
      <c r="C450" s="40">
        <v>5.16</v>
      </c>
      <c r="D450" s="40">
        <v>6.57</v>
      </c>
    </row>
    <row r="451" spans="1:5" ht="15.75" thickBot="1" x14ac:dyDescent="0.2">
      <c r="A451" s="40">
        <v>430</v>
      </c>
      <c r="B451" s="40" t="s">
        <v>885</v>
      </c>
      <c r="C451" s="40">
        <v>1.95</v>
      </c>
      <c r="D451" s="40">
        <v>1.73</v>
      </c>
      <c r="E451" t="s">
        <v>1780</v>
      </c>
    </row>
    <row r="452" spans="1:5" ht="15.75" thickBot="1" x14ac:dyDescent="0.2">
      <c r="A452" s="40">
        <v>431</v>
      </c>
      <c r="B452" s="40" t="s">
        <v>886</v>
      </c>
      <c r="C452" s="40">
        <v>7.42</v>
      </c>
      <c r="D452" s="40">
        <v>7.64</v>
      </c>
    </row>
    <row r="453" spans="1:5" ht="15.75" thickBot="1" x14ac:dyDescent="0.2">
      <c r="A453" s="40">
        <v>432</v>
      </c>
      <c r="B453" s="40" t="s">
        <v>887</v>
      </c>
      <c r="C453" s="40">
        <v>2.2000000000000002</v>
      </c>
      <c r="D453" s="40">
        <v>2.0299999999999998</v>
      </c>
    </row>
    <row r="454" spans="1:5" ht="15.75" thickBot="1" x14ac:dyDescent="0.2">
      <c r="A454" s="40">
        <v>433</v>
      </c>
      <c r="B454" s="40" t="s">
        <v>888</v>
      </c>
      <c r="C454" s="40">
        <v>2.2000000000000002</v>
      </c>
      <c r="D454" s="40">
        <v>2.0299999999999998</v>
      </c>
    </row>
    <row r="455" spans="1:5" ht="15.75" thickBot="1" x14ac:dyDescent="0.2">
      <c r="A455" s="40">
        <v>434</v>
      </c>
      <c r="B455" s="40" t="s">
        <v>1789</v>
      </c>
      <c r="C455" s="40">
        <v>2.3199999999999998</v>
      </c>
      <c r="D455" s="40">
        <v>2.52</v>
      </c>
    </row>
    <row r="456" spans="1:5" ht="15.75" thickBot="1" x14ac:dyDescent="0.2">
      <c r="A456" s="40">
        <v>435</v>
      </c>
      <c r="B456" s="40" t="s">
        <v>889</v>
      </c>
      <c r="C456" s="40">
        <v>6.61</v>
      </c>
      <c r="D456" s="40">
        <v>5.81</v>
      </c>
    </row>
    <row r="457" spans="1:5" ht="15.75" thickBot="1" x14ac:dyDescent="0.2">
      <c r="A457" s="40">
        <v>436</v>
      </c>
      <c r="B457" s="40" t="s">
        <v>890</v>
      </c>
      <c r="C457" s="40">
        <v>9.3699999999999992</v>
      </c>
      <c r="D457" s="40">
        <v>7.39</v>
      </c>
    </row>
    <row r="458" spans="1:5" ht="15.75" thickBot="1" x14ac:dyDescent="0.2">
      <c r="A458" s="40">
        <v>437</v>
      </c>
      <c r="B458" s="40" t="s">
        <v>891</v>
      </c>
      <c r="C458" s="40">
        <v>6.61</v>
      </c>
      <c r="D458" s="40">
        <v>5.59</v>
      </c>
    </row>
    <row r="459" spans="1:5" ht="15.75" thickBot="1" x14ac:dyDescent="0.2">
      <c r="A459" s="40">
        <v>438</v>
      </c>
      <c r="B459" s="40" t="s">
        <v>892</v>
      </c>
      <c r="C459" s="40">
        <v>3.75</v>
      </c>
      <c r="D459" s="40">
        <v>4.4400000000000004</v>
      </c>
    </row>
    <row r="460" spans="1:5" ht="15.75" thickBot="1" x14ac:dyDescent="0.2">
      <c r="A460" s="40">
        <v>439</v>
      </c>
      <c r="B460" s="40" t="s">
        <v>893</v>
      </c>
      <c r="C460" s="40">
        <v>9.9</v>
      </c>
      <c r="D460" s="40">
        <v>10.87</v>
      </c>
    </row>
    <row r="461" spans="1:5" ht="15.75" thickBot="1" x14ac:dyDescent="0.2">
      <c r="A461" s="40">
        <v>440</v>
      </c>
      <c r="B461" s="40" t="s">
        <v>894</v>
      </c>
      <c r="C461" s="40">
        <v>11.26</v>
      </c>
      <c r="D461" s="40">
        <v>11.97</v>
      </c>
    </row>
    <row r="462" spans="1:5" ht="15.75" thickBot="1" x14ac:dyDescent="0.2">
      <c r="A462" s="40">
        <v>441</v>
      </c>
      <c r="B462" s="40" t="s">
        <v>895</v>
      </c>
      <c r="C462" s="40">
        <v>7.18</v>
      </c>
      <c r="D462" s="40">
        <v>8.8699999999999992</v>
      </c>
    </row>
    <row r="463" spans="1:5" ht="15.75" thickBot="1" x14ac:dyDescent="0.2">
      <c r="A463" s="40">
        <v>442</v>
      </c>
      <c r="B463" s="40" t="s">
        <v>896</v>
      </c>
      <c r="C463" s="40">
        <v>11.22</v>
      </c>
      <c r="D463" s="40">
        <v>11.76</v>
      </c>
    </row>
    <row r="464" spans="1:5" ht="15.75" thickBot="1" x14ac:dyDescent="0.2">
      <c r="A464" s="40">
        <v>443</v>
      </c>
      <c r="B464" s="40" t="s">
        <v>897</v>
      </c>
      <c r="C464" s="40">
        <v>6.12</v>
      </c>
      <c r="D464" s="40">
        <v>6.23</v>
      </c>
    </row>
    <row r="465" spans="1:4" ht="15.75" thickBot="1" x14ac:dyDescent="0.2">
      <c r="A465" s="40">
        <v>444</v>
      </c>
      <c r="B465" s="40" t="s">
        <v>898</v>
      </c>
      <c r="C465" s="40">
        <v>3.21</v>
      </c>
      <c r="D465" s="40">
        <v>1.55</v>
      </c>
    </row>
    <row r="466" spans="1:4" ht="15.75" thickBot="1" x14ac:dyDescent="0.2">
      <c r="A466" s="40">
        <v>445</v>
      </c>
      <c r="B466" s="40" t="s">
        <v>899</v>
      </c>
      <c r="C466" s="40">
        <v>3.17</v>
      </c>
      <c r="D466" s="40">
        <v>3.32</v>
      </c>
    </row>
    <row r="467" spans="1:4" ht="15.75" thickBot="1" x14ac:dyDescent="0.2">
      <c r="A467" s="40">
        <v>446</v>
      </c>
      <c r="B467" s="40" t="s">
        <v>900</v>
      </c>
      <c r="C467" s="40">
        <v>1.45</v>
      </c>
      <c r="D467" s="40">
        <v>1.53</v>
      </c>
    </row>
    <row r="468" spans="1:4" ht="15.75" thickBot="1" x14ac:dyDescent="0.2">
      <c r="A468" s="40">
        <v>447</v>
      </c>
      <c r="B468" s="40" t="s">
        <v>901</v>
      </c>
      <c r="C468" s="40">
        <v>1.72</v>
      </c>
      <c r="D468" s="40">
        <v>1.53</v>
      </c>
    </row>
    <row r="469" spans="1:4" ht="15.75" thickBot="1" x14ac:dyDescent="0.2">
      <c r="A469" s="40">
        <v>448</v>
      </c>
      <c r="B469" s="40" t="s">
        <v>902</v>
      </c>
      <c r="C469" s="40">
        <v>1.72</v>
      </c>
      <c r="D469" s="40">
        <v>1.53</v>
      </c>
    </row>
    <row r="470" spans="1:4" ht="15.75" thickBot="1" x14ac:dyDescent="0.2">
      <c r="A470" s="40">
        <v>449</v>
      </c>
      <c r="B470" s="40" t="s">
        <v>903</v>
      </c>
      <c r="C470" s="40">
        <v>0.95</v>
      </c>
      <c r="D470" s="40">
        <v>1.01</v>
      </c>
    </row>
    <row r="471" spans="1:4" ht="15.75" thickBot="1" x14ac:dyDescent="0.2">
      <c r="A471" s="40">
        <v>450</v>
      </c>
      <c r="B471" s="40" t="s">
        <v>904</v>
      </c>
      <c r="C471" s="40">
        <v>7.92</v>
      </c>
      <c r="D471" s="40">
        <v>7.99</v>
      </c>
    </row>
    <row r="472" spans="1:4" ht="15.75" thickBot="1" x14ac:dyDescent="0.2">
      <c r="A472" s="40">
        <v>451</v>
      </c>
      <c r="B472" s="40" t="s">
        <v>905</v>
      </c>
      <c r="C472" s="40">
        <v>1.97</v>
      </c>
      <c r="D472" s="40">
        <v>2.36</v>
      </c>
    </row>
    <row r="473" spans="1:4" ht="15.75" thickBot="1" x14ac:dyDescent="0.2">
      <c r="A473" s="40">
        <v>452</v>
      </c>
      <c r="B473" s="40" t="s">
        <v>906</v>
      </c>
      <c r="C473" s="40">
        <v>1.97</v>
      </c>
      <c r="D473" s="40">
        <v>2.36</v>
      </c>
    </row>
    <row r="474" spans="1:4" ht="15.75" thickBot="1" x14ac:dyDescent="0.2">
      <c r="A474" s="40">
        <v>453</v>
      </c>
      <c r="B474" s="40" t="s">
        <v>907</v>
      </c>
      <c r="C474" s="40">
        <v>1.97</v>
      </c>
      <c r="D474" s="40">
        <v>2.36</v>
      </c>
    </row>
    <row r="475" spans="1:4" ht="15.75" thickBot="1" x14ac:dyDescent="0.2">
      <c r="A475" s="40">
        <v>454</v>
      </c>
      <c r="B475" s="40" t="s">
        <v>908</v>
      </c>
      <c r="C475" s="40">
        <v>1.89</v>
      </c>
      <c r="D475" s="40">
        <v>1.95</v>
      </c>
    </row>
    <row r="476" spans="1:4" ht="15.75" thickBot="1" x14ac:dyDescent="0.2">
      <c r="A476" s="40">
        <v>455</v>
      </c>
      <c r="B476" s="40" t="s">
        <v>909</v>
      </c>
      <c r="C476" s="37"/>
      <c r="D476" s="37"/>
    </row>
    <row r="477" spans="1:4" ht="15.75" thickBot="1" x14ac:dyDescent="0.2">
      <c r="A477" s="37"/>
      <c r="B477" s="40" t="s">
        <v>910</v>
      </c>
      <c r="C477" s="40">
        <v>5.34</v>
      </c>
      <c r="D477" s="40">
        <v>5.49</v>
      </c>
    </row>
    <row r="478" spans="1:4" ht="15.75" thickBot="1" x14ac:dyDescent="0.2">
      <c r="A478" s="40">
        <v>456</v>
      </c>
      <c r="B478" s="40" t="s">
        <v>911</v>
      </c>
      <c r="C478" s="40">
        <v>5.34</v>
      </c>
      <c r="D478" s="40">
        <v>5.49</v>
      </c>
    </row>
    <row r="479" spans="1:4" ht="15.75" thickBot="1" x14ac:dyDescent="0.2">
      <c r="A479" s="40">
        <v>457</v>
      </c>
      <c r="B479" s="40" t="s">
        <v>912</v>
      </c>
      <c r="C479" s="37"/>
      <c r="D479" s="37"/>
    </row>
    <row r="480" spans="1:4" ht="15.75" thickBot="1" x14ac:dyDescent="0.2">
      <c r="A480" s="37"/>
      <c r="B480" s="40" t="s">
        <v>910</v>
      </c>
      <c r="C480" s="40">
        <v>6.92</v>
      </c>
      <c r="D480" s="40">
        <v>7.1</v>
      </c>
    </row>
    <row r="481" spans="1:4" ht="15.75" thickBot="1" x14ac:dyDescent="0.2">
      <c r="A481" s="40">
        <v>458</v>
      </c>
      <c r="B481" s="40" t="s">
        <v>913</v>
      </c>
      <c r="C481" s="40">
        <v>6.92</v>
      </c>
      <c r="D481" s="40">
        <v>7.1</v>
      </c>
    </row>
    <row r="482" spans="1:4" ht="15.75" thickBot="1" x14ac:dyDescent="0.2">
      <c r="A482" s="40">
        <v>459</v>
      </c>
      <c r="B482" s="40" t="s">
        <v>914</v>
      </c>
      <c r="C482" s="40">
        <v>4.3099999999999996</v>
      </c>
      <c r="D482" s="40">
        <v>4.43</v>
      </c>
    </row>
    <row r="483" spans="1:4" ht="15.75" thickBot="1" x14ac:dyDescent="0.2">
      <c r="A483" s="40">
        <v>460</v>
      </c>
      <c r="B483" s="40" t="s">
        <v>915</v>
      </c>
      <c r="C483" s="40">
        <v>5.92</v>
      </c>
      <c r="D483" s="40">
        <v>5.68</v>
      </c>
    </row>
    <row r="484" spans="1:4" ht="15.75" thickBot="1" x14ac:dyDescent="0.2">
      <c r="A484" s="40">
        <v>461</v>
      </c>
      <c r="B484" s="40" t="s">
        <v>916</v>
      </c>
      <c r="C484" s="40">
        <v>6.92</v>
      </c>
      <c r="D484" s="40">
        <v>7.1</v>
      </c>
    </row>
    <row r="485" spans="1:4" ht="15.75" thickBot="1" x14ac:dyDescent="0.2">
      <c r="A485" s="40">
        <v>462</v>
      </c>
      <c r="B485" s="40" t="s">
        <v>917</v>
      </c>
      <c r="C485" s="40">
        <v>5.34</v>
      </c>
      <c r="D485" s="40">
        <v>5.49</v>
      </c>
    </row>
    <row r="486" spans="1:4" ht="15.75" thickBot="1" x14ac:dyDescent="0.2">
      <c r="A486" s="40">
        <v>463</v>
      </c>
      <c r="B486" s="40" t="s">
        <v>918</v>
      </c>
      <c r="C486" s="40">
        <v>4.3099999999999996</v>
      </c>
      <c r="D486" s="40">
        <v>4.43</v>
      </c>
    </row>
    <row r="487" spans="1:4" ht="15.75" thickBot="1" x14ac:dyDescent="0.2">
      <c r="A487" s="40">
        <v>464</v>
      </c>
      <c r="B487" s="40" t="s">
        <v>919</v>
      </c>
      <c r="C487" s="40">
        <v>8.39</v>
      </c>
      <c r="D487" s="40">
        <v>7.1</v>
      </c>
    </row>
    <row r="488" spans="1:4" ht="15.75" thickBot="1" x14ac:dyDescent="0.2">
      <c r="A488" s="40">
        <v>465</v>
      </c>
      <c r="B488" s="40" t="s">
        <v>920</v>
      </c>
      <c r="C488" s="40">
        <v>5.92</v>
      </c>
      <c r="D488" s="40">
        <v>5.49</v>
      </c>
    </row>
    <row r="489" spans="1:4" ht="15.75" thickBot="1" x14ac:dyDescent="0.2">
      <c r="A489" s="40">
        <v>466</v>
      </c>
      <c r="B489" s="40" t="s">
        <v>921</v>
      </c>
      <c r="C489" s="37"/>
      <c r="D489" s="37"/>
    </row>
    <row r="490" spans="1:4" ht="15.75" thickBot="1" x14ac:dyDescent="0.2">
      <c r="A490" s="37"/>
      <c r="B490" s="40" t="s">
        <v>922</v>
      </c>
      <c r="C490" s="40">
        <v>4.32</v>
      </c>
      <c r="D490" s="40">
        <v>4.4400000000000004</v>
      </c>
    </row>
    <row r="491" spans="1:4" ht="15.75" thickBot="1" x14ac:dyDescent="0.2">
      <c r="A491" s="40">
        <v>467</v>
      </c>
      <c r="B491" s="40" t="s">
        <v>923</v>
      </c>
      <c r="C491" s="40">
        <v>3.36</v>
      </c>
      <c r="D491" s="40">
        <v>4.43</v>
      </c>
    </row>
    <row r="492" spans="1:4" ht="30.75" thickBot="1" x14ac:dyDescent="0.2">
      <c r="A492" s="40">
        <v>468</v>
      </c>
      <c r="B492" s="40" t="s">
        <v>924</v>
      </c>
      <c r="C492" s="40">
        <v>9.89</v>
      </c>
      <c r="D492" s="40">
        <v>10.15</v>
      </c>
    </row>
    <row r="493" spans="1:4" ht="30.75" thickBot="1" x14ac:dyDescent="0.2">
      <c r="A493" s="40">
        <v>469</v>
      </c>
      <c r="B493" s="40" t="s">
        <v>925</v>
      </c>
      <c r="C493" s="40">
        <v>7.35</v>
      </c>
      <c r="D493" s="40">
        <v>7.55</v>
      </c>
    </row>
    <row r="494" spans="1:4" ht="30.75" thickBot="1" x14ac:dyDescent="0.2">
      <c r="A494" s="40">
        <v>470</v>
      </c>
      <c r="B494" s="40" t="s">
        <v>926</v>
      </c>
      <c r="C494" s="40">
        <v>9.8000000000000007</v>
      </c>
      <c r="D494" s="40">
        <v>10.08</v>
      </c>
    </row>
    <row r="495" spans="1:4" ht="15.75" thickBot="1" x14ac:dyDescent="0.2">
      <c r="A495" s="40">
        <v>471</v>
      </c>
      <c r="B495" s="40" t="s">
        <v>927</v>
      </c>
      <c r="C495" s="40">
        <v>9.01</v>
      </c>
      <c r="D495" s="40">
        <v>9.26</v>
      </c>
    </row>
    <row r="496" spans="1:4" ht="15.75" thickBot="1" x14ac:dyDescent="0.2">
      <c r="A496" s="40">
        <v>472</v>
      </c>
      <c r="B496" s="40" t="s">
        <v>928</v>
      </c>
      <c r="C496" s="40">
        <v>9.01</v>
      </c>
      <c r="D496" s="40">
        <v>9.26</v>
      </c>
    </row>
    <row r="497" spans="1:4" ht="15.75" thickBot="1" x14ac:dyDescent="0.2">
      <c r="A497" s="40">
        <v>473</v>
      </c>
      <c r="B497" s="40" t="s">
        <v>929</v>
      </c>
      <c r="C497" s="40">
        <v>9.89</v>
      </c>
      <c r="D497" s="40">
        <v>10.15</v>
      </c>
    </row>
    <row r="498" spans="1:4" ht="15.75" thickBot="1" x14ac:dyDescent="0.2">
      <c r="A498" s="40">
        <v>474</v>
      </c>
      <c r="B498" s="40" t="s">
        <v>930</v>
      </c>
      <c r="C498" s="40">
        <v>7.35</v>
      </c>
      <c r="D498" s="40">
        <v>7.55</v>
      </c>
    </row>
    <row r="499" spans="1:4" ht="15.75" thickBot="1" x14ac:dyDescent="0.2">
      <c r="A499" s="40">
        <v>475</v>
      </c>
      <c r="B499" s="40" t="s">
        <v>931</v>
      </c>
      <c r="C499" s="40">
        <v>9.89</v>
      </c>
      <c r="D499" s="40">
        <v>10.15</v>
      </c>
    </row>
    <row r="500" spans="1:4" ht="15.75" thickBot="1" x14ac:dyDescent="0.2">
      <c r="A500" s="40">
        <v>476</v>
      </c>
      <c r="B500" s="40" t="s">
        <v>932</v>
      </c>
      <c r="C500" s="40">
        <v>7.35</v>
      </c>
      <c r="D500" s="40">
        <v>7.55</v>
      </c>
    </row>
    <row r="501" spans="1:4" ht="15.75" thickBot="1" x14ac:dyDescent="0.2">
      <c r="A501" s="40">
        <v>477</v>
      </c>
      <c r="B501" s="40" t="s">
        <v>933</v>
      </c>
      <c r="C501" s="40">
        <v>9.8000000000000007</v>
      </c>
      <c r="D501" s="40">
        <v>10.08</v>
      </c>
    </row>
    <row r="502" spans="1:4" ht="15.75" thickBot="1" x14ac:dyDescent="0.2">
      <c r="A502" s="40">
        <v>478</v>
      </c>
      <c r="B502" s="40" t="s">
        <v>934</v>
      </c>
      <c r="C502" s="40">
        <v>7.35</v>
      </c>
      <c r="D502" s="40">
        <v>7.55</v>
      </c>
    </row>
    <row r="503" spans="1:4" ht="15.75" thickBot="1" x14ac:dyDescent="0.2">
      <c r="A503" s="40">
        <v>479</v>
      </c>
      <c r="B503" s="40" t="s">
        <v>935</v>
      </c>
      <c r="C503" s="40">
        <v>8.25</v>
      </c>
      <c r="D503" s="40">
        <v>9.26</v>
      </c>
    </row>
    <row r="504" spans="1:4" ht="15.75" thickBot="1" x14ac:dyDescent="0.2">
      <c r="A504" s="40">
        <v>480</v>
      </c>
      <c r="B504" s="40" t="s">
        <v>936</v>
      </c>
      <c r="C504" s="40">
        <v>8.86</v>
      </c>
      <c r="D504" s="40">
        <v>9.26</v>
      </c>
    </row>
    <row r="505" spans="1:4" ht="15.75" thickBot="1" x14ac:dyDescent="0.2">
      <c r="A505" s="40">
        <v>481</v>
      </c>
      <c r="B505" s="40" t="s">
        <v>937</v>
      </c>
      <c r="C505" s="40">
        <v>8.86</v>
      </c>
      <c r="D505" s="40">
        <v>9.26</v>
      </c>
    </row>
    <row r="506" spans="1:4" ht="15.75" thickBot="1" x14ac:dyDescent="0.2">
      <c r="A506" s="40">
        <v>482</v>
      </c>
      <c r="B506" s="40" t="s">
        <v>938</v>
      </c>
      <c r="C506" s="40">
        <v>5.48</v>
      </c>
      <c r="D506" s="40">
        <v>5.76</v>
      </c>
    </row>
    <row r="507" spans="1:4" ht="15.75" thickBot="1" x14ac:dyDescent="0.2">
      <c r="A507" s="40">
        <v>483</v>
      </c>
      <c r="B507" s="40" t="s">
        <v>939</v>
      </c>
      <c r="C507" s="40">
        <v>2.83</v>
      </c>
      <c r="D507" s="40">
        <v>2.97</v>
      </c>
    </row>
    <row r="508" spans="1:4" ht="15.75" thickBot="1" x14ac:dyDescent="0.2">
      <c r="A508" s="40">
        <v>484</v>
      </c>
      <c r="B508" s="40" t="s">
        <v>940</v>
      </c>
      <c r="C508" s="37"/>
      <c r="D508" s="37"/>
    </row>
    <row r="509" spans="1:4" ht="15.75" thickBot="1" x14ac:dyDescent="0.2">
      <c r="A509" s="37"/>
      <c r="B509" s="40" t="s">
        <v>941</v>
      </c>
      <c r="C509" s="40">
        <v>2.83</v>
      </c>
      <c r="D509" s="40">
        <v>2.97</v>
      </c>
    </row>
    <row r="510" spans="1:4" ht="15.75" thickBot="1" x14ac:dyDescent="0.2">
      <c r="A510" s="40">
        <v>485</v>
      </c>
      <c r="B510" s="40" t="s">
        <v>942</v>
      </c>
      <c r="C510" s="40">
        <v>3.26</v>
      </c>
      <c r="D510" s="40">
        <v>3.34</v>
      </c>
    </row>
    <row r="511" spans="1:4" ht="15.75" thickBot="1" x14ac:dyDescent="0.2">
      <c r="A511" s="40">
        <v>486</v>
      </c>
      <c r="B511" s="40" t="s">
        <v>943</v>
      </c>
      <c r="C511" s="40">
        <v>1.53</v>
      </c>
      <c r="D511" s="40">
        <v>1.37</v>
      </c>
    </row>
    <row r="512" spans="1:4" ht="15.75" thickBot="1" x14ac:dyDescent="0.2">
      <c r="A512" s="40">
        <v>487</v>
      </c>
      <c r="B512" s="40" t="s">
        <v>944</v>
      </c>
      <c r="C512" s="40">
        <v>5.48</v>
      </c>
      <c r="D512" s="40">
        <v>7.07</v>
      </c>
    </row>
    <row r="513" spans="1:4" ht="15.75" thickBot="1" x14ac:dyDescent="0.2">
      <c r="A513" s="40">
        <v>488</v>
      </c>
      <c r="B513" s="40" t="s">
        <v>945</v>
      </c>
      <c r="C513" s="40">
        <v>2.04</v>
      </c>
      <c r="D513" s="40">
        <v>2.12</v>
      </c>
    </row>
    <row r="514" spans="1:4" ht="15.75" thickBot="1" x14ac:dyDescent="0.2">
      <c r="A514" s="40">
        <v>489</v>
      </c>
      <c r="B514" s="40" t="s">
        <v>946</v>
      </c>
      <c r="C514" s="40">
        <v>1.78</v>
      </c>
      <c r="D514" s="40">
        <v>2.12</v>
      </c>
    </row>
    <row r="515" spans="1:4" ht="15.75" thickBot="1" x14ac:dyDescent="0.2">
      <c r="A515" s="40">
        <v>490</v>
      </c>
      <c r="B515" s="40" t="s">
        <v>947</v>
      </c>
      <c r="C515" s="40">
        <v>5.98</v>
      </c>
      <c r="D515" s="40">
        <v>6.15</v>
      </c>
    </row>
    <row r="516" spans="1:4" ht="15.75" thickBot="1" x14ac:dyDescent="0.2">
      <c r="A516" s="40">
        <v>491</v>
      </c>
      <c r="B516" s="40" t="s">
        <v>948</v>
      </c>
      <c r="C516" s="40">
        <v>4.5999999999999996</v>
      </c>
      <c r="D516" s="40">
        <v>4.7300000000000004</v>
      </c>
    </row>
    <row r="517" spans="1:4" ht="15.75" thickBot="1" x14ac:dyDescent="0.2">
      <c r="A517" s="40">
        <v>492</v>
      </c>
      <c r="B517" s="40" t="s">
        <v>949</v>
      </c>
      <c r="C517" s="40">
        <v>3.77</v>
      </c>
      <c r="D517" s="40">
        <v>3.88</v>
      </c>
    </row>
    <row r="518" spans="1:4" ht="15.75" thickBot="1" x14ac:dyDescent="0.2">
      <c r="A518" s="40">
        <v>493</v>
      </c>
      <c r="B518" s="40" t="s">
        <v>950</v>
      </c>
      <c r="C518" s="40">
        <v>4.5999999999999996</v>
      </c>
      <c r="D518" s="40">
        <v>4.7300000000000004</v>
      </c>
    </row>
    <row r="519" spans="1:4" ht="15.75" thickBot="1" x14ac:dyDescent="0.2">
      <c r="A519" s="40">
        <v>494</v>
      </c>
      <c r="B519" s="40" t="s">
        <v>951</v>
      </c>
      <c r="C519" s="40">
        <v>4.5999999999999996</v>
      </c>
      <c r="D519" s="40">
        <v>4.7300000000000004</v>
      </c>
    </row>
    <row r="520" spans="1:4" ht="15.75" thickBot="1" x14ac:dyDescent="0.2">
      <c r="A520" s="40">
        <v>495</v>
      </c>
      <c r="B520" s="40" t="s">
        <v>952</v>
      </c>
      <c r="C520" s="37"/>
      <c r="D520" s="37"/>
    </row>
    <row r="521" spans="1:4" ht="15.75" thickBot="1" x14ac:dyDescent="0.2">
      <c r="A521" s="37"/>
      <c r="B521" s="40" t="s">
        <v>953</v>
      </c>
      <c r="C521" s="37"/>
      <c r="D521" s="37"/>
    </row>
    <row r="522" spans="1:4" ht="15.75" thickBot="1" x14ac:dyDescent="0.2">
      <c r="A522" s="37"/>
      <c r="B522" s="40" t="s">
        <v>954</v>
      </c>
      <c r="C522" s="40">
        <v>4.5999999999999996</v>
      </c>
      <c r="D522" s="40">
        <v>4.7300000000000004</v>
      </c>
    </row>
    <row r="523" spans="1:4" ht="15.75" thickBot="1" x14ac:dyDescent="0.2">
      <c r="A523" s="40">
        <v>496</v>
      </c>
      <c r="B523" s="40" t="s">
        <v>955</v>
      </c>
      <c r="C523" s="40">
        <v>5.98</v>
      </c>
      <c r="D523" s="40">
        <v>6.15</v>
      </c>
    </row>
    <row r="524" spans="1:4" ht="15.75" thickBot="1" x14ac:dyDescent="0.2">
      <c r="A524" s="40">
        <v>497</v>
      </c>
      <c r="B524" s="40" t="s">
        <v>956</v>
      </c>
      <c r="C524" s="37"/>
      <c r="D524" s="37"/>
    </row>
    <row r="525" spans="1:4" ht="15.75" thickBot="1" x14ac:dyDescent="0.2">
      <c r="A525" s="37"/>
      <c r="B525" s="40" t="s">
        <v>957</v>
      </c>
      <c r="C525" s="40">
        <v>3.77</v>
      </c>
      <c r="D525" s="40">
        <v>3.88</v>
      </c>
    </row>
    <row r="526" spans="1:4" ht="15.75" thickBot="1" x14ac:dyDescent="0.2">
      <c r="A526" s="40">
        <v>498</v>
      </c>
      <c r="B526" s="40" t="s">
        <v>958</v>
      </c>
      <c r="C526" s="40">
        <v>5.35</v>
      </c>
      <c r="D526" s="40">
        <v>4.92</v>
      </c>
    </row>
    <row r="527" spans="1:4" ht="15.75" thickBot="1" x14ac:dyDescent="0.2">
      <c r="A527" s="40">
        <v>499</v>
      </c>
      <c r="B527" s="40" t="s">
        <v>959</v>
      </c>
      <c r="C527" s="37"/>
      <c r="D527" s="37"/>
    </row>
    <row r="528" spans="1:4" ht="15.75" thickBot="1" x14ac:dyDescent="0.2">
      <c r="A528" s="37"/>
      <c r="B528" s="40" t="s">
        <v>960</v>
      </c>
      <c r="C528" s="40">
        <v>8.64</v>
      </c>
      <c r="D528" s="40">
        <v>8.8800000000000008</v>
      </c>
    </row>
    <row r="529" spans="1:4" ht="15.75" thickBot="1" x14ac:dyDescent="0.2">
      <c r="A529" s="40">
        <v>500</v>
      </c>
      <c r="B529" s="40" t="s">
        <v>961</v>
      </c>
      <c r="C529" s="37"/>
      <c r="D529" s="37"/>
    </row>
    <row r="530" spans="1:4" ht="15.75" thickBot="1" x14ac:dyDescent="0.2">
      <c r="A530" s="37"/>
      <c r="B530" s="40" t="s">
        <v>960</v>
      </c>
      <c r="C530" s="40">
        <v>6.44</v>
      </c>
      <c r="D530" s="40">
        <v>6.62</v>
      </c>
    </row>
    <row r="531" spans="1:4" ht="15.75" thickBot="1" x14ac:dyDescent="0.2">
      <c r="A531" s="40">
        <v>501</v>
      </c>
      <c r="B531" s="40" t="s">
        <v>962</v>
      </c>
      <c r="C531" s="37"/>
      <c r="D531" s="37"/>
    </row>
    <row r="532" spans="1:4" ht="15.75" thickBot="1" x14ac:dyDescent="0.2">
      <c r="A532" s="37"/>
      <c r="B532" s="40" t="s">
        <v>960</v>
      </c>
      <c r="C532" s="40">
        <v>8.65</v>
      </c>
      <c r="D532" s="40">
        <v>8.9</v>
      </c>
    </row>
    <row r="533" spans="1:4" ht="15.75" thickBot="1" x14ac:dyDescent="0.2">
      <c r="A533" s="40">
        <v>502</v>
      </c>
      <c r="B533" s="40" t="s">
        <v>963</v>
      </c>
      <c r="C533" s="40">
        <v>7.91</v>
      </c>
      <c r="D533" s="40">
        <v>8.1300000000000008</v>
      </c>
    </row>
    <row r="534" spans="1:4" ht="15.75" thickBot="1" x14ac:dyDescent="0.2">
      <c r="A534" s="40">
        <v>503</v>
      </c>
      <c r="B534" s="40" t="s">
        <v>964</v>
      </c>
      <c r="C534" s="40">
        <v>8.65</v>
      </c>
      <c r="D534" s="40">
        <v>8.9</v>
      </c>
    </row>
    <row r="535" spans="1:4" ht="15.75" thickBot="1" x14ac:dyDescent="0.2">
      <c r="A535" s="40">
        <v>504</v>
      </c>
      <c r="B535" s="40" t="s">
        <v>965</v>
      </c>
      <c r="C535" s="40">
        <v>8.0299999999999994</v>
      </c>
      <c r="D535" s="40">
        <v>8.1300000000000008</v>
      </c>
    </row>
    <row r="536" spans="1:4" ht="15.75" thickBot="1" x14ac:dyDescent="0.2">
      <c r="A536" s="40">
        <v>505</v>
      </c>
      <c r="B536" s="40" t="s">
        <v>966</v>
      </c>
      <c r="C536" s="40">
        <v>8.0299999999999994</v>
      </c>
      <c r="D536" s="40">
        <v>8.1300000000000008</v>
      </c>
    </row>
    <row r="537" spans="1:4" ht="15.75" thickBot="1" x14ac:dyDescent="0.2">
      <c r="A537" s="40">
        <v>506</v>
      </c>
      <c r="B537" s="40" t="s">
        <v>967</v>
      </c>
      <c r="C537" s="40">
        <v>8.0299999999999994</v>
      </c>
      <c r="D537" s="40">
        <v>8.1300000000000008</v>
      </c>
    </row>
    <row r="538" spans="1:4" ht="15.75" thickBot="1" x14ac:dyDescent="0.2">
      <c r="A538" s="40">
        <v>507</v>
      </c>
      <c r="B538" s="40" t="s">
        <v>968</v>
      </c>
      <c r="C538" s="40">
        <v>4.96</v>
      </c>
      <c r="D538" s="40">
        <v>4.9000000000000004</v>
      </c>
    </row>
    <row r="539" spans="1:4" ht="15.75" thickBot="1" x14ac:dyDescent="0.2">
      <c r="A539" s="40">
        <v>508</v>
      </c>
      <c r="B539" s="40" t="s">
        <v>969</v>
      </c>
      <c r="C539" s="40">
        <v>2.56</v>
      </c>
      <c r="D539" s="40">
        <v>2.69</v>
      </c>
    </row>
    <row r="540" spans="1:4" ht="15.75" thickBot="1" x14ac:dyDescent="0.2">
      <c r="A540" s="40">
        <v>509</v>
      </c>
      <c r="B540" s="40" t="s">
        <v>970</v>
      </c>
      <c r="C540" s="40">
        <v>4.6100000000000003</v>
      </c>
      <c r="D540" s="40">
        <v>3.06</v>
      </c>
    </row>
    <row r="541" spans="1:4" ht="15.75" thickBot="1" x14ac:dyDescent="0.2">
      <c r="A541" s="40">
        <v>510</v>
      </c>
      <c r="B541" s="40" t="s">
        <v>971</v>
      </c>
      <c r="C541" s="40">
        <v>4.6100000000000003</v>
      </c>
      <c r="D541" s="40">
        <v>3.06</v>
      </c>
    </row>
    <row r="542" spans="1:4" ht="15.75" thickBot="1" x14ac:dyDescent="0.2">
      <c r="A542" s="40">
        <v>511</v>
      </c>
      <c r="B542" s="40" t="s">
        <v>972</v>
      </c>
      <c r="C542" s="40">
        <v>4.6100000000000003</v>
      </c>
      <c r="D542" s="40">
        <v>3.06</v>
      </c>
    </row>
    <row r="543" spans="1:4" ht="15.75" thickBot="1" x14ac:dyDescent="0.2">
      <c r="A543" s="40">
        <v>512</v>
      </c>
      <c r="B543" s="40" t="s">
        <v>973</v>
      </c>
      <c r="C543" s="40">
        <v>4.96</v>
      </c>
      <c r="D543" s="40">
        <v>6.95</v>
      </c>
    </row>
    <row r="544" spans="1:4" ht="15.75" thickBot="1" x14ac:dyDescent="0.2">
      <c r="A544" s="40">
        <v>513</v>
      </c>
      <c r="B544" s="40" t="s">
        <v>974</v>
      </c>
      <c r="C544" s="40">
        <v>1.63</v>
      </c>
      <c r="D544" s="40">
        <v>1.9</v>
      </c>
    </row>
    <row r="545" spans="1:4" ht="15.75" thickBot="1" x14ac:dyDescent="0.2">
      <c r="A545" s="40">
        <v>514</v>
      </c>
      <c r="B545" s="40" t="s">
        <v>975</v>
      </c>
      <c r="C545" s="40">
        <v>5.35</v>
      </c>
      <c r="D545" s="40">
        <v>5.49</v>
      </c>
    </row>
    <row r="546" spans="1:4" ht="15.75" thickBot="1" x14ac:dyDescent="0.2">
      <c r="A546" s="40">
        <v>515</v>
      </c>
      <c r="B546" s="40" t="s">
        <v>976</v>
      </c>
      <c r="C546" s="40">
        <v>4.1100000000000003</v>
      </c>
      <c r="D546" s="40">
        <v>4.2300000000000004</v>
      </c>
    </row>
    <row r="547" spans="1:4" ht="15.75" thickBot="1" x14ac:dyDescent="0.2">
      <c r="A547" s="40">
        <v>516</v>
      </c>
      <c r="B547" s="40" t="s">
        <v>977</v>
      </c>
      <c r="C547" s="40">
        <v>3.38</v>
      </c>
      <c r="D547" s="40">
        <v>3.49</v>
      </c>
    </row>
    <row r="548" spans="1:4" ht="15.75" thickBot="1" x14ac:dyDescent="0.2">
      <c r="A548" s="40">
        <v>517</v>
      </c>
      <c r="B548" s="40" t="s">
        <v>978</v>
      </c>
      <c r="C548" s="40">
        <v>4.1100000000000003</v>
      </c>
      <c r="D548" s="40">
        <v>4.2300000000000004</v>
      </c>
    </row>
    <row r="549" spans="1:4" ht="15.75" thickBot="1" x14ac:dyDescent="0.2">
      <c r="A549" s="40">
        <v>518</v>
      </c>
      <c r="B549" s="40" t="s">
        <v>979</v>
      </c>
      <c r="C549" s="40">
        <v>3.38</v>
      </c>
      <c r="D549" s="40">
        <v>3.49</v>
      </c>
    </row>
    <row r="550" spans="1:4" ht="15.75" thickBot="1" x14ac:dyDescent="0.2">
      <c r="A550" s="40">
        <v>519</v>
      </c>
      <c r="B550" s="40" t="s">
        <v>980</v>
      </c>
      <c r="C550" s="37"/>
      <c r="D550" s="37"/>
    </row>
    <row r="551" spans="1:4" ht="15.75" thickBot="1" x14ac:dyDescent="0.2">
      <c r="A551" s="37"/>
      <c r="B551" s="40" t="s">
        <v>981</v>
      </c>
      <c r="C551" s="40">
        <v>5.35</v>
      </c>
      <c r="D551" s="40">
        <v>5.49</v>
      </c>
    </row>
    <row r="552" spans="1:4" ht="15.75" thickBot="1" x14ac:dyDescent="0.2">
      <c r="A552" s="40">
        <v>520</v>
      </c>
      <c r="B552" s="40" t="s">
        <v>982</v>
      </c>
      <c r="C552" s="40">
        <v>4.9000000000000004</v>
      </c>
      <c r="D552" s="40">
        <v>4.4000000000000004</v>
      </c>
    </row>
    <row r="553" spans="1:4" ht="15.75" thickBot="1" x14ac:dyDescent="0.2">
      <c r="A553" s="40">
        <v>521</v>
      </c>
      <c r="B553" s="40" t="s">
        <v>983</v>
      </c>
      <c r="C553" s="37"/>
      <c r="D553" s="37"/>
    </row>
    <row r="554" spans="1:4" ht="15.75" thickBot="1" x14ac:dyDescent="0.2">
      <c r="A554" s="37"/>
      <c r="B554" s="40" t="s">
        <v>960</v>
      </c>
      <c r="C554" s="40">
        <v>7.74</v>
      </c>
      <c r="D554" s="40">
        <v>7.95</v>
      </c>
    </row>
    <row r="555" spans="1:4" ht="15.75" thickBot="1" x14ac:dyDescent="0.2">
      <c r="A555" s="40">
        <v>522</v>
      </c>
      <c r="B555" s="40" t="s">
        <v>984</v>
      </c>
      <c r="C555" s="37"/>
      <c r="D555" s="37"/>
    </row>
    <row r="556" spans="1:4" ht="15.75" thickBot="1" x14ac:dyDescent="0.2">
      <c r="A556" s="37"/>
      <c r="B556" s="40" t="s">
        <v>960</v>
      </c>
      <c r="C556" s="40">
        <v>5.78</v>
      </c>
      <c r="D556" s="40">
        <v>5.94</v>
      </c>
    </row>
    <row r="557" spans="1:4" ht="15.75" thickBot="1" x14ac:dyDescent="0.2">
      <c r="A557" s="40">
        <v>523</v>
      </c>
      <c r="B557" s="40" t="s">
        <v>985</v>
      </c>
      <c r="C557" s="37"/>
      <c r="D557" s="37"/>
    </row>
    <row r="558" spans="1:4" ht="15.75" thickBot="1" x14ac:dyDescent="0.2">
      <c r="A558" s="37"/>
      <c r="B558" s="40" t="s">
        <v>960</v>
      </c>
      <c r="C558" s="40">
        <v>7.79</v>
      </c>
      <c r="D558" s="40">
        <v>8.02</v>
      </c>
    </row>
    <row r="559" spans="1:4" ht="15.75" thickBot="1" x14ac:dyDescent="0.2">
      <c r="A559" s="40">
        <v>524</v>
      </c>
      <c r="B559" s="40" t="s">
        <v>986</v>
      </c>
      <c r="C559" s="37"/>
      <c r="D559" s="37"/>
    </row>
    <row r="560" spans="1:4" ht="15.75" thickBot="1" x14ac:dyDescent="0.2">
      <c r="A560" s="37"/>
      <c r="B560" s="40" t="s">
        <v>987</v>
      </c>
      <c r="C560" s="40">
        <v>7.79</v>
      </c>
      <c r="D560" s="40">
        <v>8.02</v>
      </c>
    </row>
    <row r="561" spans="1:4" ht="15.75" thickBot="1" x14ac:dyDescent="0.2">
      <c r="A561" s="40">
        <v>525</v>
      </c>
      <c r="B561" s="40" t="s">
        <v>988</v>
      </c>
      <c r="C561" s="40">
        <v>7.33</v>
      </c>
      <c r="D561" s="40">
        <v>7.3</v>
      </c>
    </row>
    <row r="562" spans="1:4" ht="15.75" thickBot="1" x14ac:dyDescent="0.2">
      <c r="A562" s="40">
        <v>526</v>
      </c>
      <c r="B562" s="40" t="s">
        <v>989</v>
      </c>
      <c r="C562" s="40">
        <v>7.33</v>
      </c>
      <c r="D562" s="40">
        <v>7.3</v>
      </c>
    </row>
    <row r="563" spans="1:4" ht="15.75" thickBot="1" x14ac:dyDescent="0.2">
      <c r="A563" s="40">
        <v>527</v>
      </c>
      <c r="B563" s="40" t="s">
        <v>990</v>
      </c>
      <c r="C563" s="40">
        <v>7.33</v>
      </c>
      <c r="D563" s="40">
        <v>7.3</v>
      </c>
    </row>
    <row r="564" spans="1:4" ht="15.75" thickBot="1" x14ac:dyDescent="0.2">
      <c r="A564" s="40">
        <v>528</v>
      </c>
      <c r="B564" s="40" t="s">
        <v>991</v>
      </c>
      <c r="C564" s="40">
        <v>7.33</v>
      </c>
      <c r="D564" s="40">
        <v>7.3</v>
      </c>
    </row>
    <row r="565" spans="1:4" ht="15.75" thickBot="1" x14ac:dyDescent="0.2">
      <c r="A565" s="40">
        <v>529</v>
      </c>
      <c r="B565" s="40" t="s">
        <v>992</v>
      </c>
      <c r="C565" s="40">
        <v>4.53</v>
      </c>
      <c r="D565" s="40">
        <v>4.3899999999999997</v>
      </c>
    </row>
    <row r="566" spans="1:4" ht="15.75" thickBot="1" x14ac:dyDescent="0.2">
      <c r="A566" s="40">
        <v>530</v>
      </c>
      <c r="B566" s="40" t="s">
        <v>993</v>
      </c>
      <c r="C566" s="40">
        <v>2.33</v>
      </c>
      <c r="D566" s="40">
        <v>2.4500000000000002</v>
      </c>
    </row>
    <row r="567" spans="1:4" ht="15.75" thickBot="1" x14ac:dyDescent="0.2">
      <c r="A567" s="40">
        <v>531</v>
      </c>
      <c r="B567" s="40" t="s">
        <v>994</v>
      </c>
      <c r="C567" s="40">
        <v>2.69</v>
      </c>
      <c r="D567" s="40">
        <v>2.78</v>
      </c>
    </row>
    <row r="568" spans="1:4" ht="15.75" thickBot="1" x14ac:dyDescent="0.2">
      <c r="A568" s="40">
        <v>532</v>
      </c>
      <c r="B568" s="40" t="s">
        <v>995</v>
      </c>
      <c r="C568" s="40">
        <v>3.76</v>
      </c>
      <c r="D568" s="40">
        <v>3.89</v>
      </c>
    </row>
    <row r="569" spans="1:4" ht="15.75" thickBot="1" x14ac:dyDescent="0.2">
      <c r="A569" s="40">
        <v>533</v>
      </c>
      <c r="B569" s="40" t="s">
        <v>996</v>
      </c>
      <c r="C569" s="37"/>
      <c r="D569" s="37"/>
    </row>
    <row r="570" spans="1:4" ht="15.75" thickBot="1" x14ac:dyDescent="0.2">
      <c r="A570" s="37"/>
      <c r="B570" s="40" t="s">
        <v>942</v>
      </c>
      <c r="C570" s="40">
        <v>4.2</v>
      </c>
      <c r="D570" s="40">
        <v>2.78</v>
      </c>
    </row>
    <row r="571" spans="1:4" ht="15.75" thickBot="1" x14ac:dyDescent="0.2">
      <c r="A571" s="40">
        <v>534</v>
      </c>
      <c r="B571" s="40" t="s">
        <v>997</v>
      </c>
      <c r="C571" s="40">
        <v>5.54</v>
      </c>
      <c r="D571" s="40">
        <v>4.99</v>
      </c>
    </row>
    <row r="572" spans="1:4" ht="15.75" thickBot="1" x14ac:dyDescent="0.2">
      <c r="A572" s="40">
        <v>535</v>
      </c>
      <c r="B572" s="40" t="s">
        <v>998</v>
      </c>
      <c r="C572" s="40">
        <v>5.54</v>
      </c>
      <c r="D572" s="40">
        <v>4.99</v>
      </c>
    </row>
    <row r="573" spans="1:4" ht="15.75" thickBot="1" x14ac:dyDescent="0.2">
      <c r="A573" s="40">
        <v>536</v>
      </c>
      <c r="B573" s="40" t="s">
        <v>999</v>
      </c>
      <c r="C573" s="40">
        <v>5.54</v>
      </c>
      <c r="D573" s="40">
        <v>4.99</v>
      </c>
    </row>
    <row r="574" spans="1:4" ht="15.75" thickBot="1" x14ac:dyDescent="0.2">
      <c r="A574" s="40">
        <v>537</v>
      </c>
      <c r="B574" s="40" t="s">
        <v>1000</v>
      </c>
      <c r="C574" s="40">
        <v>4.53</v>
      </c>
      <c r="D574" s="40">
        <v>6.02</v>
      </c>
    </row>
    <row r="575" spans="1:4" ht="15.75" thickBot="1" x14ac:dyDescent="0.2">
      <c r="A575" s="40">
        <v>538</v>
      </c>
      <c r="B575" s="40" t="s">
        <v>1001</v>
      </c>
      <c r="C575" s="40">
        <v>1.5</v>
      </c>
      <c r="D575" s="40">
        <v>1.74</v>
      </c>
    </row>
    <row r="576" spans="1:4" ht="15.75" thickBot="1" x14ac:dyDescent="0.2">
      <c r="A576" s="40">
        <v>539</v>
      </c>
      <c r="B576" s="40" t="s">
        <v>1002</v>
      </c>
      <c r="C576" s="40">
        <v>4.8</v>
      </c>
      <c r="D576" s="40">
        <v>4.93</v>
      </c>
    </row>
    <row r="577" spans="1:4" ht="15.75" thickBot="1" x14ac:dyDescent="0.2">
      <c r="A577" s="40">
        <v>540</v>
      </c>
      <c r="B577" s="40" t="s">
        <v>1003</v>
      </c>
      <c r="C577" s="40">
        <v>3.67</v>
      </c>
      <c r="D577" s="40">
        <v>3.78</v>
      </c>
    </row>
    <row r="578" spans="1:4" ht="15.75" thickBot="1" x14ac:dyDescent="0.2">
      <c r="A578" s="40">
        <v>541</v>
      </c>
      <c r="B578" s="40" t="s">
        <v>1004</v>
      </c>
      <c r="C578" s="40">
        <v>3.03</v>
      </c>
      <c r="D578" s="40">
        <v>3.13</v>
      </c>
    </row>
    <row r="579" spans="1:4" ht="15.75" thickBot="1" x14ac:dyDescent="0.2">
      <c r="A579" s="40">
        <v>542</v>
      </c>
      <c r="B579" s="40" t="s">
        <v>1005</v>
      </c>
      <c r="C579" s="40">
        <v>4.5</v>
      </c>
      <c r="D579" s="40">
        <v>3.95</v>
      </c>
    </row>
    <row r="580" spans="1:4" ht="15.75" thickBot="1" x14ac:dyDescent="0.2">
      <c r="A580" s="40">
        <v>543</v>
      </c>
      <c r="B580" s="40" t="s">
        <v>1006</v>
      </c>
      <c r="C580" s="37"/>
      <c r="D580" s="37"/>
    </row>
    <row r="581" spans="1:4" ht="15.75" thickBot="1" x14ac:dyDescent="0.2">
      <c r="A581" s="37"/>
      <c r="B581" s="40" t="s">
        <v>960</v>
      </c>
      <c r="C581" s="40">
        <v>6.94</v>
      </c>
      <c r="D581" s="40">
        <v>7.13</v>
      </c>
    </row>
    <row r="582" spans="1:4" ht="15.75" thickBot="1" x14ac:dyDescent="0.2">
      <c r="A582" s="40">
        <v>544</v>
      </c>
      <c r="B582" s="40" t="s">
        <v>1007</v>
      </c>
      <c r="C582" s="37"/>
      <c r="D582" s="37"/>
    </row>
    <row r="583" spans="1:4" ht="15.75" thickBot="1" x14ac:dyDescent="0.2">
      <c r="A583" s="37"/>
      <c r="B583" s="40" t="s">
        <v>960</v>
      </c>
      <c r="C583" s="40">
        <v>5.2</v>
      </c>
      <c r="D583" s="40">
        <v>5.35</v>
      </c>
    </row>
    <row r="584" spans="1:4" ht="15.75" thickBot="1" x14ac:dyDescent="0.2">
      <c r="A584" s="40">
        <v>545</v>
      </c>
      <c r="B584" s="40" t="s">
        <v>1008</v>
      </c>
      <c r="C584" s="37"/>
      <c r="D584" s="37"/>
    </row>
    <row r="585" spans="1:4" ht="15.75" thickBot="1" x14ac:dyDescent="0.2">
      <c r="A585" s="37"/>
      <c r="B585" s="40" t="s">
        <v>960</v>
      </c>
      <c r="C585" s="40">
        <v>7.04</v>
      </c>
      <c r="D585" s="40">
        <v>7.24</v>
      </c>
    </row>
    <row r="586" spans="1:4" ht="15.75" thickBot="1" x14ac:dyDescent="0.2">
      <c r="A586" s="40">
        <v>546</v>
      </c>
      <c r="B586" s="40" t="s">
        <v>1009</v>
      </c>
      <c r="C586" s="40">
        <v>6.75</v>
      </c>
      <c r="D586" s="40">
        <v>6.57</v>
      </c>
    </row>
    <row r="587" spans="1:4" ht="15.75" thickBot="1" x14ac:dyDescent="0.2">
      <c r="A587" s="40">
        <v>547</v>
      </c>
      <c r="B587" s="40" t="s">
        <v>1010</v>
      </c>
      <c r="C587" s="40">
        <v>2.17</v>
      </c>
      <c r="D587" s="40">
        <v>2.25</v>
      </c>
    </row>
    <row r="588" spans="1:4" ht="15.75" thickBot="1" x14ac:dyDescent="0.2">
      <c r="A588" s="40">
        <v>548</v>
      </c>
      <c r="B588" s="40" t="s">
        <v>1011</v>
      </c>
      <c r="C588" s="40">
        <v>3.45</v>
      </c>
      <c r="D588" s="40">
        <v>3.57</v>
      </c>
    </row>
    <row r="589" spans="1:4" ht="15.75" thickBot="1" x14ac:dyDescent="0.2">
      <c r="A589" s="40">
        <v>549</v>
      </c>
      <c r="B589" s="40" t="s">
        <v>1012</v>
      </c>
      <c r="C589" s="37"/>
      <c r="D589" s="37"/>
    </row>
    <row r="590" spans="1:4" ht="15.75" thickBot="1" x14ac:dyDescent="0.2">
      <c r="A590" s="37"/>
      <c r="B590" s="40" t="s">
        <v>942</v>
      </c>
      <c r="C590" s="40">
        <v>3.86</v>
      </c>
      <c r="D590" s="40">
        <v>2.5499999999999998</v>
      </c>
    </row>
    <row r="591" spans="1:4" ht="15.75" thickBot="1" x14ac:dyDescent="0.2">
      <c r="A591" s="40">
        <v>550</v>
      </c>
      <c r="B591" s="40" t="s">
        <v>1013</v>
      </c>
      <c r="C591" s="40">
        <v>5.08</v>
      </c>
      <c r="D591" s="40">
        <v>4.58</v>
      </c>
    </row>
    <row r="592" spans="1:4" ht="15.75" thickBot="1" x14ac:dyDescent="0.2">
      <c r="A592" s="40">
        <v>551</v>
      </c>
      <c r="B592" s="40" t="s">
        <v>1014</v>
      </c>
      <c r="C592" s="40">
        <v>5.08</v>
      </c>
      <c r="D592" s="40">
        <v>4.58</v>
      </c>
    </row>
    <row r="593" spans="1:4" ht="15.75" thickBot="1" x14ac:dyDescent="0.2">
      <c r="A593" s="40">
        <v>552</v>
      </c>
      <c r="B593" s="40" t="s">
        <v>1015</v>
      </c>
      <c r="C593" s="40">
        <v>4.88</v>
      </c>
      <c r="D593" s="40">
        <v>4.8099999999999996</v>
      </c>
    </row>
    <row r="594" spans="1:4" ht="30.75" thickBot="1" x14ac:dyDescent="0.2">
      <c r="A594" s="40">
        <v>553</v>
      </c>
      <c r="B594" s="40" t="s">
        <v>1016</v>
      </c>
      <c r="C594" s="40">
        <v>1.53</v>
      </c>
      <c r="D594" s="40">
        <v>1.6</v>
      </c>
    </row>
    <row r="595" spans="1:4" ht="15.75" thickBot="1" x14ac:dyDescent="0.2">
      <c r="A595" s="40">
        <v>554</v>
      </c>
      <c r="B595" s="40" t="s">
        <v>1017</v>
      </c>
      <c r="C595" s="40">
        <v>4.32</v>
      </c>
      <c r="D595" s="40">
        <v>4.45</v>
      </c>
    </row>
    <row r="596" spans="1:4" ht="15.75" thickBot="1" x14ac:dyDescent="0.2">
      <c r="A596" s="40">
        <v>555</v>
      </c>
      <c r="B596" s="40" t="s">
        <v>1018</v>
      </c>
      <c r="C596" s="40">
        <v>3.3</v>
      </c>
      <c r="D596" s="40">
        <v>3.4</v>
      </c>
    </row>
    <row r="597" spans="1:4" ht="15.75" thickBot="1" x14ac:dyDescent="0.2">
      <c r="A597" s="40">
        <v>556</v>
      </c>
      <c r="B597" s="40" t="s">
        <v>1019</v>
      </c>
      <c r="C597" s="40">
        <v>2.75</v>
      </c>
      <c r="D597" s="40">
        <v>2.84</v>
      </c>
    </row>
    <row r="598" spans="1:4" ht="15.75" thickBot="1" x14ac:dyDescent="0.2">
      <c r="A598" s="40">
        <v>557</v>
      </c>
      <c r="B598" s="40" t="s">
        <v>1020</v>
      </c>
      <c r="C598" s="40">
        <v>3.46</v>
      </c>
      <c r="D598" s="40">
        <v>3.56</v>
      </c>
    </row>
    <row r="599" spans="1:4" ht="15.75" thickBot="1" x14ac:dyDescent="0.2">
      <c r="A599" s="40">
        <v>558</v>
      </c>
      <c r="B599" s="40" t="s">
        <v>1021</v>
      </c>
      <c r="C599" s="37"/>
      <c r="D599" s="37"/>
    </row>
    <row r="600" spans="1:4" ht="15.75" thickBot="1" x14ac:dyDescent="0.2">
      <c r="A600" s="37"/>
      <c r="B600" s="40" t="s">
        <v>960</v>
      </c>
      <c r="C600" s="40">
        <v>6.31</v>
      </c>
      <c r="D600" s="40">
        <v>6.49</v>
      </c>
    </row>
    <row r="601" spans="1:4" ht="15.75" thickBot="1" x14ac:dyDescent="0.2">
      <c r="A601" s="40">
        <v>559</v>
      </c>
      <c r="B601" s="40" t="s">
        <v>1022</v>
      </c>
      <c r="C601" s="37"/>
      <c r="D601" s="37"/>
    </row>
    <row r="602" spans="1:4" ht="15.75" thickBot="1" x14ac:dyDescent="0.2">
      <c r="A602" s="37"/>
      <c r="B602" s="40" t="s">
        <v>960</v>
      </c>
      <c r="C602" s="40">
        <v>4.75</v>
      </c>
      <c r="D602" s="40">
        <v>4.8899999999999997</v>
      </c>
    </row>
    <row r="603" spans="1:4" ht="15.75" thickBot="1" x14ac:dyDescent="0.2">
      <c r="A603" s="40">
        <v>560</v>
      </c>
      <c r="B603" s="40" t="s">
        <v>1023</v>
      </c>
      <c r="C603" s="37"/>
      <c r="D603" s="37"/>
    </row>
    <row r="604" spans="1:4" ht="15.75" thickBot="1" x14ac:dyDescent="0.2">
      <c r="A604" s="37"/>
      <c r="B604" s="40" t="s">
        <v>960</v>
      </c>
      <c r="C604" s="40">
        <v>6.44</v>
      </c>
      <c r="D604" s="40">
        <v>6.63</v>
      </c>
    </row>
    <row r="605" spans="1:4" ht="15.75" thickBot="1" x14ac:dyDescent="0.2">
      <c r="A605" s="40">
        <v>561</v>
      </c>
      <c r="B605" s="40" t="s">
        <v>1024</v>
      </c>
      <c r="C605" s="40">
        <v>5.84</v>
      </c>
      <c r="D605" s="40">
        <v>6</v>
      </c>
    </row>
    <row r="606" spans="1:4" ht="15.75" thickBot="1" x14ac:dyDescent="0.2">
      <c r="A606" s="40">
        <v>562</v>
      </c>
      <c r="B606" s="40" t="s">
        <v>1025</v>
      </c>
      <c r="C606" s="40">
        <v>2.0099999999999998</v>
      </c>
      <c r="D606" s="40">
        <v>2.09</v>
      </c>
    </row>
    <row r="607" spans="1:4" ht="15.75" thickBot="1" x14ac:dyDescent="0.2">
      <c r="A607" s="40">
        <v>563</v>
      </c>
      <c r="B607" s="40" t="s">
        <v>1026</v>
      </c>
      <c r="C607" s="40">
        <v>3.19</v>
      </c>
      <c r="D607" s="40">
        <v>3.3</v>
      </c>
    </row>
    <row r="608" spans="1:4" ht="15.75" thickBot="1" x14ac:dyDescent="0.2">
      <c r="A608" s="40">
        <v>564</v>
      </c>
      <c r="B608" s="40" t="s">
        <v>1027</v>
      </c>
      <c r="C608" s="40">
        <v>3.93</v>
      </c>
      <c r="D608" s="40">
        <v>3.8</v>
      </c>
    </row>
    <row r="609" spans="1:4" ht="30.75" thickBot="1" x14ac:dyDescent="0.2">
      <c r="A609" s="40">
        <v>565</v>
      </c>
      <c r="B609" s="40" t="s">
        <v>1028</v>
      </c>
      <c r="C609" s="40">
        <v>1.42</v>
      </c>
      <c r="D609" s="40">
        <v>1.48</v>
      </c>
    </row>
    <row r="610" spans="1:4" ht="15.75" thickBot="1" x14ac:dyDescent="0.2">
      <c r="A610" s="40">
        <v>566</v>
      </c>
      <c r="B610" s="40" t="s">
        <v>1029</v>
      </c>
      <c r="C610" s="40">
        <v>3.15</v>
      </c>
      <c r="D610" s="40">
        <v>3.25</v>
      </c>
    </row>
    <row r="611" spans="1:4" ht="15.75" thickBot="1" x14ac:dyDescent="0.2">
      <c r="A611" s="40">
        <v>567</v>
      </c>
      <c r="B611" s="40" t="s">
        <v>1030</v>
      </c>
      <c r="C611" s="40">
        <v>3.93</v>
      </c>
      <c r="D611" s="40">
        <v>4.04</v>
      </c>
    </row>
    <row r="612" spans="1:4" ht="15.75" thickBot="1" x14ac:dyDescent="0.2">
      <c r="A612" s="40">
        <v>568</v>
      </c>
      <c r="B612" s="40" t="s">
        <v>1031</v>
      </c>
      <c r="C612" s="40">
        <v>3</v>
      </c>
      <c r="D612" s="40">
        <v>3.09</v>
      </c>
    </row>
    <row r="613" spans="1:4" ht="15.75" thickBot="1" x14ac:dyDescent="0.2">
      <c r="A613" s="40">
        <v>569</v>
      </c>
      <c r="B613" s="40" t="s">
        <v>1032</v>
      </c>
      <c r="C613" s="40">
        <v>2.5099999999999998</v>
      </c>
      <c r="D613" s="40">
        <v>2.59</v>
      </c>
    </row>
    <row r="614" spans="1:4" ht="15.75" thickBot="1" x14ac:dyDescent="0.2">
      <c r="A614" s="40">
        <v>570</v>
      </c>
      <c r="B614" s="40" t="s">
        <v>1033</v>
      </c>
      <c r="C614" s="40">
        <v>5.35</v>
      </c>
      <c r="D614" s="40">
        <v>5.5</v>
      </c>
    </row>
    <row r="615" spans="1:4" ht="15.75" thickBot="1" x14ac:dyDescent="0.2">
      <c r="A615" s="40">
        <v>571</v>
      </c>
      <c r="B615" s="40" t="s">
        <v>1034</v>
      </c>
      <c r="C615" s="37"/>
      <c r="D615" s="37"/>
    </row>
    <row r="616" spans="1:4" ht="15.75" thickBot="1" x14ac:dyDescent="0.2">
      <c r="A616" s="37"/>
      <c r="B616" s="40" t="s">
        <v>960</v>
      </c>
      <c r="C616" s="40">
        <v>5.77</v>
      </c>
      <c r="D616" s="40">
        <v>5.94</v>
      </c>
    </row>
    <row r="617" spans="1:4" ht="15.75" thickBot="1" x14ac:dyDescent="0.2">
      <c r="A617" s="40">
        <v>572</v>
      </c>
      <c r="B617" s="40" t="s">
        <v>1035</v>
      </c>
      <c r="C617" s="37"/>
      <c r="D617" s="37"/>
    </row>
    <row r="618" spans="1:4" ht="15.75" thickBot="1" x14ac:dyDescent="0.2">
      <c r="A618" s="37"/>
      <c r="B618" s="40" t="s">
        <v>960</v>
      </c>
      <c r="C618" s="40">
        <v>4.3499999999999996</v>
      </c>
      <c r="D618" s="40">
        <v>4.47</v>
      </c>
    </row>
    <row r="619" spans="1:4" ht="15.75" thickBot="1" x14ac:dyDescent="0.2">
      <c r="A619" s="40">
        <v>573</v>
      </c>
      <c r="B619" s="40" t="s">
        <v>1036</v>
      </c>
      <c r="C619" s="37"/>
      <c r="D619" s="37"/>
    </row>
    <row r="620" spans="1:4" ht="15.75" thickBot="1" x14ac:dyDescent="0.2">
      <c r="A620" s="37"/>
      <c r="B620" s="40" t="s">
        <v>960</v>
      </c>
      <c r="C620" s="40">
        <v>5.92</v>
      </c>
      <c r="D620" s="40">
        <v>6.1</v>
      </c>
    </row>
    <row r="621" spans="1:4" ht="15.75" thickBot="1" x14ac:dyDescent="0.2">
      <c r="A621" s="40">
        <v>574</v>
      </c>
      <c r="B621" s="40" t="s">
        <v>1037</v>
      </c>
      <c r="C621" s="40">
        <v>1.87</v>
      </c>
      <c r="D621" s="40">
        <v>1.94</v>
      </c>
    </row>
    <row r="622" spans="1:4" ht="15.75" thickBot="1" x14ac:dyDescent="0.2">
      <c r="A622" s="40">
        <v>575</v>
      </c>
      <c r="B622" s="40" t="s">
        <v>1038</v>
      </c>
      <c r="C622" s="40">
        <v>2.97</v>
      </c>
      <c r="D622" s="40">
        <v>3.06</v>
      </c>
    </row>
    <row r="623" spans="1:4" ht="15.75" thickBot="1" x14ac:dyDescent="0.2">
      <c r="A623" s="40">
        <v>576</v>
      </c>
      <c r="B623" s="40" t="s">
        <v>1039</v>
      </c>
      <c r="C623" s="40">
        <v>3.35</v>
      </c>
      <c r="D623" s="40">
        <v>3.2</v>
      </c>
    </row>
    <row r="624" spans="1:4" ht="30.75" thickBot="1" x14ac:dyDescent="0.2">
      <c r="A624" s="40">
        <v>577</v>
      </c>
      <c r="B624" s="40" t="s">
        <v>1040</v>
      </c>
      <c r="C624" s="40">
        <v>1.32</v>
      </c>
      <c r="D624" s="40">
        <v>1.38</v>
      </c>
    </row>
    <row r="625" spans="1:4" ht="15.75" thickBot="1" x14ac:dyDescent="0.2">
      <c r="A625" s="40">
        <v>578</v>
      </c>
      <c r="B625" s="40" t="s">
        <v>1041</v>
      </c>
      <c r="C625" s="40">
        <v>3.6</v>
      </c>
      <c r="D625" s="40">
        <v>3.71</v>
      </c>
    </row>
    <row r="626" spans="1:4" ht="15.75" thickBot="1" x14ac:dyDescent="0.2">
      <c r="A626" s="40">
        <v>579</v>
      </c>
      <c r="B626" s="40" t="s">
        <v>1042</v>
      </c>
      <c r="C626" s="40">
        <v>2.74</v>
      </c>
      <c r="D626" s="40">
        <v>2.83</v>
      </c>
    </row>
    <row r="627" spans="1:4" ht="15.75" thickBot="1" x14ac:dyDescent="0.2">
      <c r="A627" s="40">
        <v>580</v>
      </c>
      <c r="B627" s="40" t="s">
        <v>1043</v>
      </c>
      <c r="C627" s="40">
        <v>2.2999999999999998</v>
      </c>
      <c r="D627" s="40">
        <v>2.38</v>
      </c>
    </row>
    <row r="628" spans="1:4" ht="15.75" thickBot="1" x14ac:dyDescent="0.2">
      <c r="A628" s="40">
        <v>581</v>
      </c>
      <c r="B628" s="40" t="s">
        <v>1044</v>
      </c>
      <c r="C628" s="40">
        <v>2.88</v>
      </c>
      <c r="D628" s="40">
        <v>2.97</v>
      </c>
    </row>
    <row r="629" spans="1:4" ht="15.75" thickBot="1" x14ac:dyDescent="0.2">
      <c r="A629" s="40">
        <v>582</v>
      </c>
      <c r="B629" s="40" t="s">
        <v>1045</v>
      </c>
      <c r="C629" s="37"/>
      <c r="D629" s="37"/>
    </row>
    <row r="630" spans="1:4" ht="15.75" thickBot="1" x14ac:dyDescent="0.2">
      <c r="A630" s="37"/>
      <c r="B630" s="40" t="s">
        <v>960</v>
      </c>
      <c r="C630" s="40">
        <v>5.31</v>
      </c>
      <c r="D630" s="40">
        <v>5.46</v>
      </c>
    </row>
    <row r="631" spans="1:4" ht="15.75" thickBot="1" x14ac:dyDescent="0.2">
      <c r="A631" s="40">
        <v>583</v>
      </c>
      <c r="B631" s="40" t="s">
        <v>1046</v>
      </c>
      <c r="C631" s="37"/>
      <c r="D631" s="37"/>
    </row>
    <row r="632" spans="1:4" ht="15.75" thickBot="1" x14ac:dyDescent="0.2">
      <c r="A632" s="37"/>
      <c r="B632" s="40" t="s">
        <v>960</v>
      </c>
      <c r="C632" s="40">
        <v>4.01</v>
      </c>
      <c r="D632" s="40">
        <v>4.13</v>
      </c>
    </row>
    <row r="633" spans="1:4" ht="15.75" thickBot="1" x14ac:dyDescent="0.2">
      <c r="A633" s="40">
        <v>584</v>
      </c>
      <c r="B633" s="40" t="s">
        <v>1047</v>
      </c>
      <c r="C633" s="37"/>
      <c r="D633" s="37"/>
    </row>
    <row r="634" spans="1:4" ht="15.75" thickBot="1" x14ac:dyDescent="0.2">
      <c r="A634" s="37"/>
      <c r="B634" s="40" t="s">
        <v>960</v>
      </c>
      <c r="C634" s="40">
        <v>5.47</v>
      </c>
      <c r="D634" s="40">
        <v>5.63</v>
      </c>
    </row>
    <row r="635" spans="1:4" ht="15.75" thickBot="1" x14ac:dyDescent="0.2">
      <c r="A635" s="40">
        <v>585</v>
      </c>
      <c r="B635" s="40" t="s">
        <v>1048</v>
      </c>
      <c r="C635" s="40">
        <v>4.93</v>
      </c>
      <c r="D635" s="40">
        <v>5.07</v>
      </c>
    </row>
    <row r="636" spans="1:4" ht="15.75" thickBot="1" x14ac:dyDescent="0.2">
      <c r="A636" s="40">
        <v>586</v>
      </c>
      <c r="B636" s="40" t="s">
        <v>1049</v>
      </c>
      <c r="C636" s="40">
        <v>1.75</v>
      </c>
      <c r="D636" s="40">
        <v>1.82</v>
      </c>
    </row>
    <row r="637" spans="1:4" ht="15.75" thickBot="1" x14ac:dyDescent="0.2">
      <c r="A637" s="40">
        <v>587</v>
      </c>
      <c r="B637" s="40" t="s">
        <v>1050</v>
      </c>
      <c r="C637" s="40">
        <v>2.77</v>
      </c>
      <c r="D637" s="40">
        <v>2.86</v>
      </c>
    </row>
    <row r="638" spans="1:4" ht="15.75" thickBot="1" x14ac:dyDescent="0.2">
      <c r="A638" s="40">
        <v>588</v>
      </c>
      <c r="B638" s="40" t="s">
        <v>1051</v>
      </c>
      <c r="C638" s="40">
        <v>2.96</v>
      </c>
      <c r="D638" s="40">
        <v>2.79</v>
      </c>
    </row>
    <row r="639" spans="1:4" ht="30.75" thickBot="1" x14ac:dyDescent="0.2">
      <c r="A639" s="40">
        <v>589</v>
      </c>
      <c r="B639" s="40" t="s">
        <v>1052</v>
      </c>
      <c r="C639" s="40">
        <v>1.24</v>
      </c>
      <c r="D639" s="40">
        <v>1.3</v>
      </c>
    </row>
    <row r="640" spans="1:4" ht="15.75" thickBot="1" x14ac:dyDescent="0.2">
      <c r="A640" s="40">
        <v>590</v>
      </c>
      <c r="B640" s="40" t="s">
        <v>1053</v>
      </c>
      <c r="C640" s="40">
        <v>2.71</v>
      </c>
      <c r="D640" s="40">
        <v>2.79</v>
      </c>
    </row>
    <row r="641" spans="1:4" ht="15.75" thickBot="1" x14ac:dyDescent="0.2">
      <c r="A641" s="40">
        <v>591</v>
      </c>
      <c r="B641" s="40" t="s">
        <v>1054</v>
      </c>
      <c r="C641" s="40">
        <v>4.63</v>
      </c>
      <c r="D641" s="40">
        <v>4.7699999999999996</v>
      </c>
    </row>
    <row r="642" spans="1:4" ht="15.75" thickBot="1" x14ac:dyDescent="0.2">
      <c r="A642" s="40">
        <v>592</v>
      </c>
      <c r="B642" s="40" t="s">
        <v>1055</v>
      </c>
      <c r="C642" s="40">
        <v>1.64</v>
      </c>
      <c r="D642" s="40">
        <v>1.7</v>
      </c>
    </row>
    <row r="643" spans="1:4" ht="15.75" thickBot="1" x14ac:dyDescent="0.2">
      <c r="A643" s="40">
        <v>593</v>
      </c>
      <c r="B643" s="40" t="s">
        <v>1056</v>
      </c>
      <c r="C643" s="40">
        <v>2.6</v>
      </c>
      <c r="D643" s="40">
        <v>2.68</v>
      </c>
    </row>
    <row r="644" spans="1:4" ht="30.75" thickBot="1" x14ac:dyDescent="0.2">
      <c r="A644" s="40">
        <v>594</v>
      </c>
      <c r="B644" s="40" t="s">
        <v>1057</v>
      </c>
      <c r="C644" s="40">
        <v>1.17</v>
      </c>
      <c r="D644" s="40">
        <v>1.23</v>
      </c>
    </row>
    <row r="645" spans="1:4" ht="15.75" thickBot="1" x14ac:dyDescent="0.2">
      <c r="A645" s="40">
        <v>595</v>
      </c>
      <c r="B645" s="40" t="s">
        <v>1058</v>
      </c>
      <c r="C645" s="40">
        <v>2.5499999999999998</v>
      </c>
      <c r="D645" s="40">
        <v>2.63</v>
      </c>
    </row>
    <row r="646" spans="1:4" ht="15.75" thickBot="1" x14ac:dyDescent="0.2">
      <c r="A646" s="40">
        <v>596</v>
      </c>
      <c r="B646" s="40" t="s">
        <v>1059</v>
      </c>
      <c r="C646" s="40">
        <v>4.37</v>
      </c>
      <c r="D646" s="40">
        <v>4.49</v>
      </c>
    </row>
    <row r="647" spans="1:4" ht="15.75" thickBot="1" x14ac:dyDescent="0.2">
      <c r="A647" s="40">
        <v>597</v>
      </c>
      <c r="B647" s="40" t="s">
        <v>1060</v>
      </c>
      <c r="C647" s="40">
        <v>1.55</v>
      </c>
      <c r="D647" s="40">
        <v>1.61</v>
      </c>
    </row>
    <row r="648" spans="1:4" ht="15.75" thickBot="1" x14ac:dyDescent="0.2">
      <c r="A648" s="40">
        <v>598</v>
      </c>
      <c r="B648" s="40" t="s">
        <v>1061</v>
      </c>
      <c r="C648" s="40">
        <v>2.4500000000000002</v>
      </c>
      <c r="D648" s="40">
        <v>2.5299999999999998</v>
      </c>
    </row>
    <row r="649" spans="1:4" ht="30.75" thickBot="1" x14ac:dyDescent="0.2">
      <c r="A649" s="40">
        <v>599</v>
      </c>
      <c r="B649" s="40" t="s">
        <v>1062</v>
      </c>
      <c r="C649" s="40">
        <v>1.1100000000000001</v>
      </c>
      <c r="D649" s="40">
        <v>1.1599999999999999</v>
      </c>
    </row>
    <row r="650" spans="1:4" ht="15.75" thickBot="1" x14ac:dyDescent="0.2">
      <c r="A650" s="40">
        <v>600</v>
      </c>
      <c r="B650" s="40" t="s">
        <v>1063</v>
      </c>
      <c r="C650" s="40">
        <v>2.42</v>
      </c>
      <c r="D650" s="40">
        <v>2.4900000000000002</v>
      </c>
    </row>
    <row r="651" spans="1:4" ht="15.75" thickBot="1" x14ac:dyDescent="0.2">
      <c r="A651" s="40">
        <v>601</v>
      </c>
      <c r="B651" s="40" t="s">
        <v>1064</v>
      </c>
      <c r="C651" s="40">
        <v>4.13</v>
      </c>
      <c r="D651" s="40">
        <v>4.25</v>
      </c>
    </row>
    <row r="652" spans="1:4" ht="15.75" thickBot="1" x14ac:dyDescent="0.2">
      <c r="A652" s="40">
        <v>602</v>
      </c>
      <c r="B652" s="40" t="s">
        <v>1065</v>
      </c>
      <c r="C652" s="40">
        <v>1.46</v>
      </c>
      <c r="D652" s="40">
        <v>1.52</v>
      </c>
    </row>
    <row r="653" spans="1:4" ht="15.75" thickBot="1" x14ac:dyDescent="0.2">
      <c r="A653" s="40">
        <v>603</v>
      </c>
      <c r="B653" s="40" t="s">
        <v>1066</v>
      </c>
      <c r="C653" s="40">
        <v>2.31</v>
      </c>
      <c r="D653" s="40">
        <v>2.39</v>
      </c>
    </row>
    <row r="654" spans="1:4" ht="30.75" thickBot="1" x14ac:dyDescent="0.2">
      <c r="A654" s="40">
        <v>604</v>
      </c>
      <c r="B654" s="40" t="s">
        <v>1067</v>
      </c>
      <c r="C654" s="40">
        <v>1.05</v>
      </c>
      <c r="D654" s="40">
        <v>1.1000000000000001</v>
      </c>
    </row>
    <row r="655" spans="1:4" ht="15.75" thickBot="1" x14ac:dyDescent="0.2">
      <c r="A655" s="40">
        <v>605</v>
      </c>
      <c r="B655" s="40" t="s">
        <v>1068</v>
      </c>
      <c r="C655" s="40">
        <v>2.29</v>
      </c>
      <c r="D655" s="40">
        <v>2.36</v>
      </c>
    </row>
    <row r="656" spans="1:4" ht="15.75" thickBot="1" x14ac:dyDescent="0.2">
      <c r="A656" s="40">
        <v>606</v>
      </c>
      <c r="B656" s="40" t="s">
        <v>1069</v>
      </c>
      <c r="C656" s="40">
        <v>3.92</v>
      </c>
      <c r="D656" s="40">
        <v>4.04</v>
      </c>
    </row>
    <row r="657" spans="1:4" ht="15.75" thickBot="1" x14ac:dyDescent="0.2">
      <c r="A657" s="40">
        <v>607</v>
      </c>
      <c r="B657" s="40" t="s">
        <v>1070</v>
      </c>
      <c r="C657" s="40">
        <v>1.39</v>
      </c>
      <c r="D657" s="40">
        <v>1.44</v>
      </c>
    </row>
    <row r="658" spans="1:4" ht="15.75" thickBot="1" x14ac:dyDescent="0.2">
      <c r="A658" s="40">
        <v>608</v>
      </c>
      <c r="B658" s="40" t="s">
        <v>1071</v>
      </c>
      <c r="C658" s="40">
        <v>2.19</v>
      </c>
      <c r="D658" s="40">
        <v>2.2599999999999998</v>
      </c>
    </row>
    <row r="659" spans="1:4" ht="30.75" thickBot="1" x14ac:dyDescent="0.2">
      <c r="A659" s="40">
        <v>609</v>
      </c>
      <c r="B659" s="40" t="s">
        <v>1072</v>
      </c>
      <c r="C659" s="40">
        <v>1</v>
      </c>
      <c r="D659" s="40">
        <v>1.05</v>
      </c>
    </row>
    <row r="660" spans="1:4" ht="15.75" thickBot="1" x14ac:dyDescent="0.2">
      <c r="A660" s="40">
        <v>610</v>
      </c>
      <c r="B660" s="40" t="s">
        <v>1073</v>
      </c>
      <c r="C660" s="40">
        <v>2.1800000000000002</v>
      </c>
      <c r="D660" s="40">
        <v>2.25</v>
      </c>
    </row>
    <row r="661" spans="1:4" ht="15.75" thickBot="1" x14ac:dyDescent="0.2">
      <c r="A661" s="40">
        <v>611</v>
      </c>
      <c r="B661" s="40" t="s">
        <v>1074</v>
      </c>
      <c r="C661" s="40">
        <v>3.73</v>
      </c>
      <c r="D661" s="40">
        <v>3.84</v>
      </c>
    </row>
    <row r="662" spans="1:4" ht="15.75" thickBot="1" x14ac:dyDescent="0.2">
      <c r="A662" s="40">
        <v>612</v>
      </c>
      <c r="B662" s="40" t="s">
        <v>1075</v>
      </c>
      <c r="C662" s="40">
        <v>1.32</v>
      </c>
      <c r="D662" s="40">
        <v>1.37</v>
      </c>
    </row>
    <row r="663" spans="1:4" ht="15.75" thickBot="1" x14ac:dyDescent="0.2">
      <c r="A663" s="40">
        <v>613</v>
      </c>
      <c r="B663" s="40" t="s">
        <v>1076</v>
      </c>
      <c r="C663" s="40">
        <v>2.08</v>
      </c>
      <c r="D663" s="40">
        <v>2.15</v>
      </c>
    </row>
    <row r="664" spans="1:4" ht="30.75" thickBot="1" x14ac:dyDescent="0.2">
      <c r="A664" s="40">
        <v>614</v>
      </c>
      <c r="B664" s="40" t="s">
        <v>1077</v>
      </c>
      <c r="C664" s="40">
        <v>0.96</v>
      </c>
      <c r="D664" s="40">
        <v>1</v>
      </c>
    </row>
    <row r="665" spans="1:4" ht="15.75" thickBot="1" x14ac:dyDescent="0.2">
      <c r="A665" s="40">
        <v>615</v>
      </c>
      <c r="B665" s="40" t="s">
        <v>1078</v>
      </c>
      <c r="C665" s="40">
        <v>2.08</v>
      </c>
      <c r="D665" s="40">
        <v>2.14</v>
      </c>
    </row>
    <row r="666" spans="1:4" ht="15.75" thickBot="1" x14ac:dyDescent="0.2">
      <c r="A666" s="40">
        <v>616</v>
      </c>
      <c r="B666" s="40" t="s">
        <v>1079</v>
      </c>
      <c r="C666" s="40">
        <v>3.56</v>
      </c>
      <c r="D666" s="40">
        <v>3.66</v>
      </c>
    </row>
    <row r="667" spans="1:4" ht="15.75" thickBot="1" x14ac:dyDescent="0.2">
      <c r="A667" s="40">
        <v>617</v>
      </c>
      <c r="B667" s="40" t="s">
        <v>1080</v>
      </c>
      <c r="C667" s="40">
        <v>1.26</v>
      </c>
      <c r="D667" s="40">
        <v>1.31</v>
      </c>
    </row>
    <row r="668" spans="1:4" ht="15.75" thickBot="1" x14ac:dyDescent="0.2">
      <c r="A668" s="40">
        <v>618</v>
      </c>
      <c r="B668" s="40" t="s">
        <v>1081</v>
      </c>
      <c r="C668" s="40">
        <v>1.98</v>
      </c>
      <c r="D668" s="40">
        <v>2.0499999999999998</v>
      </c>
    </row>
    <row r="669" spans="1:4" ht="15.75" thickBot="1" x14ac:dyDescent="0.2">
      <c r="A669" s="37"/>
      <c r="B669" s="37"/>
      <c r="C669" s="37"/>
      <c r="D669" s="37"/>
    </row>
    <row r="670" spans="1:4" s="24" customFormat="1" ht="15.75" thickBot="1" x14ac:dyDescent="0.2">
      <c r="A670" s="41"/>
      <c r="B670" s="42" t="s">
        <v>1697</v>
      </c>
      <c r="C670" s="44" t="s">
        <v>1699</v>
      </c>
      <c r="D670" s="41"/>
    </row>
    <row r="671" spans="1:4" ht="15.75" thickBot="1" x14ac:dyDescent="0.2">
      <c r="A671" s="37"/>
      <c r="B671" s="37"/>
      <c r="C671" s="37"/>
      <c r="D671" s="37"/>
    </row>
    <row r="672" spans="1:4" s="24" customFormat="1" ht="15.75" thickBot="1" x14ac:dyDescent="0.2">
      <c r="A672" s="41"/>
      <c r="B672" s="42" t="s">
        <v>1082</v>
      </c>
      <c r="C672" s="44" t="s">
        <v>1700</v>
      </c>
      <c r="D672" s="41"/>
    </row>
    <row r="673" spans="1:4" ht="15.75" thickBot="1" x14ac:dyDescent="0.2">
      <c r="A673" s="40">
        <v>619</v>
      </c>
      <c r="B673" s="40" t="s">
        <v>1083</v>
      </c>
      <c r="C673" s="40">
        <v>0.71</v>
      </c>
      <c r="D673" s="40">
        <v>0.67</v>
      </c>
    </row>
    <row r="674" spans="1:4" ht="15.75" thickBot="1" x14ac:dyDescent="0.2">
      <c r="A674" s="40">
        <v>620</v>
      </c>
      <c r="B674" s="40" t="s">
        <v>1084</v>
      </c>
      <c r="C674" s="40">
        <v>1.69</v>
      </c>
      <c r="D674" s="40">
        <v>1.53</v>
      </c>
    </row>
    <row r="675" spans="1:4" ht="15.75" thickBot="1" x14ac:dyDescent="0.2">
      <c r="A675" s="40">
        <v>621</v>
      </c>
      <c r="B675" s="40" t="s">
        <v>1085</v>
      </c>
      <c r="C675" s="40">
        <v>0.71</v>
      </c>
      <c r="D675" s="40">
        <v>0.61</v>
      </c>
    </row>
    <row r="676" spans="1:4" ht="15.75" thickBot="1" x14ac:dyDescent="0.2">
      <c r="A676" s="40">
        <v>622</v>
      </c>
      <c r="B676" s="40" t="s">
        <v>1086</v>
      </c>
      <c r="C676" s="40">
        <v>2.74</v>
      </c>
      <c r="D676" s="40">
        <v>2.5</v>
      </c>
    </row>
    <row r="677" spans="1:4" ht="15.75" thickBot="1" x14ac:dyDescent="0.2">
      <c r="A677" s="40">
        <v>623</v>
      </c>
      <c r="B677" s="40" t="s">
        <v>1087</v>
      </c>
      <c r="C677" s="40">
        <v>2.2400000000000002</v>
      </c>
      <c r="D677" s="40">
        <v>2.5099999999999998</v>
      </c>
    </row>
    <row r="678" spans="1:4" ht="15.75" thickBot="1" x14ac:dyDescent="0.2">
      <c r="A678" s="40">
        <v>624</v>
      </c>
      <c r="B678" s="40" t="s">
        <v>1088</v>
      </c>
      <c r="C678" s="40">
        <v>3.34</v>
      </c>
      <c r="D678" s="40">
        <v>2.88</v>
      </c>
    </row>
    <row r="679" spans="1:4" ht="15.75" thickBot="1" x14ac:dyDescent="0.2">
      <c r="A679" s="40">
        <v>625</v>
      </c>
      <c r="B679" s="40" t="s">
        <v>1089</v>
      </c>
      <c r="C679" s="40">
        <v>1.6</v>
      </c>
      <c r="D679" s="40">
        <v>1.36</v>
      </c>
    </row>
    <row r="680" spans="1:4" ht="15.75" thickBot="1" x14ac:dyDescent="0.2">
      <c r="A680" s="40">
        <v>626</v>
      </c>
      <c r="B680" s="40" t="s">
        <v>1090</v>
      </c>
      <c r="C680" s="40">
        <v>0.45</v>
      </c>
      <c r="D680" s="40">
        <v>0.41</v>
      </c>
    </row>
    <row r="681" spans="1:4" ht="15.75" thickBot="1" x14ac:dyDescent="0.2">
      <c r="A681" s="40">
        <v>627</v>
      </c>
      <c r="B681" s="40" t="s">
        <v>1091</v>
      </c>
      <c r="C681" s="40">
        <v>1.96</v>
      </c>
      <c r="D681" s="40">
        <v>1.72</v>
      </c>
    </row>
    <row r="682" spans="1:4" ht="15.75" thickBot="1" x14ac:dyDescent="0.2">
      <c r="A682" s="40">
        <v>628</v>
      </c>
      <c r="B682" s="40" t="s">
        <v>1092</v>
      </c>
      <c r="C682" s="40">
        <v>1.74</v>
      </c>
      <c r="D682" s="40">
        <v>1.61</v>
      </c>
    </row>
    <row r="683" spans="1:4" ht="15.75" thickBot="1" x14ac:dyDescent="0.2">
      <c r="A683" s="40">
        <v>629</v>
      </c>
      <c r="B683" s="40" t="s">
        <v>1093</v>
      </c>
      <c r="C683" s="40">
        <v>1.73</v>
      </c>
      <c r="D683" s="40">
        <v>1.63</v>
      </c>
    </row>
    <row r="684" spans="1:4" ht="15.75" thickBot="1" x14ac:dyDescent="0.2">
      <c r="A684" s="40">
        <v>630</v>
      </c>
      <c r="B684" s="40" t="s">
        <v>1094</v>
      </c>
      <c r="C684" s="40">
        <v>3.35</v>
      </c>
      <c r="D684" s="40">
        <v>2.83</v>
      </c>
    </row>
    <row r="685" spans="1:4" ht="15.75" thickBot="1" x14ac:dyDescent="0.2">
      <c r="A685" s="40">
        <v>631</v>
      </c>
      <c r="B685" s="40" t="s">
        <v>1095</v>
      </c>
      <c r="C685" s="37"/>
      <c r="D685" s="37"/>
    </row>
    <row r="686" spans="1:4" ht="15.75" thickBot="1" x14ac:dyDescent="0.2">
      <c r="A686" s="37"/>
      <c r="B686" s="40" t="s">
        <v>1096</v>
      </c>
      <c r="C686" s="40">
        <v>2.73</v>
      </c>
      <c r="D686" s="40">
        <v>3.16</v>
      </c>
    </row>
    <row r="687" spans="1:4" ht="15.75" thickBot="1" x14ac:dyDescent="0.2">
      <c r="A687" s="40">
        <v>632</v>
      </c>
      <c r="B687" s="40" t="s">
        <v>1097</v>
      </c>
      <c r="C687" s="40">
        <v>2.6</v>
      </c>
      <c r="D687" s="40">
        <v>2.4</v>
      </c>
    </row>
    <row r="688" spans="1:4" ht="15.75" thickBot="1" x14ac:dyDescent="0.2">
      <c r="A688" s="40">
        <v>633</v>
      </c>
      <c r="B688" s="40" t="s">
        <v>1098</v>
      </c>
      <c r="C688" s="40">
        <v>2.25</v>
      </c>
      <c r="D688" s="40">
        <v>1.95</v>
      </c>
    </row>
    <row r="689" spans="1:4" ht="15.75" thickBot="1" x14ac:dyDescent="0.2">
      <c r="A689" s="40">
        <v>634</v>
      </c>
      <c r="B689" s="40" t="s">
        <v>1099</v>
      </c>
      <c r="C689" s="40">
        <v>2.74</v>
      </c>
      <c r="D689" s="40">
        <v>2.69</v>
      </c>
    </row>
    <row r="690" spans="1:4" ht="15.75" thickBot="1" x14ac:dyDescent="0.2">
      <c r="A690" s="40">
        <v>635</v>
      </c>
      <c r="B690" s="40" t="s">
        <v>1100</v>
      </c>
      <c r="C690" s="40">
        <v>2.46</v>
      </c>
      <c r="D690" s="40">
        <v>2.08</v>
      </c>
    </row>
    <row r="691" spans="1:4" ht="15.75" thickBot="1" x14ac:dyDescent="0.2">
      <c r="A691" s="40">
        <v>636</v>
      </c>
      <c r="B691" s="40" t="s">
        <v>1101</v>
      </c>
      <c r="C691" s="37"/>
      <c r="D691" s="37"/>
    </row>
    <row r="692" spans="1:4" ht="15.75" thickBot="1" x14ac:dyDescent="0.2">
      <c r="A692" s="37"/>
      <c r="B692" s="40" t="s">
        <v>1102</v>
      </c>
      <c r="C692" s="40">
        <v>2.89</v>
      </c>
      <c r="D692" s="40">
        <v>2.64</v>
      </c>
    </row>
    <row r="693" spans="1:4" ht="15.75" thickBot="1" x14ac:dyDescent="0.2">
      <c r="A693" s="40">
        <v>637</v>
      </c>
      <c r="B693" s="40" t="s">
        <v>1103</v>
      </c>
      <c r="C693" s="40">
        <v>2.21</v>
      </c>
      <c r="D693" s="40">
        <v>1.84</v>
      </c>
    </row>
    <row r="694" spans="1:4" ht="15.75" thickBot="1" x14ac:dyDescent="0.2">
      <c r="A694" s="40">
        <v>638</v>
      </c>
      <c r="B694" s="40" t="s">
        <v>1104</v>
      </c>
      <c r="C694" s="37"/>
      <c r="D694" s="37"/>
    </row>
    <row r="695" spans="1:4" ht="15.75" thickBot="1" x14ac:dyDescent="0.2">
      <c r="A695" s="37"/>
      <c r="B695" s="40" t="s">
        <v>1105</v>
      </c>
      <c r="C695" s="40">
        <v>2.5099999999999998</v>
      </c>
      <c r="D695" s="40">
        <v>2.23</v>
      </c>
    </row>
    <row r="696" spans="1:4" ht="15.75" thickBot="1" x14ac:dyDescent="0.2">
      <c r="A696" s="40">
        <v>639</v>
      </c>
      <c r="B696" s="40" t="s">
        <v>1106</v>
      </c>
      <c r="C696" s="40">
        <v>2.0099999999999998</v>
      </c>
      <c r="D696" s="40">
        <v>1.43</v>
      </c>
    </row>
    <row r="697" spans="1:4" ht="15.75" thickBot="1" x14ac:dyDescent="0.2">
      <c r="A697" s="40">
        <v>640</v>
      </c>
      <c r="B697" s="40" t="s">
        <v>1107</v>
      </c>
      <c r="C697" s="40">
        <v>2.2000000000000002</v>
      </c>
      <c r="D697" s="40">
        <v>2</v>
      </c>
    </row>
    <row r="698" spans="1:4" ht="15.75" thickBot="1" x14ac:dyDescent="0.2">
      <c r="A698" s="40">
        <v>641</v>
      </c>
      <c r="B698" s="40" t="s">
        <v>1108</v>
      </c>
      <c r="C698" s="40">
        <v>2.16</v>
      </c>
      <c r="D698" s="40">
        <v>1.97</v>
      </c>
    </row>
    <row r="699" spans="1:4" ht="15.75" thickBot="1" x14ac:dyDescent="0.2">
      <c r="A699" s="40">
        <v>642</v>
      </c>
      <c r="B699" s="40" t="s">
        <v>1109</v>
      </c>
      <c r="C699" s="40">
        <v>2.57</v>
      </c>
      <c r="D699" s="40">
        <v>2.2799999999999998</v>
      </c>
    </row>
    <row r="700" spans="1:4" ht="15.75" thickBot="1" x14ac:dyDescent="0.2">
      <c r="A700" s="40">
        <v>643</v>
      </c>
      <c r="B700" s="40" t="s">
        <v>1110</v>
      </c>
      <c r="C700" s="40">
        <v>3.07</v>
      </c>
      <c r="D700" s="40">
        <v>2.23</v>
      </c>
    </row>
    <row r="701" spans="1:4" ht="15.75" thickBot="1" x14ac:dyDescent="0.2">
      <c r="A701" s="40">
        <v>644</v>
      </c>
      <c r="B701" s="40" t="s">
        <v>1111</v>
      </c>
      <c r="C701" s="40">
        <v>1.95</v>
      </c>
      <c r="D701" s="40">
        <v>1.79</v>
      </c>
    </row>
    <row r="702" spans="1:4" ht="15.75" thickBot="1" x14ac:dyDescent="0.2">
      <c r="A702" s="40">
        <v>645</v>
      </c>
      <c r="B702" s="40" t="s">
        <v>1112</v>
      </c>
      <c r="C702" s="40">
        <v>2.17</v>
      </c>
      <c r="D702" s="40">
        <v>1.86</v>
      </c>
    </row>
    <row r="703" spans="1:4" ht="15.75" thickBot="1" x14ac:dyDescent="0.2">
      <c r="A703" s="40">
        <v>646</v>
      </c>
      <c r="B703" s="40" t="s">
        <v>1113</v>
      </c>
      <c r="C703" s="37"/>
      <c r="D703" s="37"/>
    </row>
    <row r="704" spans="1:4" ht="15.75" thickBot="1" x14ac:dyDescent="0.2">
      <c r="A704" s="37"/>
      <c r="B704" s="40" t="s">
        <v>1114</v>
      </c>
      <c r="C704" s="40">
        <v>1.07</v>
      </c>
      <c r="D704" s="40">
        <v>0.94</v>
      </c>
    </row>
    <row r="705" spans="1:4" ht="15.75" thickBot="1" x14ac:dyDescent="0.2">
      <c r="A705" s="40">
        <v>647</v>
      </c>
      <c r="B705" s="40" t="s">
        <v>1115</v>
      </c>
      <c r="C705" s="40">
        <v>2.37</v>
      </c>
      <c r="D705" s="40">
        <v>2.09</v>
      </c>
    </row>
    <row r="706" spans="1:4" ht="15.75" thickBot="1" x14ac:dyDescent="0.2">
      <c r="A706" s="40">
        <v>648</v>
      </c>
      <c r="B706" s="40" t="s">
        <v>1116</v>
      </c>
      <c r="C706" s="40">
        <v>1.7</v>
      </c>
      <c r="D706" s="40">
        <v>1.43</v>
      </c>
    </row>
    <row r="707" spans="1:4" ht="15.75" thickBot="1" x14ac:dyDescent="0.2">
      <c r="A707" s="40">
        <v>649</v>
      </c>
      <c r="B707" s="40" t="s">
        <v>1117</v>
      </c>
      <c r="C707" s="37"/>
      <c r="D707" s="37"/>
    </row>
    <row r="708" spans="1:4" ht="15.75" thickBot="1" x14ac:dyDescent="0.2">
      <c r="A708" s="37"/>
      <c r="B708" s="40" t="s">
        <v>1118</v>
      </c>
      <c r="C708" s="40">
        <v>1.23</v>
      </c>
      <c r="D708" s="40">
        <v>1.06</v>
      </c>
    </row>
    <row r="709" spans="1:4" ht="15.75" thickBot="1" x14ac:dyDescent="0.2">
      <c r="A709" s="40">
        <v>650</v>
      </c>
      <c r="B709" s="40" t="s">
        <v>1119</v>
      </c>
      <c r="C709" s="40">
        <v>1.22</v>
      </c>
      <c r="D709" s="40">
        <v>1.06</v>
      </c>
    </row>
    <row r="710" spans="1:4" ht="15.75" thickBot="1" x14ac:dyDescent="0.2">
      <c r="A710" s="40">
        <v>651</v>
      </c>
      <c r="B710" s="40" t="s">
        <v>1120</v>
      </c>
      <c r="C710" s="40">
        <v>1.42</v>
      </c>
      <c r="D710" s="40">
        <v>1.2</v>
      </c>
    </row>
    <row r="711" spans="1:4" ht="15.75" thickBot="1" x14ac:dyDescent="0.2">
      <c r="A711" s="40">
        <v>652</v>
      </c>
      <c r="B711" s="40" t="s">
        <v>1121</v>
      </c>
      <c r="C711" s="37"/>
      <c r="D711" s="37"/>
    </row>
    <row r="712" spans="1:4" ht="15.75" thickBot="1" x14ac:dyDescent="0.2">
      <c r="A712" s="37"/>
      <c r="B712" s="40" t="s">
        <v>1122</v>
      </c>
      <c r="C712" s="40">
        <v>1.55</v>
      </c>
      <c r="D712" s="40">
        <v>1.33</v>
      </c>
    </row>
    <row r="713" spans="1:4" ht="15.75" thickBot="1" x14ac:dyDescent="0.2">
      <c r="A713" s="37"/>
      <c r="B713" s="37"/>
      <c r="C713" s="37"/>
      <c r="D713" s="37"/>
    </row>
    <row r="714" spans="1:4" s="20" customFormat="1" ht="15.75" thickBot="1" x14ac:dyDescent="0.2">
      <c r="A714" s="43"/>
      <c r="B714" s="42" t="s">
        <v>1698</v>
      </c>
      <c r="C714" s="44" t="s">
        <v>1701</v>
      </c>
      <c r="D714" s="43"/>
    </row>
    <row r="715" spans="1:4" ht="15.75" thickBot="1" x14ac:dyDescent="0.2">
      <c r="A715" s="37"/>
      <c r="B715" s="37"/>
      <c r="C715" s="37"/>
      <c r="D715" s="37"/>
    </row>
    <row r="716" spans="1:4" ht="15.75" thickBot="1" x14ac:dyDescent="0.2">
      <c r="A716" s="40">
        <v>653</v>
      </c>
      <c r="B716" s="40" t="s">
        <v>1123</v>
      </c>
      <c r="C716" s="40">
        <v>8.9700000000000006</v>
      </c>
      <c r="D716" s="40">
        <v>9.4600000000000009</v>
      </c>
    </row>
    <row r="717" spans="1:4" ht="15.75" thickBot="1" x14ac:dyDescent="0.2">
      <c r="A717" s="40">
        <v>654</v>
      </c>
      <c r="B717" s="40" t="s">
        <v>1124</v>
      </c>
      <c r="C717" s="40">
        <v>6.84</v>
      </c>
      <c r="D717" s="40">
        <v>6.54</v>
      </c>
    </row>
    <row r="718" spans="1:4" ht="15.75" thickBot="1" x14ac:dyDescent="0.2">
      <c r="A718" s="40">
        <v>655</v>
      </c>
      <c r="B718" s="40" t="s">
        <v>1125</v>
      </c>
      <c r="C718" s="40">
        <v>7.89</v>
      </c>
      <c r="D718" s="40">
        <v>7.08</v>
      </c>
    </row>
    <row r="719" spans="1:4" ht="15.75" thickBot="1" x14ac:dyDescent="0.2">
      <c r="A719" s="40">
        <v>656</v>
      </c>
      <c r="B719" s="40" t="s">
        <v>1126</v>
      </c>
      <c r="C719" s="40">
        <v>5.87</v>
      </c>
      <c r="D719" s="40">
        <v>5.25</v>
      </c>
    </row>
    <row r="720" spans="1:4" ht="15.75" thickBot="1" x14ac:dyDescent="0.2">
      <c r="A720" s="40">
        <v>657</v>
      </c>
      <c r="B720" s="40" t="s">
        <v>1127</v>
      </c>
      <c r="C720" s="40">
        <v>6.74</v>
      </c>
      <c r="D720" s="40">
        <v>5.97</v>
      </c>
    </row>
    <row r="721" spans="1:4" ht="15.75" thickBot="1" x14ac:dyDescent="0.2">
      <c r="A721" s="40">
        <v>658</v>
      </c>
      <c r="B721" s="40" t="s">
        <v>1128</v>
      </c>
      <c r="C721" s="40">
        <v>6.74</v>
      </c>
      <c r="D721" s="40">
        <v>5.97</v>
      </c>
    </row>
    <row r="722" spans="1:4" ht="30.75" thickBot="1" x14ac:dyDescent="0.2">
      <c r="A722" s="40">
        <v>659</v>
      </c>
      <c r="B722" s="40" t="s">
        <v>1129</v>
      </c>
      <c r="C722" s="40">
        <v>5.4</v>
      </c>
      <c r="D722" s="40">
        <v>4.8899999999999997</v>
      </c>
    </row>
    <row r="723" spans="1:4" ht="30.75" thickBot="1" x14ac:dyDescent="0.2">
      <c r="A723" s="40">
        <v>660</v>
      </c>
      <c r="B723" s="40" t="s">
        <v>1130</v>
      </c>
      <c r="C723" s="40">
        <v>5.52</v>
      </c>
      <c r="D723" s="40">
        <v>4.97</v>
      </c>
    </row>
    <row r="724" spans="1:4" ht="15.75" thickBot="1" x14ac:dyDescent="0.2">
      <c r="A724" s="40">
        <v>661</v>
      </c>
      <c r="B724" s="40" t="s">
        <v>1131</v>
      </c>
      <c r="C724" s="40">
        <v>5.76</v>
      </c>
      <c r="D724" s="40">
        <v>5.08</v>
      </c>
    </row>
    <row r="725" spans="1:4" ht="15.75" thickBot="1" x14ac:dyDescent="0.2">
      <c r="A725" s="40">
        <v>662</v>
      </c>
      <c r="B725" s="40" t="s">
        <v>1132</v>
      </c>
      <c r="C725" s="40">
        <v>5.76</v>
      </c>
      <c r="D725" s="40">
        <v>5.08</v>
      </c>
    </row>
    <row r="726" spans="1:4" ht="15.75" thickBot="1" x14ac:dyDescent="0.2">
      <c r="A726" s="40">
        <v>663</v>
      </c>
      <c r="B726" s="40" t="s">
        <v>1133</v>
      </c>
      <c r="C726" s="40">
        <v>4.79</v>
      </c>
      <c r="D726" s="40">
        <v>4.3099999999999996</v>
      </c>
    </row>
    <row r="727" spans="1:4" ht="15.75" thickBot="1" x14ac:dyDescent="0.2">
      <c r="A727" s="40">
        <v>664</v>
      </c>
      <c r="B727" s="40" t="s">
        <v>1134</v>
      </c>
      <c r="C727" s="40">
        <v>4.9800000000000004</v>
      </c>
      <c r="D727" s="40">
        <v>4.3499999999999996</v>
      </c>
    </row>
    <row r="728" spans="1:4" ht="15.75" thickBot="1" x14ac:dyDescent="0.2">
      <c r="A728" s="40">
        <v>665</v>
      </c>
      <c r="B728" s="40" t="s">
        <v>1135</v>
      </c>
      <c r="C728" s="40">
        <v>4.9800000000000004</v>
      </c>
      <c r="D728" s="40">
        <v>4.3499999999999996</v>
      </c>
    </row>
    <row r="729" spans="1:4" ht="15.75" thickBot="1" x14ac:dyDescent="0.2">
      <c r="A729" s="40">
        <v>666</v>
      </c>
      <c r="B729" s="40" t="s">
        <v>1136</v>
      </c>
      <c r="C729" s="40">
        <v>4.2300000000000004</v>
      </c>
      <c r="D729" s="40">
        <v>3.69</v>
      </c>
    </row>
    <row r="730" spans="1:4" ht="15.75" thickBot="1" x14ac:dyDescent="0.2">
      <c r="A730" s="40">
        <v>667</v>
      </c>
      <c r="B730" s="40" t="s">
        <v>1137</v>
      </c>
      <c r="C730" s="40">
        <v>4.2300000000000004</v>
      </c>
      <c r="D730" s="40">
        <v>3.69</v>
      </c>
    </row>
    <row r="731" spans="1:4" ht="15.75" thickBot="1" x14ac:dyDescent="0.2">
      <c r="A731" s="40">
        <v>668</v>
      </c>
      <c r="B731" s="40" t="s">
        <v>1138</v>
      </c>
      <c r="C731" s="40">
        <v>3.97</v>
      </c>
      <c r="D731" s="40">
        <v>3.54</v>
      </c>
    </row>
    <row r="732" spans="1:4" ht="15.75" thickBot="1" x14ac:dyDescent="0.2">
      <c r="A732" s="40">
        <v>669</v>
      </c>
      <c r="B732" s="40" t="s">
        <v>1139</v>
      </c>
      <c r="C732" s="40">
        <v>3.65</v>
      </c>
      <c r="D732" s="40">
        <v>3.16</v>
      </c>
    </row>
    <row r="733" spans="1:4" ht="15.75" thickBot="1" x14ac:dyDescent="0.2">
      <c r="A733" s="40">
        <v>670</v>
      </c>
      <c r="B733" s="40" t="s">
        <v>1140</v>
      </c>
      <c r="C733" s="40">
        <v>3.65</v>
      </c>
      <c r="D733" s="40">
        <v>3.16</v>
      </c>
    </row>
    <row r="734" spans="1:4" ht="15.75" thickBot="1" x14ac:dyDescent="0.2">
      <c r="A734" s="40">
        <v>671</v>
      </c>
      <c r="B734" s="40" t="s">
        <v>1141</v>
      </c>
      <c r="C734" s="40">
        <v>14.2</v>
      </c>
      <c r="D734" s="40">
        <v>12.5</v>
      </c>
    </row>
    <row r="735" spans="1:4" ht="15.75" thickBot="1" x14ac:dyDescent="0.2">
      <c r="A735" s="40">
        <v>672</v>
      </c>
      <c r="B735" s="40" t="s">
        <v>1142</v>
      </c>
      <c r="C735" s="40">
        <v>16.2</v>
      </c>
      <c r="D735" s="40">
        <v>16.5</v>
      </c>
    </row>
    <row r="736" spans="1:4" ht="15.75" thickBot="1" x14ac:dyDescent="0.2">
      <c r="A736" s="40">
        <v>673</v>
      </c>
      <c r="B736" s="40" t="s">
        <v>1143</v>
      </c>
      <c r="C736" s="40">
        <v>7.6</v>
      </c>
      <c r="D736" s="40">
        <v>7.45</v>
      </c>
    </row>
    <row r="737" spans="1:4" ht="15.75" thickBot="1" x14ac:dyDescent="0.2">
      <c r="A737" s="40">
        <v>674</v>
      </c>
      <c r="B737" s="40" t="s">
        <v>1144</v>
      </c>
      <c r="C737" s="40">
        <v>10</v>
      </c>
      <c r="D737" s="40">
        <v>9.39</v>
      </c>
    </row>
    <row r="738" spans="1:4" ht="15.75" thickBot="1" x14ac:dyDescent="0.2">
      <c r="A738" s="40">
        <v>675</v>
      </c>
      <c r="B738" s="40" t="s">
        <v>1145</v>
      </c>
      <c r="C738" s="40">
        <v>6.23</v>
      </c>
      <c r="D738" s="40">
        <v>6.01</v>
      </c>
    </row>
    <row r="739" spans="1:4" ht="15.75" thickBot="1" x14ac:dyDescent="0.2">
      <c r="A739" s="40">
        <v>676</v>
      </c>
      <c r="B739" s="40" t="s">
        <v>1146</v>
      </c>
      <c r="C739" s="40">
        <v>6.61</v>
      </c>
      <c r="D739" s="40">
        <v>6.24</v>
      </c>
    </row>
    <row r="740" spans="1:4" ht="15.75" thickBot="1" x14ac:dyDescent="0.2">
      <c r="A740" s="40">
        <v>677</v>
      </c>
      <c r="B740" s="40" t="s">
        <v>1147</v>
      </c>
      <c r="C740" s="40">
        <v>0</v>
      </c>
      <c r="D740" s="40">
        <v>0</v>
      </c>
    </row>
    <row r="741" spans="1:4" ht="15.75" thickBot="1" x14ac:dyDescent="0.2">
      <c r="A741" s="40">
        <v>678</v>
      </c>
      <c r="B741" s="40" t="s">
        <v>1148</v>
      </c>
      <c r="C741" s="40">
        <v>0</v>
      </c>
      <c r="D741" s="40">
        <v>0</v>
      </c>
    </row>
    <row r="742" spans="1:4" ht="15.75" thickBot="1" x14ac:dyDescent="0.2">
      <c r="A742" s="37"/>
      <c r="B742" s="37"/>
      <c r="C742" s="37"/>
      <c r="D742" s="37"/>
    </row>
    <row r="743" spans="1:4" s="24" customFormat="1" ht="15.75" thickBot="1" x14ac:dyDescent="0.2">
      <c r="A743" s="41"/>
      <c r="B743" s="42" t="s">
        <v>1149</v>
      </c>
      <c r="C743" s="44" t="s">
        <v>1708</v>
      </c>
      <c r="D743" s="41"/>
    </row>
    <row r="744" spans="1:4" ht="15.75" thickBot="1" x14ac:dyDescent="0.2">
      <c r="A744" s="37"/>
      <c r="B744" s="37"/>
      <c r="C744" s="37"/>
      <c r="D744" s="37"/>
    </row>
    <row r="745" spans="1:4" ht="15.75" thickBot="1" x14ac:dyDescent="0.2">
      <c r="A745" s="40">
        <v>679</v>
      </c>
      <c r="B745" s="40" t="s">
        <v>1150</v>
      </c>
      <c r="C745" s="40">
        <v>0.06</v>
      </c>
      <c r="D745" s="40">
        <v>0.05</v>
      </c>
    </row>
    <row r="746" spans="1:4" ht="15.75" thickBot="1" x14ac:dyDescent="0.2">
      <c r="A746" s="40">
        <v>680</v>
      </c>
      <c r="B746" s="40" t="s">
        <v>1151</v>
      </c>
      <c r="C746" s="40">
        <v>0.04</v>
      </c>
      <c r="D746" s="40">
        <v>0.03</v>
      </c>
    </row>
    <row r="747" spans="1:4" ht="15.75" thickBot="1" x14ac:dyDescent="0.2">
      <c r="A747" s="40">
        <v>681</v>
      </c>
      <c r="B747" s="40" t="s">
        <v>1152</v>
      </c>
      <c r="C747" s="40">
        <v>0.32</v>
      </c>
      <c r="D747" s="40">
        <v>0.28999999999999998</v>
      </c>
    </row>
    <row r="748" spans="1:4" ht="15.75" thickBot="1" x14ac:dyDescent="0.2">
      <c r="A748" s="40">
        <v>682</v>
      </c>
      <c r="B748" s="40" t="s">
        <v>1153</v>
      </c>
      <c r="C748" s="40">
        <v>1.02</v>
      </c>
      <c r="D748" s="40">
        <v>0.91</v>
      </c>
    </row>
    <row r="749" spans="1:4" ht="15.75" thickBot="1" x14ac:dyDescent="0.2">
      <c r="A749" s="40">
        <v>683</v>
      </c>
      <c r="B749" s="40" t="s">
        <v>1154</v>
      </c>
      <c r="C749" s="40">
        <v>0.08</v>
      </c>
      <c r="D749" s="40">
        <v>0.06</v>
      </c>
    </row>
    <row r="750" spans="1:4" ht="15.75" thickBot="1" x14ac:dyDescent="0.2">
      <c r="A750" s="40">
        <v>684</v>
      </c>
      <c r="B750" s="40" t="s">
        <v>1155</v>
      </c>
      <c r="C750" s="40">
        <v>0.5</v>
      </c>
      <c r="D750" s="40">
        <v>0.68</v>
      </c>
    </row>
    <row r="751" spans="1:4" ht="15.75" thickBot="1" x14ac:dyDescent="0.2">
      <c r="A751" s="40">
        <v>685</v>
      </c>
      <c r="B751" s="40" t="s">
        <v>1156</v>
      </c>
      <c r="C751" s="40">
        <v>2.67</v>
      </c>
      <c r="D751" s="40">
        <v>2.38</v>
      </c>
    </row>
    <row r="752" spans="1:4" ht="15.75" thickBot="1" x14ac:dyDescent="0.2">
      <c r="A752" s="40">
        <v>686</v>
      </c>
      <c r="B752" s="40" t="s">
        <v>1157</v>
      </c>
      <c r="C752" s="40">
        <v>12.6</v>
      </c>
      <c r="D752" s="40">
        <v>0.54</v>
      </c>
    </row>
    <row r="753" spans="1:4" ht="15.75" thickBot="1" x14ac:dyDescent="0.2">
      <c r="A753" s="40">
        <v>687</v>
      </c>
      <c r="B753" s="40" t="s">
        <v>1158</v>
      </c>
      <c r="C753" s="40">
        <v>11.6</v>
      </c>
      <c r="D753" s="40">
        <v>11.3</v>
      </c>
    </row>
    <row r="754" spans="1:4" ht="15.75" thickBot="1" x14ac:dyDescent="0.2">
      <c r="A754" s="40">
        <v>688</v>
      </c>
      <c r="B754" s="40" t="s">
        <v>1159</v>
      </c>
      <c r="C754" s="40">
        <v>0.79</v>
      </c>
      <c r="D754" s="40">
        <v>1.22</v>
      </c>
    </row>
    <row r="755" spans="1:4" ht="15.75" thickBot="1" x14ac:dyDescent="0.2">
      <c r="A755" s="40">
        <v>689</v>
      </c>
      <c r="B755" s="40" t="s">
        <v>1160</v>
      </c>
      <c r="C755" s="40">
        <v>18.7</v>
      </c>
      <c r="D755" s="40">
        <v>18.5</v>
      </c>
    </row>
    <row r="756" spans="1:4" ht="15.75" thickBot="1" x14ac:dyDescent="0.2">
      <c r="A756" s="40">
        <v>690</v>
      </c>
      <c r="B756" s="40" t="s">
        <v>1161</v>
      </c>
      <c r="C756" s="40">
        <v>1.22</v>
      </c>
      <c r="D756" s="40">
        <v>1.2</v>
      </c>
    </row>
    <row r="757" spans="1:4" ht="15.75" thickBot="1" x14ac:dyDescent="0.2">
      <c r="A757" s="40">
        <v>691</v>
      </c>
      <c r="B757" s="40" t="s">
        <v>1162</v>
      </c>
      <c r="C757" s="40">
        <v>1.78</v>
      </c>
      <c r="D757" s="40">
        <v>1.82</v>
      </c>
    </row>
    <row r="758" spans="1:4" ht="15.75" thickBot="1" x14ac:dyDescent="0.2">
      <c r="A758" s="40">
        <v>692</v>
      </c>
      <c r="B758" s="40" t="s">
        <v>1163</v>
      </c>
      <c r="C758" s="40">
        <v>7.51</v>
      </c>
      <c r="D758" s="40">
        <v>6.94</v>
      </c>
    </row>
    <row r="759" spans="1:4" ht="15.75" thickBot="1" x14ac:dyDescent="0.2">
      <c r="A759" s="40">
        <v>693</v>
      </c>
      <c r="B759" s="40" t="s">
        <v>1164</v>
      </c>
      <c r="C759" s="40">
        <v>4.26</v>
      </c>
      <c r="D759" s="40">
        <v>4.2300000000000004</v>
      </c>
    </row>
    <row r="760" spans="1:4" ht="15.75" thickBot="1" x14ac:dyDescent="0.2">
      <c r="A760" s="40">
        <v>694</v>
      </c>
      <c r="B760" s="40" t="s">
        <v>1165</v>
      </c>
      <c r="C760" s="40">
        <v>3.37</v>
      </c>
      <c r="D760" s="40">
        <v>3.08</v>
      </c>
    </row>
    <row r="761" spans="1:4" ht="15.75" thickBot="1" x14ac:dyDescent="0.2">
      <c r="A761" s="40">
        <v>695</v>
      </c>
      <c r="B761" s="40" t="s">
        <v>1166</v>
      </c>
      <c r="C761" s="40">
        <v>3.49</v>
      </c>
      <c r="D761" s="40">
        <v>3.32</v>
      </c>
    </row>
    <row r="762" spans="1:4" ht="15.75" thickBot="1" x14ac:dyDescent="0.2">
      <c r="A762" s="40">
        <v>696</v>
      </c>
      <c r="B762" s="40" t="s">
        <v>1167</v>
      </c>
      <c r="C762" s="40">
        <v>12.2</v>
      </c>
      <c r="D762" s="40">
        <v>11.4</v>
      </c>
    </row>
    <row r="763" spans="1:4" ht="15.75" thickBot="1" x14ac:dyDescent="0.2">
      <c r="A763" s="40">
        <v>697</v>
      </c>
      <c r="B763" s="40" t="s">
        <v>1168</v>
      </c>
      <c r="C763" s="40">
        <v>3.26</v>
      </c>
      <c r="D763" s="40">
        <v>3.2</v>
      </c>
    </row>
    <row r="764" spans="1:4" ht="15.75" thickBot="1" x14ac:dyDescent="0.2">
      <c r="A764" s="40">
        <v>698</v>
      </c>
      <c r="B764" s="40" t="s">
        <v>1169</v>
      </c>
      <c r="C764" s="40">
        <v>5.12</v>
      </c>
      <c r="D764" s="40">
        <v>4.91</v>
      </c>
    </row>
    <row r="765" spans="1:4" ht="15.75" thickBot="1" x14ac:dyDescent="0.2">
      <c r="A765" s="40">
        <v>699</v>
      </c>
      <c r="B765" s="40" t="s">
        <v>1170</v>
      </c>
      <c r="C765" s="40">
        <v>8.7799999999999994</v>
      </c>
      <c r="D765" s="40">
        <v>7.77</v>
      </c>
    </row>
    <row r="766" spans="1:4" ht="15.75" thickBot="1" x14ac:dyDescent="0.2">
      <c r="A766" s="40">
        <v>700</v>
      </c>
      <c r="B766" s="40" t="s">
        <v>1171</v>
      </c>
      <c r="C766" s="40">
        <v>15.8</v>
      </c>
      <c r="D766" s="40">
        <v>15.6</v>
      </c>
    </row>
    <row r="767" spans="1:4" ht="15.75" thickBot="1" x14ac:dyDescent="0.2">
      <c r="A767" s="40">
        <v>701</v>
      </c>
      <c r="B767" s="40" t="s">
        <v>1172</v>
      </c>
      <c r="C767" s="40">
        <v>12.1</v>
      </c>
      <c r="D767" s="40">
        <v>12.4</v>
      </c>
    </row>
    <row r="768" spans="1:4" ht="15.75" thickBot="1" x14ac:dyDescent="0.2">
      <c r="A768" s="40">
        <v>702</v>
      </c>
      <c r="B768" s="40" t="s">
        <v>1173</v>
      </c>
      <c r="C768" s="40">
        <v>5.56</v>
      </c>
      <c r="D768" s="40">
        <v>4.9000000000000004</v>
      </c>
    </row>
    <row r="769" spans="1:4" ht="15.75" thickBot="1" x14ac:dyDescent="0.2">
      <c r="A769" s="40">
        <v>703</v>
      </c>
      <c r="B769" s="40" t="s">
        <v>1174</v>
      </c>
      <c r="C769" s="40">
        <v>5.52</v>
      </c>
      <c r="D769" s="40">
        <v>5.0199999999999996</v>
      </c>
    </row>
    <row r="770" spans="1:4" ht="15.75" thickBot="1" x14ac:dyDescent="0.2">
      <c r="A770" s="40">
        <v>704</v>
      </c>
      <c r="B770" s="40" t="s">
        <v>1175</v>
      </c>
      <c r="C770" s="40">
        <v>5.05</v>
      </c>
      <c r="D770" s="40">
        <v>4.72</v>
      </c>
    </row>
    <row r="771" spans="1:4" ht="15.75" thickBot="1" x14ac:dyDescent="0.2">
      <c r="A771" s="40">
        <v>705</v>
      </c>
      <c r="B771" s="40" t="s">
        <v>1176</v>
      </c>
      <c r="C771" s="40">
        <v>9.09</v>
      </c>
      <c r="D771" s="40">
        <v>8.6999999999999993</v>
      </c>
    </row>
    <row r="772" spans="1:4" ht="15.75" thickBot="1" x14ac:dyDescent="0.2">
      <c r="A772" s="40">
        <v>706</v>
      </c>
      <c r="B772" s="40" t="s">
        <v>1177</v>
      </c>
      <c r="C772" s="40">
        <v>8.99</v>
      </c>
      <c r="D772" s="40">
        <v>8.6199999999999992</v>
      </c>
    </row>
    <row r="773" spans="1:4" ht="15.75" thickBot="1" x14ac:dyDescent="0.2">
      <c r="A773" s="40">
        <v>707</v>
      </c>
      <c r="B773" s="40" t="s">
        <v>1178</v>
      </c>
      <c r="C773" s="40">
        <v>5.16</v>
      </c>
      <c r="D773" s="40">
        <v>4.63</v>
      </c>
    </row>
    <row r="774" spans="1:4" ht="15.75" thickBot="1" x14ac:dyDescent="0.2">
      <c r="A774" s="40">
        <v>708</v>
      </c>
      <c r="B774" s="40" t="s">
        <v>1179</v>
      </c>
      <c r="C774" s="40">
        <v>2.42</v>
      </c>
      <c r="D774" s="40">
        <v>2.52</v>
      </c>
    </row>
    <row r="775" spans="1:4" ht="15.75" thickBot="1" x14ac:dyDescent="0.2">
      <c r="A775" s="40">
        <v>709</v>
      </c>
      <c r="B775" s="40" t="s">
        <v>1180</v>
      </c>
      <c r="C775" s="40">
        <v>8.64</v>
      </c>
      <c r="D775" s="40">
        <v>5.51</v>
      </c>
    </row>
    <row r="776" spans="1:4" ht="15.75" thickBot="1" x14ac:dyDescent="0.2">
      <c r="A776" s="40">
        <v>710</v>
      </c>
      <c r="B776" s="40" t="s">
        <v>1181</v>
      </c>
      <c r="C776" s="40">
        <v>16.5</v>
      </c>
      <c r="D776" s="40">
        <v>9.15</v>
      </c>
    </row>
    <row r="777" spans="1:4" ht="15.75" thickBot="1" x14ac:dyDescent="0.2">
      <c r="A777" s="40">
        <v>711</v>
      </c>
      <c r="B777" s="40" t="s">
        <v>1182</v>
      </c>
      <c r="C777" s="40">
        <v>8.02</v>
      </c>
      <c r="D777" s="40">
        <v>8.3000000000000007</v>
      </c>
    </row>
    <row r="778" spans="1:4" ht="15.75" thickBot="1" x14ac:dyDescent="0.2">
      <c r="A778" s="40">
        <v>712</v>
      </c>
      <c r="B778" s="40" t="s">
        <v>1183</v>
      </c>
      <c r="C778" s="40">
        <v>6.64</v>
      </c>
      <c r="D778" s="40">
        <v>6.9</v>
      </c>
    </row>
    <row r="779" spans="1:4" ht="15.75" thickBot="1" x14ac:dyDescent="0.2">
      <c r="A779" s="40">
        <v>713</v>
      </c>
      <c r="B779" s="40" t="s">
        <v>1184</v>
      </c>
      <c r="C779" s="40">
        <v>6.85</v>
      </c>
      <c r="D779" s="40">
        <v>7.09</v>
      </c>
    </row>
    <row r="780" spans="1:4" ht="15.75" thickBot="1" x14ac:dyDescent="0.2">
      <c r="A780" s="40">
        <v>714</v>
      </c>
      <c r="B780" s="40" t="s">
        <v>1185</v>
      </c>
      <c r="C780" s="40">
        <v>7.6</v>
      </c>
      <c r="D780" s="40">
        <v>7.88</v>
      </c>
    </row>
    <row r="781" spans="1:4" ht="15.75" thickBot="1" x14ac:dyDescent="0.2">
      <c r="A781" s="37"/>
      <c r="B781" s="37"/>
      <c r="C781" s="37"/>
      <c r="D781" s="37"/>
    </row>
    <row r="782" spans="1:4" s="24" customFormat="1" ht="15.75" thickBot="1" x14ac:dyDescent="0.2">
      <c r="A782" s="41"/>
      <c r="B782" s="42" t="s">
        <v>1702</v>
      </c>
      <c r="C782" s="44" t="s">
        <v>1709</v>
      </c>
      <c r="D782" s="41"/>
    </row>
    <row r="783" spans="1:4" ht="15.75" thickBot="1" x14ac:dyDescent="0.2">
      <c r="A783" s="37"/>
      <c r="B783" s="37"/>
      <c r="C783" s="37"/>
      <c r="D783" s="37"/>
    </row>
    <row r="784" spans="1:4" ht="15.75" thickBot="1" x14ac:dyDescent="0.2">
      <c r="A784" s="40">
        <v>715</v>
      </c>
      <c r="B784" s="40" t="s">
        <v>1186</v>
      </c>
      <c r="C784" s="40">
        <v>0.06</v>
      </c>
      <c r="D784" s="40">
        <v>0.06</v>
      </c>
    </row>
    <row r="785" spans="1:4" ht="15.75" thickBot="1" x14ac:dyDescent="0.2">
      <c r="A785" s="40">
        <v>716</v>
      </c>
      <c r="B785" s="40" t="s">
        <v>1187</v>
      </c>
      <c r="C785" s="40">
        <v>0.52</v>
      </c>
      <c r="D785" s="40">
        <v>0.48</v>
      </c>
    </row>
    <row r="786" spans="1:4" ht="15.75" thickBot="1" x14ac:dyDescent="0.2">
      <c r="A786" s="40">
        <v>717</v>
      </c>
      <c r="B786" s="40" t="s">
        <v>1188</v>
      </c>
      <c r="C786" s="40">
        <v>7.0000000000000007E-2</v>
      </c>
      <c r="D786" s="40">
        <v>7.0000000000000007E-2</v>
      </c>
    </row>
    <row r="787" spans="1:4" ht="15.75" thickBot="1" x14ac:dyDescent="0.2">
      <c r="A787" s="40">
        <v>718</v>
      </c>
      <c r="B787" s="40" t="s">
        <v>1189</v>
      </c>
      <c r="C787" s="40">
        <v>1.1499999999999999</v>
      </c>
      <c r="D787" s="40">
        <v>0.96</v>
      </c>
    </row>
    <row r="788" spans="1:4" ht="15.75" thickBot="1" x14ac:dyDescent="0.2">
      <c r="A788" s="40">
        <v>719</v>
      </c>
      <c r="B788" s="40" t="s">
        <v>1190</v>
      </c>
      <c r="C788" s="40">
        <v>0.64</v>
      </c>
      <c r="D788" s="40">
        <v>0.63</v>
      </c>
    </row>
    <row r="789" spans="1:4" ht="15.75" thickBot="1" x14ac:dyDescent="0.2">
      <c r="A789" s="40">
        <v>720</v>
      </c>
      <c r="B789" s="40" t="s">
        <v>1191</v>
      </c>
      <c r="C789" s="40">
        <v>0.71</v>
      </c>
      <c r="D789" s="40">
        <v>0.66</v>
      </c>
    </row>
    <row r="790" spans="1:4" ht="15.75" thickBot="1" x14ac:dyDescent="0.2">
      <c r="A790" s="40">
        <v>721</v>
      </c>
      <c r="B790" s="40" t="s">
        <v>1192</v>
      </c>
      <c r="C790" s="40">
        <v>0.93</v>
      </c>
      <c r="D790" s="40">
        <v>0.78</v>
      </c>
    </row>
    <row r="791" spans="1:4" ht="15.75" thickBot="1" x14ac:dyDescent="0.2">
      <c r="A791" s="40">
        <v>722</v>
      </c>
      <c r="B791" s="40" t="s">
        <v>1193</v>
      </c>
      <c r="C791" s="40">
        <v>0.42</v>
      </c>
      <c r="D791" s="40">
        <v>0.37</v>
      </c>
    </row>
    <row r="792" spans="1:4" ht="15.75" thickBot="1" x14ac:dyDescent="0.2">
      <c r="A792" s="40">
        <v>723</v>
      </c>
      <c r="B792" s="40" t="s">
        <v>1194</v>
      </c>
      <c r="C792" s="40">
        <v>0.79</v>
      </c>
      <c r="D792" s="40">
        <v>0.77</v>
      </c>
    </row>
    <row r="793" spans="1:4" ht="15.75" thickBot="1" x14ac:dyDescent="0.2">
      <c r="A793" s="40">
        <v>724</v>
      </c>
      <c r="B793" s="40" t="s">
        <v>1195</v>
      </c>
      <c r="C793" s="40">
        <v>1.1200000000000001</v>
      </c>
      <c r="D793" s="40">
        <v>1.07</v>
      </c>
    </row>
    <row r="794" spans="1:4" ht="15.75" thickBot="1" x14ac:dyDescent="0.2">
      <c r="A794" s="40">
        <v>725</v>
      </c>
      <c r="B794" s="40" t="s">
        <v>1196</v>
      </c>
      <c r="C794" s="40">
        <v>1.18</v>
      </c>
      <c r="D794" s="40">
        <v>1.0900000000000001</v>
      </c>
    </row>
    <row r="795" spans="1:4" ht="15.75" thickBot="1" x14ac:dyDescent="0.2">
      <c r="A795" s="40">
        <v>726</v>
      </c>
      <c r="B795" s="40" t="s">
        <v>1197</v>
      </c>
      <c r="C795" s="40">
        <v>0.7</v>
      </c>
      <c r="D795" s="40">
        <v>0.61</v>
      </c>
    </row>
    <row r="796" spans="1:4" ht="15.75" thickBot="1" x14ac:dyDescent="0.2">
      <c r="A796" s="40">
        <v>727</v>
      </c>
      <c r="B796" s="40" t="s">
        <v>1198</v>
      </c>
      <c r="C796" s="40">
        <v>0.95</v>
      </c>
      <c r="D796" s="40">
        <v>0.83</v>
      </c>
    </row>
    <row r="797" spans="1:4" ht="15.75" thickBot="1" x14ac:dyDescent="0.2">
      <c r="A797" s="40">
        <v>728</v>
      </c>
      <c r="B797" s="40" t="s">
        <v>1199</v>
      </c>
      <c r="C797" s="40">
        <v>0.87</v>
      </c>
      <c r="D797" s="40">
        <v>0.78</v>
      </c>
    </row>
    <row r="798" spans="1:4" ht="15.75" thickBot="1" x14ac:dyDescent="0.2">
      <c r="A798" s="40">
        <v>729</v>
      </c>
      <c r="B798" s="40" t="s">
        <v>1200</v>
      </c>
      <c r="C798" s="40">
        <v>1.25</v>
      </c>
      <c r="D798" s="40">
        <v>1.17</v>
      </c>
    </row>
    <row r="799" spans="1:4" ht="15.75" thickBot="1" x14ac:dyDescent="0.2">
      <c r="A799" s="40">
        <v>730</v>
      </c>
      <c r="B799" s="40" t="s">
        <v>1201</v>
      </c>
      <c r="C799" s="40">
        <v>0.67</v>
      </c>
      <c r="D799" s="40">
        <v>0.62</v>
      </c>
    </row>
    <row r="800" spans="1:4" ht="15.75" thickBot="1" x14ac:dyDescent="0.2">
      <c r="A800" s="40">
        <v>731</v>
      </c>
      <c r="B800" s="40" t="s">
        <v>1202</v>
      </c>
      <c r="C800" s="40">
        <v>0.39</v>
      </c>
      <c r="D800" s="40">
        <v>0.35</v>
      </c>
    </row>
    <row r="801" spans="1:4" ht="15.75" thickBot="1" x14ac:dyDescent="0.2">
      <c r="A801" s="40">
        <v>732</v>
      </c>
      <c r="B801" s="40" t="s">
        <v>1203</v>
      </c>
      <c r="C801" s="40">
        <v>0.89</v>
      </c>
      <c r="D801" s="40">
        <v>0.83</v>
      </c>
    </row>
    <row r="802" spans="1:4" ht="15.75" thickBot="1" x14ac:dyDescent="0.2">
      <c r="A802" s="40">
        <v>733</v>
      </c>
      <c r="B802" s="40" t="s">
        <v>1204</v>
      </c>
      <c r="C802" s="40">
        <v>0.93</v>
      </c>
      <c r="D802" s="40">
        <v>0.84</v>
      </c>
    </row>
    <row r="803" spans="1:4" ht="15.75" thickBot="1" x14ac:dyDescent="0.2">
      <c r="A803" s="40">
        <v>734</v>
      </c>
      <c r="B803" s="40" t="s">
        <v>1205</v>
      </c>
      <c r="C803" s="40">
        <v>1.43</v>
      </c>
      <c r="D803" s="40">
        <v>1.32</v>
      </c>
    </row>
    <row r="804" spans="1:4" ht="15.75" thickBot="1" x14ac:dyDescent="0.2">
      <c r="A804" s="40">
        <v>735</v>
      </c>
      <c r="B804" s="40" t="s">
        <v>1206</v>
      </c>
      <c r="C804" s="40">
        <v>0.2</v>
      </c>
      <c r="D804" s="40">
        <v>0.18</v>
      </c>
    </row>
    <row r="805" spans="1:4" ht="15.75" thickBot="1" x14ac:dyDescent="0.2">
      <c r="A805" s="40">
        <v>736</v>
      </c>
      <c r="B805" s="40" t="s">
        <v>1207</v>
      </c>
      <c r="C805" s="37"/>
      <c r="D805" s="37"/>
    </row>
    <row r="806" spans="1:4" ht="15.75" thickBot="1" x14ac:dyDescent="0.2">
      <c r="A806" s="37"/>
      <c r="B806" s="40" t="s">
        <v>1208</v>
      </c>
      <c r="C806" s="40">
        <v>1</v>
      </c>
      <c r="D806" s="40">
        <v>1.05</v>
      </c>
    </row>
    <row r="807" spans="1:4" ht="15.75" thickBot="1" x14ac:dyDescent="0.2">
      <c r="A807" s="40">
        <v>737</v>
      </c>
      <c r="B807" s="40" t="s">
        <v>1209</v>
      </c>
      <c r="C807" s="40">
        <v>0.89</v>
      </c>
      <c r="D807" s="40">
        <v>0.84</v>
      </c>
    </row>
    <row r="808" spans="1:4" ht="15.75" thickBot="1" x14ac:dyDescent="0.2">
      <c r="A808" s="40">
        <v>738</v>
      </c>
      <c r="B808" s="40" t="s">
        <v>1210</v>
      </c>
      <c r="C808" s="40">
        <v>0.96</v>
      </c>
      <c r="D808" s="40">
        <v>0.84</v>
      </c>
    </row>
    <row r="809" spans="1:4" ht="15.75" thickBot="1" x14ac:dyDescent="0.2">
      <c r="A809" s="40">
        <v>739</v>
      </c>
      <c r="B809" s="40" t="s">
        <v>1211</v>
      </c>
      <c r="C809" s="40">
        <v>1.17</v>
      </c>
      <c r="D809" s="40">
        <v>1.05</v>
      </c>
    </row>
    <row r="810" spans="1:4" ht="15.75" thickBot="1" x14ac:dyDescent="0.2">
      <c r="A810" s="40">
        <v>740</v>
      </c>
      <c r="B810" s="40" t="s">
        <v>1212</v>
      </c>
      <c r="C810" s="37"/>
      <c r="D810" s="37"/>
    </row>
    <row r="811" spans="1:4" ht="15.75" thickBot="1" x14ac:dyDescent="0.2">
      <c r="A811" s="37"/>
      <c r="B811" s="40" t="s">
        <v>1213</v>
      </c>
      <c r="C811" s="40">
        <v>1.18</v>
      </c>
      <c r="D811" s="40">
        <v>1.0900000000000001</v>
      </c>
    </row>
    <row r="812" spans="1:4" ht="15.75" thickBot="1" x14ac:dyDescent="0.2">
      <c r="A812" s="40">
        <v>741</v>
      </c>
      <c r="B812" s="40" t="s">
        <v>1214</v>
      </c>
      <c r="C812" s="40">
        <v>1.17</v>
      </c>
      <c r="D812" s="40">
        <v>1.08</v>
      </c>
    </row>
    <row r="813" spans="1:4" ht="15.75" thickBot="1" x14ac:dyDescent="0.2">
      <c r="A813" s="40">
        <v>742</v>
      </c>
      <c r="B813" s="40" t="s">
        <v>1215</v>
      </c>
      <c r="C813" s="40">
        <v>0.96</v>
      </c>
      <c r="D813" s="40">
        <v>1.02</v>
      </c>
    </row>
    <row r="814" spans="1:4" ht="15.75" thickBot="1" x14ac:dyDescent="0.2">
      <c r="A814" s="40">
        <v>743</v>
      </c>
      <c r="B814" s="40" t="s">
        <v>1216</v>
      </c>
      <c r="C814" s="40">
        <v>3.61</v>
      </c>
      <c r="D814" s="40">
        <v>3.58</v>
      </c>
    </row>
    <row r="815" spans="1:4" ht="15.75" thickBot="1" x14ac:dyDescent="0.2">
      <c r="A815" s="40">
        <v>744</v>
      </c>
      <c r="B815" s="40" t="s">
        <v>1217</v>
      </c>
      <c r="C815" s="40">
        <v>0.74</v>
      </c>
      <c r="D815" s="40">
        <v>0.8</v>
      </c>
    </row>
    <row r="816" spans="1:4" ht="15.75" thickBot="1" x14ac:dyDescent="0.2">
      <c r="A816" s="40">
        <v>745</v>
      </c>
      <c r="B816" s="40" t="s">
        <v>1218</v>
      </c>
      <c r="C816" s="40">
        <v>0.84</v>
      </c>
      <c r="D816" s="40">
        <v>0.75</v>
      </c>
    </row>
    <row r="817" spans="1:4" ht="15.75" thickBot="1" x14ac:dyDescent="0.2">
      <c r="A817" s="40">
        <v>746</v>
      </c>
      <c r="B817" s="40" t="s">
        <v>1219</v>
      </c>
      <c r="C817" s="40">
        <v>1.1100000000000001</v>
      </c>
      <c r="D817" s="40">
        <v>0.98</v>
      </c>
    </row>
    <row r="818" spans="1:4" ht="15.75" thickBot="1" x14ac:dyDescent="0.2">
      <c r="A818" s="40">
        <v>747</v>
      </c>
      <c r="B818" s="40" t="s">
        <v>1220</v>
      </c>
      <c r="C818" s="40">
        <v>1.31</v>
      </c>
      <c r="D818" s="40">
        <v>1.07</v>
      </c>
    </row>
    <row r="819" spans="1:4" ht="15.75" thickBot="1" x14ac:dyDescent="0.2">
      <c r="A819" s="40">
        <v>748</v>
      </c>
      <c r="B819" s="40" t="s">
        <v>1221</v>
      </c>
      <c r="C819" s="40">
        <v>0.92</v>
      </c>
      <c r="D819" s="40">
        <v>0.82</v>
      </c>
    </row>
    <row r="820" spans="1:4" ht="15.75" thickBot="1" x14ac:dyDescent="0.2">
      <c r="A820" s="40">
        <v>749</v>
      </c>
      <c r="B820" s="40" t="s">
        <v>1222</v>
      </c>
      <c r="C820" s="40">
        <v>0.61</v>
      </c>
      <c r="D820" s="40">
        <v>0.6</v>
      </c>
    </row>
    <row r="821" spans="1:4" ht="15.75" thickBot="1" x14ac:dyDescent="0.2">
      <c r="A821" s="40">
        <v>750</v>
      </c>
      <c r="B821" s="40" t="s">
        <v>1223</v>
      </c>
      <c r="C821" s="40">
        <v>1.1200000000000001</v>
      </c>
      <c r="D821" s="40">
        <v>1.08</v>
      </c>
    </row>
    <row r="822" spans="1:4" ht="15.75" thickBot="1" x14ac:dyDescent="0.2">
      <c r="A822" s="40">
        <v>751</v>
      </c>
      <c r="B822" s="40" t="s">
        <v>1224</v>
      </c>
      <c r="C822" s="40">
        <v>0.87</v>
      </c>
      <c r="D822" s="40">
        <v>0.69</v>
      </c>
    </row>
    <row r="823" spans="1:4" ht="15.75" thickBot="1" x14ac:dyDescent="0.2">
      <c r="A823" s="40">
        <v>752</v>
      </c>
      <c r="B823" s="40" t="s">
        <v>1225</v>
      </c>
      <c r="C823" s="37"/>
      <c r="D823" s="37"/>
    </row>
    <row r="824" spans="1:4" ht="15.75" thickBot="1" x14ac:dyDescent="0.2">
      <c r="A824" s="37"/>
      <c r="B824" s="40" t="s">
        <v>1226</v>
      </c>
      <c r="C824" s="40">
        <v>1.46</v>
      </c>
      <c r="D824" s="40">
        <v>1.35</v>
      </c>
    </row>
    <row r="825" spans="1:4" ht="15.75" thickBot="1" x14ac:dyDescent="0.2">
      <c r="A825" s="40">
        <v>753</v>
      </c>
      <c r="B825" s="40" t="s">
        <v>1227</v>
      </c>
      <c r="C825" s="40">
        <v>0.79</v>
      </c>
      <c r="D825" s="40">
        <v>0.71</v>
      </c>
    </row>
    <row r="826" spans="1:4" ht="15.75" thickBot="1" x14ac:dyDescent="0.2">
      <c r="A826" s="40">
        <v>754</v>
      </c>
      <c r="B826" s="40" t="s">
        <v>1228</v>
      </c>
      <c r="C826" s="40">
        <v>0.76</v>
      </c>
      <c r="D826" s="40">
        <v>0.82</v>
      </c>
    </row>
    <row r="827" spans="1:4" ht="15.75" thickBot="1" x14ac:dyDescent="0.2">
      <c r="A827" s="40">
        <v>755</v>
      </c>
      <c r="B827" s="40" t="s">
        <v>1229</v>
      </c>
      <c r="C827" s="40">
        <v>0.98</v>
      </c>
      <c r="D827" s="40">
        <v>0.92</v>
      </c>
    </row>
    <row r="828" spans="1:4" ht="15.75" thickBot="1" x14ac:dyDescent="0.2">
      <c r="A828" s="40">
        <v>756</v>
      </c>
      <c r="B828" s="40" t="s">
        <v>1230</v>
      </c>
      <c r="C828" s="40">
        <v>0.89</v>
      </c>
      <c r="D828" s="40">
        <v>0.69</v>
      </c>
    </row>
    <row r="829" spans="1:4" ht="15.75" thickBot="1" x14ac:dyDescent="0.2">
      <c r="A829" s="40">
        <v>757</v>
      </c>
      <c r="B829" s="40" t="s">
        <v>1231</v>
      </c>
      <c r="C829" s="40">
        <v>1.24</v>
      </c>
      <c r="D829" s="40">
        <v>1.1000000000000001</v>
      </c>
    </row>
    <row r="830" spans="1:4" ht="15.75" thickBot="1" x14ac:dyDescent="0.2">
      <c r="A830" s="40">
        <v>758</v>
      </c>
      <c r="B830" s="40" t="s">
        <v>1232</v>
      </c>
      <c r="C830" s="40">
        <v>1.01</v>
      </c>
      <c r="D830" s="40">
        <v>0.89</v>
      </c>
    </row>
    <row r="831" spans="1:4" ht="15.75" thickBot="1" x14ac:dyDescent="0.2">
      <c r="A831" s="40">
        <v>759</v>
      </c>
      <c r="B831" s="40" t="s">
        <v>1233</v>
      </c>
      <c r="C831" s="40">
        <v>0.91</v>
      </c>
      <c r="D831" s="40">
        <v>0.82</v>
      </c>
    </row>
    <row r="832" spans="1:4" ht="15.75" thickBot="1" x14ac:dyDescent="0.2">
      <c r="A832" s="40">
        <v>760</v>
      </c>
      <c r="B832" s="40" t="s">
        <v>1234</v>
      </c>
      <c r="C832" s="40">
        <v>0.79</v>
      </c>
      <c r="D832" s="40">
        <v>0.59</v>
      </c>
    </row>
    <row r="833" spans="1:4" ht="15.75" thickBot="1" x14ac:dyDescent="0.2">
      <c r="A833" s="40">
        <v>761</v>
      </c>
      <c r="B833" s="40" t="s">
        <v>1235</v>
      </c>
      <c r="C833" s="40">
        <v>0.89</v>
      </c>
      <c r="D833" s="40">
        <v>0.82</v>
      </c>
    </row>
    <row r="834" spans="1:4" ht="15.75" thickBot="1" x14ac:dyDescent="0.2">
      <c r="A834" s="40">
        <v>762</v>
      </c>
      <c r="B834" s="40" t="s">
        <v>1236</v>
      </c>
      <c r="C834" s="40">
        <v>0.73</v>
      </c>
      <c r="D834" s="40">
        <v>0.65</v>
      </c>
    </row>
    <row r="835" spans="1:4" ht="15.75" thickBot="1" x14ac:dyDescent="0.2">
      <c r="A835" s="40">
        <v>763</v>
      </c>
      <c r="B835" s="40" t="s">
        <v>1237</v>
      </c>
      <c r="C835" s="40">
        <v>0.64</v>
      </c>
      <c r="D835" s="40">
        <v>0.69</v>
      </c>
    </row>
    <row r="836" spans="1:4" ht="15.75" thickBot="1" x14ac:dyDescent="0.2">
      <c r="A836" s="40">
        <v>764</v>
      </c>
      <c r="B836" s="40" t="s">
        <v>1238</v>
      </c>
      <c r="C836" s="40">
        <v>0.93</v>
      </c>
      <c r="D836" s="40">
        <v>0.76</v>
      </c>
    </row>
    <row r="837" spans="1:4" ht="15.75" thickBot="1" x14ac:dyDescent="0.2">
      <c r="A837" s="40">
        <v>765</v>
      </c>
      <c r="B837" s="40" t="s">
        <v>1239</v>
      </c>
      <c r="C837" s="40">
        <v>0.79</v>
      </c>
      <c r="D837" s="40">
        <v>0.66</v>
      </c>
    </row>
    <row r="838" spans="1:4" ht="15.75" thickBot="1" x14ac:dyDescent="0.2">
      <c r="A838" s="40">
        <v>766</v>
      </c>
      <c r="B838" s="40" t="s">
        <v>1240</v>
      </c>
      <c r="C838" s="40">
        <v>1.1599999999999999</v>
      </c>
      <c r="D838" s="40">
        <v>0.87</v>
      </c>
    </row>
    <row r="839" spans="1:4" ht="15.75" thickBot="1" x14ac:dyDescent="0.2">
      <c r="A839" s="40">
        <v>767</v>
      </c>
      <c r="B839" s="40" t="s">
        <v>1241</v>
      </c>
      <c r="C839" s="40">
        <v>1.0900000000000001</v>
      </c>
      <c r="D839" s="40">
        <v>0.99</v>
      </c>
    </row>
    <row r="840" spans="1:4" ht="15.75" thickBot="1" x14ac:dyDescent="0.2">
      <c r="A840" s="40">
        <v>768</v>
      </c>
      <c r="B840" s="40" t="s">
        <v>1242</v>
      </c>
      <c r="C840" s="40">
        <v>1.03</v>
      </c>
      <c r="D840" s="40">
        <v>0.91</v>
      </c>
    </row>
    <row r="841" spans="1:4" ht="15.75" thickBot="1" x14ac:dyDescent="0.2">
      <c r="A841" s="40">
        <v>769</v>
      </c>
      <c r="B841" s="40" t="s">
        <v>1243</v>
      </c>
      <c r="C841" s="40">
        <v>0.76</v>
      </c>
      <c r="D841" s="40">
        <v>0.67</v>
      </c>
    </row>
    <row r="842" spans="1:4" ht="15.75" thickBot="1" x14ac:dyDescent="0.2">
      <c r="A842" s="40">
        <v>770</v>
      </c>
      <c r="B842" s="40" t="s">
        <v>1244</v>
      </c>
      <c r="C842" s="40">
        <v>0.86</v>
      </c>
      <c r="D842" s="40">
        <v>0.68</v>
      </c>
    </row>
    <row r="843" spans="1:4" ht="15.75" thickBot="1" x14ac:dyDescent="0.2">
      <c r="A843" s="40">
        <v>771</v>
      </c>
      <c r="B843" s="40" t="s">
        <v>1245</v>
      </c>
      <c r="C843" s="40">
        <v>0.72</v>
      </c>
      <c r="D843" s="40">
        <v>0.66</v>
      </c>
    </row>
    <row r="844" spans="1:4" ht="15.75" thickBot="1" x14ac:dyDescent="0.2">
      <c r="A844" s="40">
        <v>772</v>
      </c>
      <c r="B844" s="40" t="s">
        <v>1246</v>
      </c>
      <c r="C844" s="40">
        <v>0.73</v>
      </c>
      <c r="D844" s="40">
        <v>0.61</v>
      </c>
    </row>
    <row r="845" spans="1:4" ht="15.75" thickBot="1" x14ac:dyDescent="0.2">
      <c r="A845" s="40">
        <v>773</v>
      </c>
      <c r="B845" s="40" t="s">
        <v>1247</v>
      </c>
      <c r="C845" s="40">
        <v>0.64</v>
      </c>
      <c r="D845" s="40">
        <v>0.56999999999999995</v>
      </c>
    </row>
    <row r="846" spans="1:4" ht="15.75" thickBot="1" x14ac:dyDescent="0.2">
      <c r="A846" s="40">
        <v>774</v>
      </c>
      <c r="B846" s="40" t="s">
        <v>1248</v>
      </c>
      <c r="C846" s="40">
        <v>0.54</v>
      </c>
      <c r="D846" s="40">
        <v>0.59</v>
      </c>
    </row>
    <row r="847" spans="1:4" ht="15.75" thickBot="1" x14ac:dyDescent="0.2">
      <c r="A847" s="40">
        <v>775</v>
      </c>
      <c r="B847" s="40" t="s">
        <v>1249</v>
      </c>
      <c r="C847" s="40">
        <v>0.86</v>
      </c>
      <c r="D847" s="40">
        <v>0.85</v>
      </c>
    </row>
    <row r="848" spans="1:4" ht="15.75" thickBot="1" x14ac:dyDescent="0.2">
      <c r="A848" s="40">
        <v>776</v>
      </c>
      <c r="B848" s="40" t="s">
        <v>1250</v>
      </c>
      <c r="C848" s="40">
        <v>0.84</v>
      </c>
      <c r="D848" s="40">
        <v>0.71</v>
      </c>
    </row>
    <row r="849" spans="1:4" ht="15.75" thickBot="1" x14ac:dyDescent="0.2">
      <c r="A849" s="40">
        <v>777</v>
      </c>
      <c r="B849" s="40" t="s">
        <v>1251</v>
      </c>
      <c r="C849" s="40">
        <v>0.88</v>
      </c>
      <c r="D849" s="40">
        <v>0.68</v>
      </c>
    </row>
    <row r="850" spans="1:4" ht="15.75" thickBot="1" x14ac:dyDescent="0.2">
      <c r="A850" s="40">
        <v>778</v>
      </c>
      <c r="B850" s="40" t="s">
        <v>1252</v>
      </c>
      <c r="C850" s="40">
        <v>0.86</v>
      </c>
      <c r="D850" s="40">
        <v>0.78</v>
      </c>
    </row>
    <row r="851" spans="1:4" ht="15.75" thickBot="1" x14ac:dyDescent="0.2">
      <c r="A851" s="40">
        <v>779</v>
      </c>
      <c r="B851" s="40" t="s">
        <v>1253</v>
      </c>
      <c r="C851" s="40">
        <v>0.63</v>
      </c>
      <c r="D851" s="40">
        <v>0.52</v>
      </c>
    </row>
    <row r="852" spans="1:4" ht="15.75" thickBot="1" x14ac:dyDescent="0.2">
      <c r="A852" s="40">
        <v>780</v>
      </c>
      <c r="B852" s="40" t="s">
        <v>1254</v>
      </c>
      <c r="C852" s="40">
        <v>1.01</v>
      </c>
      <c r="D852" s="40">
        <v>0.81</v>
      </c>
    </row>
    <row r="853" spans="1:4" ht="15.75" thickBot="1" x14ac:dyDescent="0.2">
      <c r="A853" s="40">
        <v>781</v>
      </c>
      <c r="B853" s="40" t="s">
        <v>1255</v>
      </c>
      <c r="C853" s="40">
        <v>0.87</v>
      </c>
      <c r="D853" s="40">
        <v>0.78</v>
      </c>
    </row>
    <row r="854" spans="1:4" ht="15.75" thickBot="1" x14ac:dyDescent="0.2">
      <c r="A854" s="40">
        <v>782</v>
      </c>
      <c r="B854" s="40" t="s">
        <v>1256</v>
      </c>
      <c r="C854" s="40">
        <v>0.71</v>
      </c>
      <c r="D854" s="40">
        <v>0.63</v>
      </c>
    </row>
    <row r="855" spans="1:4" ht="15.75" thickBot="1" x14ac:dyDescent="0.2">
      <c r="A855" s="40">
        <v>783</v>
      </c>
      <c r="B855" s="40" t="s">
        <v>1257</v>
      </c>
      <c r="C855" s="40">
        <v>0.96</v>
      </c>
      <c r="D855" s="40">
        <v>0.69</v>
      </c>
    </row>
    <row r="856" spans="1:4" ht="15.75" thickBot="1" x14ac:dyDescent="0.2">
      <c r="A856" s="40">
        <v>784</v>
      </c>
      <c r="B856" s="40" t="s">
        <v>1258</v>
      </c>
      <c r="C856" s="40">
        <v>0.83</v>
      </c>
      <c r="D856" s="40">
        <v>0.78</v>
      </c>
    </row>
    <row r="857" spans="1:4" ht="15.75" thickBot="1" x14ac:dyDescent="0.2">
      <c r="A857" s="40">
        <v>785</v>
      </c>
      <c r="B857" s="40" t="s">
        <v>1259</v>
      </c>
      <c r="C857" s="40">
        <v>0.68</v>
      </c>
      <c r="D857" s="40">
        <v>0.61</v>
      </c>
    </row>
    <row r="858" spans="1:4" ht="15.75" thickBot="1" x14ac:dyDescent="0.2">
      <c r="A858" s="40">
        <v>786</v>
      </c>
      <c r="B858" s="40" t="s">
        <v>1260</v>
      </c>
      <c r="C858" s="40">
        <v>0.67</v>
      </c>
      <c r="D858" s="40">
        <v>0.56000000000000005</v>
      </c>
    </row>
    <row r="859" spans="1:4" ht="15.75" thickBot="1" x14ac:dyDescent="0.2">
      <c r="A859" s="40">
        <v>787</v>
      </c>
      <c r="B859" s="40" t="s">
        <v>1261</v>
      </c>
      <c r="C859" s="40">
        <v>0.57999999999999996</v>
      </c>
      <c r="D859" s="40">
        <v>0.52</v>
      </c>
    </row>
    <row r="860" spans="1:4" ht="15.75" thickBot="1" x14ac:dyDescent="0.2">
      <c r="A860" s="40">
        <v>788</v>
      </c>
      <c r="B860" s="40" t="s">
        <v>1262</v>
      </c>
      <c r="C860" s="40">
        <v>0.48</v>
      </c>
      <c r="D860" s="40">
        <v>0.53</v>
      </c>
    </row>
    <row r="861" spans="1:4" ht="15.75" thickBot="1" x14ac:dyDescent="0.2">
      <c r="A861" s="40">
        <v>789</v>
      </c>
      <c r="B861" s="40" t="s">
        <v>1263</v>
      </c>
      <c r="C861" s="40">
        <v>0.88</v>
      </c>
      <c r="D861" s="40">
        <v>0.79</v>
      </c>
    </row>
    <row r="862" spans="1:4" ht="15.75" thickBot="1" x14ac:dyDescent="0.2">
      <c r="A862" s="40">
        <v>790</v>
      </c>
      <c r="B862" s="40" t="s">
        <v>1264</v>
      </c>
      <c r="C862" s="40">
        <v>0.71</v>
      </c>
      <c r="D862" s="40">
        <v>0.54</v>
      </c>
    </row>
    <row r="863" spans="1:4" ht="15.75" thickBot="1" x14ac:dyDescent="0.2">
      <c r="A863" s="40">
        <v>791</v>
      </c>
      <c r="B863" s="40" t="s">
        <v>1265</v>
      </c>
      <c r="C863" s="40">
        <v>0.85</v>
      </c>
      <c r="D863" s="40">
        <v>0.76</v>
      </c>
    </row>
    <row r="864" spans="1:4" ht="15.75" thickBot="1" x14ac:dyDescent="0.2">
      <c r="A864" s="40">
        <v>792</v>
      </c>
      <c r="B864" s="40" t="s">
        <v>1266</v>
      </c>
      <c r="C864" s="40">
        <v>0.45</v>
      </c>
      <c r="D864" s="40">
        <v>0.5</v>
      </c>
    </row>
    <row r="865" spans="1:4" ht="15.75" thickBot="1" x14ac:dyDescent="0.2">
      <c r="A865" s="40">
        <v>793</v>
      </c>
      <c r="B865" s="40" t="s">
        <v>1267</v>
      </c>
      <c r="C865" s="40">
        <v>0.83</v>
      </c>
      <c r="D865" s="40">
        <v>0.66</v>
      </c>
    </row>
    <row r="866" spans="1:4" ht="15.75" thickBot="1" x14ac:dyDescent="0.2">
      <c r="A866" s="40">
        <v>794</v>
      </c>
      <c r="B866" s="40" t="s">
        <v>1268</v>
      </c>
      <c r="C866" s="40">
        <v>0.8</v>
      </c>
      <c r="D866" s="40">
        <v>0.63</v>
      </c>
    </row>
    <row r="867" spans="1:4" ht="15.75" thickBot="1" x14ac:dyDescent="0.2">
      <c r="A867" s="40">
        <v>795</v>
      </c>
      <c r="B867" s="40" t="s">
        <v>1269</v>
      </c>
      <c r="C867" s="40">
        <v>0.64</v>
      </c>
      <c r="D867" s="40">
        <v>0.5</v>
      </c>
    </row>
    <row r="868" spans="1:4" ht="15.75" thickBot="1" x14ac:dyDescent="0.2">
      <c r="A868" s="40">
        <v>796</v>
      </c>
      <c r="B868" s="40" t="s">
        <v>1270</v>
      </c>
      <c r="C868" s="37"/>
      <c r="D868" s="37"/>
    </row>
    <row r="869" spans="1:4" ht="15.75" thickBot="1" x14ac:dyDescent="0.2">
      <c r="A869" s="37"/>
      <c r="B869" s="40" t="s">
        <v>1271</v>
      </c>
      <c r="C869" s="40">
        <v>0.53</v>
      </c>
      <c r="D869" s="40">
        <v>0.47</v>
      </c>
    </row>
    <row r="870" spans="1:4" ht="15.75" thickBot="1" x14ac:dyDescent="0.2">
      <c r="A870" s="40">
        <v>797</v>
      </c>
      <c r="B870" s="40" t="s">
        <v>1272</v>
      </c>
      <c r="C870" s="40">
        <v>0.74</v>
      </c>
      <c r="D870" s="40">
        <v>0.62</v>
      </c>
    </row>
    <row r="871" spans="1:4" ht="15.75" thickBot="1" x14ac:dyDescent="0.2">
      <c r="A871" s="40">
        <v>798</v>
      </c>
      <c r="B871" s="40" t="s">
        <v>1273</v>
      </c>
      <c r="C871" s="40">
        <v>0.76</v>
      </c>
      <c r="D871" s="40">
        <v>0.62</v>
      </c>
    </row>
    <row r="872" spans="1:4" ht="15.75" thickBot="1" x14ac:dyDescent="0.2">
      <c r="A872" s="40">
        <v>799</v>
      </c>
      <c r="B872" s="40" t="s">
        <v>1274</v>
      </c>
      <c r="C872" s="40">
        <v>0.72</v>
      </c>
      <c r="D872" s="40">
        <v>0.59</v>
      </c>
    </row>
    <row r="873" spans="1:4" ht="15.75" thickBot="1" x14ac:dyDescent="0.2">
      <c r="A873" s="40">
        <v>800</v>
      </c>
      <c r="B873" s="40" t="s">
        <v>1275</v>
      </c>
      <c r="C873" s="40">
        <v>0.4</v>
      </c>
      <c r="D873" s="40">
        <v>0.45</v>
      </c>
    </row>
    <row r="874" spans="1:4" ht="30.75" thickBot="1" x14ac:dyDescent="0.2">
      <c r="A874" s="40">
        <v>801</v>
      </c>
      <c r="B874" s="40" t="s">
        <v>1276</v>
      </c>
      <c r="C874" s="40">
        <v>0.63</v>
      </c>
      <c r="D874" s="40">
        <v>0.51</v>
      </c>
    </row>
    <row r="875" spans="1:4" ht="15.75" thickBot="1" x14ac:dyDescent="0.2">
      <c r="A875" s="40">
        <v>802</v>
      </c>
      <c r="B875" s="40" t="s">
        <v>1277</v>
      </c>
      <c r="C875" s="37"/>
      <c r="D875" s="37"/>
    </row>
    <row r="876" spans="1:4" ht="15.75" thickBot="1" x14ac:dyDescent="0.2">
      <c r="A876" s="37"/>
      <c r="B876" s="40" t="s">
        <v>1213</v>
      </c>
      <c r="C876" s="40">
        <v>0.76</v>
      </c>
      <c r="D876" s="40">
        <v>0.61</v>
      </c>
    </row>
    <row r="877" spans="1:4" ht="15.75" thickBot="1" x14ac:dyDescent="0.2">
      <c r="A877" s="40">
        <v>803</v>
      </c>
      <c r="B877" s="40" t="s">
        <v>1278</v>
      </c>
      <c r="C877" s="40">
        <v>0.55000000000000004</v>
      </c>
      <c r="D877" s="40">
        <v>0.42</v>
      </c>
    </row>
    <row r="878" spans="1:4" ht="15.75" thickBot="1" x14ac:dyDescent="0.2">
      <c r="A878" s="40">
        <v>804</v>
      </c>
      <c r="B878" s="40" t="s">
        <v>1279</v>
      </c>
      <c r="C878" s="37"/>
      <c r="D878" s="37"/>
    </row>
    <row r="879" spans="1:4" ht="15.75" thickBot="1" x14ac:dyDescent="0.2">
      <c r="A879" s="37"/>
      <c r="B879" s="40" t="s">
        <v>1280</v>
      </c>
      <c r="C879" s="40">
        <v>0.47</v>
      </c>
      <c r="D879" s="40">
        <v>0.43</v>
      </c>
    </row>
    <row r="880" spans="1:4" ht="15.75" thickBot="1" x14ac:dyDescent="0.2">
      <c r="A880" s="40">
        <v>805</v>
      </c>
      <c r="B880" s="40" t="s">
        <v>1281</v>
      </c>
      <c r="C880" s="40">
        <v>1.63</v>
      </c>
      <c r="D880" s="40">
        <v>1.8</v>
      </c>
    </row>
    <row r="881" spans="1:4" ht="15.75" thickBot="1" x14ac:dyDescent="0.2">
      <c r="A881" s="40">
        <v>806</v>
      </c>
      <c r="B881" s="40" t="s">
        <v>1282</v>
      </c>
      <c r="C881" s="37"/>
      <c r="D881" s="37"/>
    </row>
    <row r="882" spans="1:4" ht="15.75" thickBot="1" x14ac:dyDescent="0.2">
      <c r="A882" s="37"/>
      <c r="B882" s="40" t="s">
        <v>1283</v>
      </c>
      <c r="C882" s="40">
        <v>1.63</v>
      </c>
      <c r="D882" s="40">
        <v>1.7</v>
      </c>
    </row>
    <row r="883" spans="1:4" ht="15.75" thickBot="1" x14ac:dyDescent="0.2">
      <c r="A883" s="40">
        <v>807</v>
      </c>
      <c r="B883" s="40" t="s">
        <v>1284</v>
      </c>
      <c r="C883" s="40">
        <v>0.42</v>
      </c>
      <c r="D883" s="40">
        <v>0.47</v>
      </c>
    </row>
    <row r="884" spans="1:4" ht="15.75" thickBot="1" x14ac:dyDescent="0.2">
      <c r="A884" s="40">
        <v>808</v>
      </c>
      <c r="B884" s="40" t="s">
        <v>1285</v>
      </c>
      <c r="C884" s="37"/>
      <c r="D884" s="37"/>
    </row>
    <row r="885" spans="1:4" ht="15.75" thickBot="1" x14ac:dyDescent="0.2">
      <c r="A885" s="37"/>
      <c r="B885" s="40" t="s">
        <v>1213</v>
      </c>
      <c r="C885" s="40">
        <v>0.74</v>
      </c>
      <c r="D885" s="40">
        <v>0.65</v>
      </c>
    </row>
    <row r="886" spans="1:4" ht="15.75" thickBot="1" x14ac:dyDescent="0.2">
      <c r="A886" s="40">
        <v>809</v>
      </c>
      <c r="B886" s="40" t="s">
        <v>1286</v>
      </c>
      <c r="C886" s="37"/>
      <c r="D886" s="37"/>
    </row>
    <row r="887" spans="1:4" ht="15.75" thickBot="1" x14ac:dyDescent="0.2">
      <c r="A887" s="37"/>
      <c r="B887" s="40" t="s">
        <v>1213</v>
      </c>
      <c r="C887" s="40">
        <v>0.57999999999999996</v>
      </c>
      <c r="D887" s="40">
        <v>0.48</v>
      </c>
    </row>
    <row r="888" spans="1:4" ht="15.75" thickBot="1" x14ac:dyDescent="0.2">
      <c r="A888" s="40">
        <v>810</v>
      </c>
      <c r="B888" s="40" t="s">
        <v>1287</v>
      </c>
      <c r="C888" s="37"/>
      <c r="D888" s="37"/>
    </row>
    <row r="889" spans="1:4" ht="15.75" thickBot="1" x14ac:dyDescent="0.2">
      <c r="A889" s="37"/>
      <c r="B889" s="40" t="s">
        <v>1213</v>
      </c>
      <c r="C889" s="40">
        <v>0.77</v>
      </c>
      <c r="D889" s="40">
        <v>0.77</v>
      </c>
    </row>
    <row r="890" spans="1:4" ht="15.75" thickBot="1" x14ac:dyDescent="0.2">
      <c r="A890" s="40">
        <v>811</v>
      </c>
      <c r="B890" s="40" t="s">
        <v>1288</v>
      </c>
      <c r="C890" s="40">
        <v>0.06</v>
      </c>
      <c r="D890" s="40">
        <v>0.06</v>
      </c>
    </row>
    <row r="891" spans="1:4" ht="15.75" thickBot="1" x14ac:dyDescent="0.2">
      <c r="A891" s="40">
        <v>812</v>
      </c>
      <c r="B891" s="40" t="s">
        <v>1289</v>
      </c>
      <c r="C891" s="40">
        <v>0.25</v>
      </c>
      <c r="D891" s="40">
        <v>0.28000000000000003</v>
      </c>
    </row>
    <row r="892" spans="1:4" ht="15.75" thickBot="1" x14ac:dyDescent="0.2">
      <c r="A892" s="40">
        <v>813</v>
      </c>
      <c r="B892" s="40" t="s">
        <v>1290</v>
      </c>
      <c r="C892" s="40">
        <v>2.75</v>
      </c>
      <c r="D892" s="40">
        <v>2.67</v>
      </c>
    </row>
    <row r="893" spans="1:4" ht="15.75" thickBot="1" x14ac:dyDescent="0.2">
      <c r="A893" s="40">
        <v>814</v>
      </c>
      <c r="B893" s="40" t="s">
        <v>1291</v>
      </c>
      <c r="C893" s="40">
        <v>1.18</v>
      </c>
      <c r="D893" s="40">
        <v>1.1499999999999999</v>
      </c>
    </row>
    <row r="894" spans="1:4" ht="15.75" thickBot="1" x14ac:dyDescent="0.2">
      <c r="A894" s="40">
        <v>815</v>
      </c>
      <c r="B894" s="40" t="s">
        <v>1292</v>
      </c>
      <c r="C894" s="40">
        <v>2.71</v>
      </c>
      <c r="D894" s="40">
        <v>2.48</v>
      </c>
    </row>
    <row r="895" spans="1:4" ht="15.75" thickBot="1" x14ac:dyDescent="0.2">
      <c r="A895" s="40">
        <v>816</v>
      </c>
      <c r="B895" s="40" t="s">
        <v>1293</v>
      </c>
      <c r="C895" s="40">
        <v>0.69</v>
      </c>
      <c r="D895" s="40">
        <v>0.62</v>
      </c>
    </row>
    <row r="896" spans="1:4" ht="15.75" thickBot="1" x14ac:dyDescent="0.2">
      <c r="A896" s="40">
        <v>817</v>
      </c>
      <c r="B896" s="40" t="s">
        <v>1294</v>
      </c>
      <c r="C896" s="40">
        <v>1.71</v>
      </c>
      <c r="D896" s="40">
        <v>1.7</v>
      </c>
    </row>
    <row r="897" spans="1:4" ht="15.75" thickBot="1" x14ac:dyDescent="0.2">
      <c r="A897" s="40">
        <v>818</v>
      </c>
      <c r="B897" s="40" t="s">
        <v>1295</v>
      </c>
      <c r="C897" s="40">
        <v>1.9</v>
      </c>
      <c r="D897" s="40">
        <v>1.84</v>
      </c>
    </row>
    <row r="898" spans="1:4" ht="15.75" thickBot="1" x14ac:dyDescent="0.2">
      <c r="A898" s="40">
        <v>819</v>
      </c>
      <c r="B898" s="40" t="s">
        <v>1296</v>
      </c>
      <c r="C898" s="40">
        <v>1.1200000000000001</v>
      </c>
      <c r="D898" s="40">
        <v>1.1200000000000001</v>
      </c>
    </row>
    <row r="899" spans="1:4" ht="15.75" thickBot="1" x14ac:dyDescent="0.2">
      <c r="A899" s="40">
        <v>820</v>
      </c>
      <c r="B899" s="40" t="s">
        <v>1297</v>
      </c>
      <c r="C899" s="40">
        <v>1.97</v>
      </c>
      <c r="D899" s="40">
        <v>1.86</v>
      </c>
    </row>
    <row r="900" spans="1:4" ht="15.75" thickBot="1" x14ac:dyDescent="0.2">
      <c r="A900" s="40">
        <v>821</v>
      </c>
      <c r="B900" s="40" t="s">
        <v>1298</v>
      </c>
      <c r="C900" s="40">
        <v>0.23</v>
      </c>
      <c r="D900" s="40">
        <v>0.23</v>
      </c>
    </row>
    <row r="901" spans="1:4" ht="15.75" thickBot="1" x14ac:dyDescent="0.2">
      <c r="A901" s="40">
        <v>822</v>
      </c>
      <c r="B901" s="40" t="s">
        <v>1299</v>
      </c>
      <c r="C901" s="40">
        <v>0.72</v>
      </c>
      <c r="D901" s="40">
        <v>0.66</v>
      </c>
    </row>
    <row r="902" spans="1:4" ht="15.75" thickBot="1" x14ac:dyDescent="0.2">
      <c r="A902" s="40">
        <v>823</v>
      </c>
      <c r="B902" s="40" t="s">
        <v>1300</v>
      </c>
      <c r="C902" s="40">
        <v>0.94</v>
      </c>
      <c r="D902" s="40">
        <v>0.61</v>
      </c>
    </row>
    <row r="903" spans="1:4" ht="15.75" thickBot="1" x14ac:dyDescent="0.2">
      <c r="A903" s="40">
        <v>824</v>
      </c>
      <c r="B903" s="40" t="s">
        <v>1301</v>
      </c>
      <c r="C903" s="40">
        <v>1.04</v>
      </c>
      <c r="D903" s="40">
        <v>0.98</v>
      </c>
    </row>
    <row r="904" spans="1:4" ht="15.75" thickBot="1" x14ac:dyDescent="0.2">
      <c r="A904" s="40">
        <v>825</v>
      </c>
      <c r="B904" s="40" t="s">
        <v>1302</v>
      </c>
      <c r="C904" s="40">
        <v>0.51</v>
      </c>
      <c r="D904" s="40">
        <v>0.42</v>
      </c>
    </row>
    <row r="905" spans="1:4" ht="15.75" thickBot="1" x14ac:dyDescent="0.2">
      <c r="A905" s="40">
        <v>826</v>
      </c>
      <c r="B905" s="40" t="s">
        <v>1303</v>
      </c>
      <c r="C905" s="40">
        <v>1.67</v>
      </c>
      <c r="D905" s="40">
        <v>1.62</v>
      </c>
    </row>
    <row r="906" spans="1:4" ht="15.75" thickBot="1" x14ac:dyDescent="0.2">
      <c r="A906" s="40">
        <v>827</v>
      </c>
      <c r="B906" s="40" t="s">
        <v>1304</v>
      </c>
      <c r="C906" s="40">
        <v>1.95</v>
      </c>
      <c r="D906" s="40">
        <v>1.8</v>
      </c>
    </row>
    <row r="907" spans="1:4" ht="15.75" thickBot="1" x14ac:dyDescent="0.2">
      <c r="A907" s="40">
        <v>828</v>
      </c>
      <c r="B907" s="40" t="s">
        <v>1305</v>
      </c>
      <c r="C907" s="37"/>
      <c r="D907" s="37"/>
    </row>
    <row r="908" spans="1:4" ht="15.75" thickBot="1" x14ac:dyDescent="0.2">
      <c r="A908" s="37"/>
      <c r="B908" s="40" t="s">
        <v>1213</v>
      </c>
      <c r="C908" s="40">
        <v>1.5</v>
      </c>
      <c r="D908" s="40">
        <v>1.48</v>
      </c>
    </row>
    <row r="909" spans="1:4" ht="15.75" thickBot="1" x14ac:dyDescent="0.2">
      <c r="A909" s="40">
        <v>829</v>
      </c>
      <c r="B909" s="40" t="s">
        <v>1306</v>
      </c>
      <c r="C909" s="37"/>
      <c r="D909" s="37"/>
    </row>
    <row r="910" spans="1:4" ht="15.75" thickBot="1" x14ac:dyDescent="0.2">
      <c r="A910" s="37"/>
      <c r="B910" s="40" t="s">
        <v>1307</v>
      </c>
      <c r="C910" s="40">
        <v>2.13</v>
      </c>
      <c r="D910" s="40">
        <v>2</v>
      </c>
    </row>
    <row r="911" spans="1:4" ht="15.75" thickBot="1" x14ac:dyDescent="0.2">
      <c r="A911" s="40">
        <v>830</v>
      </c>
      <c r="B911" s="40" t="s">
        <v>1308</v>
      </c>
      <c r="C911" s="37"/>
      <c r="D911" s="37"/>
    </row>
    <row r="912" spans="1:4" ht="15.75" thickBot="1" x14ac:dyDescent="0.2">
      <c r="A912" s="37"/>
      <c r="B912" s="40" t="s">
        <v>1309</v>
      </c>
      <c r="C912" s="40">
        <v>1.41</v>
      </c>
      <c r="D912" s="40">
        <v>1.38</v>
      </c>
    </row>
    <row r="913" spans="1:4" ht="15.75" thickBot="1" x14ac:dyDescent="0.2">
      <c r="A913" s="40">
        <v>831</v>
      </c>
      <c r="B913" s="40" t="s">
        <v>1310</v>
      </c>
      <c r="C913" s="37"/>
      <c r="D913" s="37"/>
    </row>
    <row r="914" spans="1:4" ht="15.75" thickBot="1" x14ac:dyDescent="0.2">
      <c r="A914" s="37"/>
      <c r="B914" s="40" t="s">
        <v>1311</v>
      </c>
      <c r="C914" s="40">
        <v>1.58</v>
      </c>
      <c r="D914" s="40">
        <v>1.52</v>
      </c>
    </row>
    <row r="915" spans="1:4" ht="15.75" thickBot="1" x14ac:dyDescent="0.2">
      <c r="A915" s="40">
        <v>832</v>
      </c>
      <c r="B915" s="40" t="s">
        <v>1308</v>
      </c>
      <c r="C915" s="37"/>
      <c r="D915" s="37"/>
    </row>
    <row r="916" spans="1:4" ht="15.75" thickBot="1" x14ac:dyDescent="0.2">
      <c r="A916" s="37"/>
      <c r="B916" s="40" t="s">
        <v>1312</v>
      </c>
      <c r="C916" s="40">
        <v>1.49</v>
      </c>
      <c r="D916" s="40">
        <v>1.45</v>
      </c>
    </row>
    <row r="917" spans="1:4" ht="15.75" thickBot="1" x14ac:dyDescent="0.2">
      <c r="A917" s="40">
        <v>833</v>
      </c>
      <c r="B917" s="40" t="s">
        <v>1313</v>
      </c>
      <c r="C917" s="40">
        <v>0.56999999999999995</v>
      </c>
      <c r="D917" s="40">
        <v>0.55000000000000004</v>
      </c>
    </row>
    <row r="918" spans="1:4" ht="15.75" thickBot="1" x14ac:dyDescent="0.2">
      <c r="A918" s="40">
        <v>834</v>
      </c>
      <c r="B918" s="40" t="s">
        <v>1314</v>
      </c>
      <c r="C918" s="37"/>
      <c r="D918" s="37"/>
    </row>
    <row r="919" spans="1:4" ht="15.75" thickBot="1" x14ac:dyDescent="0.2">
      <c r="A919" s="37"/>
      <c r="B919" s="40" t="s">
        <v>1213</v>
      </c>
      <c r="C919" s="40">
        <v>1.38</v>
      </c>
      <c r="D919" s="40">
        <v>1.38</v>
      </c>
    </row>
    <row r="920" spans="1:4" ht="15.75" thickBot="1" x14ac:dyDescent="0.2">
      <c r="A920" s="40">
        <v>835</v>
      </c>
      <c r="B920" s="40" t="s">
        <v>1315</v>
      </c>
      <c r="C920" s="40">
        <v>0.92</v>
      </c>
      <c r="D920" s="40">
        <v>0.81</v>
      </c>
    </row>
    <row r="921" spans="1:4" ht="15.75" thickBot="1" x14ac:dyDescent="0.2">
      <c r="A921" s="40">
        <v>836</v>
      </c>
      <c r="B921" s="40" t="s">
        <v>1316</v>
      </c>
      <c r="C921" s="37"/>
      <c r="D921" s="37"/>
    </row>
    <row r="922" spans="1:4" ht="15.75" thickBot="1" x14ac:dyDescent="0.2">
      <c r="A922" s="37"/>
      <c r="B922" s="40" t="s">
        <v>1317</v>
      </c>
      <c r="C922" s="40">
        <v>0.92</v>
      </c>
      <c r="D922" s="40">
        <v>0.89</v>
      </c>
    </row>
    <row r="923" spans="1:4" ht="15.75" thickBot="1" x14ac:dyDescent="0.2">
      <c r="A923" s="40">
        <v>837</v>
      </c>
      <c r="B923" s="40" t="s">
        <v>1318</v>
      </c>
      <c r="C923" s="37"/>
      <c r="D923" s="37"/>
    </row>
    <row r="924" spans="1:4" ht="15.75" thickBot="1" x14ac:dyDescent="0.2">
      <c r="A924" s="37"/>
      <c r="B924" s="40" t="s">
        <v>1319</v>
      </c>
      <c r="C924" s="40">
        <v>0.88</v>
      </c>
      <c r="D924" s="40">
        <v>0.77</v>
      </c>
    </row>
    <row r="925" spans="1:4" ht="15.75" thickBot="1" x14ac:dyDescent="0.2">
      <c r="A925" s="40">
        <v>838</v>
      </c>
      <c r="B925" s="40" t="s">
        <v>1320</v>
      </c>
      <c r="C925" s="37"/>
      <c r="D925" s="37"/>
    </row>
    <row r="926" spans="1:4" ht="15.75" thickBot="1" x14ac:dyDescent="0.2">
      <c r="A926" s="37"/>
      <c r="B926" s="40" t="s">
        <v>1321</v>
      </c>
      <c r="C926" s="37"/>
      <c r="D926" s="37"/>
    </row>
    <row r="927" spans="1:4" ht="15.75" thickBot="1" x14ac:dyDescent="0.2">
      <c r="A927" s="37"/>
      <c r="B927" s="40" t="s">
        <v>1322</v>
      </c>
      <c r="C927" s="40">
        <v>0.89</v>
      </c>
      <c r="D927" s="40">
        <v>0.81</v>
      </c>
    </row>
    <row r="928" spans="1:4" ht="15.75" thickBot="1" x14ac:dyDescent="0.2">
      <c r="A928" s="40">
        <v>839</v>
      </c>
      <c r="B928" s="40" t="s">
        <v>1323</v>
      </c>
      <c r="C928" s="40">
        <v>0.89</v>
      </c>
      <c r="D928" s="40">
        <v>0.81</v>
      </c>
    </row>
    <row r="929" spans="1:4" ht="15.75" thickBot="1" x14ac:dyDescent="0.2">
      <c r="A929" s="40">
        <v>840</v>
      </c>
      <c r="B929" s="40" t="s">
        <v>1324</v>
      </c>
      <c r="C929" s="40">
        <v>0.48</v>
      </c>
      <c r="D929" s="40">
        <v>0.43</v>
      </c>
    </row>
    <row r="930" spans="1:4" ht="15.75" thickBot="1" x14ac:dyDescent="0.2">
      <c r="A930" s="40">
        <v>841</v>
      </c>
      <c r="B930" s="40" t="s">
        <v>1325</v>
      </c>
      <c r="C930" s="40">
        <v>1.42</v>
      </c>
      <c r="D930" s="40">
        <v>1.28</v>
      </c>
    </row>
    <row r="931" spans="1:4" ht="15.75" thickBot="1" x14ac:dyDescent="0.2">
      <c r="A931" s="37"/>
      <c r="B931" s="37"/>
      <c r="C931" s="37"/>
      <c r="D931" s="37"/>
    </row>
    <row r="932" spans="1:4" s="24" customFormat="1" ht="30.75" thickBot="1" x14ac:dyDescent="0.2">
      <c r="A932" s="41"/>
      <c r="B932" s="42" t="s">
        <v>1326</v>
      </c>
      <c r="C932" s="44" t="s">
        <v>1710</v>
      </c>
      <c r="D932" s="41"/>
    </row>
    <row r="933" spans="1:4" ht="15.75" thickBot="1" x14ac:dyDescent="0.2">
      <c r="A933" s="37"/>
      <c r="B933" s="37"/>
      <c r="C933" s="37"/>
      <c r="D933" s="37"/>
    </row>
    <row r="934" spans="1:4" ht="15.75" thickBot="1" x14ac:dyDescent="0.2">
      <c r="A934" s="40">
        <v>842</v>
      </c>
      <c r="B934" s="40" t="s">
        <v>1327</v>
      </c>
      <c r="C934" s="40">
        <v>0.93</v>
      </c>
      <c r="D934" s="40">
        <v>0.81</v>
      </c>
    </row>
    <row r="935" spans="1:4" ht="15.75" thickBot="1" x14ac:dyDescent="0.2">
      <c r="A935" s="40">
        <v>843</v>
      </c>
      <c r="B935" s="40" t="s">
        <v>1328</v>
      </c>
      <c r="C935" s="40">
        <v>3.36</v>
      </c>
      <c r="D935" s="40">
        <v>3.13</v>
      </c>
    </row>
    <row r="936" spans="1:4" ht="15.75" thickBot="1" x14ac:dyDescent="0.2">
      <c r="A936" s="40">
        <v>844</v>
      </c>
      <c r="B936" s="40" t="s">
        <v>1329</v>
      </c>
      <c r="C936" s="40">
        <v>2.75</v>
      </c>
      <c r="D936" s="40">
        <v>2.58</v>
      </c>
    </row>
    <row r="937" spans="1:4" ht="15.75" thickBot="1" x14ac:dyDescent="0.2">
      <c r="A937" s="40">
        <v>845</v>
      </c>
      <c r="B937" s="40" t="s">
        <v>1330</v>
      </c>
      <c r="C937" s="40">
        <v>1.04</v>
      </c>
      <c r="D937" s="40">
        <v>0.94</v>
      </c>
    </row>
    <row r="938" spans="1:4" ht="15.75" thickBot="1" x14ac:dyDescent="0.2">
      <c r="A938" s="40">
        <v>846</v>
      </c>
      <c r="B938" s="40" t="s">
        <v>1331</v>
      </c>
      <c r="C938" s="40">
        <v>3.27</v>
      </c>
      <c r="D938" s="40">
        <v>3.15</v>
      </c>
    </row>
    <row r="939" spans="1:4" ht="15.75" thickBot="1" x14ac:dyDescent="0.2">
      <c r="A939" s="40">
        <v>847</v>
      </c>
      <c r="B939" s="40" t="s">
        <v>1332</v>
      </c>
      <c r="C939" s="40">
        <v>3.21</v>
      </c>
      <c r="D939" s="40">
        <v>3.36</v>
      </c>
    </row>
    <row r="940" spans="1:4" ht="15.75" thickBot="1" x14ac:dyDescent="0.2">
      <c r="A940" s="40">
        <v>848</v>
      </c>
      <c r="B940" s="40" t="s">
        <v>1333</v>
      </c>
      <c r="C940" s="40">
        <v>2.21</v>
      </c>
      <c r="D940" s="40">
        <v>2.52</v>
      </c>
    </row>
    <row r="941" spans="1:4" ht="15.75" thickBot="1" x14ac:dyDescent="0.2">
      <c r="A941" s="40">
        <v>849</v>
      </c>
      <c r="B941" s="40" t="s">
        <v>1334</v>
      </c>
      <c r="C941" s="40">
        <v>3.22</v>
      </c>
      <c r="D941" s="40">
        <v>2.72</v>
      </c>
    </row>
    <row r="942" spans="1:4" ht="15.75" thickBot="1" x14ac:dyDescent="0.2">
      <c r="A942" s="40">
        <v>850</v>
      </c>
      <c r="B942" s="40" t="s">
        <v>1335</v>
      </c>
      <c r="C942" s="40">
        <v>4.2300000000000004</v>
      </c>
      <c r="D942" s="40">
        <v>4.38</v>
      </c>
    </row>
    <row r="943" spans="1:4" ht="15.75" thickBot="1" x14ac:dyDescent="0.2">
      <c r="A943" s="40">
        <v>851</v>
      </c>
      <c r="B943" s="40" t="s">
        <v>1336</v>
      </c>
      <c r="C943" s="40">
        <v>2.42</v>
      </c>
      <c r="D943" s="40">
        <v>2.17</v>
      </c>
    </row>
    <row r="944" spans="1:4" ht="15.75" thickBot="1" x14ac:dyDescent="0.2">
      <c r="A944" s="40">
        <v>852</v>
      </c>
      <c r="B944" s="40" t="s">
        <v>1337</v>
      </c>
      <c r="C944" s="40">
        <v>2.75</v>
      </c>
      <c r="D944" s="40">
        <v>2.5499999999999998</v>
      </c>
    </row>
    <row r="945" spans="1:4" ht="15.75" thickBot="1" x14ac:dyDescent="0.2">
      <c r="A945" s="40">
        <v>853</v>
      </c>
      <c r="B945" s="40" t="s">
        <v>1338</v>
      </c>
      <c r="C945" s="40">
        <v>1.04</v>
      </c>
      <c r="D945" s="40">
        <v>1.45</v>
      </c>
    </row>
    <row r="946" spans="1:4" ht="15.75" thickBot="1" x14ac:dyDescent="0.2">
      <c r="A946" s="40">
        <v>854</v>
      </c>
      <c r="B946" s="40" t="s">
        <v>1339</v>
      </c>
      <c r="C946" s="40">
        <v>2.62</v>
      </c>
      <c r="D946" s="40">
        <v>2.0499999999999998</v>
      </c>
    </row>
    <row r="947" spans="1:4" ht="15.75" thickBot="1" x14ac:dyDescent="0.2">
      <c r="A947" s="40">
        <v>855</v>
      </c>
      <c r="B947" s="40" t="s">
        <v>1340</v>
      </c>
      <c r="C947" s="40">
        <v>5.22</v>
      </c>
      <c r="D947" s="40">
        <v>4.5599999999999996</v>
      </c>
    </row>
    <row r="948" spans="1:4" ht="15.75" thickBot="1" x14ac:dyDescent="0.2">
      <c r="A948" s="40">
        <v>856</v>
      </c>
      <c r="B948" s="40" t="s">
        <v>1341</v>
      </c>
      <c r="C948" s="40">
        <v>5.47</v>
      </c>
      <c r="D948" s="40">
        <v>4.96</v>
      </c>
    </row>
    <row r="949" spans="1:4" ht="15.75" thickBot="1" x14ac:dyDescent="0.2">
      <c r="A949" s="40">
        <v>857</v>
      </c>
      <c r="B949" s="40" t="s">
        <v>1342</v>
      </c>
      <c r="C949" s="40">
        <v>2.98</v>
      </c>
      <c r="D949" s="40">
        <v>2.93</v>
      </c>
    </row>
    <row r="950" spans="1:4" ht="15.75" thickBot="1" x14ac:dyDescent="0.2">
      <c r="A950" s="40">
        <v>858</v>
      </c>
      <c r="B950" s="40" t="s">
        <v>1343</v>
      </c>
      <c r="C950" s="40">
        <v>4.95</v>
      </c>
      <c r="D950" s="40">
        <v>4.3099999999999996</v>
      </c>
    </row>
    <row r="951" spans="1:4" ht="15.75" thickBot="1" x14ac:dyDescent="0.2">
      <c r="A951" s="40">
        <v>859</v>
      </c>
      <c r="B951" s="40" t="s">
        <v>1344</v>
      </c>
      <c r="C951" s="40">
        <v>4.01</v>
      </c>
      <c r="D951" s="40">
        <v>3.76</v>
      </c>
    </row>
    <row r="952" spans="1:4" ht="15.75" thickBot="1" x14ac:dyDescent="0.2">
      <c r="A952" s="40">
        <v>860</v>
      </c>
      <c r="B952" s="40" t="s">
        <v>1345</v>
      </c>
      <c r="C952" s="40">
        <v>2.71</v>
      </c>
      <c r="D952" s="40">
        <v>2.62</v>
      </c>
    </row>
    <row r="953" spans="1:4" ht="15.75" thickBot="1" x14ac:dyDescent="0.2">
      <c r="A953" s="40">
        <v>861</v>
      </c>
      <c r="B953" s="40" t="s">
        <v>1346</v>
      </c>
      <c r="C953" s="40">
        <v>2.62</v>
      </c>
      <c r="D953" s="40">
        <v>2.44</v>
      </c>
    </row>
    <row r="954" spans="1:4" ht="15.75" thickBot="1" x14ac:dyDescent="0.2">
      <c r="A954" s="40">
        <v>862</v>
      </c>
      <c r="B954" s="40" t="s">
        <v>1347</v>
      </c>
      <c r="C954" s="40">
        <v>3.78</v>
      </c>
      <c r="D954" s="40">
        <v>3.71</v>
      </c>
    </row>
    <row r="955" spans="1:4" ht="15.75" thickBot="1" x14ac:dyDescent="0.2">
      <c r="A955" s="40">
        <v>863</v>
      </c>
      <c r="B955" s="40" t="s">
        <v>1348</v>
      </c>
      <c r="C955" s="40">
        <v>3.01</v>
      </c>
      <c r="D955" s="40">
        <v>3.01</v>
      </c>
    </row>
    <row r="956" spans="1:4" ht="15.75" thickBot="1" x14ac:dyDescent="0.2">
      <c r="A956" s="40">
        <v>864</v>
      </c>
      <c r="B956" s="40" t="s">
        <v>1349</v>
      </c>
      <c r="C956" s="40">
        <v>4.01</v>
      </c>
      <c r="D956" s="40">
        <v>3.84</v>
      </c>
    </row>
    <row r="957" spans="1:4" ht="15.75" thickBot="1" x14ac:dyDescent="0.2">
      <c r="A957" s="40">
        <v>865</v>
      </c>
      <c r="B957" s="40" t="s">
        <v>1350</v>
      </c>
      <c r="C957" s="40">
        <v>3.55</v>
      </c>
      <c r="D957" s="40">
        <v>3.35</v>
      </c>
    </row>
    <row r="958" spans="1:4" ht="15.75" thickBot="1" x14ac:dyDescent="0.2">
      <c r="A958" s="40">
        <v>866</v>
      </c>
      <c r="B958" s="40" t="s">
        <v>1351</v>
      </c>
      <c r="C958" s="40">
        <v>4.62</v>
      </c>
      <c r="D958" s="40">
        <v>3.97</v>
      </c>
    </row>
    <row r="959" spans="1:4" ht="15.75" thickBot="1" x14ac:dyDescent="0.2">
      <c r="A959" s="40">
        <v>867</v>
      </c>
      <c r="B959" s="40" t="s">
        <v>1352</v>
      </c>
      <c r="C959" s="40">
        <v>3.81</v>
      </c>
      <c r="D959" s="40">
        <v>3.22</v>
      </c>
    </row>
    <row r="960" spans="1:4" ht="15.75" thickBot="1" x14ac:dyDescent="0.2">
      <c r="A960" s="40">
        <v>868</v>
      </c>
      <c r="B960" s="40" t="s">
        <v>1353</v>
      </c>
      <c r="C960" s="40">
        <v>3.86</v>
      </c>
      <c r="D960" s="40">
        <v>3.74</v>
      </c>
    </row>
    <row r="961" spans="1:4" ht="15.75" thickBot="1" x14ac:dyDescent="0.2">
      <c r="A961" s="40">
        <v>869</v>
      </c>
      <c r="B961" s="40" t="s">
        <v>1354</v>
      </c>
      <c r="C961" s="40">
        <v>3.66</v>
      </c>
      <c r="D961" s="40">
        <v>3.15</v>
      </c>
    </row>
    <row r="962" spans="1:4" ht="15.75" thickBot="1" x14ac:dyDescent="0.2">
      <c r="A962" s="40">
        <v>870</v>
      </c>
      <c r="B962" s="40" t="s">
        <v>1355</v>
      </c>
      <c r="C962" s="40">
        <v>0.78</v>
      </c>
      <c r="D962" s="40">
        <v>0.73</v>
      </c>
    </row>
    <row r="963" spans="1:4" ht="15.75" thickBot="1" x14ac:dyDescent="0.2">
      <c r="A963" s="40">
        <v>871</v>
      </c>
      <c r="B963" s="40" t="s">
        <v>1356</v>
      </c>
      <c r="C963" s="37"/>
      <c r="D963" s="37"/>
    </row>
    <row r="964" spans="1:4" ht="15.75" thickBot="1" x14ac:dyDescent="0.2">
      <c r="A964" s="37"/>
      <c r="B964" s="40" t="s">
        <v>1357</v>
      </c>
      <c r="C964" s="40">
        <v>3.54</v>
      </c>
      <c r="D964" s="40">
        <v>3.31</v>
      </c>
    </row>
    <row r="965" spans="1:4" ht="15.75" thickBot="1" x14ac:dyDescent="0.2">
      <c r="A965" s="40">
        <v>872</v>
      </c>
      <c r="B965" s="40" t="s">
        <v>1358</v>
      </c>
      <c r="C965" s="40">
        <v>0.52</v>
      </c>
      <c r="D965" s="40">
        <v>0.48</v>
      </c>
    </row>
    <row r="966" spans="1:4" ht="15.75" thickBot="1" x14ac:dyDescent="0.2">
      <c r="A966" s="40">
        <v>873</v>
      </c>
      <c r="B966" s="40" t="s">
        <v>1359</v>
      </c>
      <c r="C966" s="40">
        <v>3.25</v>
      </c>
      <c r="D966" s="40">
        <v>3.09</v>
      </c>
    </row>
    <row r="967" spans="1:4" ht="15.75" thickBot="1" x14ac:dyDescent="0.2">
      <c r="A967" s="40">
        <v>874</v>
      </c>
      <c r="B967" s="40" t="s">
        <v>1360</v>
      </c>
      <c r="C967" s="40">
        <v>3.52</v>
      </c>
      <c r="D967" s="40">
        <v>3.3</v>
      </c>
    </row>
    <row r="968" spans="1:4" ht="15.75" thickBot="1" x14ac:dyDescent="0.2">
      <c r="A968" s="40">
        <v>875</v>
      </c>
      <c r="B968" s="40" t="s">
        <v>1361</v>
      </c>
      <c r="C968" s="40">
        <v>4.24</v>
      </c>
      <c r="D968" s="40">
        <v>4.09</v>
      </c>
    </row>
    <row r="969" spans="1:4" ht="15.75" thickBot="1" x14ac:dyDescent="0.2">
      <c r="A969" s="40">
        <v>876</v>
      </c>
      <c r="B969" s="40" t="s">
        <v>1362</v>
      </c>
      <c r="C969" s="40">
        <v>0.97</v>
      </c>
      <c r="D969" s="40">
        <v>3.87</v>
      </c>
    </row>
    <row r="970" spans="1:4" ht="15.75" thickBot="1" x14ac:dyDescent="0.2">
      <c r="A970" s="40">
        <v>877</v>
      </c>
      <c r="B970" s="40" t="s">
        <v>1363</v>
      </c>
      <c r="C970" s="40">
        <v>2.9</v>
      </c>
      <c r="D970" s="40">
        <v>2.66</v>
      </c>
    </row>
    <row r="971" spans="1:4" ht="15.75" thickBot="1" x14ac:dyDescent="0.2">
      <c r="A971" s="40">
        <v>878</v>
      </c>
      <c r="B971" s="40" t="s">
        <v>1364</v>
      </c>
      <c r="C971" s="40">
        <v>3.24</v>
      </c>
      <c r="D971" s="40">
        <v>3.08</v>
      </c>
    </row>
    <row r="972" spans="1:4" ht="15.75" thickBot="1" x14ac:dyDescent="0.2">
      <c r="A972" s="40">
        <v>879</v>
      </c>
      <c r="B972" s="40" t="s">
        <v>1365</v>
      </c>
      <c r="C972" s="40">
        <v>3.86</v>
      </c>
      <c r="D972" s="40">
        <v>3.48</v>
      </c>
    </row>
    <row r="973" spans="1:4" ht="15.75" thickBot="1" x14ac:dyDescent="0.2">
      <c r="A973" s="40">
        <v>880</v>
      </c>
      <c r="B973" s="40" t="s">
        <v>1366</v>
      </c>
      <c r="C973" s="40">
        <v>2.11</v>
      </c>
      <c r="D973" s="40">
        <v>2.0099999999999998</v>
      </c>
    </row>
    <row r="974" spans="1:4" ht="15.75" thickBot="1" x14ac:dyDescent="0.2">
      <c r="A974" s="40">
        <v>881</v>
      </c>
      <c r="B974" s="40" t="s">
        <v>1367</v>
      </c>
      <c r="C974" s="40">
        <v>2.14</v>
      </c>
      <c r="D974" s="40">
        <v>1.69</v>
      </c>
    </row>
    <row r="975" spans="1:4" ht="15.75" thickBot="1" x14ac:dyDescent="0.2">
      <c r="A975" s="40">
        <v>882</v>
      </c>
      <c r="B975" s="40" t="s">
        <v>1368</v>
      </c>
      <c r="C975" s="40">
        <v>3.56</v>
      </c>
      <c r="D975" s="40">
        <v>3.52</v>
      </c>
    </row>
    <row r="976" spans="1:4" ht="15.75" thickBot="1" x14ac:dyDescent="0.2">
      <c r="A976" s="40">
        <v>883</v>
      </c>
      <c r="B976" s="40" t="s">
        <v>1369</v>
      </c>
      <c r="C976" s="37"/>
      <c r="D976" s="37"/>
    </row>
    <row r="977" spans="1:4" ht="15.75" thickBot="1" x14ac:dyDescent="0.2">
      <c r="A977" s="37"/>
      <c r="B977" s="40" t="s">
        <v>1370</v>
      </c>
      <c r="C977" s="40">
        <v>2.84</v>
      </c>
      <c r="D977" s="40">
        <v>2.95</v>
      </c>
    </row>
    <row r="978" spans="1:4" ht="15.75" thickBot="1" x14ac:dyDescent="0.2">
      <c r="A978" s="40">
        <v>884</v>
      </c>
      <c r="B978" s="40" t="s">
        <v>1371</v>
      </c>
      <c r="C978" s="40">
        <v>3.68</v>
      </c>
      <c r="D978" s="40">
        <v>3.58</v>
      </c>
    </row>
    <row r="979" spans="1:4" ht="30.75" thickBot="1" x14ac:dyDescent="0.2">
      <c r="A979" s="40">
        <v>885</v>
      </c>
      <c r="B979" s="40" t="s">
        <v>1372</v>
      </c>
      <c r="C979" s="37"/>
      <c r="D979" s="37"/>
    </row>
    <row r="980" spans="1:4" ht="15.75" thickBot="1" x14ac:dyDescent="0.2">
      <c r="A980" s="37"/>
      <c r="B980" s="40" t="s">
        <v>1373</v>
      </c>
      <c r="C980" s="40">
        <v>2.86</v>
      </c>
      <c r="D980" s="40">
        <v>2.68</v>
      </c>
    </row>
    <row r="981" spans="1:4" ht="15.75" thickBot="1" x14ac:dyDescent="0.2">
      <c r="A981" s="40">
        <v>886</v>
      </c>
      <c r="B981" s="40" t="s">
        <v>1374</v>
      </c>
      <c r="C981" s="40">
        <v>2.9</v>
      </c>
      <c r="D981" s="40">
        <v>2.9</v>
      </c>
    </row>
    <row r="982" spans="1:4" ht="15.75" thickBot="1" x14ac:dyDescent="0.2">
      <c r="A982" s="40">
        <v>887</v>
      </c>
      <c r="B982" s="40" t="s">
        <v>1375</v>
      </c>
      <c r="C982" s="40">
        <v>1.74</v>
      </c>
      <c r="D982" s="40">
        <v>2.88</v>
      </c>
    </row>
    <row r="983" spans="1:4" ht="15.75" thickBot="1" x14ac:dyDescent="0.2">
      <c r="A983" s="40">
        <v>888</v>
      </c>
      <c r="B983" s="40" t="s">
        <v>1376</v>
      </c>
      <c r="C983" s="40">
        <v>3.84</v>
      </c>
      <c r="D983" s="40">
        <v>3.77</v>
      </c>
    </row>
    <row r="984" spans="1:4" ht="15.75" thickBot="1" x14ac:dyDescent="0.2">
      <c r="A984" s="40">
        <v>889</v>
      </c>
      <c r="B984" s="40" t="s">
        <v>1377</v>
      </c>
      <c r="C984" s="40">
        <v>3.19</v>
      </c>
      <c r="D984" s="40">
        <v>3.26</v>
      </c>
    </row>
    <row r="985" spans="1:4" ht="15.75" thickBot="1" x14ac:dyDescent="0.2">
      <c r="A985" s="40">
        <v>890</v>
      </c>
      <c r="B985" s="40" t="s">
        <v>1378</v>
      </c>
      <c r="C985" s="37"/>
      <c r="D985" s="37"/>
    </row>
    <row r="986" spans="1:4" ht="15.75" thickBot="1" x14ac:dyDescent="0.2">
      <c r="A986" s="37"/>
      <c r="B986" s="40" t="s">
        <v>1379</v>
      </c>
      <c r="C986" s="37"/>
      <c r="D986" s="37"/>
    </row>
    <row r="987" spans="1:4" ht="15.75" thickBot="1" x14ac:dyDescent="0.2">
      <c r="A987" s="37"/>
      <c r="B987" s="40" t="s">
        <v>1380</v>
      </c>
      <c r="C987" s="40">
        <v>2.48</v>
      </c>
      <c r="D987" s="40">
        <v>2.31</v>
      </c>
    </row>
    <row r="988" spans="1:4" ht="15.75" thickBot="1" x14ac:dyDescent="0.2">
      <c r="A988" s="40">
        <v>891</v>
      </c>
      <c r="B988" s="40" t="s">
        <v>1381</v>
      </c>
      <c r="C988" s="40">
        <v>3.41</v>
      </c>
      <c r="D988" s="40">
        <v>3.25</v>
      </c>
    </row>
    <row r="989" spans="1:4" ht="15.75" thickBot="1" x14ac:dyDescent="0.2">
      <c r="A989" s="40">
        <v>892</v>
      </c>
      <c r="B989" s="40" t="s">
        <v>1382</v>
      </c>
      <c r="C989" s="37"/>
      <c r="D989" s="37"/>
    </row>
    <row r="990" spans="1:4" ht="15.75" thickBot="1" x14ac:dyDescent="0.2">
      <c r="A990" s="37"/>
      <c r="B990" s="40" t="s">
        <v>1383</v>
      </c>
      <c r="C990" s="40">
        <v>2.0299999999999998</v>
      </c>
      <c r="D990" s="40">
        <v>1.95</v>
      </c>
    </row>
    <row r="991" spans="1:4" ht="15.75" thickBot="1" x14ac:dyDescent="0.2">
      <c r="A991" s="40">
        <v>893</v>
      </c>
      <c r="B991" s="40" t="s">
        <v>1384</v>
      </c>
      <c r="C991" s="40">
        <v>1.71</v>
      </c>
      <c r="D991" s="40">
        <v>1.61</v>
      </c>
    </row>
    <row r="992" spans="1:4" ht="15.75" thickBot="1" x14ac:dyDescent="0.2">
      <c r="A992" s="40">
        <v>894</v>
      </c>
      <c r="B992" s="40" t="s">
        <v>1385</v>
      </c>
      <c r="C992" s="40">
        <v>1.81</v>
      </c>
      <c r="D992" s="40">
        <v>1.81</v>
      </c>
    </row>
    <row r="993" spans="1:4" ht="15.75" thickBot="1" x14ac:dyDescent="0.2">
      <c r="A993" s="40">
        <v>895</v>
      </c>
      <c r="B993" s="40" t="s">
        <v>1386</v>
      </c>
      <c r="C993" s="37"/>
      <c r="D993" s="37"/>
    </row>
    <row r="994" spans="1:4" ht="15.75" thickBot="1" x14ac:dyDescent="0.2">
      <c r="A994" s="37"/>
      <c r="B994" s="40" t="s">
        <v>1387</v>
      </c>
      <c r="C994" s="40">
        <v>2.7</v>
      </c>
      <c r="D994" s="40">
        <v>2.72</v>
      </c>
    </row>
    <row r="995" spans="1:4" ht="15.75" thickBot="1" x14ac:dyDescent="0.2">
      <c r="A995" s="40">
        <v>896</v>
      </c>
      <c r="B995" s="40" t="s">
        <v>1388</v>
      </c>
      <c r="C995" s="40">
        <v>3</v>
      </c>
      <c r="D995" s="40">
        <v>2.85</v>
      </c>
    </row>
    <row r="996" spans="1:4" ht="15.75" thickBot="1" x14ac:dyDescent="0.2">
      <c r="A996" s="40">
        <v>897</v>
      </c>
      <c r="B996" s="40" t="s">
        <v>1310</v>
      </c>
      <c r="C996" s="37"/>
      <c r="D996" s="37"/>
    </row>
    <row r="997" spans="1:4" ht="15.75" thickBot="1" x14ac:dyDescent="0.2">
      <c r="A997" s="37"/>
      <c r="B997" s="40" t="s">
        <v>1389</v>
      </c>
      <c r="C997" s="37"/>
      <c r="D997" s="37"/>
    </row>
    <row r="998" spans="1:4" ht="15.75" thickBot="1" x14ac:dyDescent="0.2">
      <c r="A998" s="37"/>
      <c r="B998" s="40" t="s">
        <v>1390</v>
      </c>
      <c r="C998" s="40">
        <v>2.21</v>
      </c>
      <c r="D998" s="40">
        <v>1.98</v>
      </c>
    </row>
    <row r="999" spans="1:4" ht="15.75" thickBot="1" x14ac:dyDescent="0.2">
      <c r="A999" s="40">
        <v>898</v>
      </c>
      <c r="B999" s="40" t="s">
        <v>1310</v>
      </c>
      <c r="C999" s="37"/>
      <c r="D999" s="37"/>
    </row>
    <row r="1000" spans="1:4" ht="15.75" thickBot="1" x14ac:dyDescent="0.2">
      <c r="A1000" s="37"/>
      <c r="B1000" s="40" t="s">
        <v>1391</v>
      </c>
      <c r="C1000" s="37"/>
      <c r="D1000" s="37"/>
    </row>
    <row r="1001" spans="1:4" ht="15.75" thickBot="1" x14ac:dyDescent="0.2">
      <c r="A1001" s="37"/>
      <c r="B1001" s="40" t="s">
        <v>1392</v>
      </c>
      <c r="C1001" s="40">
        <v>2.7</v>
      </c>
      <c r="D1001" s="40">
        <v>2.58</v>
      </c>
    </row>
    <row r="1002" spans="1:4" ht="15.75" thickBot="1" x14ac:dyDescent="0.2">
      <c r="A1002" s="40">
        <v>899</v>
      </c>
      <c r="B1002" s="40" t="s">
        <v>1393</v>
      </c>
      <c r="C1002" s="37"/>
      <c r="D1002" s="37"/>
    </row>
    <row r="1003" spans="1:4" ht="15.75" thickBot="1" x14ac:dyDescent="0.2">
      <c r="A1003" s="37"/>
      <c r="B1003" s="40" t="s">
        <v>1084</v>
      </c>
      <c r="C1003" s="40">
        <v>2.62</v>
      </c>
      <c r="D1003" s="40">
        <v>2.58</v>
      </c>
    </row>
    <row r="1004" spans="1:4" ht="15.75" thickBot="1" x14ac:dyDescent="0.2">
      <c r="A1004" s="40">
        <v>900</v>
      </c>
      <c r="B1004" s="40" t="s">
        <v>1394</v>
      </c>
      <c r="C1004" s="40">
        <v>2.5299999999999998</v>
      </c>
      <c r="D1004" s="40">
        <v>2.13</v>
      </c>
    </row>
    <row r="1005" spans="1:4" ht="15.75" thickBot="1" x14ac:dyDescent="0.2">
      <c r="A1005" s="40">
        <v>901</v>
      </c>
      <c r="B1005" s="40" t="s">
        <v>1395</v>
      </c>
      <c r="C1005" s="40">
        <v>1.29</v>
      </c>
      <c r="D1005" s="40">
        <v>1.2</v>
      </c>
    </row>
    <row r="1006" spans="1:4" ht="15.75" thickBot="1" x14ac:dyDescent="0.2">
      <c r="A1006" s="40">
        <v>902</v>
      </c>
      <c r="B1006" s="40" t="s">
        <v>1396</v>
      </c>
      <c r="C1006" s="40">
        <v>3.17</v>
      </c>
      <c r="D1006" s="40">
        <v>2.84</v>
      </c>
    </row>
    <row r="1007" spans="1:4" ht="15.75" thickBot="1" x14ac:dyDescent="0.2">
      <c r="A1007" s="40">
        <v>903</v>
      </c>
      <c r="B1007" s="40" t="s">
        <v>1397</v>
      </c>
      <c r="C1007" s="40">
        <v>2.4500000000000002</v>
      </c>
      <c r="D1007" s="40">
        <v>2.09</v>
      </c>
    </row>
    <row r="1008" spans="1:4" ht="15.75" thickBot="1" x14ac:dyDescent="0.2">
      <c r="A1008" s="40">
        <v>904</v>
      </c>
      <c r="B1008" s="40" t="s">
        <v>1320</v>
      </c>
      <c r="C1008" s="40">
        <v>1.74</v>
      </c>
      <c r="D1008" s="40">
        <v>1.54</v>
      </c>
    </row>
    <row r="1009" spans="1:4" ht="15.75" thickBot="1" x14ac:dyDescent="0.2">
      <c r="A1009" s="40">
        <v>905</v>
      </c>
      <c r="B1009" s="40" t="s">
        <v>1398</v>
      </c>
      <c r="C1009" s="37"/>
      <c r="D1009" s="37"/>
    </row>
    <row r="1010" spans="1:4" ht="15.75" thickBot="1" x14ac:dyDescent="0.2">
      <c r="A1010" s="37"/>
      <c r="B1010" s="40" t="s">
        <v>1399</v>
      </c>
      <c r="C1010" s="37"/>
      <c r="D1010" s="37"/>
    </row>
    <row r="1011" spans="1:4" ht="15.75" thickBot="1" x14ac:dyDescent="0.2">
      <c r="A1011" s="37"/>
      <c r="B1011" s="40" t="s">
        <v>1400</v>
      </c>
      <c r="C1011" s="37"/>
      <c r="D1011" s="37"/>
    </row>
    <row r="1012" spans="1:4" ht="15.75" thickBot="1" x14ac:dyDescent="0.2">
      <c r="A1012" s="37"/>
      <c r="B1012" s="40" t="s">
        <v>1401</v>
      </c>
      <c r="C1012" s="40">
        <v>2.09</v>
      </c>
      <c r="D1012" s="40">
        <v>2.02</v>
      </c>
    </row>
    <row r="1013" spans="1:4" ht="15.75" thickBot="1" x14ac:dyDescent="0.2">
      <c r="A1013" s="40">
        <v>906</v>
      </c>
      <c r="B1013" s="40" t="s">
        <v>1402</v>
      </c>
      <c r="C1013" s="40">
        <v>2.87</v>
      </c>
      <c r="D1013" s="40">
        <v>2.39</v>
      </c>
    </row>
    <row r="1014" spans="1:4" ht="15.75" thickBot="1" x14ac:dyDescent="0.2">
      <c r="A1014" s="40">
        <v>907</v>
      </c>
      <c r="B1014" s="40" t="s">
        <v>1403</v>
      </c>
      <c r="C1014" s="40">
        <v>2.75</v>
      </c>
      <c r="D1014" s="40">
        <v>2.72</v>
      </c>
    </row>
    <row r="1015" spans="1:4" ht="15.75" thickBot="1" x14ac:dyDescent="0.2">
      <c r="A1015" s="40">
        <v>908</v>
      </c>
      <c r="B1015" s="40" t="s">
        <v>1404</v>
      </c>
      <c r="C1015" s="37"/>
      <c r="D1015" s="37"/>
    </row>
    <row r="1016" spans="1:4" ht="15.75" thickBot="1" x14ac:dyDescent="0.2">
      <c r="A1016" s="37"/>
      <c r="B1016" s="40" t="s">
        <v>1084</v>
      </c>
      <c r="C1016" s="40">
        <v>2.66</v>
      </c>
      <c r="D1016" s="40">
        <v>2.46</v>
      </c>
    </row>
    <row r="1017" spans="1:4" ht="15.75" thickBot="1" x14ac:dyDescent="0.2">
      <c r="A1017" s="40">
        <v>909</v>
      </c>
      <c r="B1017" s="40" t="s">
        <v>1405</v>
      </c>
      <c r="C1017" s="40">
        <v>2.84</v>
      </c>
      <c r="D1017" s="40">
        <v>2.5099999999999998</v>
      </c>
    </row>
    <row r="1018" spans="1:4" ht="15.75" thickBot="1" x14ac:dyDescent="0.2">
      <c r="A1018" s="40">
        <v>910</v>
      </c>
      <c r="B1018" s="40" t="s">
        <v>1406</v>
      </c>
      <c r="C1018" s="40">
        <v>1.71</v>
      </c>
      <c r="D1018" s="40">
        <v>1.55</v>
      </c>
    </row>
    <row r="1019" spans="1:4" ht="15.75" thickBot="1" x14ac:dyDescent="0.2">
      <c r="A1019" s="40">
        <v>911</v>
      </c>
      <c r="B1019" s="40" t="s">
        <v>1407</v>
      </c>
      <c r="C1019" s="40">
        <v>2.08</v>
      </c>
      <c r="D1019" s="40">
        <v>1.93</v>
      </c>
    </row>
    <row r="1020" spans="1:4" ht="15.75" thickBot="1" x14ac:dyDescent="0.2">
      <c r="A1020" s="40">
        <v>912</v>
      </c>
      <c r="B1020" s="40" t="s">
        <v>1408</v>
      </c>
      <c r="C1020" s="37"/>
      <c r="D1020" s="37"/>
    </row>
    <row r="1021" spans="1:4" ht="15.75" thickBot="1" x14ac:dyDescent="0.2">
      <c r="A1021" s="37"/>
      <c r="B1021" s="40" t="s">
        <v>1084</v>
      </c>
      <c r="C1021" s="40">
        <v>2.46</v>
      </c>
      <c r="D1021" s="40">
        <v>2.17</v>
      </c>
    </row>
    <row r="1022" spans="1:4" ht="15.75" thickBot="1" x14ac:dyDescent="0.2">
      <c r="A1022" s="40">
        <v>913</v>
      </c>
      <c r="B1022" s="40" t="s">
        <v>1409</v>
      </c>
      <c r="C1022" s="40">
        <v>2.0699999999999998</v>
      </c>
      <c r="D1022" s="40">
        <v>2.1800000000000002</v>
      </c>
    </row>
    <row r="1023" spans="1:4" ht="15.75" thickBot="1" x14ac:dyDescent="0.2">
      <c r="A1023" s="40">
        <v>914</v>
      </c>
      <c r="B1023" s="40" t="s">
        <v>1410</v>
      </c>
      <c r="C1023" s="40">
        <v>2.15</v>
      </c>
      <c r="D1023" s="40">
        <v>1.97</v>
      </c>
    </row>
    <row r="1024" spans="1:4" ht="15.75" thickBot="1" x14ac:dyDescent="0.2">
      <c r="A1024" s="40">
        <v>915</v>
      </c>
      <c r="B1024" s="40" t="s">
        <v>1411</v>
      </c>
      <c r="C1024" s="40">
        <v>2.64</v>
      </c>
      <c r="D1024" s="40">
        <v>2.15</v>
      </c>
    </row>
    <row r="1025" spans="1:4" ht="15.75" thickBot="1" x14ac:dyDescent="0.2">
      <c r="A1025" s="40">
        <v>916</v>
      </c>
      <c r="B1025" s="40" t="s">
        <v>1412</v>
      </c>
      <c r="C1025" s="40">
        <v>2.0299999999999998</v>
      </c>
      <c r="D1025" s="40">
        <v>1.84</v>
      </c>
    </row>
    <row r="1026" spans="1:4" ht="15.75" thickBot="1" x14ac:dyDescent="0.2">
      <c r="A1026" s="40">
        <v>917</v>
      </c>
      <c r="B1026" s="40" t="s">
        <v>1413</v>
      </c>
      <c r="C1026" s="37"/>
      <c r="D1026" s="37"/>
    </row>
    <row r="1027" spans="1:4" ht="15.75" thickBot="1" x14ac:dyDescent="0.2">
      <c r="A1027" s="37"/>
      <c r="B1027" s="40" t="s">
        <v>1414</v>
      </c>
      <c r="C1027" s="37"/>
      <c r="D1027" s="37"/>
    </row>
    <row r="1028" spans="1:4" ht="15.75" thickBot="1" x14ac:dyDescent="0.2">
      <c r="A1028" s="37"/>
      <c r="B1028" s="40" t="s">
        <v>1415</v>
      </c>
      <c r="C1028" s="37"/>
      <c r="D1028" s="37"/>
    </row>
    <row r="1029" spans="1:4" ht="15.75" thickBot="1" x14ac:dyDescent="0.2">
      <c r="A1029" s="37"/>
      <c r="B1029" s="40" t="s">
        <v>1416</v>
      </c>
      <c r="C1029" s="40">
        <v>1.96</v>
      </c>
      <c r="D1029" s="40">
        <v>1.83</v>
      </c>
    </row>
    <row r="1030" spans="1:4" ht="15.75" thickBot="1" x14ac:dyDescent="0.2">
      <c r="A1030" s="40">
        <v>918</v>
      </c>
      <c r="B1030" s="40" t="s">
        <v>1417</v>
      </c>
      <c r="C1030" s="37"/>
      <c r="D1030" s="37"/>
    </row>
    <row r="1031" spans="1:4" ht="15.75" thickBot="1" x14ac:dyDescent="0.2">
      <c r="A1031" s="37"/>
      <c r="B1031" s="40" t="s">
        <v>1084</v>
      </c>
      <c r="C1031" s="40">
        <v>2.2400000000000002</v>
      </c>
      <c r="D1031" s="40">
        <v>1.96</v>
      </c>
    </row>
    <row r="1032" spans="1:4" ht="15.75" thickBot="1" x14ac:dyDescent="0.2">
      <c r="A1032" s="40">
        <v>919</v>
      </c>
      <c r="B1032" s="40" t="s">
        <v>1418</v>
      </c>
      <c r="C1032" s="37"/>
      <c r="D1032" s="37"/>
    </row>
    <row r="1033" spans="1:4" ht="15.75" thickBot="1" x14ac:dyDescent="0.2">
      <c r="A1033" s="37"/>
      <c r="B1033" s="40" t="s">
        <v>1401</v>
      </c>
      <c r="C1033" s="40">
        <v>1.9</v>
      </c>
      <c r="D1033" s="40">
        <v>1.92</v>
      </c>
    </row>
    <row r="1034" spans="1:4" ht="15.75" thickBot="1" x14ac:dyDescent="0.2">
      <c r="A1034" s="40">
        <v>920</v>
      </c>
      <c r="B1034" s="40" t="s">
        <v>1419</v>
      </c>
      <c r="C1034" s="37"/>
      <c r="D1034" s="37"/>
    </row>
    <row r="1035" spans="1:4" ht="15.75" thickBot="1" x14ac:dyDescent="0.2">
      <c r="A1035" s="37"/>
      <c r="B1035" s="40" t="s">
        <v>1420</v>
      </c>
      <c r="C1035" s="40">
        <v>1.46</v>
      </c>
      <c r="D1035" s="40">
        <v>1.56</v>
      </c>
    </row>
    <row r="1036" spans="1:4" ht="15.75" thickBot="1" x14ac:dyDescent="0.2">
      <c r="A1036" s="40">
        <v>921</v>
      </c>
      <c r="B1036" s="40" t="s">
        <v>1421</v>
      </c>
      <c r="C1036" s="40">
        <v>1.55</v>
      </c>
      <c r="D1036" s="40">
        <v>1.64</v>
      </c>
    </row>
    <row r="1037" spans="1:4" ht="15.75" thickBot="1" x14ac:dyDescent="0.2">
      <c r="A1037" s="37"/>
      <c r="B1037" s="37"/>
      <c r="C1037" s="37"/>
      <c r="D1037" s="37"/>
    </row>
    <row r="1038" spans="1:4" s="20" customFormat="1" ht="15.75" thickBot="1" x14ac:dyDescent="0.2">
      <c r="A1038" s="43"/>
      <c r="B1038" s="42" t="s">
        <v>1422</v>
      </c>
      <c r="C1038" s="45" t="s">
        <v>1703</v>
      </c>
      <c r="D1038" s="43"/>
    </row>
    <row r="1039" spans="1:4" ht="15.75" thickBot="1" x14ac:dyDescent="0.2">
      <c r="A1039" s="37"/>
      <c r="B1039" s="37"/>
      <c r="C1039" s="37"/>
      <c r="D1039" s="37"/>
    </row>
    <row r="1040" spans="1:4" ht="15.75" thickBot="1" x14ac:dyDescent="0.2">
      <c r="A1040" s="40">
        <v>922</v>
      </c>
      <c r="B1040" s="40" t="s">
        <v>1423</v>
      </c>
      <c r="C1040" s="40">
        <v>0.43</v>
      </c>
      <c r="D1040" s="40">
        <v>0.36</v>
      </c>
    </row>
    <row r="1041" spans="1:4" ht="15.75" thickBot="1" x14ac:dyDescent="0.2">
      <c r="A1041" s="40">
        <v>923</v>
      </c>
      <c r="B1041" s="40" t="s">
        <v>1424</v>
      </c>
      <c r="C1041" s="40">
        <v>0.68</v>
      </c>
      <c r="D1041" s="40">
        <v>0.62</v>
      </c>
    </row>
    <row r="1042" spans="1:4" ht="15.75" thickBot="1" x14ac:dyDescent="0.2">
      <c r="A1042" s="40">
        <v>924</v>
      </c>
      <c r="B1042" s="40" t="s">
        <v>1425</v>
      </c>
      <c r="C1042" s="40">
        <v>1.49</v>
      </c>
      <c r="D1042" s="40">
        <v>1.48</v>
      </c>
    </row>
    <row r="1043" spans="1:4" ht="15.75" thickBot="1" x14ac:dyDescent="0.2">
      <c r="A1043" s="40">
        <v>925</v>
      </c>
      <c r="B1043" s="40" t="s">
        <v>1426</v>
      </c>
      <c r="C1043" s="40">
        <v>1.43</v>
      </c>
      <c r="D1043" s="40">
        <v>1.1499999999999999</v>
      </c>
    </row>
    <row r="1044" spans="1:4" ht="15.75" thickBot="1" x14ac:dyDescent="0.2">
      <c r="A1044" s="40">
        <v>926</v>
      </c>
      <c r="B1044" s="40" t="s">
        <v>1427</v>
      </c>
      <c r="C1044" s="40">
        <v>1.43</v>
      </c>
      <c r="D1044" s="40">
        <v>1.1499999999999999</v>
      </c>
    </row>
    <row r="1045" spans="1:4" ht="15.75" thickBot="1" x14ac:dyDescent="0.2">
      <c r="A1045" s="40">
        <v>927</v>
      </c>
      <c r="B1045" s="40" t="s">
        <v>1428</v>
      </c>
      <c r="C1045" s="40">
        <v>3.07</v>
      </c>
      <c r="D1045" s="40">
        <v>2.81</v>
      </c>
    </row>
    <row r="1046" spans="1:4" ht="15.75" thickBot="1" x14ac:dyDescent="0.2">
      <c r="A1046" s="40">
        <v>928</v>
      </c>
      <c r="B1046" s="40" t="s">
        <v>1429</v>
      </c>
      <c r="C1046" s="40">
        <v>1.45</v>
      </c>
      <c r="D1046" s="40">
        <v>1.24</v>
      </c>
    </row>
    <row r="1047" spans="1:4" ht="15.75" thickBot="1" x14ac:dyDescent="0.2">
      <c r="A1047" s="40">
        <v>929</v>
      </c>
      <c r="B1047" s="40" t="s">
        <v>1430</v>
      </c>
      <c r="C1047" s="40">
        <v>3.07</v>
      </c>
      <c r="D1047" s="40">
        <v>2.81</v>
      </c>
    </row>
    <row r="1048" spans="1:4" ht="15.75" thickBot="1" x14ac:dyDescent="0.2">
      <c r="A1048" s="40">
        <v>930</v>
      </c>
      <c r="B1048" s="40" t="s">
        <v>1431</v>
      </c>
      <c r="C1048" s="40">
        <v>1.64</v>
      </c>
      <c r="D1048" s="40">
        <v>1.65</v>
      </c>
    </row>
    <row r="1049" spans="1:4" ht="15.75" thickBot="1" x14ac:dyDescent="0.2">
      <c r="A1049" s="40">
        <v>931</v>
      </c>
      <c r="B1049" s="40" t="s">
        <v>1432</v>
      </c>
      <c r="C1049" s="40">
        <v>1.02</v>
      </c>
      <c r="D1049" s="40">
        <v>1.01</v>
      </c>
    </row>
    <row r="1050" spans="1:4" ht="15.75" thickBot="1" x14ac:dyDescent="0.2">
      <c r="A1050" s="40">
        <v>932</v>
      </c>
      <c r="B1050" s="40" t="s">
        <v>1433</v>
      </c>
      <c r="C1050" s="40">
        <v>1.61</v>
      </c>
      <c r="D1050" s="40">
        <v>1.35</v>
      </c>
    </row>
    <row r="1051" spans="1:4" ht="15.75" thickBot="1" x14ac:dyDescent="0.2">
      <c r="A1051" s="40">
        <v>933</v>
      </c>
      <c r="B1051" s="40" t="s">
        <v>1434</v>
      </c>
      <c r="C1051" s="40">
        <v>1.61</v>
      </c>
      <c r="D1051" s="40">
        <v>1.35</v>
      </c>
    </row>
    <row r="1052" spans="1:4" ht="15.75" thickBot="1" x14ac:dyDescent="0.2">
      <c r="A1052" s="40">
        <v>934</v>
      </c>
      <c r="B1052" s="40" t="s">
        <v>1435</v>
      </c>
      <c r="C1052" s="37"/>
      <c r="D1052" s="37"/>
    </row>
    <row r="1053" spans="1:4" ht="15.75" thickBot="1" x14ac:dyDescent="0.2">
      <c r="A1053" s="37"/>
      <c r="B1053" s="40" t="s">
        <v>1436</v>
      </c>
      <c r="C1053" s="40">
        <v>4.3099999999999996</v>
      </c>
      <c r="D1053" s="40">
        <v>3.88</v>
      </c>
    </row>
    <row r="1054" spans="1:4" ht="15.75" thickBot="1" x14ac:dyDescent="0.2">
      <c r="A1054" s="40">
        <v>935</v>
      </c>
      <c r="B1054" s="40" t="s">
        <v>1437</v>
      </c>
      <c r="C1054" s="40">
        <v>3.55</v>
      </c>
      <c r="D1054" s="40">
        <v>3.14</v>
      </c>
    </row>
    <row r="1055" spans="1:4" ht="15.75" thickBot="1" x14ac:dyDescent="0.2">
      <c r="A1055" s="40">
        <v>936</v>
      </c>
      <c r="B1055" s="40" t="s">
        <v>1438</v>
      </c>
      <c r="C1055" s="40">
        <v>0.78</v>
      </c>
      <c r="D1055" s="40">
        <v>0.65</v>
      </c>
    </row>
    <row r="1056" spans="1:4" ht="15.75" thickBot="1" x14ac:dyDescent="0.2">
      <c r="A1056" s="40">
        <v>937</v>
      </c>
      <c r="B1056" s="40" t="s">
        <v>1439</v>
      </c>
      <c r="C1056" s="40">
        <v>3.55</v>
      </c>
      <c r="D1056" s="40">
        <v>3.14</v>
      </c>
    </row>
    <row r="1057" spans="1:4" ht="15.75" thickBot="1" x14ac:dyDescent="0.2">
      <c r="A1057" s="40">
        <v>938</v>
      </c>
      <c r="B1057" s="40" t="s">
        <v>1440</v>
      </c>
      <c r="C1057" s="40">
        <v>1.41</v>
      </c>
      <c r="D1057" s="40">
        <v>1.18</v>
      </c>
    </row>
    <row r="1058" spans="1:4" ht="15.75" thickBot="1" x14ac:dyDescent="0.2">
      <c r="A1058" s="40">
        <v>939</v>
      </c>
      <c r="B1058" s="40" t="s">
        <v>1441</v>
      </c>
      <c r="C1058" s="40">
        <v>2.8</v>
      </c>
      <c r="D1058" s="40">
        <v>2.36</v>
      </c>
    </row>
    <row r="1059" spans="1:4" ht="15.75" thickBot="1" x14ac:dyDescent="0.2">
      <c r="A1059" s="40">
        <v>940</v>
      </c>
      <c r="B1059" s="40" t="s">
        <v>1442</v>
      </c>
      <c r="C1059" s="40">
        <v>1.79</v>
      </c>
      <c r="D1059" s="40">
        <v>1.53</v>
      </c>
    </row>
    <row r="1060" spans="1:4" ht="15.75" thickBot="1" x14ac:dyDescent="0.2">
      <c r="A1060" s="40">
        <v>941</v>
      </c>
      <c r="B1060" s="40" t="s">
        <v>1443</v>
      </c>
      <c r="C1060" s="40">
        <v>1.63</v>
      </c>
      <c r="D1060" s="40">
        <v>1.31</v>
      </c>
    </row>
    <row r="1061" spans="1:4" ht="15.75" thickBot="1" x14ac:dyDescent="0.2">
      <c r="A1061" s="40">
        <v>942</v>
      </c>
      <c r="B1061" s="40" t="s">
        <v>1444</v>
      </c>
      <c r="C1061" s="40">
        <v>2.8</v>
      </c>
      <c r="D1061" s="40">
        <v>2.36</v>
      </c>
    </row>
    <row r="1062" spans="1:4" ht="15.75" thickBot="1" x14ac:dyDescent="0.2">
      <c r="A1062" s="40">
        <v>943</v>
      </c>
      <c r="B1062" s="40" t="s">
        <v>1445</v>
      </c>
      <c r="C1062" s="40">
        <v>2.1</v>
      </c>
      <c r="D1062" s="40">
        <v>2.41</v>
      </c>
    </row>
    <row r="1063" spans="1:4" ht="15.75" thickBot="1" x14ac:dyDescent="0.2">
      <c r="A1063" s="40">
        <v>944</v>
      </c>
      <c r="B1063" s="40" t="s">
        <v>1446</v>
      </c>
      <c r="C1063" s="40">
        <v>2.81</v>
      </c>
      <c r="D1063" s="40">
        <v>2.5499999999999998</v>
      </c>
    </row>
    <row r="1064" spans="1:4" ht="15.75" thickBot="1" x14ac:dyDescent="0.2">
      <c r="A1064" s="40">
        <v>945</v>
      </c>
      <c r="B1064" s="40" t="s">
        <v>1447</v>
      </c>
      <c r="C1064" s="40">
        <v>1.25</v>
      </c>
      <c r="D1064" s="40">
        <v>1.05</v>
      </c>
    </row>
    <row r="1065" spans="1:4" ht="15.75" thickBot="1" x14ac:dyDescent="0.2">
      <c r="A1065" s="40">
        <v>946</v>
      </c>
      <c r="B1065" s="40" t="s">
        <v>1448</v>
      </c>
      <c r="C1065" s="40">
        <v>1.66</v>
      </c>
      <c r="D1065" s="40">
        <v>1.4</v>
      </c>
    </row>
    <row r="1066" spans="1:4" ht="15.75" thickBot="1" x14ac:dyDescent="0.2">
      <c r="A1066" s="40">
        <v>947</v>
      </c>
      <c r="B1066" s="40" t="s">
        <v>1449</v>
      </c>
      <c r="C1066" s="40">
        <v>1.66</v>
      </c>
      <c r="D1066" s="40">
        <v>1.4</v>
      </c>
    </row>
    <row r="1067" spans="1:4" ht="15.75" thickBot="1" x14ac:dyDescent="0.2">
      <c r="A1067" s="40">
        <v>948</v>
      </c>
      <c r="B1067" s="40" t="s">
        <v>1450</v>
      </c>
      <c r="C1067" s="40">
        <v>1.1299999999999999</v>
      </c>
      <c r="D1067" s="40">
        <v>0.94</v>
      </c>
    </row>
    <row r="1068" spans="1:4" ht="15.75" thickBot="1" x14ac:dyDescent="0.2">
      <c r="A1068" s="40">
        <v>949</v>
      </c>
      <c r="B1068" s="40" t="s">
        <v>1451</v>
      </c>
      <c r="C1068" s="40">
        <v>1.71</v>
      </c>
      <c r="D1068" s="40">
        <v>1.54</v>
      </c>
    </row>
    <row r="1069" spans="1:4" ht="15.75" thickBot="1" x14ac:dyDescent="0.2">
      <c r="A1069" s="40">
        <v>950</v>
      </c>
      <c r="B1069" s="40" t="s">
        <v>1452</v>
      </c>
      <c r="C1069" s="40">
        <v>2.08</v>
      </c>
      <c r="D1069" s="40">
        <v>1.85</v>
      </c>
    </row>
    <row r="1070" spans="1:4" ht="15.75" thickBot="1" x14ac:dyDescent="0.2">
      <c r="A1070" s="40">
        <v>951</v>
      </c>
      <c r="B1070" s="40" t="s">
        <v>1453</v>
      </c>
      <c r="C1070" s="40">
        <v>1.3</v>
      </c>
      <c r="D1070" s="40">
        <v>1.08</v>
      </c>
    </row>
    <row r="1071" spans="1:4" ht="15.75" thickBot="1" x14ac:dyDescent="0.2">
      <c r="A1071" s="40">
        <v>952</v>
      </c>
      <c r="B1071" s="40" t="s">
        <v>1454</v>
      </c>
      <c r="C1071" s="37"/>
      <c r="D1071" s="37"/>
    </row>
    <row r="1072" spans="1:4" ht="15.75" thickBot="1" x14ac:dyDescent="0.2">
      <c r="A1072" s="37"/>
      <c r="B1072" s="40" t="s">
        <v>1455</v>
      </c>
      <c r="C1072" s="40">
        <v>2.94</v>
      </c>
      <c r="D1072" s="40">
        <v>2.68</v>
      </c>
    </row>
    <row r="1073" spans="1:4" ht="15.75" thickBot="1" x14ac:dyDescent="0.2">
      <c r="A1073" s="40">
        <v>953</v>
      </c>
      <c r="B1073" s="40" t="s">
        <v>1456</v>
      </c>
      <c r="C1073" s="40">
        <v>1.3</v>
      </c>
      <c r="D1073" s="40">
        <v>1.08</v>
      </c>
    </row>
    <row r="1074" spans="1:4" ht="15.75" thickBot="1" x14ac:dyDescent="0.2">
      <c r="A1074" s="40">
        <v>954</v>
      </c>
      <c r="B1074" s="40" t="s">
        <v>1457</v>
      </c>
      <c r="C1074" s="40">
        <v>1.02</v>
      </c>
      <c r="D1074" s="40">
        <v>0.86</v>
      </c>
    </row>
    <row r="1075" spans="1:4" ht="15.75" thickBot="1" x14ac:dyDescent="0.2">
      <c r="A1075" s="40">
        <v>955</v>
      </c>
      <c r="B1075" s="40" t="s">
        <v>1458</v>
      </c>
      <c r="C1075" s="40">
        <v>1.06</v>
      </c>
      <c r="D1075" s="40">
        <v>0.9</v>
      </c>
    </row>
    <row r="1076" spans="1:4" ht="15.75" thickBot="1" x14ac:dyDescent="0.2">
      <c r="A1076" s="40">
        <v>956</v>
      </c>
      <c r="B1076" s="40" t="s">
        <v>1459</v>
      </c>
      <c r="C1076" s="40">
        <v>1.06</v>
      </c>
      <c r="D1076" s="40">
        <v>0.9</v>
      </c>
    </row>
    <row r="1077" spans="1:4" ht="15.75" thickBot="1" x14ac:dyDescent="0.2">
      <c r="A1077" s="40">
        <v>957</v>
      </c>
      <c r="B1077" s="40" t="s">
        <v>1460</v>
      </c>
      <c r="C1077" s="37"/>
      <c r="D1077" s="37"/>
    </row>
    <row r="1078" spans="1:4" ht="15.75" thickBot="1" x14ac:dyDescent="0.2">
      <c r="A1078" s="37"/>
      <c r="B1078" s="40" t="s">
        <v>1461</v>
      </c>
      <c r="C1078" s="40">
        <v>1.86</v>
      </c>
      <c r="D1078" s="40">
        <v>1.66</v>
      </c>
    </row>
    <row r="1079" spans="1:4" ht="15.75" thickBot="1" x14ac:dyDescent="0.2">
      <c r="A1079" s="40">
        <v>958</v>
      </c>
      <c r="B1079" s="40" t="s">
        <v>1462</v>
      </c>
      <c r="C1079" s="40">
        <v>20.7</v>
      </c>
      <c r="D1079" s="40">
        <v>20</v>
      </c>
    </row>
    <row r="1080" spans="1:4" ht="15.75" thickBot="1" x14ac:dyDescent="0.2">
      <c r="A1080" s="40">
        <v>959</v>
      </c>
      <c r="B1080" s="40" t="s">
        <v>1463</v>
      </c>
      <c r="C1080" s="40">
        <v>8.73</v>
      </c>
      <c r="D1080" s="40">
        <v>9.65</v>
      </c>
    </row>
    <row r="1081" spans="1:4" ht="15.75" thickBot="1" x14ac:dyDescent="0.2">
      <c r="A1081" s="40">
        <v>960</v>
      </c>
      <c r="B1081" s="40" t="s">
        <v>1464</v>
      </c>
      <c r="C1081" s="37"/>
      <c r="D1081" s="37"/>
    </row>
    <row r="1082" spans="1:4" ht="15.75" thickBot="1" x14ac:dyDescent="0.2">
      <c r="A1082" s="37"/>
      <c r="B1082" s="40" t="s">
        <v>1465</v>
      </c>
      <c r="C1082" s="40">
        <v>17.3</v>
      </c>
      <c r="D1082" s="40">
        <v>6.51</v>
      </c>
    </row>
    <row r="1083" spans="1:4" ht="15.75" thickBot="1" x14ac:dyDescent="0.2">
      <c r="A1083" s="40">
        <v>961</v>
      </c>
      <c r="B1083" s="40" t="s">
        <v>1466</v>
      </c>
      <c r="C1083" s="37"/>
      <c r="D1083" s="37"/>
    </row>
    <row r="1084" spans="1:4" ht="15.75" thickBot="1" x14ac:dyDescent="0.2">
      <c r="A1084" s="37"/>
      <c r="B1084" s="40" t="s">
        <v>1467</v>
      </c>
      <c r="C1084" s="40">
        <v>10.5</v>
      </c>
      <c r="D1084" s="40">
        <v>4.63</v>
      </c>
    </row>
    <row r="1085" spans="1:4" ht="15.75" thickBot="1" x14ac:dyDescent="0.2">
      <c r="A1085" s="40">
        <v>962</v>
      </c>
      <c r="B1085" s="40" t="s">
        <v>1468</v>
      </c>
      <c r="C1085" s="40">
        <v>3.39</v>
      </c>
      <c r="D1085" s="40">
        <v>3.14</v>
      </c>
    </row>
    <row r="1086" spans="1:4" ht="15.75" thickBot="1" x14ac:dyDescent="0.2">
      <c r="A1086" s="40">
        <v>963</v>
      </c>
      <c r="B1086" s="40" t="s">
        <v>1469</v>
      </c>
      <c r="C1086" s="40">
        <v>3.08</v>
      </c>
      <c r="D1086" s="40">
        <v>3.23</v>
      </c>
    </row>
    <row r="1087" spans="1:4" ht="15.75" thickBot="1" x14ac:dyDescent="0.2">
      <c r="A1087" s="40">
        <v>964</v>
      </c>
      <c r="B1087" s="40" t="s">
        <v>1470</v>
      </c>
      <c r="C1087" s="40">
        <v>4.0199999999999996</v>
      </c>
      <c r="D1087" s="40">
        <v>3.99</v>
      </c>
    </row>
    <row r="1088" spans="1:4" ht="15.75" thickBot="1" x14ac:dyDescent="0.2">
      <c r="A1088" s="40">
        <v>965</v>
      </c>
      <c r="B1088" s="40" t="s">
        <v>1471</v>
      </c>
      <c r="C1088" s="40">
        <v>2.14</v>
      </c>
      <c r="D1088" s="40">
        <v>2.0299999999999998</v>
      </c>
    </row>
    <row r="1089" spans="1:4" ht="15.75" thickBot="1" x14ac:dyDescent="0.2">
      <c r="A1089" s="40">
        <v>966</v>
      </c>
      <c r="B1089" s="40" t="s">
        <v>1472</v>
      </c>
      <c r="C1089" s="40">
        <v>0.68</v>
      </c>
      <c r="D1089" s="40">
        <v>0.6</v>
      </c>
    </row>
    <row r="1090" spans="1:4" ht="15.75" thickBot="1" x14ac:dyDescent="0.2">
      <c r="A1090" s="37"/>
      <c r="B1090" s="37"/>
      <c r="C1090" s="37"/>
      <c r="D1090" s="37"/>
    </row>
    <row r="1091" spans="1:4" s="24" customFormat="1" ht="15.75" thickBot="1" x14ac:dyDescent="0.2">
      <c r="A1091" s="41"/>
      <c r="B1091" s="42" t="s">
        <v>1473</v>
      </c>
      <c r="C1091" s="44" t="s">
        <v>1704</v>
      </c>
      <c r="D1091" s="41"/>
    </row>
    <row r="1092" spans="1:4" ht="15.75" thickBot="1" x14ac:dyDescent="0.2">
      <c r="A1092" s="37"/>
      <c r="B1092" s="37"/>
      <c r="C1092" s="37"/>
      <c r="D1092" s="37"/>
    </row>
    <row r="1093" spans="1:4" ht="15.75" thickBot="1" x14ac:dyDescent="0.2">
      <c r="A1093" s="40">
        <v>967</v>
      </c>
      <c r="B1093" s="40" t="s">
        <v>1474</v>
      </c>
      <c r="C1093" s="40">
        <v>1.82</v>
      </c>
      <c r="D1093" s="40">
        <v>2.76</v>
      </c>
    </row>
    <row r="1094" spans="1:4" ht="15.75" thickBot="1" x14ac:dyDescent="0.2">
      <c r="A1094" s="40">
        <v>968</v>
      </c>
      <c r="B1094" s="40" t="s">
        <v>1475</v>
      </c>
      <c r="C1094" s="40">
        <v>2.34</v>
      </c>
      <c r="D1094" s="40">
        <v>2.4</v>
      </c>
    </row>
    <row r="1095" spans="1:4" ht="15.75" thickBot="1" x14ac:dyDescent="0.2">
      <c r="A1095" s="40">
        <v>969</v>
      </c>
      <c r="B1095" s="40" t="s">
        <v>1476</v>
      </c>
      <c r="C1095" s="40">
        <v>2.34</v>
      </c>
      <c r="D1095" s="40">
        <v>2.4</v>
      </c>
    </row>
    <row r="1096" spans="1:4" ht="15.75" thickBot="1" x14ac:dyDescent="0.2">
      <c r="A1096" s="40">
        <v>970</v>
      </c>
      <c r="B1096" s="40" t="s">
        <v>1477</v>
      </c>
      <c r="C1096" s="40">
        <v>2.34</v>
      </c>
      <c r="D1096" s="40">
        <v>2.4</v>
      </c>
    </row>
    <row r="1097" spans="1:4" ht="15.75" thickBot="1" x14ac:dyDescent="0.2">
      <c r="A1097" s="40">
        <v>971</v>
      </c>
      <c r="B1097" s="40" t="s">
        <v>1478</v>
      </c>
      <c r="C1097" s="40">
        <v>2.34</v>
      </c>
      <c r="D1097" s="40">
        <v>2.4</v>
      </c>
    </row>
    <row r="1098" spans="1:4" ht="15.75" thickBot="1" x14ac:dyDescent="0.2">
      <c r="A1098" s="40">
        <v>972</v>
      </c>
      <c r="B1098" s="40" t="s">
        <v>1479</v>
      </c>
      <c r="C1098" s="40">
        <v>1.43</v>
      </c>
      <c r="D1098" s="40">
        <v>1.5</v>
      </c>
    </row>
    <row r="1099" spans="1:4" ht="15.75" thickBot="1" x14ac:dyDescent="0.2">
      <c r="A1099" s="40">
        <v>973</v>
      </c>
      <c r="B1099" s="40" t="s">
        <v>1480</v>
      </c>
      <c r="C1099" s="40">
        <v>2.0699999999999998</v>
      </c>
      <c r="D1099" s="40">
        <v>2.12</v>
      </c>
    </row>
    <row r="1100" spans="1:4" ht="15.75" thickBot="1" x14ac:dyDescent="0.2">
      <c r="A1100" s="40">
        <v>974</v>
      </c>
      <c r="B1100" s="40" t="s">
        <v>1481</v>
      </c>
      <c r="C1100" s="40">
        <v>2.0699999999999998</v>
      </c>
      <c r="D1100" s="40">
        <v>2.12</v>
      </c>
    </row>
    <row r="1101" spans="1:4" ht="15.75" thickBot="1" x14ac:dyDescent="0.2">
      <c r="A1101" s="40">
        <v>975</v>
      </c>
      <c r="B1101" s="40" t="s">
        <v>1482</v>
      </c>
      <c r="C1101" s="40">
        <v>2.0699999999999998</v>
      </c>
      <c r="D1101" s="40">
        <v>2.12</v>
      </c>
    </row>
    <row r="1102" spans="1:4" ht="15.75" thickBot="1" x14ac:dyDescent="0.2">
      <c r="A1102" s="40">
        <v>976</v>
      </c>
      <c r="B1102" s="40" t="s">
        <v>1483</v>
      </c>
      <c r="C1102" s="40">
        <v>2.0699999999999998</v>
      </c>
      <c r="D1102" s="40">
        <v>2.12</v>
      </c>
    </row>
    <row r="1103" spans="1:4" ht="15.75" thickBot="1" x14ac:dyDescent="0.2">
      <c r="A1103" s="40">
        <v>977</v>
      </c>
      <c r="B1103" s="40" t="s">
        <v>1484</v>
      </c>
      <c r="C1103" s="40">
        <v>2.0699999999999998</v>
      </c>
      <c r="D1103" s="40">
        <v>2.12</v>
      </c>
    </row>
    <row r="1104" spans="1:4" ht="15.75" thickBot="1" x14ac:dyDescent="0.2">
      <c r="A1104" s="40">
        <v>978</v>
      </c>
      <c r="B1104" s="40" t="s">
        <v>1485</v>
      </c>
      <c r="C1104" s="40">
        <v>2.0699999999999998</v>
      </c>
      <c r="D1104" s="40">
        <v>2.12</v>
      </c>
    </row>
    <row r="1105" spans="1:4" ht="15.75" thickBot="1" x14ac:dyDescent="0.2">
      <c r="A1105" s="40">
        <v>979</v>
      </c>
      <c r="B1105" s="40" t="s">
        <v>1486</v>
      </c>
      <c r="C1105" s="40">
        <v>1.86</v>
      </c>
      <c r="D1105" s="40">
        <v>1.9</v>
      </c>
    </row>
    <row r="1106" spans="1:4" ht="15.75" thickBot="1" x14ac:dyDescent="0.2">
      <c r="A1106" s="40">
        <v>980</v>
      </c>
      <c r="B1106" s="40" t="s">
        <v>1487</v>
      </c>
      <c r="C1106" s="40">
        <v>1.86</v>
      </c>
      <c r="D1106" s="40">
        <v>1.9</v>
      </c>
    </row>
    <row r="1107" spans="1:4" ht="15.75" thickBot="1" x14ac:dyDescent="0.2">
      <c r="A1107" s="40">
        <v>981</v>
      </c>
      <c r="B1107" s="40" t="s">
        <v>1488</v>
      </c>
      <c r="C1107" s="40">
        <v>1.86</v>
      </c>
      <c r="D1107" s="40">
        <v>1.9</v>
      </c>
    </row>
    <row r="1108" spans="1:4" ht="15.75" thickBot="1" x14ac:dyDescent="0.2">
      <c r="A1108" s="40">
        <v>982</v>
      </c>
      <c r="B1108" s="40" t="s">
        <v>1489</v>
      </c>
      <c r="C1108" s="40">
        <v>1.68</v>
      </c>
      <c r="D1108" s="40">
        <v>1.73</v>
      </c>
    </row>
    <row r="1109" spans="1:4" ht="15.75" thickBot="1" x14ac:dyDescent="0.2">
      <c r="A1109" s="40">
        <v>983</v>
      </c>
      <c r="B1109" s="40" t="s">
        <v>1490</v>
      </c>
      <c r="C1109" s="40">
        <v>1.54</v>
      </c>
      <c r="D1109" s="40">
        <v>1.58</v>
      </c>
    </row>
    <row r="1110" spans="1:4" ht="15.75" thickBot="1" x14ac:dyDescent="0.2">
      <c r="A1110" s="40">
        <v>984</v>
      </c>
      <c r="B1110" s="40" t="s">
        <v>1491</v>
      </c>
      <c r="C1110" s="40">
        <v>1.42</v>
      </c>
      <c r="D1110" s="40">
        <v>1.46</v>
      </c>
    </row>
    <row r="1111" spans="1:4" ht="15.75" thickBot="1" x14ac:dyDescent="0.2">
      <c r="A1111" s="40">
        <v>985</v>
      </c>
      <c r="B1111" s="40" t="s">
        <v>1492</v>
      </c>
      <c r="C1111" s="37"/>
      <c r="D1111" s="37"/>
    </row>
    <row r="1112" spans="1:4" ht="15.75" thickBot="1" x14ac:dyDescent="0.2">
      <c r="A1112" s="37"/>
      <c r="B1112" s="40" t="s">
        <v>1493</v>
      </c>
      <c r="C1112" s="40">
        <v>3.61</v>
      </c>
      <c r="D1112" s="40">
        <v>4.49</v>
      </c>
    </row>
    <row r="1113" spans="1:4" ht="15.75" thickBot="1" x14ac:dyDescent="0.2">
      <c r="A1113" s="40">
        <v>986</v>
      </c>
      <c r="B1113" s="40" t="s">
        <v>1494</v>
      </c>
      <c r="C1113" s="40">
        <v>1.73</v>
      </c>
      <c r="D1113" s="40">
        <v>1.6</v>
      </c>
    </row>
    <row r="1114" spans="1:4" ht="15.75" thickBot="1" x14ac:dyDescent="0.2">
      <c r="A1114" s="40">
        <v>987</v>
      </c>
      <c r="B1114" s="40" t="s">
        <v>1495</v>
      </c>
      <c r="C1114" s="40">
        <v>1.1499999999999999</v>
      </c>
      <c r="D1114" s="40">
        <v>1.18</v>
      </c>
    </row>
    <row r="1115" spans="1:4" ht="15.75" thickBot="1" x14ac:dyDescent="0.2">
      <c r="A1115" s="37"/>
      <c r="B1115" s="37"/>
      <c r="C1115" s="37"/>
      <c r="D1115" s="37"/>
    </row>
    <row r="1116" spans="1:4" s="24" customFormat="1" ht="15.75" thickBot="1" x14ac:dyDescent="0.2">
      <c r="A1116" s="41"/>
      <c r="B1116" s="42" t="s">
        <v>1496</v>
      </c>
      <c r="C1116" s="44" t="s">
        <v>1711</v>
      </c>
      <c r="D1116" s="41"/>
    </row>
    <row r="1117" spans="1:4" ht="15.75" thickBot="1" x14ac:dyDescent="0.2">
      <c r="A1117" s="37"/>
      <c r="B1117" s="37"/>
      <c r="C1117" s="37"/>
      <c r="D1117" s="37"/>
    </row>
    <row r="1118" spans="1:4" ht="15.75" thickBot="1" x14ac:dyDescent="0.2">
      <c r="A1118" s="40">
        <v>988</v>
      </c>
      <c r="B1118" s="40" t="s">
        <v>1497</v>
      </c>
      <c r="C1118" s="40">
        <v>4.96</v>
      </c>
      <c r="D1118" s="40">
        <v>5.0999999999999996</v>
      </c>
    </row>
    <row r="1119" spans="1:4" ht="30.75" thickBot="1" x14ac:dyDescent="0.2">
      <c r="A1119" s="40">
        <v>989</v>
      </c>
      <c r="B1119" s="40" t="s">
        <v>1498</v>
      </c>
      <c r="C1119" s="37"/>
      <c r="D1119" s="37"/>
    </row>
    <row r="1120" spans="1:4" ht="15.75" thickBot="1" x14ac:dyDescent="0.2">
      <c r="A1120" s="37"/>
      <c r="B1120" s="40" t="s">
        <v>1499</v>
      </c>
      <c r="C1120" s="40">
        <v>6.18</v>
      </c>
      <c r="D1120" s="40">
        <v>6.38</v>
      </c>
    </row>
    <row r="1121" spans="1:4" ht="15.75" thickBot="1" x14ac:dyDescent="0.2">
      <c r="A1121" s="40">
        <v>990</v>
      </c>
      <c r="B1121" s="40" t="s">
        <v>1500</v>
      </c>
      <c r="C1121" s="40">
        <v>4.9800000000000004</v>
      </c>
      <c r="D1121" s="40">
        <v>5.1100000000000003</v>
      </c>
    </row>
    <row r="1122" spans="1:4" ht="15.75" thickBot="1" x14ac:dyDescent="0.2">
      <c r="A1122" s="40">
        <v>991</v>
      </c>
      <c r="B1122" s="40" t="s">
        <v>1501</v>
      </c>
      <c r="C1122" s="40">
        <v>6.49</v>
      </c>
      <c r="D1122" s="40">
        <v>6.66</v>
      </c>
    </row>
    <row r="1123" spans="1:4" ht="15.75" thickBot="1" x14ac:dyDescent="0.2">
      <c r="A1123" s="40">
        <v>992</v>
      </c>
      <c r="B1123" s="40" t="s">
        <v>1502</v>
      </c>
      <c r="C1123" s="37"/>
      <c r="D1123" s="37"/>
    </row>
    <row r="1124" spans="1:4" ht="15.75" thickBot="1" x14ac:dyDescent="0.2">
      <c r="A1124" s="37"/>
      <c r="B1124" s="40" t="s">
        <v>1503</v>
      </c>
      <c r="C1124" s="40">
        <v>4.41</v>
      </c>
      <c r="D1124" s="40">
        <v>4.53</v>
      </c>
    </row>
    <row r="1125" spans="1:4" ht="15.75" thickBot="1" x14ac:dyDescent="0.2">
      <c r="A1125" s="40">
        <v>993</v>
      </c>
      <c r="B1125" s="40" t="s">
        <v>1504</v>
      </c>
      <c r="C1125" s="40">
        <v>2.5</v>
      </c>
      <c r="D1125" s="40">
        <v>2.58</v>
      </c>
    </row>
    <row r="1126" spans="1:4" ht="15.75" thickBot="1" x14ac:dyDescent="0.2">
      <c r="A1126" s="40">
        <v>994</v>
      </c>
      <c r="B1126" s="40" t="s">
        <v>1505</v>
      </c>
      <c r="C1126" s="37"/>
      <c r="D1126" s="37"/>
    </row>
    <row r="1127" spans="1:4" ht="15.75" thickBot="1" x14ac:dyDescent="0.2">
      <c r="A1127" s="37"/>
      <c r="B1127" s="40" t="s">
        <v>1506</v>
      </c>
      <c r="C1127" s="37"/>
      <c r="D1127" s="37"/>
    </row>
    <row r="1128" spans="1:4" ht="15.75" thickBot="1" x14ac:dyDescent="0.2">
      <c r="A1128" s="37"/>
      <c r="B1128" s="40" t="s">
        <v>1507</v>
      </c>
      <c r="C1128" s="40">
        <v>1.66</v>
      </c>
      <c r="D1128" s="40">
        <v>1.71</v>
      </c>
    </row>
    <row r="1129" spans="1:4" ht="15.75" thickBot="1" x14ac:dyDescent="0.2">
      <c r="A1129" s="40">
        <v>995</v>
      </c>
      <c r="B1129" s="40" t="s">
        <v>1508</v>
      </c>
      <c r="C1129" s="40">
        <v>4.68</v>
      </c>
      <c r="D1129" s="40">
        <v>4.84</v>
      </c>
    </row>
    <row r="1130" spans="1:4" ht="15.75" thickBot="1" x14ac:dyDescent="0.2">
      <c r="A1130" s="40">
        <v>996</v>
      </c>
      <c r="B1130" s="40" t="s">
        <v>1509</v>
      </c>
      <c r="C1130" s="40">
        <v>0.84</v>
      </c>
      <c r="D1130" s="40">
        <v>0.89</v>
      </c>
    </row>
    <row r="1131" spans="1:4" ht="15.75" thickBot="1" x14ac:dyDescent="0.2">
      <c r="A1131" s="40">
        <v>997</v>
      </c>
      <c r="B1131" s="40" t="s">
        <v>1510</v>
      </c>
      <c r="C1131" s="40">
        <v>0.76</v>
      </c>
      <c r="D1131" s="40">
        <v>0.8</v>
      </c>
    </row>
    <row r="1132" spans="1:4" ht="15.75" thickBot="1" x14ac:dyDescent="0.2">
      <c r="A1132" s="40">
        <v>998</v>
      </c>
      <c r="B1132" s="40" t="s">
        <v>1511</v>
      </c>
      <c r="C1132" s="40">
        <v>0.45</v>
      </c>
      <c r="D1132" s="40">
        <v>0.49</v>
      </c>
    </row>
    <row r="1133" spans="1:4" ht="15.75" thickBot="1" x14ac:dyDescent="0.2">
      <c r="A1133" s="40">
        <v>999</v>
      </c>
      <c r="B1133" s="40" t="s">
        <v>1512</v>
      </c>
      <c r="C1133" s="37"/>
      <c r="D1133" s="37"/>
    </row>
    <row r="1134" spans="1:4" ht="15.75" thickBot="1" x14ac:dyDescent="0.2">
      <c r="A1134" s="37"/>
      <c r="B1134" s="40" t="s">
        <v>1513</v>
      </c>
      <c r="C1134" s="40">
        <v>5.63</v>
      </c>
      <c r="D1134" s="40">
        <v>5.79</v>
      </c>
    </row>
    <row r="1135" spans="1:4" ht="15.75" thickBot="1" x14ac:dyDescent="0.2">
      <c r="A1135" s="40">
        <v>1000</v>
      </c>
      <c r="B1135" s="40" t="s">
        <v>1514</v>
      </c>
      <c r="C1135" s="37"/>
      <c r="D1135" s="37"/>
    </row>
    <row r="1136" spans="1:4" ht="15.75" thickBot="1" x14ac:dyDescent="0.2">
      <c r="A1136" s="37"/>
      <c r="B1136" s="40" t="s">
        <v>1515</v>
      </c>
      <c r="C1136" s="40">
        <v>2.5</v>
      </c>
      <c r="D1136" s="40">
        <v>2.61</v>
      </c>
    </row>
    <row r="1137" spans="1:4" ht="15.75" thickBot="1" x14ac:dyDescent="0.2">
      <c r="A1137" s="40">
        <v>1001</v>
      </c>
      <c r="B1137" s="40" t="s">
        <v>1516</v>
      </c>
      <c r="C1137" s="40">
        <v>5.28</v>
      </c>
      <c r="D1137" s="40">
        <v>5.43</v>
      </c>
    </row>
    <row r="1138" spans="1:4" ht="15.75" thickBot="1" x14ac:dyDescent="0.2">
      <c r="A1138" s="40">
        <v>1002</v>
      </c>
      <c r="B1138" s="40" t="s">
        <v>1517</v>
      </c>
      <c r="C1138" s="40">
        <v>2.17</v>
      </c>
      <c r="D1138" s="40">
        <v>2.25</v>
      </c>
    </row>
    <row r="1139" spans="1:4" ht="15.75" thickBot="1" x14ac:dyDescent="0.2">
      <c r="A1139" s="40">
        <v>1003</v>
      </c>
      <c r="B1139" s="40" t="s">
        <v>1518</v>
      </c>
      <c r="C1139" s="40">
        <v>4.97</v>
      </c>
      <c r="D1139" s="40">
        <v>5.12</v>
      </c>
    </row>
    <row r="1140" spans="1:4" ht="15.75" thickBot="1" x14ac:dyDescent="0.2">
      <c r="A1140" s="40">
        <v>1004</v>
      </c>
      <c r="B1140" s="40" t="s">
        <v>1519</v>
      </c>
      <c r="C1140" s="37"/>
      <c r="D1140" s="37"/>
    </row>
    <row r="1141" spans="1:4" ht="15.75" thickBot="1" x14ac:dyDescent="0.2">
      <c r="A1141" s="37"/>
      <c r="B1141" s="40" t="s">
        <v>1520</v>
      </c>
      <c r="C1141" s="37"/>
      <c r="D1141" s="37"/>
    </row>
    <row r="1142" spans="1:4" ht="15.75" thickBot="1" x14ac:dyDescent="0.2">
      <c r="A1142" s="37"/>
      <c r="B1142" s="40" t="s">
        <v>1521</v>
      </c>
      <c r="C1142" s="40">
        <v>1.4</v>
      </c>
      <c r="D1142" s="40">
        <v>1.44</v>
      </c>
    </row>
    <row r="1143" spans="1:4" ht="15.75" thickBot="1" x14ac:dyDescent="0.2">
      <c r="A1143" s="40">
        <v>1005</v>
      </c>
      <c r="B1143" s="40" t="s">
        <v>1522</v>
      </c>
      <c r="C1143" s="40">
        <v>1.56</v>
      </c>
      <c r="D1143" s="40">
        <v>1.62</v>
      </c>
    </row>
    <row r="1144" spans="1:4" ht="15.75" thickBot="1" x14ac:dyDescent="0.2">
      <c r="A1144" s="40">
        <v>1006</v>
      </c>
      <c r="B1144" s="40" t="s">
        <v>1523</v>
      </c>
      <c r="C1144" s="37"/>
      <c r="D1144" s="37"/>
    </row>
    <row r="1145" spans="1:4" ht="15.75" thickBot="1" x14ac:dyDescent="0.2">
      <c r="A1145" s="37"/>
      <c r="B1145" s="40" t="s">
        <v>1524</v>
      </c>
      <c r="C1145" s="40">
        <v>1.9</v>
      </c>
      <c r="D1145" s="40">
        <v>1.72</v>
      </c>
    </row>
    <row r="1146" spans="1:4" ht="15.75" thickBot="1" x14ac:dyDescent="0.2">
      <c r="A1146" s="40">
        <v>1007</v>
      </c>
      <c r="B1146" s="40" t="s">
        <v>1525</v>
      </c>
      <c r="C1146" s="40">
        <v>0.66</v>
      </c>
      <c r="D1146" s="40">
        <v>0.7</v>
      </c>
    </row>
    <row r="1147" spans="1:4" ht="15.75" thickBot="1" x14ac:dyDescent="0.2">
      <c r="A1147" s="40">
        <v>1008</v>
      </c>
      <c r="B1147" s="40" t="s">
        <v>1526</v>
      </c>
      <c r="C1147" s="40">
        <v>3.06</v>
      </c>
      <c r="D1147" s="40">
        <v>3.16</v>
      </c>
    </row>
    <row r="1148" spans="1:4" ht="15.75" thickBot="1" x14ac:dyDescent="0.2">
      <c r="A1148" s="40">
        <v>1009</v>
      </c>
      <c r="B1148" s="40" t="s">
        <v>1527</v>
      </c>
      <c r="C1148" s="40">
        <v>2.86</v>
      </c>
      <c r="D1148" s="40">
        <v>2.96</v>
      </c>
    </row>
    <row r="1149" spans="1:4" ht="15.75" thickBot="1" x14ac:dyDescent="0.2">
      <c r="A1149" s="40">
        <v>1010</v>
      </c>
      <c r="B1149" s="40" t="s">
        <v>1528</v>
      </c>
      <c r="C1149" s="40">
        <v>0.93</v>
      </c>
      <c r="D1149" s="40">
        <v>0.98</v>
      </c>
    </row>
    <row r="1150" spans="1:4" ht="15.75" thickBot="1" x14ac:dyDescent="0.2">
      <c r="A1150" s="40">
        <v>1011</v>
      </c>
      <c r="B1150" s="40" t="s">
        <v>1529</v>
      </c>
      <c r="C1150" s="40">
        <v>1.2</v>
      </c>
      <c r="D1150" s="40">
        <v>1.25</v>
      </c>
    </row>
    <row r="1151" spans="1:4" ht="15.75" thickBot="1" x14ac:dyDescent="0.2">
      <c r="A1151" s="40">
        <v>1012</v>
      </c>
      <c r="B1151" s="40" t="s">
        <v>1320</v>
      </c>
      <c r="C1151" s="37"/>
      <c r="D1151" s="37"/>
    </row>
    <row r="1152" spans="1:4" ht="15.75" thickBot="1" x14ac:dyDescent="0.2">
      <c r="A1152" s="37"/>
      <c r="B1152" s="40" t="s">
        <v>1530</v>
      </c>
      <c r="C1152" s="40">
        <v>0.34</v>
      </c>
      <c r="D1152" s="40">
        <v>0.38</v>
      </c>
    </row>
    <row r="1153" spans="1:4" ht="15.75" thickBot="1" x14ac:dyDescent="0.2">
      <c r="A1153" s="40">
        <v>1013</v>
      </c>
      <c r="B1153" s="40" t="s">
        <v>1531</v>
      </c>
      <c r="C1153" s="37"/>
      <c r="D1153" s="37"/>
    </row>
    <row r="1154" spans="1:4" ht="15.75" thickBot="1" x14ac:dyDescent="0.2">
      <c r="A1154" s="37"/>
      <c r="B1154" s="40" t="s">
        <v>1532</v>
      </c>
      <c r="C1154" s="40">
        <v>0.4</v>
      </c>
      <c r="D1154" s="40">
        <v>0.44</v>
      </c>
    </row>
    <row r="1155" spans="1:4" ht="15.75" thickBot="1" x14ac:dyDescent="0.2">
      <c r="A1155" s="40">
        <v>1014</v>
      </c>
      <c r="B1155" s="40" t="s">
        <v>1533</v>
      </c>
      <c r="C1155" s="40">
        <v>1.56</v>
      </c>
      <c r="D1155" s="40">
        <v>1.62</v>
      </c>
    </row>
    <row r="1156" spans="1:4" ht="15.75" thickBot="1" x14ac:dyDescent="0.2">
      <c r="A1156" s="40">
        <v>1015</v>
      </c>
      <c r="B1156" s="40" t="s">
        <v>1534</v>
      </c>
      <c r="C1156" s="37"/>
      <c r="D1156" s="37"/>
    </row>
    <row r="1157" spans="1:4" ht="15.75" thickBot="1" x14ac:dyDescent="0.2">
      <c r="A1157" s="37"/>
      <c r="B1157" s="40" t="s">
        <v>1535</v>
      </c>
      <c r="C1157" s="40">
        <v>0.38</v>
      </c>
      <c r="D1157" s="40">
        <v>0.42</v>
      </c>
    </row>
    <row r="1158" spans="1:4" ht="15.75" thickBot="1" x14ac:dyDescent="0.2">
      <c r="A1158" s="40">
        <v>1016</v>
      </c>
      <c r="B1158" s="40" t="s">
        <v>1536</v>
      </c>
      <c r="C1158" s="37"/>
      <c r="D1158" s="37"/>
    </row>
    <row r="1159" spans="1:4" ht="15.75" thickBot="1" x14ac:dyDescent="0.2">
      <c r="A1159" s="37"/>
      <c r="B1159" s="40" t="s">
        <v>1537</v>
      </c>
      <c r="C1159" s="37"/>
      <c r="D1159" s="37"/>
    </row>
    <row r="1160" spans="1:4" ht="15.75" thickBot="1" x14ac:dyDescent="0.2">
      <c r="A1160" s="37"/>
      <c r="B1160" s="40" t="s">
        <v>1538</v>
      </c>
      <c r="C1160" s="40">
        <v>1.77</v>
      </c>
      <c r="D1160" s="40">
        <v>2.3199999999999998</v>
      </c>
    </row>
    <row r="1161" spans="1:4" ht="15.75" thickBot="1" x14ac:dyDescent="0.2">
      <c r="A1161" s="40">
        <v>1017</v>
      </c>
      <c r="B1161" s="40" t="s">
        <v>1539</v>
      </c>
      <c r="C1161" s="37"/>
      <c r="D1161" s="37"/>
    </row>
    <row r="1162" spans="1:4" ht="15.75" thickBot="1" x14ac:dyDescent="0.2">
      <c r="A1162" s="37"/>
      <c r="B1162" s="40" t="s">
        <v>1540</v>
      </c>
      <c r="C1162" s="37"/>
      <c r="D1162" s="37"/>
    </row>
    <row r="1163" spans="1:4" ht="15.75" thickBot="1" x14ac:dyDescent="0.2">
      <c r="A1163" s="37"/>
      <c r="B1163" s="40" t="s">
        <v>1541</v>
      </c>
      <c r="C1163" s="40">
        <v>1.48</v>
      </c>
      <c r="D1163" s="40">
        <v>1.84</v>
      </c>
    </row>
    <row r="1164" spans="1:4" ht="15.75" thickBot="1" x14ac:dyDescent="0.2">
      <c r="A1164" s="40">
        <v>1018</v>
      </c>
      <c r="B1164" s="40" t="s">
        <v>1542</v>
      </c>
      <c r="C1164" s="37"/>
      <c r="D1164" s="37"/>
    </row>
    <row r="1165" spans="1:4" ht="15.75" thickBot="1" x14ac:dyDescent="0.2">
      <c r="A1165" s="37"/>
      <c r="B1165" s="40" t="s">
        <v>1543</v>
      </c>
      <c r="C1165" s="40">
        <v>1.48</v>
      </c>
      <c r="D1165" s="40">
        <v>1.54</v>
      </c>
    </row>
    <row r="1166" spans="1:4" ht="15.75" thickBot="1" x14ac:dyDescent="0.2">
      <c r="A1166" s="40">
        <v>1019</v>
      </c>
      <c r="B1166" s="40" t="s">
        <v>1544</v>
      </c>
      <c r="C1166" s="37"/>
      <c r="D1166" s="37"/>
    </row>
    <row r="1167" spans="1:4" ht="15.75" thickBot="1" x14ac:dyDescent="0.2">
      <c r="A1167" s="37"/>
      <c r="B1167" s="40" t="s">
        <v>1545</v>
      </c>
      <c r="C1167" s="40">
        <v>0.36</v>
      </c>
      <c r="D1167" s="40">
        <v>0.4</v>
      </c>
    </row>
    <row r="1168" spans="1:4" ht="15.75" thickBot="1" x14ac:dyDescent="0.2">
      <c r="A1168" s="37"/>
      <c r="B1168" s="37"/>
      <c r="C1168" s="37"/>
      <c r="D1168" s="37"/>
    </row>
    <row r="1169" spans="1:5" s="24" customFormat="1" ht="15.75" thickBot="1" x14ac:dyDescent="0.2">
      <c r="A1169" s="41"/>
      <c r="B1169" s="42" t="s">
        <v>1546</v>
      </c>
      <c r="C1169" s="44" t="s">
        <v>1712</v>
      </c>
      <c r="D1169" s="41"/>
    </row>
    <row r="1170" spans="1:5" ht="15.75" thickBot="1" x14ac:dyDescent="0.2">
      <c r="A1170" s="40">
        <v>1020</v>
      </c>
      <c r="B1170" s="40" t="s">
        <v>1547</v>
      </c>
      <c r="C1170" s="40">
        <v>7.29</v>
      </c>
      <c r="D1170" s="40">
        <v>7.7</v>
      </c>
    </row>
    <row r="1171" spans="1:5" ht="15.75" thickBot="1" x14ac:dyDescent="0.2">
      <c r="A1171" s="40">
        <v>1021</v>
      </c>
      <c r="B1171" s="40" t="s">
        <v>1548</v>
      </c>
      <c r="C1171" s="40">
        <v>0.03</v>
      </c>
      <c r="D1171" s="40">
        <v>0.04</v>
      </c>
      <c r="E1171" t="s">
        <v>1784</v>
      </c>
    </row>
    <row r="1172" spans="1:5" ht="15.75" thickBot="1" x14ac:dyDescent="0.2">
      <c r="A1172" s="40">
        <v>1022</v>
      </c>
      <c r="B1172" s="40" t="s">
        <v>1549</v>
      </c>
      <c r="C1172" s="40">
        <v>10.5</v>
      </c>
      <c r="D1172" s="40">
        <v>10.84</v>
      </c>
    </row>
    <row r="1173" spans="1:5" ht="15.75" thickBot="1" x14ac:dyDescent="0.2">
      <c r="A1173" s="40">
        <v>1023</v>
      </c>
      <c r="B1173" s="40" t="s">
        <v>1550</v>
      </c>
      <c r="C1173" s="40">
        <v>7.86</v>
      </c>
      <c r="D1173" s="40">
        <v>7.0000000000000007E-2</v>
      </c>
    </row>
    <row r="1174" spans="1:5" ht="15.75" thickBot="1" x14ac:dyDescent="0.2">
      <c r="A1174" s="40">
        <v>1024</v>
      </c>
      <c r="B1174" s="40" t="s">
        <v>1551</v>
      </c>
      <c r="C1174" s="40">
        <v>0.23</v>
      </c>
      <c r="D1174" s="40">
        <v>0.25</v>
      </c>
    </row>
    <row r="1175" spans="1:5" ht="15.75" thickBot="1" x14ac:dyDescent="0.2">
      <c r="A1175" s="40">
        <v>1025</v>
      </c>
      <c r="B1175" s="40" t="s">
        <v>1552</v>
      </c>
      <c r="C1175" s="40">
        <v>7.0000000000000007E-2</v>
      </c>
      <c r="D1175" s="40">
        <v>0.04</v>
      </c>
      <c r="E1175" t="s">
        <v>1783</v>
      </c>
    </row>
    <row r="1176" spans="1:5" ht="15.75" thickBot="1" x14ac:dyDescent="0.2">
      <c r="A1176" s="40">
        <v>1026</v>
      </c>
      <c r="B1176" s="40" t="s">
        <v>1553</v>
      </c>
      <c r="C1176" s="40">
        <v>0.02</v>
      </c>
      <c r="D1176" s="40">
        <v>0.02</v>
      </c>
      <c r="E1176" t="s">
        <v>1785</v>
      </c>
    </row>
    <row r="1177" spans="1:5" ht="15.75" thickBot="1" x14ac:dyDescent="0.2">
      <c r="A1177" s="40">
        <v>1027</v>
      </c>
      <c r="B1177" s="40" t="s">
        <v>1554</v>
      </c>
      <c r="C1177" s="40">
        <v>0.03</v>
      </c>
      <c r="D1177" s="40">
        <v>0.02</v>
      </c>
      <c r="E1177" t="s">
        <v>1782</v>
      </c>
    </row>
    <row r="1178" spans="1:5" ht="15.75" thickBot="1" x14ac:dyDescent="0.2">
      <c r="A1178" s="40">
        <v>1028</v>
      </c>
      <c r="B1178" s="40" t="s">
        <v>1555</v>
      </c>
      <c r="C1178" s="40">
        <v>0</v>
      </c>
      <c r="D1178" s="40">
        <v>0</v>
      </c>
    </row>
    <row r="1179" spans="1:5" ht="15.75" thickBot="1" x14ac:dyDescent="0.2">
      <c r="A1179" s="40">
        <v>1029</v>
      </c>
      <c r="B1179" s="40" t="s">
        <v>1556</v>
      </c>
      <c r="C1179" s="40">
        <v>0</v>
      </c>
      <c r="D1179" s="40">
        <v>0</v>
      </c>
    </row>
    <row r="1180" spans="1:5" ht="15.75" thickBot="1" x14ac:dyDescent="0.2">
      <c r="A1180" s="40">
        <v>1030</v>
      </c>
      <c r="B1180" s="40" t="s">
        <v>1781</v>
      </c>
      <c r="C1180" s="37"/>
      <c r="D1180" s="37"/>
    </row>
    <row r="1181" spans="1:5" ht="15.75" thickBot="1" x14ac:dyDescent="0.2">
      <c r="A1181" s="37"/>
      <c r="B1181" s="40" t="s">
        <v>1557</v>
      </c>
      <c r="C1181" s="40">
        <v>1.8</v>
      </c>
      <c r="D1181" s="40">
        <v>1.85</v>
      </c>
    </row>
    <row r="1182" spans="1:5" ht="15.75" thickBot="1" x14ac:dyDescent="0.2">
      <c r="A1182" s="40">
        <v>1031</v>
      </c>
      <c r="B1182" s="40" t="s">
        <v>1558</v>
      </c>
      <c r="C1182" s="40">
        <v>0</v>
      </c>
      <c r="D1182" s="40">
        <v>0</v>
      </c>
    </row>
    <row r="1183" spans="1:5" ht="15.75" thickBot="1" x14ac:dyDescent="0.2">
      <c r="A1183" s="40">
        <v>1032</v>
      </c>
      <c r="B1183" s="40" t="s">
        <v>1559</v>
      </c>
      <c r="C1183" s="40">
        <v>1.25</v>
      </c>
      <c r="D1183" s="40">
        <v>0.95</v>
      </c>
      <c r="E1183" t="s">
        <v>1788</v>
      </c>
    </row>
    <row r="1184" spans="1:5" ht="15.75" thickBot="1" x14ac:dyDescent="0.2">
      <c r="A1184" s="40">
        <v>1033</v>
      </c>
      <c r="B1184" s="40" t="s">
        <v>1560</v>
      </c>
      <c r="C1184" s="40">
        <v>9.3699999999999992</v>
      </c>
      <c r="D1184" s="40">
        <v>3.17</v>
      </c>
    </row>
    <row r="1185" spans="1:4" ht="15.75" thickBot="1" x14ac:dyDescent="0.2">
      <c r="A1185" s="40">
        <v>1034</v>
      </c>
      <c r="B1185" s="40" t="s">
        <v>1561</v>
      </c>
      <c r="C1185" s="40">
        <v>7.8</v>
      </c>
      <c r="D1185" s="40">
        <v>5.78</v>
      </c>
    </row>
    <row r="1186" spans="1:4" ht="15.75" thickBot="1" x14ac:dyDescent="0.2">
      <c r="A1186" s="40">
        <v>1035</v>
      </c>
      <c r="B1186" s="40" t="s">
        <v>1562</v>
      </c>
      <c r="C1186" s="40">
        <v>5.97</v>
      </c>
      <c r="D1186" s="40">
        <v>6.81</v>
      </c>
    </row>
    <row r="1187" spans="1:4" ht="15.75" thickBot="1" x14ac:dyDescent="0.2">
      <c r="A1187" s="40">
        <v>1036</v>
      </c>
      <c r="B1187" s="40" t="s">
        <v>1563</v>
      </c>
      <c r="C1187" s="40">
        <v>2.92</v>
      </c>
      <c r="D1187" s="40">
        <v>2.83</v>
      </c>
    </row>
    <row r="1188" spans="1:4" ht="15.75" thickBot="1" x14ac:dyDescent="0.2">
      <c r="A1188" s="40">
        <v>1037</v>
      </c>
      <c r="B1188" s="40" t="s">
        <v>1564</v>
      </c>
      <c r="C1188" s="40">
        <v>0.25</v>
      </c>
      <c r="D1188" s="40">
        <v>0.28999999999999998</v>
      </c>
    </row>
    <row r="1189" spans="1:4" ht="15.75" thickBot="1" x14ac:dyDescent="0.2">
      <c r="A1189" s="40">
        <v>1038</v>
      </c>
      <c r="B1189" s="40" t="s">
        <v>1565</v>
      </c>
      <c r="C1189" s="40">
        <v>0</v>
      </c>
      <c r="D1189" s="40">
        <v>0.02</v>
      </c>
    </row>
    <row r="1190" spans="1:4" ht="15.75" thickBot="1" x14ac:dyDescent="0.2">
      <c r="A1190" s="40">
        <v>1039</v>
      </c>
      <c r="B1190" s="40" t="s">
        <v>1566</v>
      </c>
      <c r="C1190" s="40">
        <v>0.31</v>
      </c>
      <c r="D1190" s="40">
        <v>0.32</v>
      </c>
    </row>
    <row r="1191" spans="1:4" ht="15.75" thickBot="1" x14ac:dyDescent="0.2">
      <c r="A1191" s="40">
        <v>1040</v>
      </c>
      <c r="B1191" s="40" t="s">
        <v>1567</v>
      </c>
      <c r="C1191" s="40">
        <v>12.79</v>
      </c>
      <c r="D1191" s="40">
        <v>0.06</v>
      </c>
    </row>
    <row r="1192" spans="1:4" ht="15.75" thickBot="1" x14ac:dyDescent="0.2">
      <c r="A1192" s="40">
        <v>1041</v>
      </c>
      <c r="B1192" s="40" t="s">
        <v>1568</v>
      </c>
      <c r="C1192" s="40">
        <v>6.9</v>
      </c>
      <c r="D1192" s="40">
        <v>6.68</v>
      </c>
    </row>
    <row r="1193" spans="1:4" ht="15.75" thickBot="1" x14ac:dyDescent="0.2">
      <c r="A1193" s="40">
        <v>1042</v>
      </c>
      <c r="B1193" s="40" t="s">
        <v>1569</v>
      </c>
      <c r="C1193" s="40">
        <v>12</v>
      </c>
      <c r="D1193" s="40">
        <v>12.3</v>
      </c>
    </row>
    <row r="1194" spans="1:4" ht="15.75" thickBot="1" x14ac:dyDescent="0.2">
      <c r="A1194" s="40">
        <v>1043</v>
      </c>
      <c r="B1194" s="40" t="s">
        <v>1570</v>
      </c>
      <c r="C1194" s="40">
        <v>1.69</v>
      </c>
      <c r="D1194" s="40">
        <v>1.79</v>
      </c>
    </row>
    <row r="1195" spans="1:4" ht="15.75" thickBot="1" x14ac:dyDescent="0.2">
      <c r="A1195" s="40">
        <v>1044</v>
      </c>
      <c r="B1195" s="40" t="s">
        <v>1571</v>
      </c>
      <c r="C1195" s="40">
        <v>0.81</v>
      </c>
      <c r="D1195" s="40">
        <v>1.7</v>
      </c>
    </row>
    <row r="1196" spans="1:4" ht="15.75" thickBot="1" x14ac:dyDescent="0.2">
      <c r="A1196" s="40">
        <v>1045</v>
      </c>
      <c r="B1196" s="40" t="s">
        <v>1572</v>
      </c>
      <c r="C1196" s="40">
        <v>1.65</v>
      </c>
      <c r="D1196" s="40">
        <v>1.7</v>
      </c>
    </row>
    <row r="1197" spans="1:4" ht="15.75" thickBot="1" x14ac:dyDescent="0.2">
      <c r="A1197" s="40">
        <v>1046</v>
      </c>
      <c r="B1197" s="40" t="s">
        <v>1573</v>
      </c>
      <c r="C1197" s="40">
        <v>0.1</v>
      </c>
      <c r="D1197" s="40">
        <v>7.0000000000000007E-2</v>
      </c>
    </row>
    <row r="1198" spans="1:4" ht="15.75" thickBot="1" x14ac:dyDescent="0.2">
      <c r="A1198" s="40">
        <v>1047</v>
      </c>
      <c r="B1198" s="40" t="s">
        <v>1574</v>
      </c>
      <c r="C1198" s="40">
        <v>0.1</v>
      </c>
      <c r="D1198" s="40">
        <v>0.21</v>
      </c>
    </row>
    <row r="1199" spans="1:4" ht="15.75" thickBot="1" x14ac:dyDescent="0.2">
      <c r="A1199" s="40">
        <v>1048</v>
      </c>
      <c r="B1199" s="40" t="s">
        <v>1575</v>
      </c>
      <c r="C1199" s="37"/>
      <c r="D1199" s="37"/>
    </row>
    <row r="1200" spans="1:4" ht="15.75" thickBot="1" x14ac:dyDescent="0.2">
      <c r="A1200" s="37"/>
      <c r="B1200" s="40" t="s">
        <v>1576</v>
      </c>
      <c r="C1200" s="40">
        <v>0</v>
      </c>
      <c r="D1200" s="40">
        <v>0</v>
      </c>
    </row>
    <row r="1201" spans="1:4" ht="15.75" thickBot="1" x14ac:dyDescent="0.2">
      <c r="A1201" s="40">
        <v>1049</v>
      </c>
      <c r="B1201" s="40" t="s">
        <v>1577</v>
      </c>
      <c r="C1201" s="40">
        <v>0.11</v>
      </c>
      <c r="D1201" s="40">
        <v>0.13</v>
      </c>
    </row>
    <row r="1202" spans="1:4" ht="15.75" thickBot="1" x14ac:dyDescent="0.2">
      <c r="A1202" s="40">
        <v>1050</v>
      </c>
      <c r="B1202" s="40" t="s">
        <v>1578</v>
      </c>
      <c r="C1202" s="40">
        <v>0.6</v>
      </c>
      <c r="D1202" s="40">
        <v>0.64</v>
      </c>
    </row>
    <row r="1203" spans="1:4" ht="15.75" thickBot="1" x14ac:dyDescent="0.2">
      <c r="A1203" s="40">
        <v>1051</v>
      </c>
      <c r="B1203" s="40" t="s">
        <v>1579</v>
      </c>
      <c r="C1203" s="40">
        <v>0</v>
      </c>
      <c r="D1203" s="40">
        <v>0.01</v>
      </c>
    </row>
    <row r="1204" spans="1:4" ht="15.75" thickBot="1" x14ac:dyDescent="0.2">
      <c r="A1204" s="40">
        <v>1052</v>
      </c>
      <c r="B1204" s="40" t="s">
        <v>1580</v>
      </c>
      <c r="C1204" s="40">
        <v>0.06</v>
      </c>
      <c r="D1204" s="40">
        <v>0.09</v>
      </c>
    </row>
    <row r="1205" spans="1:4" ht="15.75" thickBot="1" x14ac:dyDescent="0.2">
      <c r="A1205" s="40">
        <v>1053</v>
      </c>
      <c r="B1205" s="40" t="s">
        <v>1581</v>
      </c>
      <c r="C1205" s="40">
        <v>0.04</v>
      </c>
      <c r="D1205" s="40">
        <v>0.03</v>
      </c>
    </row>
    <row r="1206" spans="1:4" ht="15.75" thickBot="1" x14ac:dyDescent="0.2">
      <c r="A1206" s="40">
        <v>1054</v>
      </c>
      <c r="B1206" s="40" t="s">
        <v>1582</v>
      </c>
      <c r="C1206" s="40">
        <v>0.05</v>
      </c>
      <c r="D1206" s="40">
        <v>0.1</v>
      </c>
    </row>
    <row r="1207" spans="1:4" ht="15.75" thickBot="1" x14ac:dyDescent="0.2">
      <c r="A1207" s="40">
        <v>1055</v>
      </c>
      <c r="B1207" s="40" t="s">
        <v>1583</v>
      </c>
      <c r="C1207" s="40">
        <v>6.45</v>
      </c>
      <c r="D1207" s="40">
        <v>6.72</v>
      </c>
    </row>
    <row r="1208" spans="1:4" ht="15.75" thickBot="1" x14ac:dyDescent="0.2">
      <c r="A1208" s="40">
        <v>1056</v>
      </c>
      <c r="B1208" s="40" t="s">
        <v>1584</v>
      </c>
      <c r="C1208" s="40">
        <v>2.16</v>
      </c>
      <c r="D1208" s="40">
        <v>2.2400000000000002</v>
      </c>
    </row>
    <row r="1209" spans="1:4" ht="15.75" thickBot="1" x14ac:dyDescent="0.2">
      <c r="A1209" s="40">
        <v>1057</v>
      </c>
      <c r="B1209" s="40" t="s">
        <v>1585</v>
      </c>
      <c r="C1209" s="40">
        <v>7.06</v>
      </c>
      <c r="D1209" s="40">
        <v>6.32</v>
      </c>
    </row>
    <row r="1210" spans="1:4" ht="15.75" thickBot="1" x14ac:dyDescent="0.2">
      <c r="A1210" s="40">
        <v>1058</v>
      </c>
      <c r="B1210" s="40" t="s">
        <v>1586</v>
      </c>
      <c r="C1210" s="40">
        <v>6.93</v>
      </c>
      <c r="D1210" s="40">
        <v>7.23</v>
      </c>
    </row>
    <row r="1211" spans="1:4" ht="15.75" thickBot="1" x14ac:dyDescent="0.2">
      <c r="A1211" s="40">
        <v>1059</v>
      </c>
      <c r="B1211" s="40" t="s">
        <v>1587</v>
      </c>
      <c r="C1211" s="40">
        <v>19.7</v>
      </c>
      <c r="D1211" s="40">
        <v>20.190000000000001</v>
      </c>
    </row>
    <row r="1212" spans="1:4" ht="15.75" thickBot="1" x14ac:dyDescent="0.2">
      <c r="A1212" s="40">
        <v>1060</v>
      </c>
      <c r="B1212" s="40" t="s">
        <v>1588</v>
      </c>
      <c r="C1212" s="40">
        <v>13.42</v>
      </c>
      <c r="D1212" s="40">
        <v>5.42</v>
      </c>
    </row>
    <row r="1213" spans="1:4" ht="15.75" thickBot="1" x14ac:dyDescent="0.2">
      <c r="A1213" s="40">
        <v>1061</v>
      </c>
      <c r="B1213" s="40" t="s">
        <v>1589</v>
      </c>
      <c r="C1213" s="40">
        <v>11.98</v>
      </c>
      <c r="D1213" s="40">
        <v>12.22</v>
      </c>
    </row>
    <row r="1214" spans="1:4" ht="15.75" thickBot="1" x14ac:dyDescent="0.2">
      <c r="A1214" s="40">
        <v>1062</v>
      </c>
      <c r="B1214" s="40" t="s">
        <v>1590</v>
      </c>
      <c r="C1214" s="40">
        <v>16.16</v>
      </c>
      <c r="D1214" s="40">
        <v>0.22</v>
      </c>
    </row>
    <row r="1215" spans="1:4" ht="15.75" thickBot="1" x14ac:dyDescent="0.2">
      <c r="A1215" s="40">
        <v>1063</v>
      </c>
      <c r="B1215" s="40" t="s">
        <v>1591</v>
      </c>
      <c r="C1215" s="40">
        <v>16.16</v>
      </c>
      <c r="D1215" s="40">
        <v>0.11</v>
      </c>
    </row>
    <row r="1216" spans="1:4" ht="15.75" thickBot="1" x14ac:dyDescent="0.2">
      <c r="A1216" s="40">
        <v>1064</v>
      </c>
      <c r="B1216" s="40" t="s">
        <v>1592</v>
      </c>
      <c r="C1216" s="40">
        <v>9.2200000000000006</v>
      </c>
      <c r="D1216" s="40">
        <v>9.41</v>
      </c>
    </row>
    <row r="1217" spans="1:4" ht="15.75" thickBot="1" x14ac:dyDescent="0.2">
      <c r="A1217" s="40">
        <v>1065</v>
      </c>
      <c r="B1217" s="40" t="s">
        <v>1593</v>
      </c>
      <c r="C1217" s="40">
        <v>4.92</v>
      </c>
      <c r="D1217" s="40">
        <v>5.03</v>
      </c>
    </row>
    <row r="1218" spans="1:4" ht="15.75" thickBot="1" x14ac:dyDescent="0.2">
      <c r="A1218" s="40">
        <v>1066</v>
      </c>
      <c r="B1218" s="40" t="s">
        <v>1594</v>
      </c>
      <c r="C1218" s="40">
        <v>3.61</v>
      </c>
      <c r="D1218" s="40">
        <v>3.7</v>
      </c>
    </row>
    <row r="1219" spans="1:4" ht="15.75" thickBot="1" x14ac:dyDescent="0.2">
      <c r="A1219" s="40">
        <v>1067</v>
      </c>
      <c r="B1219" s="40" t="s">
        <v>1595</v>
      </c>
      <c r="C1219" s="40">
        <v>4.1900000000000004</v>
      </c>
      <c r="D1219" s="40">
        <v>4.29</v>
      </c>
    </row>
    <row r="1220" spans="1:4" ht="15.75" thickBot="1" x14ac:dyDescent="0.2">
      <c r="A1220" s="40">
        <v>1068</v>
      </c>
      <c r="B1220" s="40" t="s">
        <v>1596</v>
      </c>
      <c r="C1220" s="40">
        <v>0.28000000000000003</v>
      </c>
      <c r="D1220" s="40">
        <v>0.28999999999999998</v>
      </c>
    </row>
    <row r="1221" spans="1:4" ht="30.75" thickBot="1" x14ac:dyDescent="0.2">
      <c r="A1221" s="40">
        <v>1069</v>
      </c>
      <c r="B1221" s="40" t="s">
        <v>1597</v>
      </c>
      <c r="C1221" s="37"/>
      <c r="D1221" s="37"/>
    </row>
    <row r="1222" spans="1:4" ht="15.75" thickBot="1" x14ac:dyDescent="0.2">
      <c r="A1222" s="37"/>
      <c r="B1222" s="40" t="s">
        <v>1598</v>
      </c>
      <c r="C1222" s="40">
        <v>0.09</v>
      </c>
      <c r="D1222" s="40">
        <v>0.1</v>
      </c>
    </row>
    <row r="1223" spans="1:4" ht="15.75" thickBot="1" x14ac:dyDescent="0.2">
      <c r="A1223" s="40">
        <v>1070</v>
      </c>
      <c r="B1223" s="40" t="s">
        <v>1599</v>
      </c>
      <c r="C1223" s="37"/>
      <c r="D1223" s="37"/>
    </row>
    <row r="1224" spans="1:4" ht="15.75" thickBot="1" x14ac:dyDescent="0.2">
      <c r="A1224" s="37"/>
      <c r="B1224" s="40" t="s">
        <v>1600</v>
      </c>
      <c r="C1224" s="40">
        <v>0.27</v>
      </c>
      <c r="D1224" s="40">
        <v>0.28000000000000003</v>
      </c>
    </row>
    <row r="1225" spans="1:4" ht="15.75" thickBot="1" x14ac:dyDescent="0.2">
      <c r="A1225" s="40">
        <v>1071</v>
      </c>
      <c r="B1225" s="40" t="s">
        <v>1601</v>
      </c>
      <c r="C1225" s="40">
        <v>0.35</v>
      </c>
      <c r="D1225" s="40">
        <v>0.42</v>
      </c>
    </row>
    <row r="1226" spans="1:4" ht="15.75" thickBot="1" x14ac:dyDescent="0.2">
      <c r="A1226" s="40">
        <v>1072</v>
      </c>
      <c r="B1226" s="40" t="s">
        <v>1602</v>
      </c>
      <c r="C1226" s="37"/>
      <c r="D1226" s="37"/>
    </row>
    <row r="1227" spans="1:4" ht="15.75" thickBot="1" x14ac:dyDescent="0.2">
      <c r="A1227" s="37"/>
      <c r="B1227" s="40" t="s">
        <v>1603</v>
      </c>
      <c r="C1227" s="40">
        <v>0</v>
      </c>
      <c r="D1227" s="40">
        <v>0</v>
      </c>
    </row>
    <row r="1228" spans="1:4" ht="30.75" thickBot="1" x14ac:dyDescent="0.2">
      <c r="A1228" s="40">
        <v>1073</v>
      </c>
      <c r="B1228" s="40" t="s">
        <v>1604</v>
      </c>
      <c r="C1228" s="37"/>
      <c r="D1228" s="37"/>
    </row>
    <row r="1229" spans="1:4" ht="15.75" thickBot="1" x14ac:dyDescent="0.2">
      <c r="A1229" s="37"/>
      <c r="B1229" s="40" t="s">
        <v>1605</v>
      </c>
      <c r="C1229" s="40">
        <v>0</v>
      </c>
      <c r="D1229" s="40">
        <v>0</v>
      </c>
    </row>
    <row r="1230" spans="1:4" ht="30.75" thickBot="1" x14ac:dyDescent="0.2">
      <c r="A1230" s="40">
        <v>1074</v>
      </c>
      <c r="B1230" s="40" t="s">
        <v>1606</v>
      </c>
      <c r="C1230" s="37"/>
      <c r="D1230" s="37"/>
    </row>
    <row r="1231" spans="1:4" ht="15.75" thickBot="1" x14ac:dyDescent="0.2">
      <c r="A1231" s="37"/>
      <c r="B1231" s="40" t="s">
        <v>1607</v>
      </c>
      <c r="C1231" s="40">
        <v>0</v>
      </c>
      <c r="D1231" s="40">
        <v>0</v>
      </c>
    </row>
    <row r="1232" spans="1:4" ht="15.75" thickBot="1" x14ac:dyDescent="0.2">
      <c r="A1232" s="40">
        <v>1075</v>
      </c>
      <c r="B1232" s="40" t="s">
        <v>1608</v>
      </c>
      <c r="C1232" s="40">
        <v>5.53</v>
      </c>
      <c r="D1232" s="40">
        <v>5.76</v>
      </c>
    </row>
    <row r="1233" spans="1:4" ht="15.75" thickBot="1" x14ac:dyDescent="0.2">
      <c r="A1233" s="40">
        <v>1076</v>
      </c>
      <c r="B1233" s="40" t="s">
        <v>1787</v>
      </c>
      <c r="C1233" s="40">
        <v>10.15</v>
      </c>
      <c r="D1233" s="40">
        <v>10.48</v>
      </c>
    </row>
    <row r="1234" spans="1:4" ht="15.75" thickBot="1" x14ac:dyDescent="0.2">
      <c r="A1234" s="40">
        <v>1077</v>
      </c>
      <c r="B1234" s="40" t="s">
        <v>1609</v>
      </c>
      <c r="C1234" s="40">
        <v>16.329999999999998</v>
      </c>
      <c r="D1234" s="40">
        <v>16.32</v>
      </c>
    </row>
    <row r="1235" spans="1:4" ht="15.75" thickBot="1" x14ac:dyDescent="0.2">
      <c r="A1235" s="40">
        <v>1078</v>
      </c>
      <c r="B1235" s="40" t="s">
        <v>1786</v>
      </c>
      <c r="C1235" s="40">
        <v>6.2</v>
      </c>
      <c r="D1235" s="40">
        <v>6.11</v>
      </c>
    </row>
    <row r="1236" spans="1:4" ht="15.75" thickBot="1" x14ac:dyDescent="0.2">
      <c r="A1236" s="40">
        <v>1079</v>
      </c>
      <c r="B1236" s="40" t="s">
        <v>1610</v>
      </c>
      <c r="C1236" s="40">
        <v>0</v>
      </c>
      <c r="D1236" s="40">
        <v>0</v>
      </c>
    </row>
    <row r="1237" spans="1:4" ht="15.75" thickBot="1" x14ac:dyDescent="0.2">
      <c r="A1237" s="40">
        <v>1080</v>
      </c>
      <c r="B1237" s="40" t="s">
        <v>1611</v>
      </c>
      <c r="C1237" s="40">
        <v>15.43</v>
      </c>
      <c r="D1237" s="40">
        <v>1.98</v>
      </c>
    </row>
    <row r="1238" spans="1:4" ht="30.75" thickBot="1" x14ac:dyDescent="0.2">
      <c r="A1238" s="40">
        <v>1081</v>
      </c>
      <c r="B1238" s="40" t="s">
        <v>1612</v>
      </c>
      <c r="C1238" s="37"/>
      <c r="D1238" s="37"/>
    </row>
    <row r="1239" spans="1:4" ht="15.75" thickBot="1" x14ac:dyDescent="0.2">
      <c r="A1239" s="37"/>
      <c r="B1239" s="40" t="s">
        <v>1613</v>
      </c>
      <c r="C1239" s="40">
        <v>22.04</v>
      </c>
      <c r="D1239" s="40">
        <v>1.58</v>
      </c>
    </row>
    <row r="1240" spans="1:4" ht="15.75" thickBot="1" x14ac:dyDescent="0.2">
      <c r="A1240" s="40">
        <v>1082</v>
      </c>
      <c r="B1240" s="40" t="s">
        <v>1614</v>
      </c>
      <c r="C1240" s="40">
        <v>4.76</v>
      </c>
      <c r="D1240" s="40">
        <v>5.62</v>
      </c>
    </row>
    <row r="1241" spans="1:4" ht="15.75" thickBot="1" x14ac:dyDescent="0.2">
      <c r="A1241" s="40">
        <v>1083</v>
      </c>
      <c r="B1241" s="40" t="s">
        <v>1615</v>
      </c>
      <c r="C1241" s="40">
        <v>4.78</v>
      </c>
      <c r="D1241" s="40">
        <v>4.9800000000000004</v>
      </c>
    </row>
    <row r="1242" spans="1:4" ht="15.75" thickBot="1" x14ac:dyDescent="0.2">
      <c r="A1242" s="40">
        <v>1084</v>
      </c>
      <c r="B1242" s="40" t="s">
        <v>1616</v>
      </c>
      <c r="C1242" s="37"/>
      <c r="D1242" s="37"/>
    </row>
    <row r="1243" spans="1:4" ht="15.75" thickBot="1" x14ac:dyDescent="0.2">
      <c r="A1243" s="37"/>
      <c r="B1243" s="40" t="s">
        <v>1617</v>
      </c>
      <c r="C1243" s="40">
        <v>15.08</v>
      </c>
      <c r="D1243" s="40">
        <v>0.25</v>
      </c>
    </row>
    <row r="1244" spans="1:4" ht="15.75" thickBot="1" x14ac:dyDescent="0.2">
      <c r="A1244" s="40">
        <v>1085</v>
      </c>
      <c r="B1244" s="40" t="s">
        <v>1618</v>
      </c>
      <c r="C1244" s="40">
        <v>1.04</v>
      </c>
      <c r="D1244" s="40">
        <v>1.1000000000000001</v>
      </c>
    </row>
    <row r="1245" spans="1:4" ht="15.75" thickBot="1" x14ac:dyDescent="0.2">
      <c r="A1245" s="40">
        <v>1086</v>
      </c>
      <c r="B1245" s="40" t="s">
        <v>1619</v>
      </c>
      <c r="C1245" s="40">
        <v>13.03</v>
      </c>
      <c r="D1245" s="40">
        <v>15.53</v>
      </c>
    </row>
    <row r="1246" spans="1:4" ht="15.75" thickBot="1" x14ac:dyDescent="0.2">
      <c r="A1246" s="40">
        <v>1087</v>
      </c>
      <c r="B1246" s="40" t="s">
        <v>1620</v>
      </c>
      <c r="C1246" s="40">
        <v>4.05</v>
      </c>
      <c r="D1246" s="40">
        <v>2.4700000000000002</v>
      </c>
    </row>
    <row r="1247" spans="1:4" ht="15.75" thickBot="1" x14ac:dyDescent="0.2">
      <c r="A1247" s="40">
        <v>1088</v>
      </c>
      <c r="B1247" s="40" t="s">
        <v>1621</v>
      </c>
      <c r="C1247" s="37"/>
      <c r="D1247" s="37"/>
    </row>
    <row r="1248" spans="1:4" ht="15.75" thickBot="1" x14ac:dyDescent="0.2">
      <c r="A1248" s="37"/>
      <c r="B1248" s="40" t="s">
        <v>1622</v>
      </c>
      <c r="C1248" s="40">
        <v>1.1299999999999999</v>
      </c>
      <c r="D1248" s="40">
        <v>7</v>
      </c>
    </row>
    <row r="1249" spans="1:4" ht="15.75" thickBot="1" x14ac:dyDescent="0.2">
      <c r="A1249" s="40">
        <v>1089</v>
      </c>
      <c r="B1249" s="40" t="s">
        <v>1623</v>
      </c>
      <c r="C1249" s="40">
        <v>0.6</v>
      </c>
      <c r="D1249" s="40">
        <v>0.82</v>
      </c>
    </row>
    <row r="1250" spans="1:4" ht="15.75" thickBot="1" x14ac:dyDescent="0.2">
      <c r="A1250" s="40">
        <v>1090</v>
      </c>
      <c r="B1250" s="40" t="s">
        <v>1624</v>
      </c>
      <c r="C1250" s="37"/>
      <c r="D1250" s="37"/>
    </row>
    <row r="1251" spans="1:4" ht="15.75" thickBot="1" x14ac:dyDescent="0.2">
      <c r="A1251" s="37"/>
      <c r="B1251" s="40" t="s">
        <v>1625</v>
      </c>
      <c r="C1251" s="40">
        <v>0</v>
      </c>
      <c r="D1251" s="40">
        <v>0</v>
      </c>
    </row>
    <row r="1252" spans="1:4" ht="15.75" thickBot="1" x14ac:dyDescent="0.2">
      <c r="A1252" s="40">
        <v>1091</v>
      </c>
      <c r="B1252" s="40" t="s">
        <v>1626</v>
      </c>
      <c r="C1252" s="40">
        <v>2.56</v>
      </c>
      <c r="D1252" s="40">
        <v>2.41</v>
      </c>
    </row>
    <row r="1253" spans="1:4" ht="15.75" thickBot="1" x14ac:dyDescent="0.2">
      <c r="A1253" s="40">
        <v>1092</v>
      </c>
      <c r="B1253" s="40" t="s">
        <v>1627</v>
      </c>
      <c r="C1253" s="37"/>
      <c r="D1253" s="37"/>
    </row>
    <row r="1254" spans="1:4" ht="15.75" thickBot="1" x14ac:dyDescent="0.2">
      <c r="A1254" s="37"/>
      <c r="B1254" s="40" t="s">
        <v>1628</v>
      </c>
      <c r="C1254" s="40">
        <v>0</v>
      </c>
      <c r="D1254" s="40">
        <v>0.78</v>
      </c>
    </row>
    <row r="1255" spans="1:4" ht="15.75" thickBot="1" x14ac:dyDescent="0.2">
      <c r="A1255" s="40">
        <v>1093</v>
      </c>
      <c r="B1255" s="40" t="s">
        <v>1629</v>
      </c>
      <c r="C1255" s="40">
        <v>14.75</v>
      </c>
      <c r="D1255" s="40">
        <v>11.22</v>
      </c>
    </row>
    <row r="1256" spans="1:4" ht="15.75" thickBot="1" x14ac:dyDescent="0.2">
      <c r="A1256" s="40">
        <v>1094</v>
      </c>
      <c r="B1256" s="40" t="s">
        <v>1630</v>
      </c>
      <c r="C1256" s="37"/>
      <c r="D1256" s="37"/>
    </row>
    <row r="1257" spans="1:4" ht="15.75" thickBot="1" x14ac:dyDescent="0.2">
      <c r="A1257" s="37"/>
      <c r="B1257" s="40" t="s">
        <v>1631</v>
      </c>
      <c r="C1257" s="37"/>
      <c r="D1257" s="37"/>
    </row>
    <row r="1258" spans="1:4" ht="15.75" thickBot="1" x14ac:dyDescent="0.2">
      <c r="A1258" s="37"/>
      <c r="B1258" s="40" t="s">
        <v>1632</v>
      </c>
      <c r="C1258" s="40">
        <v>0</v>
      </c>
      <c r="D1258" s="40">
        <v>0</v>
      </c>
    </row>
    <row r="1259" spans="1:4" ht="15.75" thickBot="1" x14ac:dyDescent="0.2">
      <c r="A1259" s="40">
        <v>1095</v>
      </c>
      <c r="B1259" s="40" t="s">
        <v>1633</v>
      </c>
      <c r="C1259" s="37"/>
      <c r="D1259" s="37"/>
    </row>
    <row r="1260" spans="1:4" ht="15.75" thickBot="1" x14ac:dyDescent="0.2">
      <c r="A1260" s="37"/>
      <c r="B1260" s="40" t="s">
        <v>1634</v>
      </c>
      <c r="C1260" s="37"/>
      <c r="D1260" s="37"/>
    </row>
    <row r="1261" spans="1:4" ht="15.75" thickBot="1" x14ac:dyDescent="0.2">
      <c r="A1261" s="37"/>
      <c r="B1261" s="40" t="s">
        <v>1635</v>
      </c>
      <c r="C1261" s="40">
        <v>0</v>
      </c>
      <c r="D1261" s="40">
        <v>0</v>
      </c>
    </row>
    <row r="1262" spans="1:4" ht="15.75" thickBot="1" x14ac:dyDescent="0.2">
      <c r="A1262" s="40">
        <v>1096</v>
      </c>
      <c r="B1262" s="40" t="s">
        <v>1636</v>
      </c>
      <c r="C1262" s="37"/>
      <c r="D1262" s="37"/>
    </row>
    <row r="1263" spans="1:4" ht="15.75" thickBot="1" x14ac:dyDescent="0.2">
      <c r="A1263" s="37"/>
      <c r="B1263" s="40" t="s">
        <v>1637</v>
      </c>
      <c r="C1263" s="40">
        <v>0</v>
      </c>
      <c r="D1263" s="40">
        <v>0</v>
      </c>
    </row>
    <row r="1264" spans="1:4" ht="15.75" thickBot="1" x14ac:dyDescent="0.2">
      <c r="A1264" s="40">
        <v>1097</v>
      </c>
      <c r="B1264" s="40" t="s">
        <v>1638</v>
      </c>
      <c r="C1264" s="40">
        <v>16.600000000000001</v>
      </c>
      <c r="D1264" s="40">
        <v>3.84</v>
      </c>
    </row>
    <row r="1265" spans="1:4" ht="15.75" thickBot="1" x14ac:dyDescent="0.2">
      <c r="A1265" s="40">
        <v>1098</v>
      </c>
      <c r="B1265" s="40" t="s">
        <v>1639</v>
      </c>
      <c r="C1265" s="40">
        <v>3.31</v>
      </c>
      <c r="D1265" s="40">
        <v>3.46</v>
      </c>
    </row>
    <row r="1266" spans="1:4" ht="15.75" thickBot="1" x14ac:dyDescent="0.2">
      <c r="A1266" s="40">
        <v>1099</v>
      </c>
      <c r="B1266" s="40" t="s">
        <v>1640</v>
      </c>
      <c r="C1266" s="40">
        <v>0.36</v>
      </c>
      <c r="D1266" s="40">
        <v>0.32</v>
      </c>
    </row>
    <row r="1267" spans="1:4" ht="15.75" thickBot="1" x14ac:dyDescent="0.2">
      <c r="A1267" s="40">
        <v>1100</v>
      </c>
      <c r="B1267" s="40" t="s">
        <v>1641</v>
      </c>
      <c r="C1267" s="40">
        <v>7.0000000000000007E-2</v>
      </c>
      <c r="D1267" s="40">
        <v>0.06</v>
      </c>
    </row>
    <row r="1268" spans="1:4" ht="15.75" thickBot="1" x14ac:dyDescent="0.2">
      <c r="A1268" s="40">
        <v>1101</v>
      </c>
      <c r="B1268" s="40" t="s">
        <v>1642</v>
      </c>
      <c r="C1268" s="40">
        <v>0.2</v>
      </c>
      <c r="D1268" s="40">
        <v>0.18</v>
      </c>
    </row>
    <row r="1269" spans="1:4" ht="15.75" thickBot="1" x14ac:dyDescent="0.2">
      <c r="A1269" s="40">
        <v>1102</v>
      </c>
      <c r="B1269" s="40" t="s">
        <v>1643</v>
      </c>
      <c r="C1269" s="40">
        <v>0.17</v>
      </c>
      <c r="D1269" s="40">
        <v>0.18</v>
      </c>
    </row>
    <row r="1270" spans="1:4" ht="15.75" thickBot="1" x14ac:dyDescent="0.2">
      <c r="A1270" s="40">
        <v>1103</v>
      </c>
      <c r="B1270" s="40" t="s">
        <v>1644</v>
      </c>
      <c r="C1270" s="40">
        <v>2.76</v>
      </c>
      <c r="D1270" s="40">
        <v>4.21</v>
      </c>
    </row>
    <row r="1271" spans="1:4" ht="15.75" thickBot="1" x14ac:dyDescent="0.2">
      <c r="A1271" s="40">
        <v>1104</v>
      </c>
      <c r="B1271" s="40" t="s">
        <v>1645</v>
      </c>
      <c r="C1271" s="40">
        <v>0</v>
      </c>
      <c r="D1271" s="40">
        <v>0</v>
      </c>
    </row>
    <row r="1272" spans="1:4" ht="15.75" thickBot="1" x14ac:dyDescent="0.2">
      <c r="A1272" s="40">
        <v>1105</v>
      </c>
      <c r="B1272" s="40" t="s">
        <v>1646</v>
      </c>
      <c r="C1272" s="40">
        <v>0</v>
      </c>
      <c r="D1272" s="40">
        <v>0</v>
      </c>
    </row>
    <row r="1273" spans="1:4" ht="15.75" thickBot="1" x14ac:dyDescent="0.2">
      <c r="A1273" s="40">
        <v>1106</v>
      </c>
      <c r="B1273" s="40" t="s">
        <v>1647</v>
      </c>
      <c r="C1273" s="40">
        <v>0.05</v>
      </c>
      <c r="D1273" s="40">
        <v>0.05</v>
      </c>
    </row>
    <row r="1274" spans="1:4" ht="15.75" thickBot="1" x14ac:dyDescent="0.2">
      <c r="A1274" s="40">
        <v>1107</v>
      </c>
      <c r="B1274" s="40" t="s">
        <v>1648</v>
      </c>
      <c r="C1274" s="37"/>
      <c r="D1274" s="37"/>
    </row>
    <row r="1275" spans="1:4" ht="15.75" thickBot="1" x14ac:dyDescent="0.2">
      <c r="A1275" s="37"/>
      <c r="B1275" s="40" t="s">
        <v>1649</v>
      </c>
      <c r="C1275" s="37"/>
      <c r="D1275" s="37"/>
    </row>
    <row r="1276" spans="1:4" ht="15.75" thickBot="1" x14ac:dyDescent="0.2">
      <c r="A1276" s="37"/>
      <c r="B1276" s="40" t="s">
        <v>1650</v>
      </c>
      <c r="C1276" s="40">
        <v>0.01</v>
      </c>
      <c r="D1276" s="40">
        <v>0.01</v>
      </c>
    </row>
    <row r="1277" spans="1:4" ht="15.75" thickBot="1" x14ac:dyDescent="0.2">
      <c r="A1277" s="40">
        <v>1108</v>
      </c>
      <c r="B1277" s="40" t="s">
        <v>1651</v>
      </c>
      <c r="C1277" s="37"/>
      <c r="D1277" s="37"/>
    </row>
    <row r="1278" spans="1:4" ht="15.75" thickBot="1" x14ac:dyDescent="0.2">
      <c r="A1278" s="37"/>
      <c r="B1278" s="40" t="s">
        <v>1652</v>
      </c>
      <c r="C1278" s="37"/>
      <c r="D1278" s="37"/>
    </row>
    <row r="1279" spans="1:4" ht="15.75" thickBot="1" x14ac:dyDescent="0.2">
      <c r="A1279" s="37"/>
      <c r="B1279" s="40" t="s">
        <v>1653</v>
      </c>
      <c r="C1279" s="40">
        <v>0.01</v>
      </c>
      <c r="D1279" s="40">
        <v>0.01</v>
      </c>
    </row>
    <row r="1280" spans="1:4" ht="15.75" thickBot="1" x14ac:dyDescent="0.2">
      <c r="A1280" s="40">
        <v>1109</v>
      </c>
      <c r="B1280" s="40" t="s">
        <v>1654</v>
      </c>
      <c r="C1280" s="40">
        <v>0</v>
      </c>
      <c r="D1280" s="40">
        <v>0</v>
      </c>
    </row>
    <row r="1281" spans="1:4" ht="15.75" thickBot="1" x14ac:dyDescent="0.2">
      <c r="A1281" s="40">
        <v>1110</v>
      </c>
      <c r="B1281" s="40" t="s">
        <v>1655</v>
      </c>
      <c r="C1281" s="40">
        <v>2.82</v>
      </c>
      <c r="D1281" s="40">
        <v>2.92</v>
      </c>
    </row>
    <row r="1282" spans="1:4" ht="15.75" thickBot="1" x14ac:dyDescent="0.2">
      <c r="A1282" s="40">
        <v>1111</v>
      </c>
      <c r="B1282" s="40" t="s">
        <v>1656</v>
      </c>
      <c r="C1282" s="40">
        <v>0.48</v>
      </c>
      <c r="D1282" s="40">
        <v>0.5</v>
      </c>
    </row>
    <row r="1283" spans="1:4" ht="15.75" thickBot="1" x14ac:dyDescent="0.2">
      <c r="A1283" s="40">
        <v>1112</v>
      </c>
      <c r="B1283" s="40" t="s">
        <v>1657</v>
      </c>
      <c r="C1283" s="40">
        <v>0.26</v>
      </c>
      <c r="D1283" s="40">
        <v>0.28999999999999998</v>
      </c>
    </row>
    <row r="1284" spans="1:4" ht="15.75" thickBot="1" x14ac:dyDescent="0.2">
      <c r="A1284" s="40">
        <v>1113</v>
      </c>
      <c r="B1284" s="40" t="s">
        <v>1658</v>
      </c>
      <c r="C1284" s="40">
        <v>0.11</v>
      </c>
      <c r="D1284" s="40">
        <v>0.13</v>
      </c>
    </row>
    <row r="1285" spans="1:4" ht="15.75" thickBot="1" x14ac:dyDescent="0.2">
      <c r="A1285" s="40">
        <v>1114</v>
      </c>
      <c r="B1285" s="40" t="s">
        <v>1659</v>
      </c>
      <c r="C1285" s="40">
        <v>0.93</v>
      </c>
      <c r="D1285" s="40">
        <v>1.06</v>
      </c>
    </row>
    <row r="1286" spans="1:4" ht="15.75" thickBot="1" x14ac:dyDescent="0.2">
      <c r="A1286" s="40">
        <v>1115</v>
      </c>
      <c r="B1286" s="40" t="s">
        <v>1660</v>
      </c>
      <c r="C1286" s="40">
        <v>0.88</v>
      </c>
      <c r="D1286" s="40">
        <v>0.95</v>
      </c>
    </row>
    <row r="1287" spans="1:4" ht="15.75" thickBot="1" x14ac:dyDescent="0.2">
      <c r="A1287" s="40">
        <v>1116</v>
      </c>
      <c r="B1287" s="40" t="s">
        <v>1661</v>
      </c>
      <c r="C1287" s="37"/>
      <c r="D1287" s="37"/>
    </row>
    <row r="1288" spans="1:4" ht="15.75" thickBot="1" x14ac:dyDescent="0.2">
      <c r="A1288" s="37"/>
      <c r="B1288" s="40" t="s">
        <v>1662</v>
      </c>
      <c r="C1288" s="40">
        <v>0</v>
      </c>
      <c r="D1288" s="40">
        <v>0</v>
      </c>
    </row>
    <row r="1289" spans="1:4" ht="30.75" thickBot="1" x14ac:dyDescent="0.2">
      <c r="A1289" s="40">
        <v>1117</v>
      </c>
      <c r="B1289" s="40" t="s">
        <v>1663</v>
      </c>
      <c r="C1289" s="37"/>
      <c r="D1289" s="37"/>
    </row>
    <row r="1290" spans="1:4" ht="15.75" thickBot="1" x14ac:dyDescent="0.2">
      <c r="A1290" s="37"/>
      <c r="B1290" s="40" t="s">
        <v>1664</v>
      </c>
      <c r="C1290" s="40">
        <v>12.61</v>
      </c>
      <c r="D1290" s="40">
        <v>9.08</v>
      </c>
    </row>
    <row r="1291" spans="1:4" ht="15.75" thickBot="1" x14ac:dyDescent="0.2">
      <c r="A1291" s="40">
        <v>1118</v>
      </c>
      <c r="B1291" s="40" t="s">
        <v>1665</v>
      </c>
      <c r="C1291" s="40">
        <v>0</v>
      </c>
      <c r="D1291" s="40">
        <v>0</v>
      </c>
    </row>
    <row r="1292" spans="1:4" ht="15.75" thickBot="1" x14ac:dyDescent="0.2">
      <c r="A1292" s="40">
        <v>1119</v>
      </c>
      <c r="B1292" s="40" t="s">
        <v>1666</v>
      </c>
      <c r="C1292" s="40">
        <v>0</v>
      </c>
      <c r="D1292" s="40">
        <v>0</v>
      </c>
    </row>
    <row r="1293" spans="1:4" ht="15.75" thickBot="1" x14ac:dyDescent="0.2">
      <c r="A1293" s="40">
        <v>1120</v>
      </c>
      <c r="B1293" s="40" t="s">
        <v>1667</v>
      </c>
      <c r="C1293" s="37"/>
      <c r="D1293" s="37"/>
    </row>
    <row r="1294" spans="1:4" ht="15.75" thickBot="1" x14ac:dyDescent="0.2">
      <c r="A1294" s="37"/>
      <c r="B1294" s="40" t="s">
        <v>1668</v>
      </c>
      <c r="C1294" s="40">
        <v>0</v>
      </c>
      <c r="D1294" s="40">
        <v>0</v>
      </c>
    </row>
    <row r="1295" spans="1:4" ht="15.75" thickBot="1" x14ac:dyDescent="0.2">
      <c r="A1295" s="40">
        <v>1121</v>
      </c>
      <c r="B1295" s="40" t="s">
        <v>1669</v>
      </c>
      <c r="C1295" s="37"/>
      <c r="D1295" s="37"/>
    </row>
    <row r="1296" spans="1:4" ht="15.75" thickBot="1" x14ac:dyDescent="0.2">
      <c r="A1296" s="37"/>
      <c r="B1296" s="40" t="s">
        <v>1670</v>
      </c>
      <c r="C1296" s="40">
        <v>1.43</v>
      </c>
      <c r="D1296" s="40">
        <v>1.51</v>
      </c>
    </row>
    <row r="1297" spans="1:4" ht="15.75" thickBot="1" x14ac:dyDescent="0.2">
      <c r="A1297" s="40">
        <v>1122</v>
      </c>
      <c r="B1297" s="40" t="s">
        <v>1671</v>
      </c>
      <c r="C1297" s="37"/>
      <c r="D1297" s="37"/>
    </row>
    <row r="1298" spans="1:4" ht="15.75" thickBot="1" x14ac:dyDescent="0.2">
      <c r="A1298" s="37"/>
      <c r="B1298" s="40" t="s">
        <v>1672</v>
      </c>
      <c r="C1298" s="40">
        <v>1.58</v>
      </c>
      <c r="D1298" s="40">
        <v>1.67</v>
      </c>
    </row>
    <row r="1299" spans="1:4" ht="15.75" thickBot="1" x14ac:dyDescent="0.2">
      <c r="A1299" s="40">
        <v>1123</v>
      </c>
      <c r="B1299" s="40" t="s">
        <v>1673</v>
      </c>
      <c r="C1299" s="40">
        <v>2.6</v>
      </c>
      <c r="D1299" s="40">
        <v>2.7</v>
      </c>
    </row>
    <row r="1300" spans="1:4" ht="15.75" thickBot="1" x14ac:dyDescent="0.2">
      <c r="A1300" s="40">
        <v>1124</v>
      </c>
      <c r="B1300" s="40" t="s">
        <v>1674</v>
      </c>
      <c r="C1300" s="40">
        <v>9.35</v>
      </c>
      <c r="D1300" s="40">
        <v>6.15</v>
      </c>
    </row>
    <row r="1301" spans="1:4" ht="15.75" thickBot="1" x14ac:dyDescent="0.2">
      <c r="A1301" s="40">
        <v>1125</v>
      </c>
      <c r="B1301" s="40" t="s">
        <v>1675</v>
      </c>
      <c r="C1301" s="37"/>
      <c r="D1301" s="37"/>
    </row>
    <row r="1302" spans="1:4" ht="15.75" thickBot="1" x14ac:dyDescent="0.2">
      <c r="A1302" s="37"/>
      <c r="B1302" s="40" t="s">
        <v>1676</v>
      </c>
      <c r="C1302" s="40">
        <v>1.58</v>
      </c>
      <c r="D1302" s="40">
        <v>1.67</v>
      </c>
    </row>
    <row r="1303" spans="1:4" ht="15.75" thickBot="1" x14ac:dyDescent="0.2">
      <c r="A1303" s="40">
        <v>1126</v>
      </c>
      <c r="B1303" s="40" t="s">
        <v>1677</v>
      </c>
      <c r="C1303" s="37"/>
      <c r="D1303" s="37"/>
    </row>
    <row r="1304" spans="1:4" ht="15.75" thickBot="1" x14ac:dyDescent="0.2">
      <c r="A1304" s="37"/>
      <c r="B1304" s="40" t="s">
        <v>1678</v>
      </c>
      <c r="C1304" s="40">
        <v>0</v>
      </c>
      <c r="D1304" s="40">
        <v>0</v>
      </c>
    </row>
    <row r="1305" spans="1:4" ht="15.75" thickBot="1" x14ac:dyDescent="0.2">
      <c r="A1305" s="40">
        <v>1127</v>
      </c>
      <c r="B1305" s="40" t="s">
        <v>1679</v>
      </c>
      <c r="C1305" s="37"/>
      <c r="D1305" s="37"/>
    </row>
    <row r="1306" spans="1:4" ht="15.75" thickBot="1" x14ac:dyDescent="0.2">
      <c r="A1306" s="37"/>
      <c r="B1306" s="40" t="s">
        <v>1680</v>
      </c>
      <c r="C1306" s="40">
        <v>0.65</v>
      </c>
      <c r="D1306" s="40">
        <v>0.68</v>
      </c>
    </row>
    <row r="1307" spans="1:4" ht="15.75" thickBot="1" x14ac:dyDescent="0.2">
      <c r="A1307" s="40">
        <v>1128</v>
      </c>
      <c r="B1307" s="40" t="s">
        <v>1681</v>
      </c>
      <c r="C1307" s="37"/>
      <c r="D1307" s="37"/>
    </row>
    <row r="1308" spans="1:4" ht="15.75" thickBot="1" x14ac:dyDescent="0.2">
      <c r="A1308" s="37"/>
      <c r="B1308" s="40" t="s">
        <v>1682</v>
      </c>
      <c r="C1308" s="40">
        <v>0.79</v>
      </c>
      <c r="D1308" s="40">
        <v>0.89</v>
      </c>
    </row>
    <row r="1309" spans="1:4" ht="15.75" thickBot="1" x14ac:dyDescent="0.2">
      <c r="A1309" s="40">
        <v>1129</v>
      </c>
      <c r="B1309" s="40" t="s">
        <v>1683</v>
      </c>
      <c r="C1309" s="40">
        <v>0.89</v>
      </c>
      <c r="D1309" s="40">
        <v>0.94</v>
      </c>
    </row>
    <row r="1310" spans="1:4" ht="15.75" thickBot="1" x14ac:dyDescent="0.2">
      <c r="A1310" s="37"/>
      <c r="B1310" s="37"/>
      <c r="C1310" s="37"/>
      <c r="D1310" s="37"/>
    </row>
    <row r="1311" spans="1:4" s="24" customFormat="1" ht="15.75" thickBot="1" x14ac:dyDescent="0.2">
      <c r="A1311" s="41"/>
      <c r="B1311" s="42" t="s">
        <v>1713</v>
      </c>
      <c r="C1311" s="44" t="s">
        <v>1714</v>
      </c>
      <c r="D1311" s="41"/>
    </row>
    <row r="1312" spans="1:4" ht="15.75" thickBot="1" x14ac:dyDescent="0.2">
      <c r="A1312" s="40">
        <v>1130</v>
      </c>
      <c r="B1312" s="40" t="s">
        <v>1684</v>
      </c>
      <c r="C1312" s="40">
        <v>3.71</v>
      </c>
      <c r="D1312" s="40">
        <v>3.6</v>
      </c>
    </row>
    <row r="1313" spans="1:4" ht="15.75" thickBot="1" x14ac:dyDescent="0.2">
      <c r="A1313" s="40">
        <v>1131</v>
      </c>
      <c r="B1313" s="40" t="s">
        <v>1685</v>
      </c>
      <c r="C1313" s="40">
        <v>1.46</v>
      </c>
      <c r="D1313" s="40">
        <v>1.62</v>
      </c>
    </row>
    <row r="1314" spans="1:4" ht="15.75" thickBot="1" x14ac:dyDescent="0.2">
      <c r="A1314" s="40">
        <v>1132</v>
      </c>
      <c r="B1314" s="40" t="s">
        <v>1686</v>
      </c>
      <c r="C1314" s="40">
        <v>0.67</v>
      </c>
      <c r="D1314" s="40">
        <v>0.55000000000000004</v>
      </c>
    </row>
    <row r="1315" spans="1:4" ht="15.75" thickBot="1" x14ac:dyDescent="0.2">
      <c r="A1315" s="40">
        <v>1133</v>
      </c>
      <c r="B1315" s="40" t="s">
        <v>1687</v>
      </c>
      <c r="C1315" s="40">
        <v>0.72</v>
      </c>
      <c r="D1315" s="40">
        <v>0.59</v>
      </c>
    </row>
    <row r="1316" spans="1:4" ht="15.75" thickBot="1" x14ac:dyDescent="0.2">
      <c r="A1316" s="40">
        <v>1134</v>
      </c>
      <c r="B1316" s="40" t="s">
        <v>1688</v>
      </c>
      <c r="C1316" s="40">
        <v>0.83</v>
      </c>
      <c r="D1316" s="40">
        <v>0.7</v>
      </c>
    </row>
    <row r="1317" spans="1:4" ht="15.75" thickBot="1" x14ac:dyDescent="0.2">
      <c r="A1317" s="40">
        <v>1135</v>
      </c>
      <c r="B1317" s="40" t="s">
        <v>1689</v>
      </c>
      <c r="C1317" s="40">
        <v>0.85</v>
      </c>
      <c r="D1317" s="40">
        <v>0.72</v>
      </c>
    </row>
    <row r="1318" spans="1:4" ht="15.75" thickBot="1" x14ac:dyDescent="0.2">
      <c r="A1318" s="40">
        <v>1136</v>
      </c>
      <c r="B1318" s="40" t="s">
        <v>1690</v>
      </c>
      <c r="C1318" s="40">
        <v>0.96</v>
      </c>
      <c r="D1318" s="40">
        <v>0.81</v>
      </c>
    </row>
    <row r="1319" spans="1:4" ht="15.75" thickBot="1" x14ac:dyDescent="0.2">
      <c r="A1319" s="40">
        <v>1137</v>
      </c>
      <c r="B1319" s="40" t="s">
        <v>1691</v>
      </c>
      <c r="C1319" s="40">
        <v>0.97</v>
      </c>
      <c r="D1319" s="40">
        <v>0.83</v>
      </c>
    </row>
    <row r="1320" spans="1:4" ht="15.75" thickBot="1" x14ac:dyDescent="0.2">
      <c r="A1320" s="40">
        <v>1138</v>
      </c>
      <c r="B1320" s="40" t="s">
        <v>1692</v>
      </c>
      <c r="C1320" s="40">
        <v>1.03</v>
      </c>
      <c r="D1320" s="40">
        <v>0.86</v>
      </c>
    </row>
    <row r="1321" spans="1:4" ht="15.75" thickBot="1" x14ac:dyDescent="0.2">
      <c r="A1321" s="40">
        <v>1139</v>
      </c>
      <c r="B1321" s="40" t="s">
        <v>1693</v>
      </c>
      <c r="C1321" s="40">
        <v>4.12</v>
      </c>
      <c r="D1321" s="40">
        <v>4.28</v>
      </c>
    </row>
    <row r="1322" spans="1:4" ht="30.75" thickBot="1" x14ac:dyDescent="0.2">
      <c r="A1322" s="40">
        <v>1140</v>
      </c>
      <c r="B1322" s="40" t="s">
        <v>1694</v>
      </c>
      <c r="C1322" s="37"/>
      <c r="D1322" s="37"/>
    </row>
    <row r="1323" spans="1:4" ht="15.75" thickBot="1" x14ac:dyDescent="0.2">
      <c r="A1323" s="37"/>
      <c r="B1323" s="40" t="s">
        <v>1695</v>
      </c>
      <c r="C1323" s="40">
        <v>1.52</v>
      </c>
      <c r="D1323" s="40">
        <v>1.58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8B4C-EFEB-4148-9BD5-7350229AC3D0}">
  <dimension ref="A1:F45"/>
  <sheetViews>
    <sheetView workbookViewId="0">
      <selection activeCell="A45" sqref="A45:F45"/>
    </sheetView>
  </sheetViews>
  <sheetFormatPr defaultRowHeight="13.5" x14ac:dyDescent="0.15"/>
  <sheetData>
    <row r="1" spans="1:6" x14ac:dyDescent="0.15">
      <c r="A1">
        <v>1.4292555309139787E-2</v>
      </c>
      <c r="B1">
        <v>1.1962411805555557E-2</v>
      </c>
      <c r="C1">
        <v>1.4923314705882358E-2</v>
      </c>
      <c r="D1">
        <v>1.4308022766085603E-2</v>
      </c>
      <c r="E1">
        <v>1.218940411522634E-2</v>
      </c>
      <c r="F1">
        <v>1.3471319732441471E-2</v>
      </c>
    </row>
    <row r="2" spans="1:6" x14ac:dyDescent="0.15">
      <c r="A2">
        <v>6.6017076108870962E-2</v>
      </c>
      <c r="B2">
        <v>3.904728819444446E-2</v>
      </c>
      <c r="C2">
        <v>4.8496061974789895E-2</v>
      </c>
      <c r="D2">
        <v>4.5538726025343187E-2</v>
      </c>
      <c r="E2">
        <v>3.9285534391534399E-2</v>
      </c>
      <c r="F2">
        <v>3.620082441471572E-2</v>
      </c>
    </row>
    <row r="3" spans="1:6" x14ac:dyDescent="0.15">
      <c r="A3">
        <v>7.3712194556451574E-2</v>
      </c>
      <c r="B3">
        <v>5.6498262152777784E-2</v>
      </c>
      <c r="C3">
        <v>7.4867351540616245E-2</v>
      </c>
      <c r="D3">
        <v>7.0731997111964817E-2</v>
      </c>
      <c r="E3">
        <v>8.4478398295120508E-2</v>
      </c>
      <c r="F3">
        <v>6.7703833333333324E-2</v>
      </c>
    </row>
    <row r="4" spans="1:6" x14ac:dyDescent="0.15">
      <c r="A4">
        <v>0.12767389873991936</v>
      </c>
      <c r="B4">
        <v>9.8020021585648168E-2</v>
      </c>
      <c r="C4">
        <v>0.17273693203781512</v>
      </c>
      <c r="D4">
        <v>0.15829956445369442</v>
      </c>
      <c r="E4">
        <v>0.12232556446208111</v>
      </c>
      <c r="F4">
        <v>0.13973277876254181</v>
      </c>
    </row>
    <row r="5" spans="1:6" x14ac:dyDescent="0.15">
      <c r="A5">
        <v>2.0325480342741941E-3</v>
      </c>
      <c r="B5">
        <v>8.7490412808641964E-4</v>
      </c>
      <c r="C5">
        <v>9.4989947478991608E-4</v>
      </c>
      <c r="D5">
        <v>1.0434522044519699E-3</v>
      </c>
      <c r="E5">
        <v>3.1707895355673139E-4</v>
      </c>
      <c r="F5">
        <v>1.5469721293199552E-4</v>
      </c>
    </row>
    <row r="6" spans="1:6" x14ac:dyDescent="0.15">
      <c r="A6">
        <v>4.2611687063172032E-2</v>
      </c>
      <c r="B6">
        <v>3.758690306712964E-2</v>
      </c>
      <c r="C6">
        <v>6.1787660399159658E-2</v>
      </c>
      <c r="D6">
        <v>5.2862775406821973E-2</v>
      </c>
      <c r="E6">
        <v>5.8172730305702518E-2</v>
      </c>
      <c r="F6">
        <v>5.8533769453734688E-2</v>
      </c>
    </row>
    <row r="7" spans="1:6" x14ac:dyDescent="0.15">
      <c r="A7">
        <v>0.15059628620631721</v>
      </c>
      <c r="B7">
        <v>0.12797955092592592</v>
      </c>
      <c r="C7">
        <v>0.19658915196078433</v>
      </c>
      <c r="D7">
        <v>0.18959811917531769</v>
      </c>
      <c r="E7">
        <v>0.1976867686654909</v>
      </c>
      <c r="F7">
        <v>0.19324647073578591</v>
      </c>
    </row>
    <row r="8" spans="1:6" x14ac:dyDescent="0.15">
      <c r="A8">
        <v>8.5178044354838726E-4</v>
      </c>
      <c r="B8">
        <v>5.0321961805555558E-4</v>
      </c>
      <c r="C8">
        <v>6.8684653361344549E-4</v>
      </c>
      <c r="D8">
        <v>6.3621932094266279E-4</v>
      </c>
      <c r="E8">
        <v>4.5472830687830678E-4</v>
      </c>
      <c r="F8">
        <v>4.0777826086956529E-4</v>
      </c>
    </row>
    <row r="9" spans="1:6" x14ac:dyDescent="0.15">
      <c r="A9">
        <v>8.7008429603494634E-3</v>
      </c>
      <c r="B9">
        <v>5.2851209683641969E-3</v>
      </c>
      <c r="C9">
        <v>7.2198838935574224E-3</v>
      </c>
      <c r="D9">
        <v>6.9754952280775906E-3</v>
      </c>
      <c r="E9">
        <v>4.370585626102293E-3</v>
      </c>
      <c r="F9">
        <v>3.2060068004459309E-3</v>
      </c>
    </row>
    <row r="10" spans="1:6" x14ac:dyDescent="0.15">
      <c r="A10">
        <v>9.300372983870972E-3</v>
      </c>
      <c r="B10">
        <v>5.8026880787037044E-3</v>
      </c>
      <c r="C10">
        <v>7.9565283613445385E-3</v>
      </c>
      <c r="D10">
        <v>8.1361448210236463E-3</v>
      </c>
      <c r="E10">
        <v>5.0933112874779543E-3</v>
      </c>
      <c r="F10">
        <v>3.9138461538461549E-3</v>
      </c>
    </row>
    <row r="11" spans="1:6" x14ac:dyDescent="0.15">
      <c r="A11">
        <v>5.2586304267473122E-3</v>
      </c>
      <c r="B11">
        <v>3.5075048032407411E-3</v>
      </c>
      <c r="C11">
        <v>4.7351205532212871E-3</v>
      </c>
      <c r="D11">
        <v>4.5773619745058235E-3</v>
      </c>
      <c r="E11">
        <v>3.5217303350970029E-3</v>
      </c>
      <c r="F11">
        <v>3.1164853957636571E-3</v>
      </c>
    </row>
    <row r="12" spans="1:6" x14ac:dyDescent="0.15">
      <c r="A12">
        <v>1.4532737903225809E-2</v>
      </c>
      <c r="B12">
        <v>8.0292916666666672E-3</v>
      </c>
      <c r="C12">
        <v>8.8266176470588216E-3</v>
      </c>
      <c r="D12">
        <v>9.8905028698979582E-3</v>
      </c>
      <c r="E12">
        <v>6.2893174603174621E-3</v>
      </c>
      <c r="F12">
        <v>6.1877859531772579E-3</v>
      </c>
    </row>
    <row r="13" spans="1:6" x14ac:dyDescent="0.15">
      <c r="A13">
        <v>1.7616227083333328E-2</v>
      </c>
      <c r="B13">
        <v>1.3287511342592593E-2</v>
      </c>
      <c r="C13">
        <v>1.2831273389355743E-2</v>
      </c>
      <c r="D13">
        <v>1.2922447316957535E-2</v>
      </c>
      <c r="E13">
        <v>8.5152425631981176E-3</v>
      </c>
      <c r="F13">
        <v>9.9244651059085826E-3</v>
      </c>
    </row>
    <row r="14" spans="1:6" x14ac:dyDescent="0.15">
      <c r="A14">
        <v>1.2781536458333332E-3</v>
      </c>
      <c r="B14">
        <v>1.1423326581790126E-3</v>
      </c>
      <c r="C14">
        <v>1.7514348739495794E-3</v>
      </c>
      <c r="D14">
        <v>1.4576067991990945E-3</v>
      </c>
      <c r="E14">
        <v>1.199331863609642E-3</v>
      </c>
      <c r="F14">
        <v>1.2216315496098105E-3</v>
      </c>
    </row>
    <row r="15" spans="1:6" x14ac:dyDescent="0.15">
      <c r="A15">
        <v>6.732840776209675E-3</v>
      </c>
      <c r="B15">
        <v>4.5888484375000019E-3</v>
      </c>
      <c r="C15">
        <v>5.5099663865546197E-3</v>
      </c>
      <c r="D15">
        <v>5.4751243020757434E-3</v>
      </c>
      <c r="E15">
        <v>3.5853750440917116E-3</v>
      </c>
      <c r="F15">
        <v>3.1629020066889627E-3</v>
      </c>
    </row>
    <row r="16" spans="1:6" x14ac:dyDescent="0.15">
      <c r="A16">
        <v>3.860362399193548E-3</v>
      </c>
      <c r="B16">
        <v>2.4729526813271601E-3</v>
      </c>
      <c r="C16">
        <v>4.0793749999999997E-3</v>
      </c>
      <c r="D16">
        <v>3.3190393119921584E-3</v>
      </c>
      <c r="E16">
        <v>2.7487355967078186E-3</v>
      </c>
      <c r="F16">
        <v>2.4113154403567448E-3</v>
      </c>
    </row>
    <row r="17" spans="1:6" x14ac:dyDescent="0.15">
      <c r="A17">
        <v>8.7998718918010747E-3</v>
      </c>
      <c r="B17">
        <v>3.7582609953703714E-3</v>
      </c>
      <c r="C17">
        <v>5.5638524159663874E-3</v>
      </c>
      <c r="D17">
        <v>3.8687244154544265E-3</v>
      </c>
      <c r="E17">
        <v>3.0713955026455022E-3</v>
      </c>
      <c r="F17">
        <v>2.5223592530657746E-3</v>
      </c>
    </row>
    <row r="18" spans="1:6" x14ac:dyDescent="0.15">
      <c r="A18">
        <v>6.9187631048387105E-4</v>
      </c>
      <c r="B18">
        <v>3.895383101851853E-4</v>
      </c>
      <c r="C18">
        <v>6.1200371148459397E-4</v>
      </c>
      <c r="D18">
        <v>8.4740217878570068E-4</v>
      </c>
      <c r="E18">
        <v>4.0119253380364493E-4</v>
      </c>
      <c r="F18">
        <v>3.331177257525084E-4</v>
      </c>
    </row>
    <row r="19" spans="1:6" x14ac:dyDescent="0.15">
      <c r="A19">
        <v>2.6816778897849462E-3</v>
      </c>
      <c r="B19">
        <v>2.3556685185185185E-3</v>
      </c>
      <c r="C19">
        <v>2.5271870098039213E-3</v>
      </c>
      <c r="D19">
        <v>3.2226252438822766E-3</v>
      </c>
      <c r="E19">
        <v>2.5137438271604943E-3</v>
      </c>
      <c r="F19">
        <v>2.07515E-3</v>
      </c>
    </row>
    <row r="20" spans="1:6" x14ac:dyDescent="0.15">
      <c r="A20">
        <v>8.9396915322580671E-4</v>
      </c>
      <c r="B20">
        <v>4.2197118055555568E-4</v>
      </c>
      <c r="C20">
        <v>5.4306617647058818E-4</v>
      </c>
      <c r="D20">
        <v>5.9955740327380966E-4</v>
      </c>
      <c r="E20">
        <v>4.013296296296297E-4</v>
      </c>
      <c r="F20">
        <v>3.3740468227424749E-4</v>
      </c>
    </row>
    <row r="21" spans="1:6" x14ac:dyDescent="0.15">
      <c r="A21">
        <v>3.2525141633064523E-3</v>
      </c>
      <c r="B21">
        <v>2.3578494405864197E-3</v>
      </c>
      <c r="C21">
        <v>3.4560625350140064E-3</v>
      </c>
      <c r="D21">
        <v>3.3462858869477861E-3</v>
      </c>
      <c r="E21">
        <v>2.7657770135214579E-3</v>
      </c>
      <c r="F21">
        <v>2.9101793199554074E-3</v>
      </c>
    </row>
    <row r="22" spans="1:6" x14ac:dyDescent="0.15">
      <c r="A22">
        <v>4.7774783770161301E-3</v>
      </c>
      <c r="B22">
        <v>3.5353207175925932E-3</v>
      </c>
      <c r="C22">
        <v>5.4363682773109229E-3</v>
      </c>
      <c r="D22">
        <v>5.2793365843026192E-3</v>
      </c>
      <c r="E22">
        <v>4.5876380070546743E-3</v>
      </c>
      <c r="F22">
        <v>4.6524926421404678E-3</v>
      </c>
    </row>
    <row r="23" spans="1:6" x14ac:dyDescent="0.15">
      <c r="A23">
        <v>2.8001913642473122E-4</v>
      </c>
      <c r="B23">
        <v>1.5690214120370367E-4</v>
      </c>
      <c r="C23">
        <v>2.1498725490196074E-4</v>
      </c>
      <c r="D23">
        <v>2.3524712139195953E-4</v>
      </c>
      <c r="E23">
        <v>1.657688418577308E-4</v>
      </c>
      <c r="F23">
        <v>1.4232257525083615E-4</v>
      </c>
    </row>
    <row r="24" spans="1:6" x14ac:dyDescent="0.15">
      <c r="A24">
        <v>7.2445040322580655E-4</v>
      </c>
      <c r="B24">
        <v>5.6008225308641982E-4</v>
      </c>
      <c r="C24">
        <v>8.1596116946778738E-4</v>
      </c>
      <c r="D24">
        <v>7.7946024103093614E-4</v>
      </c>
      <c r="E24">
        <v>5.8969517930629041E-4</v>
      </c>
      <c r="F24">
        <v>5.2970964325529534E-4</v>
      </c>
    </row>
    <row r="25" spans="1:6" x14ac:dyDescent="0.15">
      <c r="A25">
        <v>5.6103750000000019E-4</v>
      </c>
      <c r="B25">
        <v>4.667796296296298E-4</v>
      </c>
      <c r="C25">
        <v>6.3025952380952373E-4</v>
      </c>
      <c r="D25">
        <v>6.6570757798158943E-4</v>
      </c>
      <c r="E25">
        <v>4.3822810111698992E-4</v>
      </c>
      <c r="F25">
        <v>3.9832753623188406E-4</v>
      </c>
    </row>
    <row r="26" spans="1:6" x14ac:dyDescent="0.15">
      <c r="A26">
        <v>1.3814546370967747E-3</v>
      </c>
      <c r="B26">
        <v>1.1725173611111114E-3</v>
      </c>
      <c r="C26">
        <v>1.7396281512605043E-3</v>
      </c>
      <c r="D26">
        <v>1.5733701447096697E-3</v>
      </c>
      <c r="E26">
        <v>1.3425396825396826E-3</v>
      </c>
      <c r="F26">
        <v>1.3980100334448162E-3</v>
      </c>
    </row>
    <row r="27" spans="1:6" x14ac:dyDescent="0.15">
      <c r="A27">
        <v>6.6482157258064523E-4</v>
      </c>
      <c r="B27">
        <v>5.158878472222222E-4</v>
      </c>
      <c r="C27">
        <v>7.9154159663865546E-4</v>
      </c>
      <c r="D27">
        <v>7.3969646324303538E-4</v>
      </c>
      <c r="E27">
        <v>5.6908818342151694E-4</v>
      </c>
      <c r="F27">
        <v>5.6824782608695646E-4</v>
      </c>
    </row>
    <row r="28" spans="1:6" x14ac:dyDescent="0.15">
      <c r="A28">
        <v>0.44922330765527196</v>
      </c>
      <c r="B28">
        <v>0.25058390625000004</v>
      </c>
      <c r="C28">
        <v>0.30136043067226892</v>
      </c>
      <c r="D28">
        <v>0.27529981770833373</v>
      </c>
      <c r="E28">
        <v>0.21706666666666663</v>
      </c>
      <c r="F28">
        <v>0.2078993181818182</v>
      </c>
    </row>
    <row r="29" spans="1:6" x14ac:dyDescent="0.15">
      <c r="A29">
        <v>0.24691059560263195</v>
      </c>
      <c r="B29">
        <v>0.18782964444444447</v>
      </c>
      <c r="C29">
        <v>0.18635860371148455</v>
      </c>
      <c r="D29">
        <v>0.17034588605324072</v>
      </c>
      <c r="E29">
        <v>0.14954172469135804</v>
      </c>
      <c r="F29">
        <v>0.22875411538461543</v>
      </c>
    </row>
    <row r="30" spans="1:6" x14ac:dyDescent="0.15">
      <c r="A30">
        <v>2.0637428919916542E-2</v>
      </c>
      <c r="B30">
        <v>8.4712641203703708E-3</v>
      </c>
      <c r="C30">
        <v>2.1599602801120447E-2</v>
      </c>
      <c r="D30">
        <v>1.2922364699074075E-2</v>
      </c>
      <c r="E30">
        <v>1.0275579012345682E-2</v>
      </c>
      <c r="F30">
        <v>8.8693067599067612E-3</v>
      </c>
    </row>
    <row r="31" spans="1:6" x14ac:dyDescent="0.15">
      <c r="A31">
        <v>2.751844005777564E-2</v>
      </c>
      <c r="B31">
        <v>1.7979428395061732E-2</v>
      </c>
      <c r="C31">
        <v>2.5134547338935571E-2</v>
      </c>
      <c r="D31">
        <v>3.2638689814814818E-2</v>
      </c>
      <c r="E31">
        <v>2.9239986083052751E-2</v>
      </c>
      <c r="F31">
        <v>1.6866599533799535E-2</v>
      </c>
    </row>
    <row r="32" spans="1:6" x14ac:dyDescent="0.15">
      <c r="A32">
        <v>1.9274050970951698E-2</v>
      </c>
      <c r="B32">
        <v>6.3754961612654338E-3</v>
      </c>
      <c r="C32">
        <v>6.0710294117647052E-3</v>
      </c>
      <c r="D32">
        <v>6.3433631365740753E-3</v>
      </c>
      <c r="E32">
        <v>3.1497735409652078E-3</v>
      </c>
      <c r="F32">
        <v>3.3900204545454539E-3</v>
      </c>
    </row>
    <row r="33" spans="1:6" x14ac:dyDescent="0.15">
      <c r="A33">
        <v>3.7883467533301227E-2</v>
      </c>
      <c r="B33">
        <v>4.4909186863425925E-2</v>
      </c>
      <c r="C33">
        <v>2.1790706967787114E-2</v>
      </c>
      <c r="D33">
        <v>3.1718455497685184E-2</v>
      </c>
      <c r="E33">
        <v>2.2650093322109991E-2</v>
      </c>
      <c r="F33">
        <v>1.3304652272727271E-2</v>
      </c>
    </row>
    <row r="34" spans="1:6" x14ac:dyDescent="0.15">
      <c r="A34">
        <v>3.6107624458353391E-3</v>
      </c>
      <c r="B34">
        <v>1.6432235339506177E-3</v>
      </c>
      <c r="C34">
        <v>2.0301098039215686E-3</v>
      </c>
      <c r="D34">
        <v>1.9380212962962966E-3</v>
      </c>
      <c r="E34">
        <v>1.3648424803591466E-3</v>
      </c>
      <c r="F34">
        <v>9.0578776223776219E-4</v>
      </c>
    </row>
    <row r="35" spans="1:6" x14ac:dyDescent="0.15">
      <c r="A35">
        <v>7.1974933076552746E-3</v>
      </c>
      <c r="B35">
        <v>3.7234999999999998E-3</v>
      </c>
      <c r="C35">
        <v>5.8812470588235312E-3</v>
      </c>
      <c r="D35">
        <v>1.3235505555555549E-2</v>
      </c>
      <c r="E35">
        <v>7.9731259259259238E-3</v>
      </c>
      <c r="F35">
        <v>2.2602461538461542E-3</v>
      </c>
    </row>
    <row r="36" spans="1:6" x14ac:dyDescent="0.15">
      <c r="A36">
        <v>1.0142128117477134E-2</v>
      </c>
      <c r="B36">
        <v>4.9579236496913584E-3</v>
      </c>
      <c r="C36">
        <v>6.4738831932773097E-3</v>
      </c>
      <c r="D36">
        <v>6.4308388888888865E-3</v>
      </c>
      <c r="E36">
        <v>4.6253229236812576E-3</v>
      </c>
      <c r="F36">
        <v>3.5230641025641028E-3</v>
      </c>
    </row>
    <row r="37" spans="1:6" x14ac:dyDescent="0.15">
      <c r="A37">
        <v>2.6568035628310063E-3</v>
      </c>
      <c r="B37">
        <v>9.7454664351851849E-4</v>
      </c>
      <c r="C37">
        <v>2.6843348739495803E-3</v>
      </c>
      <c r="D37">
        <v>1.9402430555555559E-3</v>
      </c>
      <c r="E37">
        <v>1.041407575757576E-3</v>
      </c>
      <c r="F37">
        <v>5.8826048951048961E-4</v>
      </c>
    </row>
    <row r="38" spans="1:6" x14ac:dyDescent="0.15">
      <c r="A38">
        <v>1.8719657679345215E-3</v>
      </c>
      <c r="B38">
        <v>1.040928993055556E-3</v>
      </c>
      <c r="C38">
        <v>1.7185084033613449E-3</v>
      </c>
      <c r="D38">
        <v>1.5966908854166666E-3</v>
      </c>
      <c r="E38">
        <v>1.3469755050505051E-3</v>
      </c>
      <c r="F38">
        <v>1.0316465034965034E-3</v>
      </c>
    </row>
    <row r="39" spans="1:6" x14ac:dyDescent="0.15">
      <c r="A39">
        <v>1.082179120234604E-2</v>
      </c>
      <c r="B39">
        <v>9.0457477124183013E-3</v>
      </c>
      <c r="C39">
        <v>1.1229968983957218E-2</v>
      </c>
      <c r="D39">
        <v>9.7692820000000024E-3</v>
      </c>
      <c r="E39">
        <v>7.8347454545454557E-3</v>
      </c>
      <c r="F39">
        <v>8.2026576923076924E-3</v>
      </c>
    </row>
    <row r="40" spans="1:6" x14ac:dyDescent="0.15">
      <c r="A40">
        <v>0.11005906158357766</v>
      </c>
      <c r="B40">
        <v>8.4253827160493844E-2</v>
      </c>
      <c r="C40">
        <v>0.13166323529411766</v>
      </c>
      <c r="D40">
        <v>0.11357551111111112</v>
      </c>
      <c r="E40">
        <v>0.10431675645342312</v>
      </c>
      <c r="F40">
        <v>0.10231792735042736</v>
      </c>
    </row>
    <row r="41" spans="1:6" x14ac:dyDescent="0.15">
      <c r="A41">
        <v>2.9272144151189308E-2</v>
      </c>
      <c r="B41">
        <v>1.7128871169208425E-2</v>
      </c>
      <c r="C41">
        <v>2.9523795187165785E-2</v>
      </c>
      <c r="D41">
        <v>2.3776971555555564E-2</v>
      </c>
      <c r="E41">
        <v>2.2733416835016843E-2</v>
      </c>
      <c r="F41">
        <v>2.7313994017094022E-2</v>
      </c>
    </row>
    <row r="42" spans="1:6" x14ac:dyDescent="0.15">
      <c r="A42">
        <v>9.3408939393939405E-2</v>
      </c>
      <c r="B42">
        <v>5.9488824891067535E-2</v>
      </c>
      <c r="C42">
        <v>9.3911302640374325E-2</v>
      </c>
      <c r="D42">
        <v>7.6859981249999987E-2</v>
      </c>
      <c r="E42">
        <v>7.2881578282828249E-2</v>
      </c>
      <c r="F42">
        <v>8.101598958333335E-2</v>
      </c>
    </row>
    <row r="43" spans="1:6" x14ac:dyDescent="0.15">
      <c r="A43">
        <v>5.6369159726295207E-2</v>
      </c>
      <c r="B43">
        <v>3.6867008641975313E-2</v>
      </c>
      <c r="C43">
        <v>5.776496243315507E-2</v>
      </c>
      <c r="D43">
        <v>4.7340262555555568E-2</v>
      </c>
      <c r="E43">
        <v>4.5028217845117846E-2</v>
      </c>
      <c r="F43">
        <v>4.9067369444444453E-2</v>
      </c>
    </row>
    <row r="44" spans="1:6" x14ac:dyDescent="0.15">
      <c r="A44">
        <v>6.6637948354512861E-3</v>
      </c>
      <c r="B44">
        <v>5.0597443173565721E-3</v>
      </c>
      <c r="C44">
        <v>7.1944756016042791E-3</v>
      </c>
      <c r="D44">
        <v>6.1561233055555543E-3</v>
      </c>
      <c r="E44">
        <v>6.1377283670033663E-3</v>
      </c>
      <c r="F44">
        <v>5.875697329059828E-3</v>
      </c>
    </row>
    <row r="45" spans="1:6" x14ac:dyDescent="0.15">
      <c r="B45" s="1"/>
      <c r="C45" s="1"/>
      <c r="D45" s="1"/>
      <c r="E45" s="1"/>
      <c r="F45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B5DD-248D-4F4E-916D-E61AD833C3BF}">
  <dimension ref="A2:DD29"/>
  <sheetViews>
    <sheetView workbookViewId="0">
      <selection activeCell="A29" sqref="A29"/>
    </sheetView>
  </sheetViews>
  <sheetFormatPr defaultRowHeight="13.5" x14ac:dyDescent="0.15"/>
  <cols>
    <col min="1" max="1" width="16.625" customWidth="1"/>
  </cols>
  <sheetData>
    <row r="2" spans="1:108" x14ac:dyDescent="0.15">
      <c r="B2" s="3" t="s">
        <v>4</v>
      </c>
      <c r="C2" s="4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7" t="s">
        <v>10</v>
      </c>
      <c r="I2" s="4" t="s">
        <v>11</v>
      </c>
      <c r="J2" s="4" t="s">
        <v>12</v>
      </c>
      <c r="K2" s="3" t="s">
        <v>13</v>
      </c>
      <c r="L2" s="4" t="s">
        <v>14</v>
      </c>
      <c r="M2" s="3" t="s">
        <v>15</v>
      </c>
      <c r="N2" s="3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4" t="s">
        <v>21</v>
      </c>
      <c r="T2" s="6" t="s">
        <v>22</v>
      </c>
      <c r="U2" s="6" t="s">
        <v>23</v>
      </c>
      <c r="V2" s="6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36" t="s">
        <v>29</v>
      </c>
      <c r="AB2" s="36" t="s">
        <v>30</v>
      </c>
      <c r="AC2" s="6" t="s">
        <v>31</v>
      </c>
      <c r="AD2" s="6" t="s">
        <v>32</v>
      </c>
      <c r="AE2" s="3" t="s">
        <v>33</v>
      </c>
      <c r="AF2" s="36" t="s">
        <v>34</v>
      </c>
      <c r="AG2" s="7" t="s">
        <v>35</v>
      </c>
      <c r="AH2" s="6" t="s">
        <v>36</v>
      </c>
      <c r="AI2" s="3" t="s">
        <v>37</v>
      </c>
      <c r="AJ2" s="3" t="s">
        <v>38</v>
      </c>
      <c r="AK2" s="3" t="s">
        <v>13</v>
      </c>
      <c r="AL2" s="2" t="s">
        <v>39</v>
      </c>
      <c r="AM2" s="3" t="s">
        <v>40</v>
      </c>
      <c r="AN2" s="6" t="s">
        <v>41</v>
      </c>
      <c r="AO2" s="4" t="s">
        <v>42</v>
      </c>
      <c r="AP2" s="3" t="s">
        <v>43</v>
      </c>
      <c r="AQ2" s="36" t="s">
        <v>44</v>
      </c>
      <c r="AR2" s="6" t="s">
        <v>45</v>
      </c>
      <c r="AS2" s="3" t="s">
        <v>46</v>
      </c>
      <c r="AT2" s="36" t="s">
        <v>47</v>
      </c>
      <c r="AU2" s="3" t="s">
        <v>48</v>
      </c>
      <c r="AV2" s="36" t="s">
        <v>49</v>
      </c>
      <c r="AW2" s="6" t="s">
        <v>50</v>
      </c>
      <c r="AX2" s="3" t="s">
        <v>53</v>
      </c>
      <c r="AY2" s="6" t="s">
        <v>54</v>
      </c>
      <c r="AZ2" s="3" t="s">
        <v>55</v>
      </c>
      <c r="BA2" s="3" t="s">
        <v>56</v>
      </c>
      <c r="BB2" s="3" t="s">
        <v>57</v>
      </c>
      <c r="BC2" s="6" t="s">
        <v>58</v>
      </c>
      <c r="BD2" s="6" t="s">
        <v>59</v>
      </c>
      <c r="BE2" s="5" t="s">
        <v>60</v>
      </c>
      <c r="BF2" s="3" t="s">
        <v>61</v>
      </c>
      <c r="BG2" s="3" t="s">
        <v>62</v>
      </c>
      <c r="BH2" s="36" t="s">
        <v>63</v>
      </c>
      <c r="BI2" s="6" t="s">
        <v>65</v>
      </c>
      <c r="BJ2" s="3" t="s">
        <v>66</v>
      </c>
      <c r="BK2" s="6" t="s">
        <v>67</v>
      </c>
      <c r="BL2" s="36" t="s">
        <v>68</v>
      </c>
      <c r="BM2" s="6" t="s">
        <v>69</v>
      </c>
      <c r="BN2" s="3" t="s">
        <v>70</v>
      </c>
      <c r="BO2" s="3" t="s">
        <v>71</v>
      </c>
      <c r="BP2" s="3" t="s">
        <v>72</v>
      </c>
      <c r="BQ2" s="6" t="s">
        <v>73</v>
      </c>
      <c r="BR2" s="36" t="s">
        <v>74</v>
      </c>
      <c r="BS2" s="5" t="s">
        <v>75</v>
      </c>
      <c r="BT2" s="3" t="s">
        <v>76</v>
      </c>
      <c r="BU2" s="6" t="s">
        <v>77</v>
      </c>
      <c r="BV2" s="6" t="s">
        <v>78</v>
      </c>
      <c r="BW2" s="6" t="s">
        <v>79</v>
      </c>
      <c r="BX2" s="36" t="s">
        <v>80</v>
      </c>
      <c r="BY2" s="36" t="s">
        <v>81</v>
      </c>
      <c r="BZ2" s="6" t="s">
        <v>82</v>
      </c>
      <c r="CA2" s="6" t="s">
        <v>83</v>
      </c>
      <c r="CB2" s="6" t="s">
        <v>85</v>
      </c>
      <c r="CC2" s="5" t="s">
        <v>86</v>
      </c>
      <c r="CD2" s="3" t="s">
        <v>87</v>
      </c>
      <c r="CE2" s="5" t="s">
        <v>88</v>
      </c>
      <c r="CF2" s="5" t="s">
        <v>89</v>
      </c>
      <c r="CG2" s="5" t="s">
        <v>90</v>
      </c>
      <c r="CH2" s="6" t="s">
        <v>91</v>
      </c>
      <c r="CI2" s="5" t="s">
        <v>92</v>
      </c>
      <c r="CJ2" s="6" t="s">
        <v>94</v>
      </c>
      <c r="CK2" s="5" t="s">
        <v>95</v>
      </c>
      <c r="CL2" s="5" t="s">
        <v>96</v>
      </c>
      <c r="CM2" s="5" t="s">
        <v>97</v>
      </c>
      <c r="CN2" s="3" t="s">
        <v>98</v>
      </c>
      <c r="CO2" s="5" t="s">
        <v>99</v>
      </c>
      <c r="CP2" s="5" t="s">
        <v>100</v>
      </c>
      <c r="CQ2" s="5" t="s">
        <v>101</v>
      </c>
      <c r="CR2" s="6" t="s">
        <v>102</v>
      </c>
      <c r="CS2" s="6" t="s">
        <v>103</v>
      </c>
      <c r="CT2" s="5" t="s">
        <v>104</v>
      </c>
      <c r="CU2" s="6" t="s">
        <v>105</v>
      </c>
      <c r="CV2" s="5" t="s">
        <v>106</v>
      </c>
      <c r="CW2" s="5" t="s">
        <v>107</v>
      </c>
      <c r="CX2" s="3" t="s">
        <v>108</v>
      </c>
      <c r="CY2" s="6" t="s">
        <v>109</v>
      </c>
      <c r="CZ2" s="3" t="s">
        <v>110</v>
      </c>
      <c r="DA2" s="6" t="s">
        <v>111</v>
      </c>
      <c r="DB2" s="6" t="s">
        <v>112</v>
      </c>
      <c r="DC2" s="5" t="s">
        <v>113</v>
      </c>
    </row>
    <row r="3" spans="1:108" x14ac:dyDescent="0.15">
      <c r="A3" s="19" t="s">
        <v>289</v>
      </c>
      <c r="B3" s="19">
        <v>4.5021500000000003</v>
      </c>
      <c r="C3" s="19">
        <v>2.4345300000000001</v>
      </c>
      <c r="D3" s="19">
        <v>4.8820499999999996</v>
      </c>
      <c r="E3" s="19">
        <v>0.26832</v>
      </c>
      <c r="F3" s="19">
        <v>2.8067099999999998</v>
      </c>
      <c r="G3" s="19">
        <v>3.5055399999999999</v>
      </c>
      <c r="H3" s="19">
        <v>5.5958899999999998</v>
      </c>
      <c r="I3" s="19">
        <v>4.999E-2</v>
      </c>
      <c r="J3" s="19">
        <v>0.05</v>
      </c>
      <c r="K3" s="19">
        <v>4.1099999999999999E-3</v>
      </c>
      <c r="L3" s="19">
        <v>0.14652999999999999</v>
      </c>
      <c r="M3" s="19">
        <v>3.9718599999999999</v>
      </c>
      <c r="N3" s="19">
        <v>3.1390699999999998</v>
      </c>
      <c r="O3" s="19">
        <v>2.5409999999999999E-2</v>
      </c>
      <c r="P3" s="19">
        <v>0.30302000000000001</v>
      </c>
      <c r="Q3" s="19">
        <v>1.52051</v>
      </c>
      <c r="R3" s="19">
        <v>1.17923</v>
      </c>
      <c r="S3" s="19">
        <v>5.4940000000000003E-2</v>
      </c>
      <c r="T3" s="19">
        <v>1.899E-2</v>
      </c>
      <c r="U3" s="19">
        <v>2.588E-2</v>
      </c>
      <c r="V3" s="19">
        <v>0.34598000000000001</v>
      </c>
      <c r="W3" s="19">
        <v>2.1350000000000001E-2</v>
      </c>
      <c r="X3" s="19">
        <v>1.7479999999999999E-2</v>
      </c>
      <c r="Y3" s="19">
        <v>3.6519999999999997E-2</v>
      </c>
      <c r="Z3" s="19">
        <v>2.7299999999999998E-3</v>
      </c>
      <c r="AA3" s="19">
        <v>0.29576000000000002</v>
      </c>
      <c r="AB3" s="19">
        <v>0.16434000000000001</v>
      </c>
      <c r="AC3" s="19">
        <v>9.325E-2</v>
      </c>
      <c r="AD3" s="19">
        <v>4.9100000000000003E-3</v>
      </c>
      <c r="AE3" s="19">
        <v>7.331E-2</v>
      </c>
      <c r="AF3" s="19">
        <v>5.7090899999999998</v>
      </c>
      <c r="AG3" s="19">
        <v>0.59611000000000003</v>
      </c>
      <c r="AH3" s="19">
        <v>2.57938</v>
      </c>
      <c r="AI3" s="19">
        <v>0.71743999999999997</v>
      </c>
      <c r="AJ3" s="19">
        <v>0.44569999999999999</v>
      </c>
      <c r="AK3" s="19">
        <v>0.20927999999999999</v>
      </c>
      <c r="AL3" s="19">
        <v>0.55135999999999996</v>
      </c>
      <c r="AM3" s="19">
        <v>0.38965</v>
      </c>
      <c r="AN3" s="19">
        <v>8.5100000000000002E-3</v>
      </c>
      <c r="AO3" s="19">
        <v>1.6639999999999999E-2</v>
      </c>
      <c r="AP3" s="19">
        <v>0.61082000000000003</v>
      </c>
      <c r="AQ3" s="19">
        <v>0.17387</v>
      </c>
      <c r="AR3" s="19">
        <v>9.4539999999999999E-2</v>
      </c>
      <c r="AS3" s="19">
        <v>8.2290000000000002E-2</v>
      </c>
      <c r="AT3" s="19">
        <v>0.36187000000000002</v>
      </c>
      <c r="AU3" s="19">
        <v>0.19596</v>
      </c>
      <c r="AV3" s="19">
        <v>1.2705900000000001</v>
      </c>
      <c r="AW3" s="19">
        <v>3.3400000000000001E-3</v>
      </c>
      <c r="AX3" s="19">
        <v>0.19621</v>
      </c>
      <c r="AY3" s="19">
        <v>4.1900000000000001E-3</v>
      </c>
      <c r="AZ3" s="19">
        <v>0.14435000000000001</v>
      </c>
      <c r="BA3" s="19">
        <v>6.0659999999999999E-2</v>
      </c>
      <c r="BB3" s="19">
        <v>0.19066</v>
      </c>
      <c r="BC3" s="19">
        <v>0.10834000000000001</v>
      </c>
      <c r="BD3" s="19">
        <v>1.3482700000000001</v>
      </c>
      <c r="BE3" s="19">
        <v>1.1578299999999999</v>
      </c>
      <c r="BF3" s="19">
        <v>4.3380000000000002E-2</v>
      </c>
      <c r="BG3" s="19">
        <v>0.37952000000000002</v>
      </c>
      <c r="BH3" s="19">
        <v>0.16161</v>
      </c>
      <c r="BI3" s="19">
        <v>4.811E-2</v>
      </c>
      <c r="BJ3" s="19">
        <v>0.18404999999999999</v>
      </c>
      <c r="BK3" s="19">
        <v>0.56891000000000003</v>
      </c>
      <c r="BL3" s="19">
        <v>0.22858000000000001</v>
      </c>
      <c r="BM3" s="19">
        <v>6.1999999999999998E-3</v>
      </c>
      <c r="BN3" s="19">
        <v>2.206E-2</v>
      </c>
      <c r="BO3" s="19">
        <v>8.2479999999999998E-2</v>
      </c>
      <c r="BP3" s="19">
        <v>5.2540000000000003E-2</v>
      </c>
      <c r="BQ3" s="19">
        <v>1.1140000000000001E-2</v>
      </c>
      <c r="BR3" s="19">
        <v>0.17277999999999999</v>
      </c>
      <c r="BS3" s="19">
        <v>2.4477500000000001</v>
      </c>
      <c r="BT3" s="19">
        <v>0.41553000000000001</v>
      </c>
      <c r="BU3" s="19">
        <v>2.7799999999999999E-3</v>
      </c>
      <c r="BV3" s="19">
        <v>0.14119999999999999</v>
      </c>
      <c r="BW3" s="19">
        <v>4.7329999999999997E-2</v>
      </c>
      <c r="BX3" s="19">
        <v>6.3350900000000001</v>
      </c>
      <c r="BY3" s="19">
        <v>13.81326</v>
      </c>
      <c r="BZ3" s="19">
        <v>1.89E-3</v>
      </c>
      <c r="CA3" s="19">
        <v>0</v>
      </c>
      <c r="CB3" s="19">
        <v>3.1280000000000002E-2</v>
      </c>
      <c r="CC3" s="19">
        <v>1.12042</v>
      </c>
      <c r="CD3" s="19">
        <v>7.5020000000000003E-2</v>
      </c>
      <c r="CE3" s="19">
        <v>1.3544499999999999</v>
      </c>
      <c r="CF3" s="19">
        <v>1.07626</v>
      </c>
      <c r="CG3" s="19">
        <v>0.22008</v>
      </c>
      <c r="CH3" s="19">
        <v>2.4399999999999999E-3</v>
      </c>
      <c r="CI3" s="19">
        <v>3.3029999999999997E-2</v>
      </c>
      <c r="CJ3" s="19">
        <v>2.4599999999999999E-3</v>
      </c>
      <c r="CK3" s="19">
        <v>5.5300000000000002E-2</v>
      </c>
      <c r="CL3" s="19">
        <v>0.16014</v>
      </c>
      <c r="CM3" s="19">
        <v>7.3679999999999995E-2</v>
      </c>
      <c r="CN3" s="19">
        <v>5.9580000000000001E-2</v>
      </c>
      <c r="CO3" s="19">
        <v>5.9580000000000001E-2</v>
      </c>
      <c r="CP3" s="19">
        <v>7.4819999999999998E-2</v>
      </c>
      <c r="CQ3" s="19">
        <v>0.33309</v>
      </c>
      <c r="CR3" s="19">
        <v>1.5299999999999999E-3</v>
      </c>
      <c r="CS3" s="19">
        <v>3.712E-2</v>
      </c>
      <c r="CT3" s="19">
        <v>5.117E-2</v>
      </c>
      <c r="CU3" s="19">
        <v>7.8200000000000006E-3</v>
      </c>
      <c r="CV3" s="19">
        <v>1.1270000000000001E-2</v>
      </c>
      <c r="CW3" s="19">
        <v>3.9440000000000003E-2</v>
      </c>
      <c r="CX3" s="19">
        <v>7.7920000000000003E-2</v>
      </c>
      <c r="CY3" s="19">
        <v>4.5500000000000002E-3</v>
      </c>
      <c r="CZ3" s="19">
        <v>1.2781</v>
      </c>
      <c r="DA3" s="19">
        <v>6.0899999999999999E-3</v>
      </c>
      <c r="DB3" s="19">
        <v>7.4799999999999997E-3</v>
      </c>
      <c r="DC3" s="19">
        <v>0.35842000000000002</v>
      </c>
      <c r="DD3">
        <f>SUM(B3:DC3)</f>
        <v>84.546039999999991</v>
      </c>
    </row>
    <row r="4" spans="1:108" x14ac:dyDescent="0.15">
      <c r="A4" s="19" t="s">
        <v>290</v>
      </c>
      <c r="B4" s="19">
        <v>5.7412700000000001</v>
      </c>
      <c r="C4" s="19">
        <v>2.4808400000000002</v>
      </c>
      <c r="D4" s="19">
        <v>3.9710399999999999</v>
      </c>
      <c r="E4" s="19">
        <v>0.25641000000000003</v>
      </c>
      <c r="F4" s="19">
        <v>3.84606</v>
      </c>
      <c r="G4" s="19">
        <v>4.5171000000000001</v>
      </c>
      <c r="H4" s="19">
        <v>4.9379900000000001</v>
      </c>
      <c r="I4" s="19">
        <v>3.9350000000000003E-2</v>
      </c>
      <c r="J4" s="19">
        <v>0.11953999999999999</v>
      </c>
      <c r="K4" s="19">
        <v>0</v>
      </c>
      <c r="L4" s="19">
        <v>0.1573</v>
      </c>
      <c r="M4" s="19">
        <v>9.7937799999999999</v>
      </c>
      <c r="N4" s="19">
        <v>8.5638900000000007</v>
      </c>
      <c r="O4" s="19">
        <v>3.3360000000000001E-2</v>
      </c>
      <c r="P4" s="19">
        <v>0.33861999999999998</v>
      </c>
      <c r="Q4" s="19">
        <v>1.2467600000000001</v>
      </c>
      <c r="R4" s="19">
        <v>0.28043000000000001</v>
      </c>
      <c r="S4" s="19">
        <v>4.1329999999999999E-2</v>
      </c>
      <c r="T4" s="19">
        <v>1.6240000000000001E-2</v>
      </c>
      <c r="U4" s="19">
        <v>4.6210000000000001E-2</v>
      </c>
      <c r="V4" s="19">
        <v>0.35959999999999998</v>
      </c>
      <c r="W4" s="19">
        <v>1.3140000000000001E-2</v>
      </c>
      <c r="X4" s="19">
        <v>4.6249999999999999E-2</v>
      </c>
      <c r="Y4" s="19">
        <v>3.6749999999999998E-2</v>
      </c>
      <c r="Z4" s="19">
        <v>3.2100000000000002E-3</v>
      </c>
      <c r="AA4" s="19">
        <v>0.28366999999999998</v>
      </c>
      <c r="AB4" s="19">
        <v>0.60994999999999999</v>
      </c>
      <c r="AC4" s="19">
        <v>9.6509999999999999E-2</v>
      </c>
      <c r="AD4" s="19">
        <v>4.8900000000000002E-3</v>
      </c>
      <c r="AE4" s="19">
        <v>4.4060000000000002E-2</v>
      </c>
      <c r="AF4" s="19">
        <v>6.2538499999999999</v>
      </c>
      <c r="AG4" s="19">
        <v>0.81603999999999999</v>
      </c>
      <c r="AH4" s="19">
        <v>1.88052</v>
      </c>
      <c r="AI4" s="19">
        <v>0.49802999999999997</v>
      </c>
      <c r="AJ4" s="19">
        <v>0.30620999999999998</v>
      </c>
      <c r="AK4" s="19">
        <v>0.2485</v>
      </c>
      <c r="AL4" s="19">
        <v>0.56301000000000001</v>
      </c>
      <c r="AM4" s="19">
        <v>0.28956999999999999</v>
      </c>
      <c r="AN4" s="19">
        <v>5.9199999999999999E-3</v>
      </c>
      <c r="AO4" s="19">
        <v>2.3230000000000001E-2</v>
      </c>
      <c r="AP4" s="19">
        <v>0.40156999999999998</v>
      </c>
      <c r="AQ4" s="19">
        <v>0.11373</v>
      </c>
      <c r="AR4" s="19">
        <v>5.3460000000000001E-2</v>
      </c>
      <c r="AS4" s="19">
        <v>6.8220000000000003E-2</v>
      </c>
      <c r="AT4" s="19">
        <v>0.27512999999999999</v>
      </c>
      <c r="AU4" s="19">
        <v>0.15004000000000001</v>
      </c>
      <c r="AV4" s="19">
        <v>1.2035800000000001</v>
      </c>
      <c r="AW4" s="19">
        <v>4.1999999999999997E-3</v>
      </c>
      <c r="AX4" s="19">
        <v>0.26794000000000001</v>
      </c>
      <c r="AY4" s="19">
        <v>3.2399999999999998E-3</v>
      </c>
      <c r="AZ4" s="19">
        <v>0.24928</v>
      </c>
      <c r="BA4" s="19">
        <v>6.5360000000000001E-2</v>
      </c>
      <c r="BB4" s="19">
        <v>0.27553</v>
      </c>
      <c r="BC4" s="19">
        <v>0.12318999999999999</v>
      </c>
      <c r="BD4" s="19">
        <v>1.1822699999999999</v>
      </c>
      <c r="BE4" s="19">
        <v>1.2899</v>
      </c>
      <c r="BF4" s="19">
        <v>4.6370000000000001E-2</v>
      </c>
      <c r="BG4" s="19">
        <v>0.58636999999999995</v>
      </c>
      <c r="BH4" s="19">
        <v>0.10829999999999999</v>
      </c>
      <c r="BI4" s="19">
        <v>4.3060000000000001E-2</v>
      </c>
      <c r="BJ4" s="19">
        <v>0.32795000000000002</v>
      </c>
      <c r="BK4" s="19">
        <v>0.47671999999999998</v>
      </c>
      <c r="BL4" s="19">
        <v>0.28603000000000001</v>
      </c>
      <c r="BM4" s="19">
        <v>4.3400000000000001E-3</v>
      </c>
      <c r="BN4" s="19">
        <v>2.9590000000000002E-2</v>
      </c>
      <c r="BO4" s="19">
        <v>0.16317999999999999</v>
      </c>
      <c r="BP4" s="19">
        <v>0.10338</v>
      </c>
      <c r="BQ4" s="19">
        <v>8.2500000000000004E-3</v>
      </c>
      <c r="BR4" s="19">
        <v>0.17534</v>
      </c>
      <c r="BS4" s="19">
        <v>2.9304100000000002</v>
      </c>
      <c r="BT4" s="19">
        <v>0.52976000000000001</v>
      </c>
      <c r="BU4" s="19">
        <v>2.5799999999999998E-3</v>
      </c>
      <c r="BV4" s="19">
        <v>9.6409999999999996E-2</v>
      </c>
      <c r="BW4" s="19">
        <v>8.5940000000000003E-2</v>
      </c>
      <c r="BX4" s="19">
        <v>6.3925000000000001</v>
      </c>
      <c r="BY4" s="19">
        <v>13.96955</v>
      </c>
      <c r="BZ4" s="19">
        <v>1.8600000000000001E-3</v>
      </c>
      <c r="CA4" s="19">
        <v>0</v>
      </c>
      <c r="CB4" s="19">
        <v>4.1880000000000001E-2</v>
      </c>
      <c r="CC4" s="19">
        <v>0.96670999999999996</v>
      </c>
      <c r="CD4" s="19">
        <v>7.1330000000000005E-2</v>
      </c>
      <c r="CE4" s="19">
        <v>1.2312000000000001</v>
      </c>
      <c r="CF4" s="19">
        <v>0.94945999999999997</v>
      </c>
      <c r="CG4" s="19">
        <v>0.30425999999999997</v>
      </c>
      <c r="CH4" s="19">
        <v>4.2599999999999999E-3</v>
      </c>
      <c r="CI4" s="19">
        <v>2.768E-2</v>
      </c>
      <c r="CJ4" s="19">
        <v>2.5300000000000001E-3</v>
      </c>
      <c r="CK4" s="19">
        <v>4.8090000000000001E-2</v>
      </c>
      <c r="CL4" s="19">
        <v>0.14527999999999999</v>
      </c>
      <c r="CM4" s="19">
        <v>6.794E-2</v>
      </c>
      <c r="CN4" s="19">
        <v>7.7740000000000004E-2</v>
      </c>
      <c r="CO4" s="19">
        <v>5.5500000000000001E-2</v>
      </c>
      <c r="CP4" s="19">
        <v>6.1310000000000003E-2</v>
      </c>
      <c r="CQ4" s="19">
        <v>0.39684999999999998</v>
      </c>
      <c r="CR4" s="19">
        <v>1.6900000000000001E-3</v>
      </c>
      <c r="CS4" s="19">
        <v>6.7030000000000006E-2</v>
      </c>
      <c r="CT4" s="19">
        <v>5.5410000000000001E-2</v>
      </c>
      <c r="CU4" s="19">
        <v>4.13E-3</v>
      </c>
      <c r="CV4" s="19">
        <v>1.434E-2</v>
      </c>
      <c r="CW4" s="19">
        <v>4.2599999999999999E-2</v>
      </c>
      <c r="CX4" s="19">
        <v>6.5629999999999994E-2</v>
      </c>
      <c r="CY4" s="19">
        <v>3.2000000000000002E-3</v>
      </c>
      <c r="CZ4" s="19">
        <v>0.81896000000000002</v>
      </c>
      <c r="DA4" s="19">
        <v>4.3200000000000001E-3</v>
      </c>
      <c r="DB4" s="19">
        <v>5.7600000000000004E-3</v>
      </c>
      <c r="DC4" s="19">
        <v>0.32197999999999999</v>
      </c>
      <c r="DD4" s="1">
        <f t="shared" ref="DD4:DD8" si="0">SUM(B4:DC4)</f>
        <v>96.76203000000001</v>
      </c>
    </row>
    <row r="5" spans="1:108" x14ac:dyDescent="0.15">
      <c r="A5" s="19" t="s">
        <v>291</v>
      </c>
      <c r="B5" s="19">
        <v>7.1801300000000001</v>
      </c>
      <c r="C5" s="19">
        <v>1.56213</v>
      </c>
      <c r="D5" s="19">
        <v>3.6008</v>
      </c>
      <c r="E5" s="19">
        <v>3.6760000000000001E-2</v>
      </c>
      <c r="F5" s="19">
        <v>2.3478500000000002</v>
      </c>
      <c r="G5" s="19">
        <v>2.61883</v>
      </c>
      <c r="H5" s="19">
        <v>3.6108600000000002</v>
      </c>
      <c r="I5" s="19">
        <v>6.3850000000000004E-2</v>
      </c>
      <c r="J5" s="19">
        <v>0</v>
      </c>
      <c r="K5" s="19">
        <v>0</v>
      </c>
      <c r="L5" s="19">
        <v>7.4779999999999999E-2</v>
      </c>
      <c r="M5" s="19">
        <v>5.1225899999999998</v>
      </c>
      <c r="N5" s="19">
        <v>3.3465199999999999</v>
      </c>
      <c r="O5" s="19">
        <v>2.1000000000000001E-2</v>
      </c>
      <c r="P5" s="19">
        <v>0.32203999999999999</v>
      </c>
      <c r="Q5" s="19">
        <v>1.5431900000000001</v>
      </c>
      <c r="R5" s="19">
        <v>8.2849999999999993E-2</v>
      </c>
      <c r="S5" s="19">
        <v>3.1899999999999998E-2</v>
      </c>
      <c r="T5" s="19">
        <v>1.8460000000000001E-2</v>
      </c>
      <c r="U5" s="19">
        <v>5.3420000000000002E-2</v>
      </c>
      <c r="V5" s="19">
        <v>0.33262000000000003</v>
      </c>
      <c r="W5" s="19">
        <v>1.528E-2</v>
      </c>
      <c r="X5" s="19">
        <v>3.2140000000000002E-2</v>
      </c>
      <c r="Y5" s="19">
        <v>2.3890000000000002E-2</v>
      </c>
      <c r="Z5" s="19">
        <v>5.5199999999999997E-3</v>
      </c>
      <c r="AA5" s="19">
        <v>0.27076</v>
      </c>
      <c r="AB5" s="19">
        <v>0.56447999999999998</v>
      </c>
      <c r="AC5" s="19">
        <v>9.1170000000000001E-2</v>
      </c>
      <c r="AD5" s="19">
        <v>1.49E-3</v>
      </c>
      <c r="AE5" s="19">
        <v>2.606E-2</v>
      </c>
      <c r="AF5" s="19">
        <v>5.6859299999999999</v>
      </c>
      <c r="AG5" s="19">
        <v>0.64815999999999996</v>
      </c>
      <c r="AH5" s="19">
        <v>1.0902499999999999</v>
      </c>
      <c r="AI5" s="19">
        <v>0.27761999999999998</v>
      </c>
      <c r="AJ5" s="19">
        <v>0.21947</v>
      </c>
      <c r="AK5" s="19">
        <v>7.5389999999999999E-2</v>
      </c>
      <c r="AL5" s="19">
        <v>0.44246000000000002</v>
      </c>
      <c r="AM5" s="19">
        <v>0.18840999999999999</v>
      </c>
      <c r="AN5" s="19">
        <v>6.4599999999999996E-3</v>
      </c>
      <c r="AO5" s="19">
        <v>5.0899999999999999E-3</v>
      </c>
      <c r="AP5" s="19">
        <v>0.24213000000000001</v>
      </c>
      <c r="AQ5" s="19">
        <v>5.0810000000000001E-2</v>
      </c>
      <c r="AR5" s="19">
        <v>5.8639999999999998E-2</v>
      </c>
      <c r="AS5" s="19">
        <v>6.948E-2</v>
      </c>
      <c r="AT5" s="19">
        <v>0.33761000000000002</v>
      </c>
      <c r="AU5" s="19">
        <v>8.1309999999999993E-2</v>
      </c>
      <c r="AV5" s="19">
        <v>0.99512999999999996</v>
      </c>
      <c r="AW5" s="19">
        <v>1.08E-3</v>
      </c>
      <c r="AX5" s="19">
        <v>0.18137</v>
      </c>
      <c r="AY5" s="19">
        <v>3.46E-3</v>
      </c>
      <c r="AZ5" s="19">
        <v>0.11393</v>
      </c>
      <c r="BA5" s="19">
        <v>4.4670000000000001E-2</v>
      </c>
      <c r="BB5" s="19">
        <v>0.16703000000000001</v>
      </c>
      <c r="BC5" s="19">
        <v>0.10168000000000001</v>
      </c>
      <c r="BD5" s="19">
        <v>0.82328999999999997</v>
      </c>
      <c r="BE5" s="19">
        <v>1.38748</v>
      </c>
      <c r="BF5" s="19">
        <v>4.0410000000000001E-2</v>
      </c>
      <c r="BG5" s="19">
        <v>0.3301</v>
      </c>
      <c r="BH5" s="19">
        <v>0.36096</v>
      </c>
      <c r="BI5" s="19">
        <v>2.7320000000000001E-2</v>
      </c>
      <c r="BJ5" s="19">
        <v>0.12008000000000001</v>
      </c>
      <c r="BK5" s="19">
        <v>0.30407000000000001</v>
      </c>
      <c r="BL5" s="19">
        <v>0.27660000000000001</v>
      </c>
      <c r="BM5" s="19">
        <v>4.5199999999999997E-3</v>
      </c>
      <c r="BN5" s="19">
        <v>1.7479999999999999E-2</v>
      </c>
      <c r="BO5" s="19">
        <v>8.5750000000000007E-2</v>
      </c>
      <c r="BP5" s="19">
        <v>5.33E-2</v>
      </c>
      <c r="BQ5" s="19">
        <v>4.9699999999999996E-3</v>
      </c>
      <c r="BR5" s="19">
        <v>0.12798999999999999</v>
      </c>
      <c r="BS5" s="19">
        <v>1.81287</v>
      </c>
      <c r="BT5" s="19">
        <v>0.36485000000000001</v>
      </c>
      <c r="BU5" s="19">
        <v>2.8600000000000001E-3</v>
      </c>
      <c r="BV5" s="19">
        <v>6.1749999999999999E-2</v>
      </c>
      <c r="BW5" s="19">
        <v>4.65E-2</v>
      </c>
      <c r="BX5" s="19">
        <v>6.4044299999999996</v>
      </c>
      <c r="BY5" s="19">
        <v>11.84704</v>
      </c>
      <c r="BZ5" s="19">
        <v>1.8799999999999999E-3</v>
      </c>
      <c r="CA5" s="19">
        <v>2.3000000000000001E-4</v>
      </c>
      <c r="CB5" s="19">
        <v>5.1830000000000001E-2</v>
      </c>
      <c r="CC5" s="19">
        <v>0.71535000000000004</v>
      </c>
      <c r="CD5" s="19">
        <v>5.8220000000000001E-2</v>
      </c>
      <c r="CE5" s="19">
        <v>0.97506000000000004</v>
      </c>
      <c r="CF5" s="19">
        <v>0.74948999999999999</v>
      </c>
      <c r="CG5" s="19">
        <v>0.16913</v>
      </c>
      <c r="CH5" s="19">
        <v>3.8700000000000002E-3</v>
      </c>
      <c r="CI5" s="19">
        <v>2.2939999999999999E-2</v>
      </c>
      <c r="CJ5" s="19">
        <v>1.99E-3</v>
      </c>
      <c r="CK5" s="19">
        <v>3.6990000000000002E-2</v>
      </c>
      <c r="CL5" s="19">
        <v>0.11867</v>
      </c>
      <c r="CM5" s="19">
        <v>5.2330000000000002E-2</v>
      </c>
      <c r="CN5" s="19">
        <v>5.475E-2</v>
      </c>
      <c r="CO5" s="19">
        <v>4.6129999999999997E-2</v>
      </c>
      <c r="CP5" s="19">
        <v>5.0310000000000001E-2</v>
      </c>
      <c r="CQ5" s="19">
        <v>0.34906999999999999</v>
      </c>
      <c r="CR5" s="19">
        <v>7.2000000000000005E-4</v>
      </c>
      <c r="CS5" s="19">
        <v>7.6939999999999995E-2</v>
      </c>
      <c r="CT5" s="19">
        <v>5.1119999999999999E-2</v>
      </c>
      <c r="CU5" s="19">
        <v>5.6800000000000002E-3</v>
      </c>
      <c r="CV5" s="19">
        <v>1.4030000000000001E-2</v>
      </c>
      <c r="CW5" s="19">
        <v>4.2320000000000003E-2</v>
      </c>
      <c r="CX5" s="19">
        <v>5.9659999999999998E-2</v>
      </c>
      <c r="CY5" s="19">
        <v>2.48E-3</v>
      </c>
      <c r="CZ5" s="19">
        <v>0.67356000000000005</v>
      </c>
      <c r="DA5" s="19">
        <v>8.8900000000000003E-3</v>
      </c>
      <c r="DB5" s="19">
        <v>9.9699999999999997E-3</v>
      </c>
      <c r="DC5" s="19">
        <v>0.37422</v>
      </c>
      <c r="DD5" s="1">
        <f t="shared" si="0"/>
        <v>73.371389999999977</v>
      </c>
    </row>
    <row r="6" spans="1:108" x14ac:dyDescent="0.15">
      <c r="A6" s="19" t="s">
        <v>292</v>
      </c>
      <c r="B6" s="19">
        <v>6.1973599999999998</v>
      </c>
      <c r="C6" s="19">
        <v>1.1573800000000001</v>
      </c>
      <c r="D6" s="19">
        <v>3.5982099999999999</v>
      </c>
      <c r="E6" s="19">
        <v>3.3360000000000001E-2</v>
      </c>
      <c r="F6" s="19">
        <v>4.0708200000000003</v>
      </c>
      <c r="G6" s="19">
        <v>3.5689099999999998</v>
      </c>
      <c r="H6" s="19">
        <v>2.48712</v>
      </c>
      <c r="I6" s="19">
        <v>5.5849999999999997E-2</v>
      </c>
      <c r="J6" s="19">
        <v>0</v>
      </c>
      <c r="K6" s="19">
        <v>6.9199999999999999E-3</v>
      </c>
      <c r="L6" s="19">
        <v>6.9819999999999993E-2</v>
      </c>
      <c r="M6" s="19">
        <v>8.3522700000000007</v>
      </c>
      <c r="N6" s="19">
        <v>5.1846399999999999</v>
      </c>
      <c r="O6" s="19">
        <v>4.6640000000000001E-2</v>
      </c>
      <c r="P6" s="19">
        <v>0.47677999999999998</v>
      </c>
      <c r="Q6" s="19">
        <v>0.86677000000000004</v>
      </c>
      <c r="R6" s="19">
        <v>3.61E-2</v>
      </c>
      <c r="S6" s="19">
        <v>2.2960000000000001E-2</v>
      </c>
      <c r="T6" s="19">
        <v>1.508E-2</v>
      </c>
      <c r="U6" s="19">
        <v>5.6120000000000003E-2</v>
      </c>
      <c r="V6" s="19">
        <v>0.28986000000000001</v>
      </c>
      <c r="W6" s="19">
        <v>5.0400000000000002E-3</v>
      </c>
      <c r="X6" s="19">
        <v>2.0379999999999999E-2</v>
      </c>
      <c r="Y6" s="19">
        <v>1.039E-2</v>
      </c>
      <c r="Z6" s="19">
        <v>1.91E-3</v>
      </c>
      <c r="AA6" s="19">
        <v>0.20832000000000001</v>
      </c>
      <c r="AB6" s="19">
        <v>0.55313999999999997</v>
      </c>
      <c r="AC6" s="19">
        <v>7.9240000000000005E-2</v>
      </c>
      <c r="AD6" s="19">
        <v>1.16E-3</v>
      </c>
      <c r="AE6" s="19">
        <v>1.6709999999999999E-2</v>
      </c>
      <c r="AF6" s="19">
        <v>4.7051100000000003</v>
      </c>
      <c r="AG6" s="19">
        <v>0.56430999999999998</v>
      </c>
      <c r="AH6" s="19">
        <v>0.93555999999999995</v>
      </c>
      <c r="AI6" s="19">
        <v>0.17360999999999999</v>
      </c>
      <c r="AJ6" s="19">
        <v>0.19198000000000001</v>
      </c>
      <c r="AK6" s="19">
        <v>7.7380000000000004E-2</v>
      </c>
      <c r="AL6" s="19">
        <v>0.25575999999999999</v>
      </c>
      <c r="AM6" s="19">
        <v>0.12489</v>
      </c>
      <c r="AN6" s="19">
        <v>6.5500000000000003E-3</v>
      </c>
      <c r="AO6" s="19">
        <v>2.213E-2</v>
      </c>
      <c r="AP6" s="19">
        <v>0.15798000000000001</v>
      </c>
      <c r="AQ6" s="19">
        <v>7.1029999999999996E-2</v>
      </c>
      <c r="AR6" s="19">
        <v>4.7079999999999997E-2</v>
      </c>
      <c r="AS6" s="19">
        <v>6.0010000000000001E-2</v>
      </c>
      <c r="AT6" s="19">
        <v>0.28158</v>
      </c>
      <c r="AU6" s="19">
        <v>6.0049999999999999E-2</v>
      </c>
      <c r="AV6" s="19">
        <v>0.71048</v>
      </c>
      <c r="AW6" s="19">
        <v>1.65E-3</v>
      </c>
      <c r="AX6" s="19">
        <v>0.10607</v>
      </c>
      <c r="AY6" s="19">
        <v>3.48E-3</v>
      </c>
      <c r="AZ6" s="19">
        <v>0.11835</v>
      </c>
      <c r="BA6" s="19">
        <v>3.9079999999999997E-2</v>
      </c>
      <c r="BB6" s="19">
        <v>0.15034</v>
      </c>
      <c r="BC6" s="19">
        <v>0.10289</v>
      </c>
      <c r="BD6" s="19">
        <v>0.79657999999999995</v>
      </c>
      <c r="BE6" s="19">
        <v>1.06433</v>
      </c>
      <c r="BF6" s="19">
        <v>3.2550000000000003E-2</v>
      </c>
      <c r="BG6" s="19">
        <v>0.3397</v>
      </c>
      <c r="BH6" s="19">
        <v>0.11354</v>
      </c>
      <c r="BI6" s="19">
        <v>2.172E-2</v>
      </c>
      <c r="BJ6" s="19">
        <v>0.13058</v>
      </c>
      <c r="BK6" s="19">
        <v>0.28171000000000002</v>
      </c>
      <c r="BL6" s="19">
        <v>0.25036000000000003</v>
      </c>
      <c r="BM6" s="19">
        <v>2.1199999999999999E-3</v>
      </c>
      <c r="BN6" s="19">
        <v>1.9040000000000001E-2</v>
      </c>
      <c r="BO6" s="19">
        <v>7.8810000000000005E-2</v>
      </c>
      <c r="BP6" s="19">
        <v>5.3159999999999999E-2</v>
      </c>
      <c r="BQ6" s="19">
        <v>5.4000000000000003E-3</v>
      </c>
      <c r="BR6" s="19">
        <v>0.10252</v>
      </c>
      <c r="BS6" s="19">
        <v>1.8434999999999999</v>
      </c>
      <c r="BT6" s="19">
        <v>0.43160999999999999</v>
      </c>
      <c r="BU6" s="19">
        <v>1.1000000000000001E-3</v>
      </c>
      <c r="BV6" s="19">
        <v>6.0380000000000003E-2</v>
      </c>
      <c r="BW6" s="19">
        <v>4.4569999999999999E-2</v>
      </c>
      <c r="BX6" s="19">
        <v>7.0826000000000002</v>
      </c>
      <c r="BY6" s="19">
        <v>13.202489999999999</v>
      </c>
      <c r="BZ6" s="19">
        <v>1.0200000000000001E-3</v>
      </c>
      <c r="CA6" s="19">
        <v>3.6000000000000002E-4</v>
      </c>
      <c r="CB6" s="19">
        <v>2.554E-2</v>
      </c>
      <c r="CC6" s="19">
        <v>0.74670999999999998</v>
      </c>
      <c r="CD6" s="19">
        <v>5.6340000000000001E-2</v>
      </c>
      <c r="CE6" s="19">
        <v>0.99270999999999998</v>
      </c>
      <c r="CF6" s="19">
        <v>0.76788999999999996</v>
      </c>
      <c r="CG6" s="19">
        <v>0.19588</v>
      </c>
      <c r="CH6" s="19">
        <v>2.0400000000000001E-3</v>
      </c>
      <c r="CI6" s="19">
        <v>2.138E-2</v>
      </c>
      <c r="CJ6" s="19">
        <v>1.66E-3</v>
      </c>
      <c r="CK6" s="19">
        <v>3.1879999999999999E-2</v>
      </c>
      <c r="CL6" s="19">
        <v>9.5210000000000003E-2</v>
      </c>
      <c r="CM6" s="19">
        <v>4.1640000000000003E-2</v>
      </c>
      <c r="CN6" s="19">
        <v>5.7869999999999998E-2</v>
      </c>
      <c r="CO6" s="19">
        <v>3.6569999999999998E-2</v>
      </c>
      <c r="CP6" s="19">
        <v>4.1849999999999998E-2</v>
      </c>
      <c r="CQ6" s="19">
        <v>0.27872999999999998</v>
      </c>
      <c r="CR6" s="19">
        <v>1.08E-3</v>
      </c>
      <c r="CS6" s="19">
        <v>4.6609999999999999E-2</v>
      </c>
      <c r="CT6" s="19">
        <v>4.3279999999999999E-2</v>
      </c>
      <c r="CU6" s="19">
        <v>5.5999999999999999E-3</v>
      </c>
      <c r="CV6" s="19">
        <v>1.0970000000000001E-2</v>
      </c>
      <c r="CW6" s="19">
        <v>3.5860000000000003E-2</v>
      </c>
      <c r="CX6" s="19">
        <v>8.3250000000000005E-2</v>
      </c>
      <c r="CY6" s="19">
        <v>2.97E-3</v>
      </c>
      <c r="CZ6" s="19">
        <v>1.1307400000000001</v>
      </c>
      <c r="DA6" s="19">
        <v>7.7600000000000004E-3</v>
      </c>
      <c r="DB6" s="19">
        <v>6.4700000000000001E-3</v>
      </c>
      <c r="DC6" s="19">
        <v>0.36941000000000002</v>
      </c>
      <c r="DD6" s="1">
        <f t="shared" si="0"/>
        <v>77.554259999999957</v>
      </c>
    </row>
    <row r="7" spans="1:108" x14ac:dyDescent="0.15">
      <c r="A7" s="19" t="s">
        <v>293</v>
      </c>
      <c r="B7" s="19">
        <v>6.6597</v>
      </c>
      <c r="C7" s="19">
        <v>1.0224</v>
      </c>
      <c r="D7" s="19">
        <v>3.77542</v>
      </c>
      <c r="E7" s="19">
        <v>3.8120000000000001E-2</v>
      </c>
      <c r="F7" s="19">
        <v>4.2421600000000002</v>
      </c>
      <c r="G7" s="19">
        <v>4.2942799999999997</v>
      </c>
      <c r="H7" s="19">
        <v>2.3891100000000001</v>
      </c>
      <c r="I7" s="19">
        <v>4.7739999999999998E-2</v>
      </c>
      <c r="J7" s="19">
        <v>2.4199999999999999E-2</v>
      </c>
      <c r="K7" s="19">
        <v>5.47E-3</v>
      </c>
      <c r="L7" s="19">
        <v>7.9949999999999993E-2</v>
      </c>
      <c r="M7" s="19">
        <v>11.156639999999999</v>
      </c>
      <c r="N7" s="19">
        <v>8.0281300000000009</v>
      </c>
      <c r="O7" s="19">
        <v>3.6330000000000001E-2</v>
      </c>
      <c r="P7" s="19">
        <v>0.29355999999999999</v>
      </c>
      <c r="Q7" s="19">
        <v>1.5523800000000001</v>
      </c>
      <c r="R7" s="19">
        <v>4.9230000000000003E-2</v>
      </c>
      <c r="S7" s="19">
        <v>3.5139999999999998E-2</v>
      </c>
      <c r="T7" s="19">
        <v>1.5570000000000001E-2</v>
      </c>
      <c r="U7" s="19">
        <v>4.6620000000000002E-2</v>
      </c>
      <c r="V7" s="19">
        <v>0.31796999999999997</v>
      </c>
      <c r="W7" s="19">
        <v>8.2199999999999999E-3</v>
      </c>
      <c r="X7" s="19">
        <v>3.1119999999999998E-2</v>
      </c>
      <c r="Y7" s="19">
        <v>1.0699999999999999E-2</v>
      </c>
      <c r="Z7" s="19">
        <v>5.0000000000000001E-4</v>
      </c>
      <c r="AA7" s="19">
        <v>0.11568000000000001</v>
      </c>
      <c r="AB7" s="19">
        <v>0.62304999999999999</v>
      </c>
      <c r="AC7" s="19">
        <v>8.8050000000000003E-2</v>
      </c>
      <c r="AD7" s="19">
        <v>3.81E-3</v>
      </c>
      <c r="AE7" s="19">
        <v>2.6040000000000001E-2</v>
      </c>
      <c r="AF7" s="19">
        <v>6.4372600000000002</v>
      </c>
      <c r="AG7" s="19">
        <v>0.61680000000000001</v>
      </c>
      <c r="AH7" s="19">
        <v>1.0401499999999999</v>
      </c>
      <c r="AI7" s="19">
        <v>0.20805999999999999</v>
      </c>
      <c r="AJ7" s="19">
        <v>0.24268000000000001</v>
      </c>
      <c r="AK7" s="19">
        <v>8.1320000000000003E-2</v>
      </c>
      <c r="AL7" s="19">
        <v>0.26166</v>
      </c>
      <c r="AM7" s="19">
        <v>0.15045</v>
      </c>
      <c r="AN7" s="19">
        <v>5.3299999999999997E-3</v>
      </c>
      <c r="AO7" s="19">
        <v>9.6799999999999994E-3</v>
      </c>
      <c r="AP7" s="19">
        <v>0.22184999999999999</v>
      </c>
      <c r="AQ7" s="19">
        <v>8.0979999999999996E-2</v>
      </c>
      <c r="AR7" s="19">
        <v>5.2400000000000002E-2</v>
      </c>
      <c r="AS7" s="19">
        <v>7.3080000000000006E-2</v>
      </c>
      <c r="AT7" s="19">
        <v>0.35643000000000002</v>
      </c>
      <c r="AU7" s="19">
        <v>6.1199999999999997E-2</v>
      </c>
      <c r="AV7" s="19">
        <v>0.97833000000000003</v>
      </c>
      <c r="AW7" s="19">
        <v>2.5500000000000002E-3</v>
      </c>
      <c r="AX7" s="19">
        <v>0.14521000000000001</v>
      </c>
      <c r="AY7" s="19">
        <v>4.9800000000000001E-3</v>
      </c>
      <c r="AZ7" s="19">
        <v>0.20108999999999999</v>
      </c>
      <c r="BA7" s="19">
        <v>4.2410000000000003E-2</v>
      </c>
      <c r="BB7" s="19">
        <v>0.21232000000000001</v>
      </c>
      <c r="BC7" s="19">
        <v>0.11205</v>
      </c>
      <c r="BD7" s="19">
        <v>0.85328000000000004</v>
      </c>
      <c r="BE7" s="19">
        <v>1.10016</v>
      </c>
      <c r="BF7" s="19">
        <v>3.2770000000000001E-2</v>
      </c>
      <c r="BG7" s="19">
        <v>0.57974000000000003</v>
      </c>
      <c r="BH7" s="19">
        <v>0.21717</v>
      </c>
      <c r="BI7" s="19">
        <v>2.5190000000000001E-2</v>
      </c>
      <c r="BJ7" s="19">
        <v>0.21815999999999999</v>
      </c>
      <c r="BK7" s="19">
        <v>0.29679</v>
      </c>
      <c r="BL7" s="19">
        <v>0.28756999999999999</v>
      </c>
      <c r="BM7" s="19">
        <v>2.98E-3</v>
      </c>
      <c r="BN7" s="19">
        <v>2.1239999999999998E-2</v>
      </c>
      <c r="BO7" s="19">
        <v>0.16575000000000001</v>
      </c>
      <c r="BP7" s="19">
        <v>0.11065999999999999</v>
      </c>
      <c r="BQ7" s="19">
        <v>3.7599999999999999E-3</v>
      </c>
      <c r="BR7" s="19">
        <v>0.10466</v>
      </c>
      <c r="BS7" s="19">
        <v>2.0912600000000001</v>
      </c>
      <c r="BT7" s="19">
        <v>0.52578999999999998</v>
      </c>
      <c r="BU7" s="19">
        <v>3.3899999999999998E-3</v>
      </c>
      <c r="BV7" s="19">
        <v>6.5420000000000006E-2</v>
      </c>
      <c r="BW7" s="19">
        <v>6.0979999999999999E-2</v>
      </c>
      <c r="BX7" s="19">
        <v>8.3930199999999999</v>
      </c>
      <c r="BY7" s="19">
        <v>11.454750000000001</v>
      </c>
      <c r="BZ7" s="19">
        <v>2.8E-3</v>
      </c>
      <c r="CA7" s="19">
        <v>1.1999999999999999E-3</v>
      </c>
      <c r="CB7" s="19">
        <v>3.006E-2</v>
      </c>
      <c r="CC7" s="19">
        <v>0.75605</v>
      </c>
      <c r="CD7" s="19">
        <v>5.951E-2</v>
      </c>
      <c r="CE7" s="19">
        <v>0.97345999999999999</v>
      </c>
      <c r="CF7" s="19">
        <v>0.76119999999999999</v>
      </c>
      <c r="CG7" s="19">
        <v>0.16647000000000001</v>
      </c>
      <c r="CH7" s="19">
        <v>1.65E-3</v>
      </c>
      <c r="CI7" s="19">
        <v>2.2780000000000002E-2</v>
      </c>
      <c r="CJ7" s="19">
        <v>1.6000000000000001E-3</v>
      </c>
      <c r="CK7" s="19">
        <v>3.1230000000000001E-2</v>
      </c>
      <c r="CL7" s="19">
        <v>8.7669999999999998E-2</v>
      </c>
      <c r="CM7" s="19">
        <v>4.011E-2</v>
      </c>
      <c r="CN7" s="19">
        <v>5.8700000000000002E-2</v>
      </c>
      <c r="CO7" s="19">
        <v>3.2840000000000001E-2</v>
      </c>
      <c r="CP7" s="19">
        <v>3.925E-2</v>
      </c>
      <c r="CQ7" s="19">
        <v>0.25368000000000002</v>
      </c>
      <c r="CR7" s="19">
        <v>1.1299999999999999E-3</v>
      </c>
      <c r="CS7" s="19">
        <v>4.1599999999999998E-2</v>
      </c>
      <c r="CT7" s="19">
        <v>3.993E-2</v>
      </c>
      <c r="CU7" s="19">
        <v>5.7400000000000003E-3</v>
      </c>
      <c r="CV7" s="19">
        <v>1.1650000000000001E-2</v>
      </c>
      <c r="CW7" s="19">
        <v>3.2419999999999997E-2</v>
      </c>
      <c r="CX7" s="19">
        <v>5.7889999999999997E-2</v>
      </c>
      <c r="CY7" s="19">
        <v>3.47E-3</v>
      </c>
      <c r="CZ7" s="19">
        <v>1.29756</v>
      </c>
      <c r="DA7" s="19">
        <v>2.7200000000000002E-3</v>
      </c>
      <c r="DB7" s="19">
        <v>5.4200000000000003E-3</v>
      </c>
      <c r="DC7" s="19">
        <v>0.37575999999999998</v>
      </c>
      <c r="DD7" s="1">
        <f t="shared" si="0"/>
        <v>88.425600000000031</v>
      </c>
    </row>
    <row r="8" spans="1:108" x14ac:dyDescent="0.15">
      <c r="A8" s="19" t="s">
        <v>294</v>
      </c>
      <c r="B8" s="19">
        <v>4.8880100000000004</v>
      </c>
      <c r="C8" s="19">
        <v>0.78064999999999996</v>
      </c>
      <c r="D8" s="19">
        <v>2.7766700000000002</v>
      </c>
      <c r="E8" s="19">
        <v>3.0839999999999999E-2</v>
      </c>
      <c r="F8" s="19">
        <v>3.7050200000000002</v>
      </c>
      <c r="G8" s="19">
        <v>3.71766</v>
      </c>
      <c r="H8" s="19">
        <v>1.78603</v>
      </c>
      <c r="I8" s="19">
        <v>5.5530000000000003E-2</v>
      </c>
      <c r="J8" s="19">
        <v>1.0840000000000001E-2</v>
      </c>
      <c r="K8" s="19">
        <v>0</v>
      </c>
      <c r="L8" s="19">
        <v>8.1430000000000002E-2</v>
      </c>
      <c r="M8" s="19">
        <v>9.7659000000000002</v>
      </c>
      <c r="N8" s="19">
        <v>6.6271100000000001</v>
      </c>
      <c r="O8" s="19">
        <v>1.8509999999999999E-2</v>
      </c>
      <c r="P8" s="19">
        <v>0.34616999999999998</v>
      </c>
      <c r="Q8" s="19">
        <v>1.2818499999999999</v>
      </c>
      <c r="R8" s="19">
        <v>1.7860000000000001E-2</v>
      </c>
      <c r="S8" s="19">
        <v>2.9350000000000001E-2</v>
      </c>
      <c r="T8" s="19">
        <v>1.4710000000000001E-2</v>
      </c>
      <c r="U8" s="19">
        <v>2.775E-2</v>
      </c>
      <c r="V8" s="19">
        <v>0.32493</v>
      </c>
      <c r="W8" s="19">
        <v>6.4900000000000001E-3</v>
      </c>
      <c r="X8" s="19">
        <v>1.443E-2</v>
      </c>
      <c r="Y8" s="19">
        <v>1.992E-2</v>
      </c>
      <c r="Z8" s="19">
        <v>2.47E-3</v>
      </c>
      <c r="AA8" s="19">
        <v>0.26063999999999998</v>
      </c>
      <c r="AB8" s="19">
        <v>0.37128</v>
      </c>
      <c r="AC8" s="19">
        <v>4.6859999999999999E-2</v>
      </c>
      <c r="AD8" s="19">
        <v>2.8600000000000001E-3</v>
      </c>
      <c r="AE8" s="19">
        <v>1.9939999999999999E-2</v>
      </c>
      <c r="AF8" s="19">
        <v>4.7022700000000004</v>
      </c>
      <c r="AG8" s="19">
        <v>0.43706</v>
      </c>
      <c r="AH8" s="19">
        <v>0.89044999999999996</v>
      </c>
      <c r="AI8" s="19">
        <v>0.28971000000000002</v>
      </c>
      <c r="AJ8" s="19">
        <v>0.15740000000000001</v>
      </c>
      <c r="AK8" s="19">
        <v>7.0139999999999994E-2</v>
      </c>
      <c r="AL8" s="19">
        <v>0.16152</v>
      </c>
      <c r="AM8" s="19">
        <v>0.11409</v>
      </c>
      <c r="AN8" s="19">
        <v>6.0400000000000002E-3</v>
      </c>
      <c r="AO8" s="19">
        <v>2.249E-2</v>
      </c>
      <c r="AP8" s="19">
        <v>0.18626000000000001</v>
      </c>
      <c r="AQ8" s="19">
        <v>7.7299999999999994E-2</v>
      </c>
      <c r="AR8" s="19">
        <v>4.8320000000000002E-2</v>
      </c>
      <c r="AS8" s="19">
        <v>5.8369999999999998E-2</v>
      </c>
      <c r="AT8" s="19">
        <v>0.27349000000000001</v>
      </c>
      <c r="AU8" s="19">
        <v>5.8160000000000003E-2</v>
      </c>
      <c r="AV8" s="19">
        <v>0.79569000000000001</v>
      </c>
      <c r="AW8" s="19">
        <v>3.8800000000000002E-3</v>
      </c>
      <c r="AX8" s="19">
        <v>0.18265999999999999</v>
      </c>
      <c r="AY8" s="19">
        <v>2.99E-3</v>
      </c>
      <c r="AZ8" s="19">
        <v>0.16003999999999999</v>
      </c>
      <c r="BA8" s="19">
        <v>5.79E-2</v>
      </c>
      <c r="BB8" s="19">
        <v>0.32144</v>
      </c>
      <c r="BC8" s="19">
        <v>0.10968</v>
      </c>
      <c r="BD8" s="19">
        <v>1.00637</v>
      </c>
      <c r="BE8" s="19">
        <v>0.88312999999999997</v>
      </c>
      <c r="BF8" s="19">
        <v>2.281E-2</v>
      </c>
      <c r="BG8" s="19">
        <v>0.55217000000000005</v>
      </c>
      <c r="BH8" s="19">
        <v>0.49991999999999998</v>
      </c>
      <c r="BI8" s="19">
        <v>2.0709999999999999E-2</v>
      </c>
      <c r="BJ8" s="19">
        <v>0.18829000000000001</v>
      </c>
      <c r="BK8" s="19">
        <v>0.35874</v>
      </c>
      <c r="BL8" s="19">
        <v>0.27438000000000001</v>
      </c>
      <c r="BM8" s="19">
        <v>2.9099999999999998E-3</v>
      </c>
      <c r="BN8" s="19">
        <v>1.6910000000000001E-2</v>
      </c>
      <c r="BO8" s="19">
        <v>0.17246</v>
      </c>
      <c r="BP8" s="19">
        <v>0.10613</v>
      </c>
      <c r="BQ8" s="19">
        <v>5.2300000000000003E-3</v>
      </c>
      <c r="BR8" s="19">
        <v>0.11824</v>
      </c>
      <c r="BS8" s="19">
        <v>2.3379500000000002</v>
      </c>
      <c r="BT8" s="19">
        <v>0.60335000000000005</v>
      </c>
      <c r="BU8" s="19">
        <v>1.41E-3</v>
      </c>
      <c r="BV8" s="19">
        <v>6.5839999999999996E-2</v>
      </c>
      <c r="BW8" s="19">
        <v>5.1249999999999997E-2</v>
      </c>
      <c r="BX8" s="19">
        <v>8.0978300000000001</v>
      </c>
      <c r="BY8" s="19">
        <v>11.99286</v>
      </c>
      <c r="BZ8" s="19">
        <v>9.5E-4</v>
      </c>
      <c r="CA8" s="19">
        <v>1.08E-3</v>
      </c>
      <c r="CB8" s="19">
        <v>3.1449999999999999E-2</v>
      </c>
      <c r="CC8" s="19">
        <v>0.94476000000000004</v>
      </c>
      <c r="CD8" s="19">
        <v>4.8910000000000002E-2</v>
      </c>
      <c r="CE8" s="19">
        <v>1.2009000000000001</v>
      </c>
      <c r="CF8" s="19">
        <v>0.91859999999999997</v>
      </c>
      <c r="CG8" s="19">
        <v>0.19535</v>
      </c>
      <c r="CH8" s="19">
        <v>2.31E-3</v>
      </c>
      <c r="CI8" s="19">
        <v>2.2929999999999999E-2</v>
      </c>
      <c r="CJ8" s="19">
        <v>1.57E-3</v>
      </c>
      <c r="CK8" s="19">
        <v>2.7689999999999999E-2</v>
      </c>
      <c r="CL8" s="19">
        <v>7.1349999999999997E-2</v>
      </c>
      <c r="CM8" s="19">
        <v>3.6319999999999998E-2</v>
      </c>
      <c r="CN8" s="19">
        <v>4.8219999999999999E-2</v>
      </c>
      <c r="CO8" s="19">
        <v>2.631E-2</v>
      </c>
      <c r="CP8" s="19">
        <v>3.5319999999999997E-2</v>
      </c>
      <c r="CQ8" s="19">
        <v>0.18534</v>
      </c>
      <c r="CR8" s="19">
        <v>1.39E-3</v>
      </c>
      <c r="CS8" s="19">
        <v>1.958E-2</v>
      </c>
      <c r="CT8" s="19">
        <v>3.2160000000000001E-2</v>
      </c>
      <c r="CU8" s="19">
        <v>3.5300000000000002E-3</v>
      </c>
      <c r="CV8" s="19">
        <v>7.9000000000000008E-3</v>
      </c>
      <c r="CW8" s="19">
        <v>2.6620000000000001E-2</v>
      </c>
      <c r="CX8" s="19">
        <v>4.854E-2</v>
      </c>
      <c r="CY8" s="19">
        <v>3.4299999999999999E-3</v>
      </c>
      <c r="CZ8" s="19">
        <v>2.2812800000000002</v>
      </c>
      <c r="DA8" s="19">
        <v>5.6800000000000002E-3</v>
      </c>
      <c r="DB8" s="19">
        <v>3.7100000000000002E-3</v>
      </c>
      <c r="DC8" s="19">
        <v>0.37080999999999997</v>
      </c>
      <c r="DD8" s="1">
        <f t="shared" si="0"/>
        <v>80.201940000000022</v>
      </c>
    </row>
    <row r="11" spans="1:108" x14ac:dyDescent="0.15">
      <c r="B11" s="3" t="s">
        <v>4</v>
      </c>
      <c r="C11" s="4" t="s">
        <v>5</v>
      </c>
      <c r="D11" s="3" t="s">
        <v>6</v>
      </c>
      <c r="E11" s="4" t="s">
        <v>7</v>
      </c>
      <c r="F11" s="3" t="s">
        <v>8</v>
      </c>
      <c r="G11" s="3" t="s">
        <v>9</v>
      </c>
      <c r="H11" s="7" t="s">
        <v>10</v>
      </c>
      <c r="I11" s="4" t="s">
        <v>11</v>
      </c>
      <c r="J11" s="4" t="s">
        <v>12</v>
      </c>
      <c r="K11" s="3" t="s">
        <v>13</v>
      </c>
      <c r="L11" s="4" t="s">
        <v>14</v>
      </c>
      <c r="M11" s="3" t="s">
        <v>15</v>
      </c>
      <c r="N11" s="3" t="s">
        <v>16</v>
      </c>
      <c r="O11" s="6" t="s">
        <v>17</v>
      </c>
      <c r="P11" s="6" t="s">
        <v>18</v>
      </c>
      <c r="Q11" s="6" t="s">
        <v>19</v>
      </c>
      <c r="R11" s="6" t="s">
        <v>20</v>
      </c>
      <c r="S11" s="4" t="s">
        <v>21</v>
      </c>
      <c r="T11" s="6" t="s">
        <v>22</v>
      </c>
      <c r="U11" s="6" t="s">
        <v>23</v>
      </c>
      <c r="V11" s="6" t="s">
        <v>24</v>
      </c>
      <c r="W11" s="4" t="s">
        <v>25</v>
      </c>
      <c r="X11" s="4" t="s">
        <v>26</v>
      </c>
      <c r="Y11" s="4" t="s">
        <v>27</v>
      </c>
      <c r="Z11" s="4" t="s">
        <v>28</v>
      </c>
      <c r="AA11" s="36" t="s">
        <v>29</v>
      </c>
      <c r="AB11" s="36" t="s">
        <v>30</v>
      </c>
      <c r="AC11" s="6" t="s">
        <v>31</v>
      </c>
      <c r="AD11" s="6" t="s">
        <v>32</v>
      </c>
      <c r="AE11" s="3" t="s">
        <v>33</v>
      </c>
      <c r="AF11" s="36" t="s">
        <v>34</v>
      </c>
      <c r="AG11" s="7" t="s">
        <v>35</v>
      </c>
      <c r="AH11" s="6" t="s">
        <v>36</v>
      </c>
      <c r="AI11" s="3" t="s">
        <v>37</v>
      </c>
      <c r="AJ11" s="3" t="s">
        <v>38</v>
      </c>
      <c r="AK11" s="3" t="s">
        <v>13</v>
      </c>
      <c r="AL11" s="2" t="s">
        <v>39</v>
      </c>
      <c r="AM11" s="3" t="s">
        <v>40</v>
      </c>
      <c r="AN11" s="6" t="s">
        <v>41</v>
      </c>
      <c r="AO11" s="4" t="s">
        <v>42</v>
      </c>
      <c r="AP11" s="3" t="s">
        <v>43</v>
      </c>
      <c r="AQ11" s="36" t="s">
        <v>44</v>
      </c>
      <c r="AR11" s="6" t="s">
        <v>45</v>
      </c>
      <c r="AS11" s="3" t="s">
        <v>46</v>
      </c>
      <c r="AT11" s="36" t="s">
        <v>47</v>
      </c>
      <c r="AU11" s="3" t="s">
        <v>48</v>
      </c>
      <c r="AV11" s="36" t="s">
        <v>49</v>
      </c>
      <c r="AW11" s="6" t="s">
        <v>50</v>
      </c>
      <c r="AX11" s="3" t="s">
        <v>53</v>
      </c>
      <c r="AY11" s="6" t="s">
        <v>54</v>
      </c>
      <c r="AZ11" s="3" t="s">
        <v>55</v>
      </c>
      <c r="BA11" s="3" t="s">
        <v>56</v>
      </c>
      <c r="BB11" s="3" t="s">
        <v>57</v>
      </c>
      <c r="BC11" s="6" t="s">
        <v>58</v>
      </c>
      <c r="BD11" s="6" t="s">
        <v>59</v>
      </c>
      <c r="BE11" s="5" t="s">
        <v>60</v>
      </c>
      <c r="BF11" s="3" t="s">
        <v>61</v>
      </c>
      <c r="BG11" s="3" t="s">
        <v>62</v>
      </c>
      <c r="BH11" s="36" t="s">
        <v>63</v>
      </c>
      <c r="BI11" s="6" t="s">
        <v>65</v>
      </c>
      <c r="BJ11" s="3" t="s">
        <v>66</v>
      </c>
      <c r="BK11" s="6" t="s">
        <v>67</v>
      </c>
      <c r="BL11" s="36" t="s">
        <v>68</v>
      </c>
      <c r="BM11" s="6" t="s">
        <v>69</v>
      </c>
      <c r="BN11" s="3" t="s">
        <v>70</v>
      </c>
      <c r="BO11" s="3" t="s">
        <v>71</v>
      </c>
      <c r="BP11" s="3" t="s">
        <v>72</v>
      </c>
      <c r="BQ11" s="6" t="s">
        <v>73</v>
      </c>
      <c r="BR11" s="36" t="s">
        <v>74</v>
      </c>
      <c r="BS11" s="5" t="s">
        <v>75</v>
      </c>
      <c r="BT11" s="3" t="s">
        <v>76</v>
      </c>
      <c r="BU11" s="6" t="s">
        <v>77</v>
      </c>
      <c r="BV11" s="6" t="s">
        <v>78</v>
      </c>
      <c r="BW11" s="6" t="s">
        <v>79</v>
      </c>
      <c r="BX11" s="36" t="s">
        <v>80</v>
      </c>
      <c r="BY11" s="36" t="s">
        <v>81</v>
      </c>
      <c r="BZ11" s="6" t="s">
        <v>82</v>
      </c>
      <c r="CA11" s="6" t="s">
        <v>83</v>
      </c>
      <c r="CB11" s="6" t="s">
        <v>85</v>
      </c>
      <c r="CC11" s="5" t="s">
        <v>86</v>
      </c>
      <c r="CD11" s="3" t="s">
        <v>87</v>
      </c>
      <c r="CE11" s="5" t="s">
        <v>88</v>
      </c>
      <c r="CF11" s="5" t="s">
        <v>89</v>
      </c>
      <c r="CG11" s="5" t="s">
        <v>90</v>
      </c>
      <c r="CH11" s="6" t="s">
        <v>91</v>
      </c>
      <c r="CI11" s="5" t="s">
        <v>92</v>
      </c>
      <c r="CJ11" s="6" t="s">
        <v>94</v>
      </c>
      <c r="CK11" s="5" t="s">
        <v>95</v>
      </c>
      <c r="CL11" s="5" t="s">
        <v>96</v>
      </c>
      <c r="CM11" s="5" t="s">
        <v>97</v>
      </c>
      <c r="CN11" s="3" t="s">
        <v>98</v>
      </c>
      <c r="CO11" s="5" t="s">
        <v>99</v>
      </c>
      <c r="CP11" s="5" t="s">
        <v>100</v>
      </c>
      <c r="CQ11" s="5" t="s">
        <v>101</v>
      </c>
      <c r="CR11" s="6" t="s">
        <v>102</v>
      </c>
      <c r="CS11" s="6" t="s">
        <v>103</v>
      </c>
      <c r="CT11" s="5" t="s">
        <v>104</v>
      </c>
      <c r="CU11" s="6" t="s">
        <v>105</v>
      </c>
      <c r="CV11" s="5" t="s">
        <v>106</v>
      </c>
      <c r="CW11" s="5" t="s">
        <v>107</v>
      </c>
      <c r="CX11" s="3" t="s">
        <v>108</v>
      </c>
      <c r="CY11" s="6" t="s">
        <v>109</v>
      </c>
      <c r="CZ11" s="3" t="s">
        <v>110</v>
      </c>
      <c r="DA11" s="6" t="s">
        <v>111</v>
      </c>
      <c r="DB11" s="6" t="s">
        <v>112</v>
      </c>
      <c r="DC11" s="5" t="s">
        <v>113</v>
      </c>
    </row>
    <row r="12" spans="1:108" x14ac:dyDescent="0.15">
      <c r="A12" s="27" t="s">
        <v>295</v>
      </c>
      <c r="B12" s="27">
        <v>3.7898999999999998</v>
      </c>
      <c r="C12" s="27">
        <v>0.90105999999999997</v>
      </c>
      <c r="D12" s="27">
        <v>2.1189499999999999</v>
      </c>
      <c r="E12" s="27">
        <v>2.9430000000000001E-2</v>
      </c>
      <c r="F12" s="27">
        <v>2.2921200000000002</v>
      </c>
      <c r="G12" s="27">
        <v>2.19279</v>
      </c>
      <c r="H12" s="27">
        <v>1.35666</v>
      </c>
      <c r="I12" s="27">
        <v>6.3839999999999994E-2</v>
      </c>
      <c r="J12" s="27">
        <v>1.4599999999999999E-3</v>
      </c>
      <c r="K12" s="27">
        <v>9.3999999999999997E-4</v>
      </c>
      <c r="L12" s="27">
        <v>7.356E-2</v>
      </c>
      <c r="M12" s="27">
        <v>6.5689299999999999</v>
      </c>
      <c r="N12" s="27">
        <v>4.3136299999999999</v>
      </c>
      <c r="O12" s="27">
        <v>3.4590000000000003E-2</v>
      </c>
      <c r="P12" s="27">
        <v>0.31920999999999999</v>
      </c>
      <c r="Q12" s="27">
        <v>1.41069</v>
      </c>
      <c r="R12" s="27">
        <v>2.7199999999999998E-2</v>
      </c>
      <c r="S12" s="27">
        <v>2.4899999999999999E-2</v>
      </c>
      <c r="T12" s="27">
        <v>1.257E-2</v>
      </c>
      <c r="U12" s="27">
        <v>6.9260000000000002E-2</v>
      </c>
      <c r="V12" s="27">
        <v>0.32388</v>
      </c>
      <c r="W12" s="27">
        <v>1.155E-2</v>
      </c>
      <c r="X12" s="27">
        <v>1.9050000000000001E-2</v>
      </c>
      <c r="Y12" s="27">
        <v>0.11174000000000001</v>
      </c>
      <c r="Z12" s="27">
        <v>2.0400000000000001E-3</v>
      </c>
      <c r="AA12" s="19">
        <v>0.26249</v>
      </c>
      <c r="AB12" s="19">
        <v>0.33169999999999999</v>
      </c>
      <c r="AC12" s="27">
        <v>8.7179999999999994E-2</v>
      </c>
      <c r="AD12" s="27">
        <v>1.336E-2</v>
      </c>
      <c r="AE12" s="27">
        <v>2.6630000000000001E-2</v>
      </c>
      <c r="AF12" s="19">
        <v>4.9488200000000004</v>
      </c>
      <c r="AG12" s="27">
        <v>0.80647000000000002</v>
      </c>
      <c r="AH12" s="27">
        <v>7.4155199999999999</v>
      </c>
      <c r="AI12" s="27">
        <v>0.37644</v>
      </c>
      <c r="AJ12" s="27">
        <v>0.26895999999999998</v>
      </c>
      <c r="AK12" s="27">
        <v>2.1940000000000001E-2</v>
      </c>
      <c r="AL12" s="27">
        <v>0.24196999999999999</v>
      </c>
      <c r="AM12" s="27">
        <v>0.21987999999999999</v>
      </c>
      <c r="AN12" s="27">
        <v>6.1399999999999996E-3</v>
      </c>
      <c r="AO12" s="27">
        <v>1.125E-2</v>
      </c>
      <c r="AP12" s="27">
        <v>0.36925000000000002</v>
      </c>
      <c r="AQ12" s="19">
        <v>0.15639</v>
      </c>
      <c r="AR12" s="27">
        <v>3.4849999999999999E-2</v>
      </c>
      <c r="AS12" s="27">
        <v>0.11265</v>
      </c>
      <c r="AT12" s="19">
        <v>0.59777999999999998</v>
      </c>
      <c r="AU12" s="27">
        <v>9.4509999999999997E-2</v>
      </c>
      <c r="AV12" s="19">
        <v>0.68340000000000001</v>
      </c>
      <c r="AW12" s="27">
        <v>3.5799999999999998E-3</v>
      </c>
      <c r="AX12" s="27">
        <v>0.13195000000000001</v>
      </c>
      <c r="AY12" s="27">
        <v>2.4099999999999998E-3</v>
      </c>
      <c r="AZ12" s="27">
        <v>0.14074</v>
      </c>
      <c r="BA12" s="27">
        <v>2.9530000000000001E-2</v>
      </c>
      <c r="BB12" s="27">
        <v>9.536E-2</v>
      </c>
      <c r="BC12" s="27">
        <v>0.11411</v>
      </c>
      <c r="BD12" s="27">
        <v>1.2229699999999999</v>
      </c>
      <c r="BE12" s="27">
        <v>0.84319</v>
      </c>
      <c r="BF12" s="27">
        <v>3.2500000000000001E-2</v>
      </c>
      <c r="BG12" s="27">
        <v>0.22875000000000001</v>
      </c>
      <c r="BH12" s="19">
        <v>0.20502000000000001</v>
      </c>
      <c r="BI12" s="27">
        <v>2.7650000000000001E-2</v>
      </c>
      <c r="BJ12" s="27">
        <v>0.13485</v>
      </c>
      <c r="BK12" s="27">
        <v>0.26634000000000002</v>
      </c>
      <c r="BL12" s="19">
        <v>0.26063999999999998</v>
      </c>
      <c r="BM12" s="27">
        <v>5.5700000000000003E-3</v>
      </c>
      <c r="BN12" s="27">
        <v>2.239E-2</v>
      </c>
      <c r="BO12" s="27">
        <v>5.5879999999999999E-2</v>
      </c>
      <c r="BP12" s="27">
        <v>4.2599999999999999E-2</v>
      </c>
      <c r="BQ12" s="27">
        <v>4.81E-3</v>
      </c>
      <c r="BR12" s="19">
        <v>0.10493</v>
      </c>
      <c r="BS12" s="27">
        <v>1.55054</v>
      </c>
      <c r="BT12" s="27">
        <v>0.18582000000000001</v>
      </c>
      <c r="BU12" s="27">
        <v>2.9099999999999998E-3</v>
      </c>
      <c r="BV12" s="27">
        <v>0.10652</v>
      </c>
      <c r="BW12" s="27">
        <v>6.8640000000000007E-2</v>
      </c>
      <c r="BX12" s="19">
        <v>8.5724599999999995</v>
      </c>
      <c r="BY12" s="19">
        <v>13.377599999999999</v>
      </c>
      <c r="BZ12" s="27">
        <v>1.3600000000000001E-3</v>
      </c>
      <c r="CA12" s="27">
        <v>0</v>
      </c>
      <c r="CB12" s="27">
        <v>3.8059999999999997E-2</v>
      </c>
      <c r="CC12" s="27">
        <v>0.78898999999999997</v>
      </c>
      <c r="CD12" s="27">
        <v>0.13088</v>
      </c>
      <c r="CE12" s="27">
        <v>0.76427999999999996</v>
      </c>
      <c r="CF12" s="27">
        <v>0.62444999999999995</v>
      </c>
      <c r="CG12" s="27">
        <v>0.21314</v>
      </c>
      <c r="CH12" s="27">
        <v>3.2599999999999999E-3</v>
      </c>
      <c r="CI12" s="27">
        <v>2.818E-2</v>
      </c>
      <c r="CJ12" s="27">
        <v>1.8699999999999999E-3</v>
      </c>
      <c r="CK12" s="27">
        <v>6.0650000000000003E-2</v>
      </c>
      <c r="CL12" s="27">
        <v>0.15634999999999999</v>
      </c>
      <c r="CM12" s="27">
        <v>7.2489999999999999E-2</v>
      </c>
      <c r="CN12" s="27">
        <v>9.2450000000000004E-2</v>
      </c>
      <c r="CO12" s="27">
        <v>5.0930000000000003E-2</v>
      </c>
      <c r="CP12" s="27">
        <v>6.8769999999999998E-2</v>
      </c>
      <c r="CQ12" s="27">
        <v>0.43260999999999999</v>
      </c>
      <c r="CR12" s="27">
        <v>1.5499999999999999E-3</v>
      </c>
      <c r="CS12" s="27">
        <v>6.6680000000000003E-2</v>
      </c>
      <c r="CT12" s="27">
        <v>6.1539999999999997E-2</v>
      </c>
      <c r="CU12" s="27">
        <v>8.8699999999999994E-3</v>
      </c>
      <c r="CV12" s="27">
        <v>2.248E-2</v>
      </c>
      <c r="CW12" s="27">
        <v>5.4330000000000003E-2</v>
      </c>
      <c r="CX12" s="27">
        <v>8.1040000000000001E-2</v>
      </c>
      <c r="CY12" s="27">
        <v>4.1999999999999997E-3</v>
      </c>
      <c r="CZ12" s="27">
        <v>0.86309999999999998</v>
      </c>
      <c r="DA12" s="27">
        <v>7.7499999999999999E-3</v>
      </c>
      <c r="DB12" s="27">
        <v>6.62E-3</v>
      </c>
      <c r="DC12" s="27">
        <v>0.43469000000000002</v>
      </c>
      <c r="DD12">
        <f>SUM(B12:DC12)</f>
        <v>76.139359999999996</v>
      </c>
    </row>
    <row r="13" spans="1:108" x14ac:dyDescent="0.15">
      <c r="A13" s="27" t="s">
        <v>296</v>
      </c>
      <c r="B13" s="27">
        <v>3.4973000000000001</v>
      </c>
      <c r="C13" s="27">
        <v>0.69284999999999997</v>
      </c>
      <c r="D13" s="27">
        <v>1.97461</v>
      </c>
      <c r="E13" s="27">
        <v>1.9300000000000001E-2</v>
      </c>
      <c r="F13" s="27">
        <v>1.9101699999999999</v>
      </c>
      <c r="G13" s="27">
        <v>1.80298</v>
      </c>
      <c r="H13" s="27">
        <v>1.16496</v>
      </c>
      <c r="I13" s="27">
        <v>6.0409999999999998E-2</v>
      </c>
      <c r="J13" s="27">
        <v>0</v>
      </c>
      <c r="K13" s="27">
        <v>0</v>
      </c>
      <c r="L13" s="27">
        <v>5.484E-2</v>
      </c>
      <c r="M13" s="27">
        <v>4.7905499999999996</v>
      </c>
      <c r="N13" s="27">
        <v>3.0055000000000001</v>
      </c>
      <c r="O13" s="27">
        <v>2.486E-2</v>
      </c>
      <c r="P13" s="27">
        <v>0.26107999999999998</v>
      </c>
      <c r="Q13" s="27">
        <v>1.5119899999999999</v>
      </c>
      <c r="R13" s="27">
        <v>1.6740000000000001E-2</v>
      </c>
      <c r="S13" s="27">
        <v>1.6619999999999999E-2</v>
      </c>
      <c r="T13" s="27">
        <v>1.409E-2</v>
      </c>
      <c r="U13" s="27">
        <v>9.5099999999999994E-3</v>
      </c>
      <c r="V13" s="27">
        <v>0.32876</v>
      </c>
      <c r="W13" s="27">
        <v>5.1399999999999996E-3</v>
      </c>
      <c r="X13" s="27">
        <v>1.1169999999999999E-2</v>
      </c>
      <c r="Y13" s="27">
        <v>3.9230000000000001E-2</v>
      </c>
      <c r="Z13" s="27">
        <v>4.6940000000000003E-2</v>
      </c>
      <c r="AA13" s="19">
        <v>0.23063</v>
      </c>
      <c r="AB13" s="19">
        <v>0.69945999999999997</v>
      </c>
      <c r="AC13" s="27">
        <v>5.5320000000000001E-2</v>
      </c>
      <c r="AD13" s="27">
        <v>3.7560000000000003E-2</v>
      </c>
      <c r="AE13" s="27">
        <v>4.5599999999999998E-3</v>
      </c>
      <c r="AF13" s="19">
        <v>4.9741600000000004</v>
      </c>
      <c r="AG13" s="27">
        <v>0.6179</v>
      </c>
      <c r="AH13" s="27">
        <v>1.22387</v>
      </c>
      <c r="AI13" s="27">
        <v>9.6970000000000001E-2</v>
      </c>
      <c r="AJ13" s="27">
        <v>0.10316</v>
      </c>
      <c r="AK13" s="27">
        <v>3.9269999999999999E-2</v>
      </c>
      <c r="AL13" s="27">
        <v>0.12540000000000001</v>
      </c>
      <c r="AM13" s="27">
        <v>7.954E-2</v>
      </c>
      <c r="AN13" s="27">
        <v>5.4400000000000004E-3</v>
      </c>
      <c r="AO13" s="27">
        <v>9.7900000000000001E-3</v>
      </c>
      <c r="AP13" s="27">
        <v>0.14643999999999999</v>
      </c>
      <c r="AQ13" s="19">
        <v>0.17133999999999999</v>
      </c>
      <c r="AR13" s="27">
        <v>2.69E-2</v>
      </c>
      <c r="AS13" s="27">
        <v>5.0040000000000001E-2</v>
      </c>
      <c r="AT13" s="19">
        <v>0.28049000000000002</v>
      </c>
      <c r="AU13" s="27">
        <v>4.8529999999999997E-2</v>
      </c>
      <c r="AV13" s="19">
        <v>0.60546</v>
      </c>
      <c r="AW13" s="27">
        <v>2.4599999999999999E-3</v>
      </c>
      <c r="AX13" s="27">
        <v>8.9929999999999996E-2</v>
      </c>
      <c r="AY13" s="27">
        <v>2.2699999999999999E-3</v>
      </c>
      <c r="AZ13" s="27">
        <v>9.9930000000000005E-2</v>
      </c>
      <c r="BA13" s="27">
        <v>2.9299999999999999E-3</v>
      </c>
      <c r="BB13" s="27">
        <v>4.2110000000000002E-2</v>
      </c>
      <c r="BC13" s="27">
        <v>0.1129</v>
      </c>
      <c r="BD13" s="27">
        <v>0.39371</v>
      </c>
      <c r="BE13" s="27">
        <v>0.66296999999999995</v>
      </c>
      <c r="BF13" s="27">
        <v>1.6539999999999999E-2</v>
      </c>
      <c r="BG13" s="27">
        <v>0.18360000000000001</v>
      </c>
      <c r="BH13" s="19">
        <v>0.12886</v>
      </c>
      <c r="BI13" s="27">
        <v>1.5520000000000001E-2</v>
      </c>
      <c r="BJ13" s="27">
        <v>8.047E-2</v>
      </c>
      <c r="BK13" s="27">
        <v>0.10893</v>
      </c>
      <c r="BL13" s="19">
        <v>0.29609000000000002</v>
      </c>
      <c r="BM13" s="27">
        <v>1.7600000000000001E-3</v>
      </c>
      <c r="BN13" s="27">
        <v>1.0999999999999999E-2</v>
      </c>
      <c r="BO13" s="27">
        <v>3.279E-2</v>
      </c>
      <c r="BP13" s="27">
        <v>2.2720000000000001E-2</v>
      </c>
      <c r="BQ13" s="27">
        <v>2.0200000000000001E-3</v>
      </c>
      <c r="BR13" s="19">
        <v>7.9450000000000007E-2</v>
      </c>
      <c r="BS13" s="27">
        <v>0.85346</v>
      </c>
      <c r="BT13" s="27">
        <v>0.13549</v>
      </c>
      <c r="BU13" s="27">
        <v>8.0000000000000004E-4</v>
      </c>
      <c r="BV13" s="27">
        <v>6.8470000000000003E-2</v>
      </c>
      <c r="BW13" s="27">
        <v>3.8949999999999999E-2</v>
      </c>
      <c r="BX13" s="19">
        <v>7.0912800000000002</v>
      </c>
      <c r="BY13" s="19">
        <v>9.4538799999999998</v>
      </c>
      <c r="BZ13" s="27">
        <v>1.41E-3</v>
      </c>
      <c r="CA13" s="27">
        <v>1.1299999999999999E-3</v>
      </c>
      <c r="CB13" s="27">
        <v>2.5229999999999999E-2</v>
      </c>
      <c r="CC13" s="27">
        <v>0.35813</v>
      </c>
      <c r="CD13" s="27">
        <v>7.0230000000000001E-2</v>
      </c>
      <c r="CE13" s="27">
        <v>0.36103000000000002</v>
      </c>
      <c r="CF13" s="27">
        <v>0.30534</v>
      </c>
      <c r="CG13" s="27">
        <v>0.12867999999999999</v>
      </c>
      <c r="CH13" s="27">
        <v>2.1099999999999999E-3</v>
      </c>
      <c r="CI13" s="27">
        <v>1.274E-2</v>
      </c>
      <c r="CJ13" s="27">
        <v>1.7700000000000001E-3</v>
      </c>
      <c r="CK13" s="27">
        <v>2.5229999999999999E-2</v>
      </c>
      <c r="CL13" s="27">
        <v>6.6689999999999999E-2</v>
      </c>
      <c r="CM13" s="27">
        <v>3.0190000000000002E-2</v>
      </c>
      <c r="CN13" s="27">
        <v>5.1090000000000003E-2</v>
      </c>
      <c r="CO13" s="27">
        <v>2.2249999999999999E-2</v>
      </c>
      <c r="CP13" s="27">
        <v>3.0700000000000002E-2</v>
      </c>
      <c r="CQ13" s="27">
        <v>0.18665000000000001</v>
      </c>
      <c r="CR13" s="27">
        <v>1.5399999999999999E-3</v>
      </c>
      <c r="CS13" s="27">
        <v>2.9229999999999999E-2</v>
      </c>
      <c r="CT13" s="27">
        <v>2.93E-2</v>
      </c>
      <c r="CU13" s="27">
        <v>4.9899999999999996E-3</v>
      </c>
      <c r="CV13" s="27">
        <v>1.1339999999999999E-2</v>
      </c>
      <c r="CW13" s="27">
        <v>2.478E-2</v>
      </c>
      <c r="CX13" s="27">
        <v>6.6860000000000003E-2</v>
      </c>
      <c r="CY13" s="27">
        <v>3.65E-3</v>
      </c>
      <c r="CZ13" s="27">
        <v>1.8068200000000001</v>
      </c>
      <c r="DA13" s="27">
        <v>9.3399999999999993E-3</v>
      </c>
      <c r="DB13" s="27">
        <v>4.15E-3</v>
      </c>
      <c r="DC13" s="27">
        <v>0.40287000000000001</v>
      </c>
      <c r="DD13" s="1">
        <f t="shared" ref="DD13:DD15" si="1">SUM(B13:DC13)</f>
        <v>54.998589999999993</v>
      </c>
    </row>
    <row r="14" spans="1:108" x14ac:dyDescent="0.15">
      <c r="A14" s="27" t="s">
        <v>297</v>
      </c>
      <c r="B14" s="27">
        <v>3.78979</v>
      </c>
      <c r="C14" s="27">
        <v>0.71331999999999995</v>
      </c>
      <c r="D14" s="27">
        <v>2.2423700000000002</v>
      </c>
      <c r="E14" s="27">
        <v>7.5100000000000002E-3</v>
      </c>
      <c r="F14" s="27">
        <v>2.5571000000000002</v>
      </c>
      <c r="G14" s="27">
        <v>2.3084500000000001</v>
      </c>
      <c r="H14" s="27">
        <v>1.2035</v>
      </c>
      <c r="I14" s="27">
        <v>5.9240000000000001E-2</v>
      </c>
      <c r="J14" s="27">
        <v>0</v>
      </c>
      <c r="K14" s="27">
        <v>7.7999999999999996E-3</v>
      </c>
      <c r="L14" s="27">
        <v>5.9549999999999999E-2</v>
      </c>
      <c r="M14" s="27">
        <v>5.5185700000000004</v>
      </c>
      <c r="N14" s="27">
        <v>3.5453299999999999</v>
      </c>
      <c r="O14" s="27">
        <v>1.3089999999999999E-2</v>
      </c>
      <c r="P14" s="27">
        <v>0.30991999999999997</v>
      </c>
      <c r="Q14" s="27">
        <v>1.4179600000000001</v>
      </c>
      <c r="R14" s="27">
        <v>1.9779999999999999E-2</v>
      </c>
      <c r="S14" s="27">
        <v>2.332E-2</v>
      </c>
      <c r="T14" s="27">
        <v>1.1809999999999999E-2</v>
      </c>
      <c r="U14" s="27">
        <v>5.9020000000000003E-2</v>
      </c>
      <c r="V14" s="27">
        <v>0.31757000000000002</v>
      </c>
      <c r="W14" s="27">
        <v>8.8999999999999999E-3</v>
      </c>
      <c r="X14" s="27">
        <v>2.2329999999999999E-2</v>
      </c>
      <c r="Y14" s="27">
        <v>1.9609999999999999E-2</v>
      </c>
      <c r="Z14" s="27">
        <v>2.0799999999999998E-3</v>
      </c>
      <c r="AA14" s="19">
        <v>0.20924999999999999</v>
      </c>
      <c r="AB14" s="19">
        <v>0.24343999999999999</v>
      </c>
      <c r="AC14" s="27">
        <v>8.9880000000000002E-2</v>
      </c>
      <c r="AD14" s="27">
        <v>1.5650000000000001E-2</v>
      </c>
      <c r="AE14" s="27">
        <v>7.3099999999999997E-3</v>
      </c>
      <c r="AF14" s="19">
        <v>4.5126400000000002</v>
      </c>
      <c r="AG14" s="27">
        <v>0.56954000000000005</v>
      </c>
      <c r="AH14" s="27">
        <v>1.1671199999999999</v>
      </c>
      <c r="AI14" s="27">
        <v>0.11260000000000001</v>
      </c>
      <c r="AJ14" s="27">
        <v>6.2350000000000003E-2</v>
      </c>
      <c r="AK14" s="27">
        <v>5.101E-2</v>
      </c>
      <c r="AL14" s="27">
        <v>0.26741999999999999</v>
      </c>
      <c r="AM14" s="27">
        <v>0.10793</v>
      </c>
      <c r="AN14" s="27">
        <v>2.9999999999999997E-4</v>
      </c>
      <c r="AO14" s="27">
        <v>9.0699999999999999E-3</v>
      </c>
      <c r="AP14" s="27">
        <v>0.13020999999999999</v>
      </c>
      <c r="AQ14" s="19">
        <v>9.9790000000000004E-2</v>
      </c>
      <c r="AR14" s="27">
        <v>2.154E-2</v>
      </c>
      <c r="AS14" s="27">
        <v>6.1879999999999998E-2</v>
      </c>
      <c r="AT14" s="19">
        <v>0.33099000000000001</v>
      </c>
      <c r="AU14" s="27">
        <v>4.7469999999999998E-2</v>
      </c>
      <c r="AV14" s="19">
        <v>0.58552999999999999</v>
      </c>
      <c r="AW14" s="27">
        <v>3.5100000000000001E-3</v>
      </c>
      <c r="AX14" s="27">
        <v>9.7619999999999998E-2</v>
      </c>
      <c r="AY14" s="27">
        <v>2.5899999999999999E-3</v>
      </c>
      <c r="AZ14" s="27">
        <v>0.10782</v>
      </c>
      <c r="BA14" s="27">
        <v>9.4800000000000006E-3</v>
      </c>
      <c r="BB14" s="27">
        <v>4.478E-2</v>
      </c>
      <c r="BC14" s="27">
        <v>9.9260000000000001E-2</v>
      </c>
      <c r="BD14" s="27">
        <v>0.31569999999999998</v>
      </c>
      <c r="BE14" s="27">
        <v>0.60348999999999997</v>
      </c>
      <c r="BF14" s="27">
        <v>1.6969999999999999E-2</v>
      </c>
      <c r="BG14" s="27">
        <v>0.14804</v>
      </c>
      <c r="BH14" s="19">
        <v>0.24263999999999999</v>
      </c>
      <c r="BI14" s="27">
        <v>1.2630000000000001E-2</v>
      </c>
      <c r="BJ14" s="27">
        <v>8.6349999999999996E-2</v>
      </c>
      <c r="BK14" s="27">
        <v>8.7970000000000007E-2</v>
      </c>
      <c r="BL14" s="19">
        <v>0.20974999999999999</v>
      </c>
      <c r="BM14" s="27">
        <v>3.3800000000000002E-3</v>
      </c>
      <c r="BN14" s="27">
        <v>9.9699999999999997E-3</v>
      </c>
      <c r="BO14" s="27">
        <v>3.032E-2</v>
      </c>
      <c r="BP14" s="27">
        <v>2.3480000000000001E-2</v>
      </c>
      <c r="BQ14" s="27">
        <v>3.0400000000000002E-3</v>
      </c>
      <c r="BR14" s="19">
        <v>7.2510000000000005E-2</v>
      </c>
      <c r="BS14" s="27">
        <v>0.73133000000000004</v>
      </c>
      <c r="BT14" s="27">
        <v>0.13702</v>
      </c>
      <c r="BU14" s="27">
        <v>4.2000000000000002E-4</v>
      </c>
      <c r="BV14" s="27">
        <v>9.3679999999999999E-2</v>
      </c>
      <c r="BW14" s="27">
        <v>2.8729999999999999E-2</v>
      </c>
      <c r="BX14" s="19">
        <v>6.2738699999999996</v>
      </c>
      <c r="BY14" s="19">
        <v>7.38551</v>
      </c>
      <c r="BZ14" s="27">
        <v>2.3400000000000001E-3</v>
      </c>
      <c r="CA14" s="27">
        <v>1.8000000000000001E-4</v>
      </c>
      <c r="CB14" s="27">
        <v>1.788E-2</v>
      </c>
      <c r="CC14" s="27">
        <v>0.28908</v>
      </c>
      <c r="CD14" s="27">
        <v>5.1700000000000003E-2</v>
      </c>
      <c r="CE14" s="27">
        <v>0.31273000000000001</v>
      </c>
      <c r="CF14" s="27">
        <v>0.25864999999999999</v>
      </c>
      <c r="CG14" s="27">
        <v>9.1560000000000002E-2</v>
      </c>
      <c r="CH14" s="27">
        <v>4.0099999999999997E-3</v>
      </c>
      <c r="CI14" s="27">
        <v>1.2359999999999999E-2</v>
      </c>
      <c r="CJ14" s="27">
        <v>1.73E-3</v>
      </c>
      <c r="CK14" s="27">
        <v>2.036E-2</v>
      </c>
      <c r="CL14" s="27">
        <v>5.919E-2</v>
      </c>
      <c r="CM14" s="27">
        <v>2.75E-2</v>
      </c>
      <c r="CN14" s="27">
        <v>3.9649999999999998E-2</v>
      </c>
      <c r="CO14" s="27">
        <v>2.3189999999999999E-2</v>
      </c>
      <c r="CP14" s="27">
        <v>2.7550000000000002E-2</v>
      </c>
      <c r="CQ14" s="27">
        <v>0.18820999999999999</v>
      </c>
      <c r="CR14" s="27">
        <v>1.2899999999999999E-3</v>
      </c>
      <c r="CS14" s="27">
        <v>3.9059999999999997E-2</v>
      </c>
      <c r="CT14" s="27">
        <v>2.9399999999999999E-2</v>
      </c>
      <c r="CU14" s="27">
        <v>2.14E-3</v>
      </c>
      <c r="CV14" s="27">
        <v>8.1399999999999997E-3</v>
      </c>
      <c r="CW14" s="27">
        <v>2.495E-2</v>
      </c>
      <c r="CX14" s="27">
        <v>4.981E-2</v>
      </c>
      <c r="CY14" s="27">
        <v>2.9199999999999999E-3</v>
      </c>
      <c r="CZ14" s="27">
        <v>0.59977999999999998</v>
      </c>
      <c r="DA14" s="27">
        <v>1.209E-2</v>
      </c>
      <c r="DB14" s="27">
        <v>3.4499999999999999E-3</v>
      </c>
      <c r="DC14" s="27">
        <v>0.27660000000000001</v>
      </c>
      <c r="DD14" s="1">
        <f t="shared" si="1"/>
        <v>52.300200000000011</v>
      </c>
    </row>
    <row r="15" spans="1:108" x14ac:dyDescent="0.15">
      <c r="A15" s="27" t="s">
        <v>298</v>
      </c>
      <c r="B15" s="27">
        <v>3.8709899999999999</v>
      </c>
      <c r="C15" s="27">
        <v>0.73436999999999997</v>
      </c>
      <c r="D15" s="27">
        <v>2.3102499999999999</v>
      </c>
      <c r="E15" s="27">
        <v>1.6109999999999999E-2</v>
      </c>
      <c r="F15" s="27">
        <v>3.9208400000000001</v>
      </c>
      <c r="G15" s="27">
        <v>3.8552</v>
      </c>
      <c r="H15" s="27">
        <v>1.24417</v>
      </c>
      <c r="I15" s="27">
        <v>3.9230000000000001E-2</v>
      </c>
      <c r="J15" s="27">
        <v>0</v>
      </c>
      <c r="K15" s="27">
        <v>0</v>
      </c>
      <c r="L15" s="27">
        <v>7.22E-2</v>
      </c>
      <c r="M15" s="27">
        <v>12.10736</v>
      </c>
      <c r="N15" s="27">
        <v>9.38035</v>
      </c>
      <c r="O15" s="27">
        <v>3.4200000000000001E-2</v>
      </c>
      <c r="P15" s="27">
        <v>0.41759000000000002</v>
      </c>
      <c r="Q15" s="27">
        <v>1.12432</v>
      </c>
      <c r="R15" s="27">
        <v>2.0080000000000001E-2</v>
      </c>
      <c r="S15" s="27">
        <v>3.074E-2</v>
      </c>
      <c r="T15" s="27">
        <v>1.255E-2</v>
      </c>
      <c r="U15" s="27">
        <v>8.1350000000000006E-2</v>
      </c>
      <c r="V15" s="27">
        <v>0.32813999999999999</v>
      </c>
      <c r="W15" s="27">
        <v>7.9699999999999997E-3</v>
      </c>
      <c r="X15" s="27">
        <v>2.9309999999999999E-2</v>
      </c>
      <c r="Y15" s="27">
        <v>1.342E-2</v>
      </c>
      <c r="Z15" s="27">
        <v>2.33E-3</v>
      </c>
      <c r="AA15" s="19">
        <v>0.22447</v>
      </c>
      <c r="AB15" s="19">
        <v>0.59143000000000001</v>
      </c>
      <c r="AC15" s="27">
        <v>9.6750000000000003E-2</v>
      </c>
      <c r="AD15" s="27">
        <v>1.6910000000000001E-2</v>
      </c>
      <c r="AE15" s="27">
        <v>1.7330000000000002E-2</v>
      </c>
      <c r="AF15" s="19">
        <v>5.1641399999999997</v>
      </c>
      <c r="AG15" s="27">
        <v>0.69657000000000002</v>
      </c>
      <c r="AH15" s="27">
        <v>1.4503900000000001</v>
      </c>
      <c r="AI15" s="27">
        <v>0.18461</v>
      </c>
      <c r="AJ15" s="27">
        <v>0.1706</v>
      </c>
      <c r="AK15" s="27">
        <v>8.5989999999999997E-2</v>
      </c>
      <c r="AL15" s="27">
        <v>0.12617</v>
      </c>
      <c r="AM15" s="27">
        <v>0.11315</v>
      </c>
      <c r="AN15" s="27">
        <v>4.8199999999999996E-3</v>
      </c>
      <c r="AO15" s="27">
        <v>8.7100000000000007E-3</v>
      </c>
      <c r="AP15" s="27">
        <v>0.15098</v>
      </c>
      <c r="AQ15" s="19">
        <v>0.13064000000000001</v>
      </c>
      <c r="AR15" s="27">
        <v>2.562E-2</v>
      </c>
      <c r="AS15" s="27">
        <v>6.3740000000000005E-2</v>
      </c>
      <c r="AT15" s="19">
        <v>0.31731999999999999</v>
      </c>
      <c r="AU15" s="27">
        <v>4.7879999999999999E-2</v>
      </c>
      <c r="AV15" s="19">
        <v>0.53549000000000002</v>
      </c>
      <c r="AW15" s="27">
        <v>2.9399999999999999E-3</v>
      </c>
      <c r="AX15" s="27">
        <v>0.13288</v>
      </c>
      <c r="AY15" s="27">
        <v>1.73E-3</v>
      </c>
      <c r="AZ15" s="27">
        <v>0.23823</v>
      </c>
      <c r="BA15" s="27">
        <v>2.1340000000000001E-2</v>
      </c>
      <c r="BB15" s="27">
        <v>9.3410000000000007E-2</v>
      </c>
      <c r="BC15" s="27">
        <v>0.11006000000000001</v>
      </c>
      <c r="BD15" s="27">
        <v>0.37375000000000003</v>
      </c>
      <c r="BE15" s="27">
        <v>0.68989</v>
      </c>
      <c r="BF15" s="27">
        <v>1.686E-2</v>
      </c>
      <c r="BG15" s="27">
        <v>0.38244</v>
      </c>
      <c r="BH15" s="19">
        <v>0.38893</v>
      </c>
      <c r="BI15" s="27">
        <v>1.8329999999999999E-2</v>
      </c>
      <c r="BJ15" s="27">
        <v>0.23513999999999999</v>
      </c>
      <c r="BK15" s="27">
        <v>0.12959999999999999</v>
      </c>
      <c r="BL15" s="19">
        <v>0.24346000000000001</v>
      </c>
      <c r="BM15" s="27">
        <v>3.3999999999999998E-3</v>
      </c>
      <c r="BN15" s="27">
        <v>1.489E-2</v>
      </c>
      <c r="BO15" s="27">
        <v>0.11068</v>
      </c>
      <c r="BP15" s="27">
        <v>6.2010000000000003E-2</v>
      </c>
      <c r="BQ15" s="27">
        <v>4.8999999999999998E-4</v>
      </c>
      <c r="BR15" s="19">
        <v>7.2980000000000003E-2</v>
      </c>
      <c r="BS15" s="27">
        <v>1.3669500000000001</v>
      </c>
      <c r="BT15" s="27">
        <v>0.24263000000000001</v>
      </c>
      <c r="BU15" s="27">
        <v>1.1199999999999999E-3</v>
      </c>
      <c r="BV15" s="27">
        <v>0.12016</v>
      </c>
      <c r="BW15" s="27">
        <v>5.2240000000000002E-2</v>
      </c>
      <c r="BX15" s="19">
        <v>9.1202699999999997</v>
      </c>
      <c r="BY15" s="19">
        <v>8.3382299999999994</v>
      </c>
      <c r="BZ15" s="27">
        <v>7.6000000000000004E-4</v>
      </c>
      <c r="CA15" s="27">
        <v>2.7E-4</v>
      </c>
      <c r="CB15" s="27">
        <v>1.9949999999999999E-2</v>
      </c>
      <c r="CC15" s="27">
        <v>0.33562999999999998</v>
      </c>
      <c r="CD15" s="27">
        <v>4.8719999999999999E-2</v>
      </c>
      <c r="CE15" s="27">
        <v>0.32773000000000002</v>
      </c>
      <c r="CF15" s="27">
        <v>0.26519999999999999</v>
      </c>
      <c r="CG15" s="27">
        <v>0.14437</v>
      </c>
      <c r="CH15" s="27">
        <v>6.0999999999999997E-4</v>
      </c>
      <c r="CI15" s="27">
        <v>1.1610000000000001E-2</v>
      </c>
      <c r="CJ15" s="27">
        <v>1.2099999999999999E-3</v>
      </c>
      <c r="CK15" s="27">
        <v>1.7430000000000001E-2</v>
      </c>
      <c r="CL15" s="27">
        <v>4.02E-2</v>
      </c>
      <c r="CM15" s="27">
        <v>1.848E-2</v>
      </c>
      <c r="CN15" s="27">
        <v>4.0599999999999997E-2</v>
      </c>
      <c r="CO15" s="27">
        <v>1.3639999999999999E-2</v>
      </c>
      <c r="CP15" s="27">
        <v>1.865E-2</v>
      </c>
      <c r="CQ15" s="27">
        <v>0.11133999999999999</v>
      </c>
      <c r="CR15" s="27">
        <v>3.2000000000000003E-4</v>
      </c>
      <c r="CS15" s="27">
        <v>1.8350000000000002E-2</v>
      </c>
      <c r="CT15" s="27">
        <v>1.9040000000000001E-2</v>
      </c>
      <c r="CU15" s="27">
        <v>2.3700000000000001E-3</v>
      </c>
      <c r="CV15" s="27">
        <v>6.0600000000000003E-3</v>
      </c>
      <c r="CW15" s="27">
        <v>1.584E-2</v>
      </c>
      <c r="CX15" s="27">
        <v>3.9530000000000003E-2</v>
      </c>
      <c r="CY15" s="27">
        <v>2.5500000000000002E-3</v>
      </c>
      <c r="CZ15" s="27">
        <v>1.10951</v>
      </c>
      <c r="DA15" s="27">
        <v>6.3499999999999997E-3</v>
      </c>
      <c r="DB15" s="27">
        <v>4.1200000000000004E-3</v>
      </c>
      <c r="DC15" s="27">
        <v>0.28421000000000002</v>
      </c>
      <c r="DD15" s="1">
        <f t="shared" si="1"/>
        <v>75.386469999999989</v>
      </c>
    </row>
    <row r="17" spans="1:107" x14ac:dyDescent="0.15">
      <c r="A17" s="19" t="s">
        <v>289</v>
      </c>
      <c r="B17">
        <f>B3/84.5</f>
        <v>5.3279881656804737E-2</v>
      </c>
      <c r="C17" s="1">
        <f t="shared" ref="C17:BN17" si="2">C3/84.5</f>
        <v>2.8811005917159765E-2</v>
      </c>
      <c r="D17" s="1">
        <f t="shared" si="2"/>
        <v>5.777573964497041E-2</v>
      </c>
      <c r="E17" s="1">
        <f t="shared" si="2"/>
        <v>3.1753846153846155E-3</v>
      </c>
      <c r="F17" s="1">
        <f t="shared" si="2"/>
        <v>3.3215502958579876E-2</v>
      </c>
      <c r="G17" s="1">
        <f t="shared" si="2"/>
        <v>4.1485680473372782E-2</v>
      </c>
      <c r="H17" s="1">
        <f t="shared" si="2"/>
        <v>6.6223550295857983E-2</v>
      </c>
      <c r="I17" s="1">
        <f t="shared" si="2"/>
        <v>5.9159763313609468E-4</v>
      </c>
      <c r="J17" s="1">
        <f t="shared" si="2"/>
        <v>5.9171597633136095E-4</v>
      </c>
      <c r="K17" s="1">
        <f t="shared" si="2"/>
        <v>4.8639053254437867E-5</v>
      </c>
      <c r="L17" s="1">
        <f t="shared" si="2"/>
        <v>1.7340828402366863E-3</v>
      </c>
      <c r="M17" s="1">
        <f t="shared" si="2"/>
        <v>4.7004260355029588E-2</v>
      </c>
      <c r="N17" s="1">
        <f t="shared" si="2"/>
        <v>3.7148757396449704E-2</v>
      </c>
      <c r="O17" s="1">
        <f t="shared" si="2"/>
        <v>3.0071005917159762E-4</v>
      </c>
      <c r="P17" s="1">
        <f t="shared" si="2"/>
        <v>3.5860355029585802E-3</v>
      </c>
      <c r="Q17" s="1">
        <f t="shared" si="2"/>
        <v>1.7994201183431952E-2</v>
      </c>
      <c r="R17" s="1">
        <f t="shared" si="2"/>
        <v>1.3955384615384616E-2</v>
      </c>
      <c r="S17" s="1">
        <f t="shared" si="2"/>
        <v>6.5017751479289944E-4</v>
      </c>
      <c r="T17" s="1">
        <f t="shared" si="2"/>
        <v>2.2473372781065088E-4</v>
      </c>
      <c r="U17" s="1">
        <f t="shared" si="2"/>
        <v>3.0627218934911241E-4</v>
      </c>
      <c r="V17" s="1">
        <f t="shared" si="2"/>
        <v>4.0944378698224851E-3</v>
      </c>
      <c r="W17" s="1">
        <f t="shared" si="2"/>
        <v>2.5266272189349113E-4</v>
      </c>
      <c r="X17" s="1">
        <f t="shared" si="2"/>
        <v>2.0686390532544376E-4</v>
      </c>
      <c r="Y17" s="1">
        <f t="shared" si="2"/>
        <v>4.3218934911242601E-4</v>
      </c>
      <c r="Z17" s="1">
        <f t="shared" si="2"/>
        <v>3.2307692307692308E-5</v>
      </c>
      <c r="AA17" s="1">
        <f t="shared" si="2"/>
        <v>3.5001183431952665E-3</v>
      </c>
      <c r="AB17" s="1">
        <f t="shared" si="2"/>
        <v>1.9448520710059172E-3</v>
      </c>
      <c r="AC17" s="1">
        <f t="shared" si="2"/>
        <v>1.1035502958579881E-3</v>
      </c>
      <c r="AD17" s="1">
        <f t="shared" si="2"/>
        <v>5.8106508875739651E-5</v>
      </c>
      <c r="AE17" s="1">
        <f t="shared" si="2"/>
        <v>8.6757396449704143E-4</v>
      </c>
      <c r="AF17" s="1">
        <f t="shared" si="2"/>
        <v>6.7563195266272191E-2</v>
      </c>
      <c r="AG17" s="1">
        <f t="shared" si="2"/>
        <v>7.0545562130177519E-3</v>
      </c>
      <c r="AH17" s="1">
        <f t="shared" si="2"/>
        <v>3.0525207100591718E-2</v>
      </c>
      <c r="AI17" s="1">
        <f t="shared" si="2"/>
        <v>8.490414201183431E-3</v>
      </c>
      <c r="AJ17" s="1">
        <f t="shared" si="2"/>
        <v>5.2745562130177516E-3</v>
      </c>
      <c r="AK17" s="1">
        <f t="shared" si="2"/>
        <v>2.4766863905325443E-3</v>
      </c>
      <c r="AL17" s="1">
        <f t="shared" si="2"/>
        <v>6.5249704142011826E-3</v>
      </c>
      <c r="AM17" s="1">
        <f t="shared" si="2"/>
        <v>4.6112426035502955E-3</v>
      </c>
      <c r="AN17" s="1">
        <f t="shared" si="2"/>
        <v>1.0071005917159764E-4</v>
      </c>
      <c r="AO17" s="1">
        <f t="shared" si="2"/>
        <v>1.969230769230769E-4</v>
      </c>
      <c r="AP17" s="1">
        <f t="shared" si="2"/>
        <v>7.2286390532544384E-3</v>
      </c>
      <c r="AQ17" s="1">
        <f t="shared" si="2"/>
        <v>2.0576331360946747E-3</v>
      </c>
      <c r="AR17" s="1">
        <f t="shared" si="2"/>
        <v>1.1188165680473374E-3</v>
      </c>
      <c r="AS17" s="1">
        <f t="shared" si="2"/>
        <v>9.7384615384615392E-4</v>
      </c>
      <c r="AT17" s="1">
        <f t="shared" si="2"/>
        <v>4.2824852071005918E-3</v>
      </c>
      <c r="AU17" s="1">
        <f t="shared" si="2"/>
        <v>2.3190532544378698E-3</v>
      </c>
      <c r="AV17" s="1">
        <f t="shared" si="2"/>
        <v>1.503656804733728E-2</v>
      </c>
      <c r="AW17" s="1">
        <f t="shared" si="2"/>
        <v>3.9526627218934912E-5</v>
      </c>
      <c r="AX17" s="1">
        <f t="shared" si="2"/>
        <v>2.3220118343195268E-3</v>
      </c>
      <c r="AY17" s="1">
        <f t="shared" si="2"/>
        <v>4.9585798816568049E-5</v>
      </c>
      <c r="AZ17" s="1">
        <f t="shared" si="2"/>
        <v>1.7082840236686391E-3</v>
      </c>
      <c r="BA17" s="1">
        <f t="shared" si="2"/>
        <v>7.1786982248520711E-4</v>
      </c>
      <c r="BB17" s="1">
        <f t="shared" si="2"/>
        <v>2.2563313609467455E-3</v>
      </c>
      <c r="BC17" s="1">
        <f t="shared" si="2"/>
        <v>1.282130177514793E-3</v>
      </c>
      <c r="BD17" s="1">
        <f t="shared" si="2"/>
        <v>1.5955857988165682E-2</v>
      </c>
      <c r="BE17" s="1">
        <f t="shared" si="2"/>
        <v>1.3702130177514793E-2</v>
      </c>
      <c r="BF17" s="1">
        <f t="shared" si="2"/>
        <v>5.133727810650888E-4</v>
      </c>
      <c r="BG17" s="1">
        <f t="shared" si="2"/>
        <v>4.4913609467455628E-3</v>
      </c>
      <c r="BH17" s="1">
        <f t="shared" si="2"/>
        <v>1.9125443786982249E-3</v>
      </c>
      <c r="BI17" s="1">
        <f t="shared" si="2"/>
        <v>5.6934911242603552E-4</v>
      </c>
      <c r="BJ17" s="1">
        <f t="shared" si="2"/>
        <v>2.1781065088757397E-3</v>
      </c>
      <c r="BK17" s="1">
        <f t="shared" si="2"/>
        <v>6.7326627218934915E-3</v>
      </c>
      <c r="BL17" s="1">
        <f t="shared" si="2"/>
        <v>2.7050887573964498E-3</v>
      </c>
      <c r="BM17" s="1">
        <f t="shared" si="2"/>
        <v>7.3372781065088761E-5</v>
      </c>
      <c r="BN17" s="1">
        <f t="shared" si="2"/>
        <v>2.6106508875739645E-4</v>
      </c>
      <c r="BO17" s="1">
        <f t="shared" ref="BO17:DC17" si="3">BO3/84.5</f>
        <v>9.7609467455621302E-4</v>
      </c>
      <c r="BP17" s="1">
        <f t="shared" si="3"/>
        <v>6.2177514792899412E-4</v>
      </c>
      <c r="BQ17" s="1">
        <f t="shared" si="3"/>
        <v>1.3183431952662722E-4</v>
      </c>
      <c r="BR17" s="1">
        <f t="shared" si="3"/>
        <v>2.0447337278106507E-3</v>
      </c>
      <c r="BS17" s="1">
        <f t="shared" si="3"/>
        <v>2.8967455621301777E-2</v>
      </c>
      <c r="BT17" s="1">
        <f t="shared" si="3"/>
        <v>4.917514792899408E-3</v>
      </c>
      <c r="BU17" s="1">
        <f t="shared" si="3"/>
        <v>3.2899408284023667E-5</v>
      </c>
      <c r="BV17" s="1">
        <f t="shared" si="3"/>
        <v>1.6710059171597632E-3</v>
      </c>
      <c r="BW17" s="1">
        <f t="shared" si="3"/>
        <v>5.6011834319526623E-4</v>
      </c>
      <c r="BX17" s="1">
        <f t="shared" si="3"/>
        <v>7.4971479289940829E-2</v>
      </c>
      <c r="BY17" s="1">
        <f t="shared" si="3"/>
        <v>0.16347053254437868</v>
      </c>
      <c r="BZ17" s="1">
        <f t="shared" si="3"/>
        <v>2.2366863905325443E-5</v>
      </c>
      <c r="CA17" s="1">
        <f t="shared" si="3"/>
        <v>0</v>
      </c>
      <c r="CB17" s="1">
        <f t="shared" si="3"/>
        <v>3.7017751479289946E-4</v>
      </c>
      <c r="CC17" s="1">
        <f t="shared" si="3"/>
        <v>1.3259408284023668E-2</v>
      </c>
      <c r="CD17" s="1">
        <f t="shared" si="3"/>
        <v>8.8781065088757403E-4</v>
      </c>
      <c r="CE17" s="1">
        <f t="shared" si="3"/>
        <v>1.6028994082840236E-2</v>
      </c>
      <c r="CF17" s="1">
        <f t="shared" si="3"/>
        <v>1.273680473372781E-2</v>
      </c>
      <c r="CG17" s="1">
        <f t="shared" si="3"/>
        <v>2.6044970414201185E-3</v>
      </c>
      <c r="CH17" s="1">
        <f t="shared" si="3"/>
        <v>2.8875739644970414E-5</v>
      </c>
      <c r="CI17" s="1">
        <f t="shared" si="3"/>
        <v>3.90887573964497E-4</v>
      </c>
      <c r="CJ17" s="1">
        <f t="shared" si="3"/>
        <v>2.911242603550296E-5</v>
      </c>
      <c r="CK17" s="1">
        <f t="shared" si="3"/>
        <v>6.5443786982248521E-4</v>
      </c>
      <c r="CL17" s="1">
        <f t="shared" si="3"/>
        <v>1.8951479289940829E-3</v>
      </c>
      <c r="CM17" s="1">
        <f t="shared" si="3"/>
        <v>8.7195266272189348E-4</v>
      </c>
      <c r="CN17" s="1">
        <f t="shared" si="3"/>
        <v>7.0508875739644968E-4</v>
      </c>
      <c r="CO17" s="1">
        <f t="shared" si="3"/>
        <v>7.0508875739644968E-4</v>
      </c>
      <c r="CP17" s="1">
        <f t="shared" si="3"/>
        <v>8.8544378698224855E-4</v>
      </c>
      <c r="CQ17" s="1">
        <f t="shared" si="3"/>
        <v>3.9418934911242603E-3</v>
      </c>
      <c r="CR17" s="1">
        <f t="shared" si="3"/>
        <v>1.8106508875739645E-5</v>
      </c>
      <c r="CS17" s="1">
        <f t="shared" si="3"/>
        <v>4.3928994082840237E-4</v>
      </c>
      <c r="CT17" s="1">
        <f t="shared" si="3"/>
        <v>6.0556213017751485E-4</v>
      </c>
      <c r="CU17" s="1">
        <f t="shared" si="3"/>
        <v>9.2544378698224865E-5</v>
      </c>
      <c r="CV17" s="1">
        <f t="shared" si="3"/>
        <v>1.3337278106508876E-4</v>
      </c>
      <c r="CW17" s="1">
        <f t="shared" si="3"/>
        <v>4.6674556213017755E-4</v>
      </c>
      <c r="CX17" s="1">
        <f t="shared" si="3"/>
        <v>9.2213017751479297E-4</v>
      </c>
      <c r="CY17" s="1">
        <f t="shared" si="3"/>
        <v>5.3846153846153847E-5</v>
      </c>
      <c r="CZ17" s="1">
        <f t="shared" si="3"/>
        <v>1.5125443786982249E-2</v>
      </c>
      <c r="DA17" s="1">
        <f t="shared" si="3"/>
        <v>7.2071005917159769E-5</v>
      </c>
      <c r="DB17" s="1">
        <f t="shared" si="3"/>
        <v>8.8520710059171589E-5</v>
      </c>
      <c r="DC17" s="1">
        <f t="shared" si="3"/>
        <v>4.2416568047337283E-3</v>
      </c>
    </row>
    <row r="18" spans="1:107" x14ac:dyDescent="0.15">
      <c r="A18" s="19" t="s">
        <v>290</v>
      </c>
      <c r="B18">
        <f>B4/96.76</f>
        <v>5.9335159156676309E-2</v>
      </c>
      <c r="C18" s="1">
        <f t="shared" ref="C18:BN18" si="4">C4/96.76</f>
        <v>2.5639107069036791E-2</v>
      </c>
      <c r="D18" s="1">
        <f t="shared" si="4"/>
        <v>4.1040099214551463E-2</v>
      </c>
      <c r="E18" s="1">
        <f t="shared" si="4"/>
        <v>2.6499586606035554E-3</v>
      </c>
      <c r="F18" s="1">
        <f t="shared" si="4"/>
        <v>3.9748449772633317E-2</v>
      </c>
      <c r="G18" s="1">
        <f t="shared" si="4"/>
        <v>4.6683546920214966E-2</v>
      </c>
      <c r="H18" s="1">
        <f t="shared" si="4"/>
        <v>5.1033381562629182E-2</v>
      </c>
      <c r="I18" s="1">
        <f t="shared" si="4"/>
        <v>4.0667631252583715E-4</v>
      </c>
      <c r="J18" s="1">
        <f t="shared" si="4"/>
        <v>1.2354278627532036E-3</v>
      </c>
      <c r="K18" s="1">
        <f t="shared" si="4"/>
        <v>0</v>
      </c>
      <c r="L18" s="1">
        <f t="shared" si="4"/>
        <v>1.6256717651922281E-3</v>
      </c>
      <c r="M18" s="1">
        <f t="shared" si="4"/>
        <v>0.10121723852831747</v>
      </c>
      <c r="N18" s="1">
        <f t="shared" si="4"/>
        <v>8.8506510954940054E-2</v>
      </c>
      <c r="O18" s="1">
        <f t="shared" si="4"/>
        <v>3.4477056634973127E-4</v>
      </c>
      <c r="P18" s="1">
        <f t="shared" si="4"/>
        <v>3.4995866060355514E-3</v>
      </c>
      <c r="Q18" s="1">
        <f t="shared" si="4"/>
        <v>1.2885076477883423E-2</v>
      </c>
      <c r="R18" s="1">
        <f t="shared" si="4"/>
        <v>2.8982017362546506E-3</v>
      </c>
      <c r="S18" s="1">
        <f t="shared" si="4"/>
        <v>4.2713931376601896E-4</v>
      </c>
      <c r="T18" s="1">
        <f t="shared" si="4"/>
        <v>1.6783794956593635E-4</v>
      </c>
      <c r="U18" s="1">
        <f t="shared" si="4"/>
        <v>4.775733774286895E-4</v>
      </c>
      <c r="V18" s="1">
        <f t="shared" si="4"/>
        <v>3.71641174038859E-3</v>
      </c>
      <c r="W18" s="1">
        <f t="shared" si="4"/>
        <v>1.3579991732120712E-4</v>
      </c>
      <c r="X18" s="1">
        <f t="shared" si="4"/>
        <v>4.7798677139313764E-4</v>
      </c>
      <c r="Y18" s="1">
        <f t="shared" si="4"/>
        <v>3.7980570483670933E-4</v>
      </c>
      <c r="Z18" s="1">
        <f t="shared" si="4"/>
        <v>3.3174865646961553E-5</v>
      </c>
      <c r="AA18" s="1">
        <f t="shared" si="4"/>
        <v>2.9316866473749481E-3</v>
      </c>
      <c r="AB18" s="1">
        <f t="shared" si="4"/>
        <v>6.303741215378255E-3</v>
      </c>
      <c r="AC18" s="1">
        <f t="shared" si="4"/>
        <v>9.9741628772219925E-4</v>
      </c>
      <c r="AD18" s="1">
        <f t="shared" si="4"/>
        <v>5.0537412153782553E-5</v>
      </c>
      <c r="AE18" s="1">
        <f t="shared" si="4"/>
        <v>4.5535345183960314E-4</v>
      </c>
      <c r="AF18" s="1">
        <f t="shared" si="4"/>
        <v>6.4632596114096733E-2</v>
      </c>
      <c r="AG18" s="1">
        <f t="shared" si="4"/>
        <v>8.4336502687060756E-3</v>
      </c>
      <c r="AH18" s="1">
        <f t="shared" si="4"/>
        <v>1.9434890450599419E-2</v>
      </c>
      <c r="AI18" s="1">
        <f t="shared" si="4"/>
        <v>5.1470649028524176E-3</v>
      </c>
      <c r="AJ18" s="1">
        <f t="shared" si="4"/>
        <v>3.1646341463414632E-3</v>
      </c>
      <c r="AK18" s="1">
        <f t="shared" si="4"/>
        <v>2.5682100041339393E-3</v>
      </c>
      <c r="AL18" s="1">
        <f t="shared" si="4"/>
        <v>5.8186233980983878E-3</v>
      </c>
      <c r="AM18" s="1">
        <f t="shared" si="4"/>
        <v>2.9926622571310457E-3</v>
      </c>
      <c r="AN18" s="1">
        <f t="shared" si="4"/>
        <v>6.1182306738321617E-5</v>
      </c>
      <c r="AO18" s="1">
        <f t="shared" si="4"/>
        <v>2.4007854485324514E-4</v>
      </c>
      <c r="AP18" s="1">
        <f t="shared" si="4"/>
        <v>4.1501653575857786E-3</v>
      </c>
      <c r="AQ18" s="1">
        <f t="shared" si="4"/>
        <v>1.1753823894171144E-3</v>
      </c>
      <c r="AR18" s="1">
        <f t="shared" si="4"/>
        <v>5.5250103348491108E-4</v>
      </c>
      <c r="AS18" s="1">
        <f t="shared" si="4"/>
        <v>7.0504340636626706E-4</v>
      </c>
      <c r="AT18" s="1">
        <f t="shared" si="4"/>
        <v>2.8434270359652745E-3</v>
      </c>
      <c r="AU18" s="1">
        <f t="shared" si="4"/>
        <v>1.5506407606448946E-3</v>
      </c>
      <c r="AV18" s="1">
        <f t="shared" si="4"/>
        <v>1.2438817693261679E-2</v>
      </c>
      <c r="AW18" s="1">
        <f t="shared" si="4"/>
        <v>4.3406366267052499E-5</v>
      </c>
      <c r="AX18" s="1">
        <f t="shared" si="4"/>
        <v>2.7691194708557255E-3</v>
      </c>
      <c r="AY18" s="1">
        <f t="shared" si="4"/>
        <v>3.3484911120297637E-5</v>
      </c>
      <c r="AZ18" s="1">
        <f t="shared" si="4"/>
        <v>2.5762711864406778E-3</v>
      </c>
      <c r="BA18" s="1">
        <f t="shared" si="4"/>
        <v>6.7548573790822647E-4</v>
      </c>
      <c r="BB18" s="1">
        <f t="shared" si="4"/>
        <v>2.847560975609756E-3</v>
      </c>
      <c r="BC18" s="1">
        <f t="shared" si="4"/>
        <v>1.2731500620090945E-3</v>
      </c>
      <c r="BD18" s="1">
        <f t="shared" si="4"/>
        <v>1.2218582058701941E-2</v>
      </c>
      <c r="BE18" s="1">
        <f t="shared" si="4"/>
        <v>1.3330921868540719E-2</v>
      </c>
      <c r="BF18" s="1">
        <f t="shared" si="4"/>
        <v>4.79226953286482E-4</v>
      </c>
      <c r="BG18" s="1">
        <f t="shared" si="4"/>
        <v>6.0600454733360882E-3</v>
      </c>
      <c r="BH18" s="1">
        <f t="shared" si="4"/>
        <v>1.1192641587432822E-3</v>
      </c>
      <c r="BI18" s="1">
        <f t="shared" si="4"/>
        <v>4.4501860272840016E-4</v>
      </c>
      <c r="BJ18" s="1">
        <f t="shared" si="4"/>
        <v>3.3893137660190161E-3</v>
      </c>
      <c r="BK18" s="1">
        <f t="shared" si="4"/>
        <v>4.9268292682926821E-3</v>
      </c>
      <c r="BL18" s="1">
        <f t="shared" si="4"/>
        <v>2.9560768912773872E-3</v>
      </c>
      <c r="BM18" s="1">
        <f t="shared" si="4"/>
        <v>4.4853245142620917E-5</v>
      </c>
      <c r="BN18" s="1">
        <f t="shared" si="4"/>
        <v>3.0580818520049608E-4</v>
      </c>
      <c r="BO18" s="1">
        <f t="shared" ref="BO18:DC18" si="5">BO4/96.76</f>
        <v>1.6864406779661014E-3</v>
      </c>
      <c r="BP18" s="1">
        <f t="shared" si="5"/>
        <v>1.0684167011161636E-3</v>
      </c>
      <c r="BQ18" s="1">
        <f t="shared" si="5"/>
        <v>8.5262505167424559E-5</v>
      </c>
      <c r="BR18" s="1">
        <f t="shared" si="5"/>
        <v>1.8121124431583297E-3</v>
      </c>
      <c r="BS18" s="1">
        <f t="shared" si="5"/>
        <v>3.0285345183960314E-2</v>
      </c>
      <c r="BT18" s="1">
        <f t="shared" si="5"/>
        <v>5.4749896651508888E-3</v>
      </c>
      <c r="BU18" s="1">
        <f t="shared" si="5"/>
        <v>2.6663910706903677E-5</v>
      </c>
      <c r="BV18" s="1">
        <f t="shared" si="5"/>
        <v>9.9638280281107877E-4</v>
      </c>
      <c r="BW18" s="1">
        <f t="shared" si="5"/>
        <v>8.8817693261678378E-4</v>
      </c>
      <c r="BX18" s="1">
        <f t="shared" si="5"/>
        <v>6.6065522943365027E-2</v>
      </c>
      <c r="BY18" s="1">
        <f t="shared" si="5"/>
        <v>0.14437319140140553</v>
      </c>
      <c r="BZ18" s="1">
        <f t="shared" si="5"/>
        <v>1.9222819346837536E-5</v>
      </c>
      <c r="CA18" s="1">
        <f t="shared" si="5"/>
        <v>0</v>
      </c>
      <c r="CB18" s="1">
        <f t="shared" si="5"/>
        <v>4.3282348077718064E-4</v>
      </c>
      <c r="CC18" s="1">
        <f t="shared" si="5"/>
        <v>9.9908019842910277E-3</v>
      </c>
      <c r="CD18" s="1">
        <f t="shared" si="5"/>
        <v>7.3718478710210831E-4</v>
      </c>
      <c r="CE18" s="1">
        <f t="shared" si="5"/>
        <v>1.2724266225713104E-2</v>
      </c>
      <c r="CF18" s="1">
        <f t="shared" si="5"/>
        <v>9.8125258371227764E-3</v>
      </c>
      <c r="CG18" s="1">
        <f t="shared" si="5"/>
        <v>3.144481190574617E-3</v>
      </c>
      <c r="CH18" s="1">
        <f t="shared" si="5"/>
        <v>4.4026457213724673E-5</v>
      </c>
      <c r="CI18" s="1">
        <f t="shared" si="5"/>
        <v>2.8606862339809839E-4</v>
      </c>
      <c r="CJ18" s="1">
        <f t="shared" si="5"/>
        <v>2.6147168251343531E-5</v>
      </c>
      <c r="CK18" s="1">
        <f t="shared" si="5"/>
        <v>4.9700289375775115E-4</v>
      </c>
      <c r="CL18" s="1">
        <f t="shared" si="5"/>
        <v>1.5014468788755683E-3</v>
      </c>
      <c r="CM18" s="1">
        <f t="shared" si="5"/>
        <v>7.0214964861513014E-4</v>
      </c>
      <c r="CN18" s="1">
        <f t="shared" si="5"/>
        <v>8.0343116990491941E-4</v>
      </c>
      <c r="CO18" s="1">
        <f t="shared" si="5"/>
        <v>5.7358412567176512E-4</v>
      </c>
      <c r="CP18" s="1">
        <f t="shared" si="5"/>
        <v>6.3362959900785452E-4</v>
      </c>
      <c r="CQ18" s="1">
        <f t="shared" si="5"/>
        <v>4.1013848697809005E-3</v>
      </c>
      <c r="CR18" s="1">
        <f t="shared" si="5"/>
        <v>1.7465894997933031E-5</v>
      </c>
      <c r="CS18" s="1">
        <f t="shared" si="5"/>
        <v>6.9274493592393549E-4</v>
      </c>
      <c r="CT18" s="1">
        <f t="shared" si="5"/>
        <v>5.7265398925175691E-4</v>
      </c>
      <c r="CU18" s="1">
        <f t="shared" si="5"/>
        <v>4.268292682926829E-5</v>
      </c>
      <c r="CV18" s="1">
        <f t="shared" si="5"/>
        <v>1.4820173625465068E-4</v>
      </c>
      <c r="CW18" s="1">
        <f t="shared" si="5"/>
        <v>4.4026457213724676E-4</v>
      </c>
      <c r="CX18" s="1">
        <f t="shared" si="5"/>
        <v>6.7827614716825123E-4</v>
      </c>
      <c r="CY18" s="1">
        <f t="shared" si="5"/>
        <v>3.3071517155849525E-5</v>
      </c>
      <c r="CZ18" s="1">
        <f t="shared" si="5"/>
        <v>8.4638280281107894E-3</v>
      </c>
      <c r="DA18" s="1">
        <f t="shared" si="5"/>
        <v>4.4646548160396854E-5</v>
      </c>
      <c r="DB18" s="1">
        <f t="shared" si="5"/>
        <v>5.9528730880529143E-5</v>
      </c>
      <c r="DC18" s="1">
        <f t="shared" si="5"/>
        <v>3.327614716825134E-3</v>
      </c>
    </row>
    <row r="19" spans="1:107" x14ac:dyDescent="0.15">
      <c r="A19" s="19" t="s">
        <v>291</v>
      </c>
      <c r="B19">
        <f>B5/73.4</f>
        <v>9.7821934604904626E-2</v>
      </c>
      <c r="C19" s="1">
        <f t="shared" ref="C19:BN19" si="6">C5/73.4</f>
        <v>2.1282425068119889E-2</v>
      </c>
      <c r="D19" s="1">
        <f t="shared" si="6"/>
        <v>4.9057220708446862E-2</v>
      </c>
      <c r="E19" s="1">
        <f t="shared" si="6"/>
        <v>5.0081743869209803E-4</v>
      </c>
      <c r="F19" s="1">
        <f t="shared" si="6"/>
        <v>3.1987057220708444E-2</v>
      </c>
      <c r="G19" s="1">
        <f t="shared" si="6"/>
        <v>3.5678882833787465E-2</v>
      </c>
      <c r="H19" s="1">
        <f t="shared" si="6"/>
        <v>4.919427792915531E-2</v>
      </c>
      <c r="I19" s="1">
        <f t="shared" si="6"/>
        <v>8.6989100817438686E-4</v>
      </c>
      <c r="J19" s="1">
        <f t="shared" si="6"/>
        <v>0</v>
      </c>
      <c r="K19" s="1">
        <f t="shared" si="6"/>
        <v>0</v>
      </c>
      <c r="L19" s="1">
        <f t="shared" si="6"/>
        <v>1.018801089918256E-3</v>
      </c>
      <c r="M19" s="1">
        <f t="shared" si="6"/>
        <v>6.9790054495912801E-2</v>
      </c>
      <c r="N19" s="1">
        <f t="shared" si="6"/>
        <v>4.5592915531335147E-2</v>
      </c>
      <c r="O19" s="1">
        <f t="shared" si="6"/>
        <v>2.8610354223433242E-4</v>
      </c>
      <c r="P19" s="1">
        <f t="shared" si="6"/>
        <v>4.3874659400544953E-3</v>
      </c>
      <c r="Q19" s="1">
        <f t="shared" si="6"/>
        <v>2.1024386920980926E-2</v>
      </c>
      <c r="R19" s="1">
        <f t="shared" si="6"/>
        <v>1.1287465940054493E-3</v>
      </c>
      <c r="S19" s="1">
        <f t="shared" si="6"/>
        <v>4.346049046321525E-4</v>
      </c>
      <c r="T19" s="1">
        <f t="shared" si="6"/>
        <v>2.5149863760217983E-4</v>
      </c>
      <c r="U19" s="1">
        <f t="shared" si="6"/>
        <v>7.277929155313351E-4</v>
      </c>
      <c r="V19" s="1">
        <f t="shared" si="6"/>
        <v>4.5316076294277929E-3</v>
      </c>
      <c r="W19" s="1">
        <f t="shared" si="6"/>
        <v>2.0817438692098092E-4</v>
      </c>
      <c r="X19" s="1">
        <f t="shared" si="6"/>
        <v>4.3787465940054495E-4</v>
      </c>
      <c r="Y19" s="1">
        <f t="shared" si="6"/>
        <v>3.2547683923705723E-4</v>
      </c>
      <c r="Z19" s="1">
        <f t="shared" si="6"/>
        <v>7.5204359673024511E-5</v>
      </c>
      <c r="AA19" s="1">
        <f t="shared" si="6"/>
        <v>3.6888283378746591E-3</v>
      </c>
      <c r="AB19" s="1">
        <f t="shared" si="6"/>
        <v>7.6904632152588548E-3</v>
      </c>
      <c r="AC19" s="1">
        <f t="shared" si="6"/>
        <v>1.2420980926430517E-3</v>
      </c>
      <c r="AD19" s="1">
        <f t="shared" si="6"/>
        <v>2.0299727520435964E-5</v>
      </c>
      <c r="AE19" s="1">
        <f t="shared" si="6"/>
        <v>3.5504087193460486E-4</v>
      </c>
      <c r="AF19" s="1">
        <f t="shared" si="6"/>
        <v>7.7464986376021797E-2</v>
      </c>
      <c r="AG19" s="1">
        <f t="shared" si="6"/>
        <v>8.830517711171661E-3</v>
      </c>
      <c r="AH19" s="1">
        <f t="shared" si="6"/>
        <v>1.4853542234332422E-2</v>
      </c>
      <c r="AI19" s="1">
        <f t="shared" si="6"/>
        <v>3.782288828337874E-3</v>
      </c>
      <c r="AJ19" s="1">
        <f t="shared" si="6"/>
        <v>2.9900544959128063E-3</v>
      </c>
      <c r="AK19" s="1">
        <f t="shared" si="6"/>
        <v>1.0271117166212533E-3</v>
      </c>
      <c r="AL19" s="1">
        <f t="shared" si="6"/>
        <v>6.0280653950953679E-3</v>
      </c>
      <c r="AM19" s="1">
        <f t="shared" si="6"/>
        <v>2.5668937329700269E-3</v>
      </c>
      <c r="AN19" s="1">
        <f t="shared" si="6"/>
        <v>8.8010899182561301E-5</v>
      </c>
      <c r="AO19" s="1">
        <f t="shared" si="6"/>
        <v>6.9346049046321525E-5</v>
      </c>
      <c r="AP19" s="1">
        <f t="shared" si="6"/>
        <v>3.2987738419618527E-3</v>
      </c>
      <c r="AQ19" s="1">
        <f t="shared" si="6"/>
        <v>6.9223433242506806E-4</v>
      </c>
      <c r="AR19" s="1">
        <f t="shared" si="6"/>
        <v>7.9891008174386917E-4</v>
      </c>
      <c r="AS19" s="1">
        <f t="shared" si="6"/>
        <v>9.4659400544959123E-4</v>
      </c>
      <c r="AT19" s="1">
        <f t="shared" si="6"/>
        <v>4.5995912806539507E-3</v>
      </c>
      <c r="AU19" s="1">
        <f t="shared" si="6"/>
        <v>1.1077656675749317E-3</v>
      </c>
      <c r="AV19" s="1">
        <f t="shared" si="6"/>
        <v>1.3557629427792914E-2</v>
      </c>
      <c r="AW19" s="1">
        <f t="shared" si="6"/>
        <v>1.4713896457765667E-5</v>
      </c>
      <c r="AX19" s="1">
        <f t="shared" si="6"/>
        <v>2.4709809264305176E-3</v>
      </c>
      <c r="AY19" s="1">
        <f t="shared" si="6"/>
        <v>4.7138964577656668E-5</v>
      </c>
      <c r="AZ19" s="1">
        <f t="shared" si="6"/>
        <v>1.5521798365122615E-3</v>
      </c>
      <c r="BA19" s="1">
        <f t="shared" si="6"/>
        <v>6.085831062670299E-4</v>
      </c>
      <c r="BB19" s="1">
        <f t="shared" si="6"/>
        <v>2.2756130790190735E-3</v>
      </c>
      <c r="BC19" s="1">
        <f t="shared" si="6"/>
        <v>1.3852861035422344E-3</v>
      </c>
      <c r="BD19" s="1">
        <f t="shared" si="6"/>
        <v>1.1216485013623977E-2</v>
      </c>
      <c r="BE19" s="1">
        <f t="shared" si="6"/>
        <v>1.8902997275204361E-2</v>
      </c>
      <c r="BF19" s="1">
        <f t="shared" si="6"/>
        <v>5.5054495912806541E-4</v>
      </c>
      <c r="BG19" s="1">
        <f t="shared" si="6"/>
        <v>4.4972752043596726E-3</v>
      </c>
      <c r="BH19" s="1">
        <f t="shared" si="6"/>
        <v>4.9177111716621246E-3</v>
      </c>
      <c r="BI19" s="1">
        <f t="shared" si="6"/>
        <v>3.7220708446866481E-4</v>
      </c>
      <c r="BJ19" s="1">
        <f t="shared" si="6"/>
        <v>1.6359673024523161E-3</v>
      </c>
      <c r="BK19" s="1">
        <f t="shared" si="6"/>
        <v>4.1426430517711166E-3</v>
      </c>
      <c r="BL19" s="1">
        <f t="shared" si="6"/>
        <v>3.7683923705722068E-3</v>
      </c>
      <c r="BM19" s="1">
        <f t="shared" si="6"/>
        <v>6.1580381471389636E-5</v>
      </c>
      <c r="BN19" s="1">
        <f t="shared" si="6"/>
        <v>2.3814713896457763E-4</v>
      </c>
      <c r="BO19" s="1">
        <f t="shared" ref="BO19:DC19" si="7">BO5/73.4</f>
        <v>1.1682561307901906E-3</v>
      </c>
      <c r="BP19" s="1">
        <f t="shared" si="7"/>
        <v>7.2615803814713895E-4</v>
      </c>
      <c r="BQ19" s="1">
        <f t="shared" si="7"/>
        <v>6.7711171662125327E-5</v>
      </c>
      <c r="BR19" s="1">
        <f t="shared" si="7"/>
        <v>1.7437329700272478E-3</v>
      </c>
      <c r="BS19" s="1">
        <f t="shared" si="7"/>
        <v>2.4698501362397818E-2</v>
      </c>
      <c r="BT19" s="1">
        <f t="shared" si="7"/>
        <v>4.9707084468664847E-3</v>
      </c>
      <c r="BU19" s="1">
        <f t="shared" si="7"/>
        <v>3.896457765667575E-5</v>
      </c>
      <c r="BV19" s="1">
        <f t="shared" si="7"/>
        <v>8.4128065395095363E-4</v>
      </c>
      <c r="BW19" s="1">
        <f t="shared" si="7"/>
        <v>6.3351498637602172E-4</v>
      </c>
      <c r="BX19" s="1">
        <f t="shared" si="7"/>
        <v>8.7253814713896441E-2</v>
      </c>
      <c r="BY19" s="1">
        <f t="shared" si="7"/>
        <v>0.16140381471389645</v>
      </c>
      <c r="BZ19" s="1">
        <f t="shared" si="7"/>
        <v>2.5613079019073566E-5</v>
      </c>
      <c r="CA19" s="1">
        <f t="shared" si="7"/>
        <v>3.1335149863760217E-6</v>
      </c>
      <c r="CB19" s="1">
        <f t="shared" si="7"/>
        <v>7.0613079019073567E-4</v>
      </c>
      <c r="CC19" s="1">
        <f t="shared" si="7"/>
        <v>9.7459128065395095E-3</v>
      </c>
      <c r="CD19" s="1">
        <f t="shared" si="7"/>
        <v>7.931880108991825E-4</v>
      </c>
      <c r="CE19" s="1">
        <f t="shared" si="7"/>
        <v>1.3284196185286102E-2</v>
      </c>
      <c r="CF19" s="1">
        <f t="shared" si="7"/>
        <v>1.0211035422343324E-2</v>
      </c>
      <c r="CG19" s="1">
        <f t="shared" si="7"/>
        <v>2.3042234332425067E-3</v>
      </c>
      <c r="CH19" s="1">
        <f t="shared" si="7"/>
        <v>5.2724795640326971E-5</v>
      </c>
      <c r="CI19" s="1">
        <f t="shared" si="7"/>
        <v>3.1253405994550402E-4</v>
      </c>
      <c r="CJ19" s="1">
        <f t="shared" si="7"/>
        <v>2.7111716621253405E-5</v>
      </c>
      <c r="CK19" s="1">
        <f t="shared" si="7"/>
        <v>5.0395095367847405E-4</v>
      </c>
      <c r="CL19" s="1">
        <f t="shared" si="7"/>
        <v>1.6167574931880107E-3</v>
      </c>
      <c r="CM19" s="1">
        <f t="shared" si="7"/>
        <v>7.129427792915531E-4</v>
      </c>
      <c r="CN19" s="1">
        <f t="shared" si="7"/>
        <v>7.4591280653950949E-4</v>
      </c>
      <c r="CO19" s="1">
        <f t="shared" si="7"/>
        <v>6.2847411444141681E-4</v>
      </c>
      <c r="CP19" s="1">
        <f t="shared" si="7"/>
        <v>6.8542234332425063E-4</v>
      </c>
      <c r="CQ19" s="1">
        <f t="shared" si="7"/>
        <v>4.7557220708446864E-3</v>
      </c>
      <c r="CR19" s="1">
        <f t="shared" si="7"/>
        <v>9.8092643051771119E-6</v>
      </c>
      <c r="CS19" s="1">
        <f t="shared" si="7"/>
        <v>1.0482288828337874E-3</v>
      </c>
      <c r="CT19" s="1">
        <f t="shared" si="7"/>
        <v>6.9645776566757485E-4</v>
      </c>
      <c r="CU19" s="1">
        <f t="shared" si="7"/>
        <v>7.7384196185286105E-5</v>
      </c>
      <c r="CV19" s="1">
        <f t="shared" si="7"/>
        <v>1.9114441416893732E-4</v>
      </c>
      <c r="CW19" s="1">
        <f t="shared" si="7"/>
        <v>5.76566757493188E-4</v>
      </c>
      <c r="CX19" s="1">
        <f t="shared" si="7"/>
        <v>8.1280653950953667E-4</v>
      </c>
      <c r="CY19" s="1">
        <f t="shared" si="7"/>
        <v>3.3787465940054491E-5</v>
      </c>
      <c r="CZ19" s="1">
        <f t="shared" si="7"/>
        <v>9.1765667574931886E-3</v>
      </c>
      <c r="DA19" s="1">
        <f t="shared" si="7"/>
        <v>1.2111716621253405E-4</v>
      </c>
      <c r="DB19" s="1">
        <f t="shared" si="7"/>
        <v>1.3583106267029972E-4</v>
      </c>
      <c r="DC19" s="1">
        <f t="shared" si="7"/>
        <v>5.0983651226158035E-3</v>
      </c>
    </row>
    <row r="20" spans="1:107" x14ac:dyDescent="0.15">
      <c r="A20" s="19" t="s">
        <v>292</v>
      </c>
      <c r="B20" s="1">
        <f>B6/77.6</f>
        <v>7.9862886597938151E-2</v>
      </c>
      <c r="C20" s="1">
        <f t="shared" ref="C20:BN20" si="8">C6/77.6</f>
        <v>1.4914690721649486E-2</v>
      </c>
      <c r="D20" s="1">
        <f t="shared" si="8"/>
        <v>4.6368685567010313E-2</v>
      </c>
      <c r="E20" s="1">
        <f t="shared" si="8"/>
        <v>4.2989690721649489E-4</v>
      </c>
      <c r="F20" s="1">
        <f t="shared" si="8"/>
        <v>5.2459020618556708E-2</v>
      </c>
      <c r="G20" s="1">
        <f t="shared" si="8"/>
        <v>4.5991108247422682E-2</v>
      </c>
      <c r="H20" s="1">
        <f t="shared" si="8"/>
        <v>3.2050515463917531E-2</v>
      </c>
      <c r="I20" s="1">
        <f t="shared" si="8"/>
        <v>7.1971649484536089E-4</v>
      </c>
      <c r="J20" s="1">
        <f t="shared" si="8"/>
        <v>0</v>
      </c>
      <c r="K20" s="1">
        <f t="shared" si="8"/>
        <v>8.9175257731958767E-5</v>
      </c>
      <c r="L20" s="1">
        <f t="shared" si="8"/>
        <v>8.9974226804123713E-4</v>
      </c>
      <c r="M20" s="1">
        <f t="shared" si="8"/>
        <v>0.10763234536082476</v>
      </c>
      <c r="N20" s="1">
        <f t="shared" si="8"/>
        <v>6.6812371134020623E-2</v>
      </c>
      <c r="O20" s="1">
        <f t="shared" si="8"/>
        <v>6.0103092783505164E-4</v>
      </c>
      <c r="P20" s="1">
        <f t="shared" si="8"/>
        <v>6.1440721649484538E-3</v>
      </c>
      <c r="Q20" s="1">
        <f t="shared" si="8"/>
        <v>1.1169716494845362E-2</v>
      </c>
      <c r="R20" s="1">
        <f t="shared" si="8"/>
        <v>4.6520618556701034E-4</v>
      </c>
      <c r="S20" s="1">
        <f t="shared" si="8"/>
        <v>2.9587628865979386E-4</v>
      </c>
      <c r="T20" s="1">
        <f t="shared" si="8"/>
        <v>1.9432989690721649E-4</v>
      </c>
      <c r="U20" s="1">
        <f t="shared" si="8"/>
        <v>7.2319587628865984E-4</v>
      </c>
      <c r="V20" s="1">
        <f t="shared" si="8"/>
        <v>3.7353092783505158E-3</v>
      </c>
      <c r="W20" s="1">
        <f t="shared" si="8"/>
        <v>6.4948453608247429E-5</v>
      </c>
      <c r="X20" s="1">
        <f t="shared" si="8"/>
        <v>2.6262886597938146E-4</v>
      </c>
      <c r="Y20" s="1">
        <f t="shared" si="8"/>
        <v>1.338917525773196E-4</v>
      </c>
      <c r="Z20" s="1">
        <f t="shared" si="8"/>
        <v>2.4613402061855671E-5</v>
      </c>
      <c r="AA20" s="1">
        <f t="shared" si="8"/>
        <v>2.6845360824742271E-3</v>
      </c>
      <c r="AB20" s="1">
        <f t="shared" si="8"/>
        <v>7.1280927835051548E-3</v>
      </c>
      <c r="AC20" s="1">
        <f t="shared" si="8"/>
        <v>1.0211340206185569E-3</v>
      </c>
      <c r="AD20" s="1">
        <f t="shared" si="8"/>
        <v>1.4948453608247425E-5</v>
      </c>
      <c r="AE20" s="1">
        <f t="shared" si="8"/>
        <v>2.1533505154639176E-4</v>
      </c>
      <c r="AF20" s="1">
        <f t="shared" si="8"/>
        <v>6.0632860824742278E-2</v>
      </c>
      <c r="AG20" s="1">
        <f t="shared" si="8"/>
        <v>7.2720360824742271E-3</v>
      </c>
      <c r="AH20" s="1">
        <f t="shared" si="8"/>
        <v>1.2056185567010309E-2</v>
      </c>
      <c r="AI20" s="1">
        <f t="shared" si="8"/>
        <v>2.2372422680412372E-3</v>
      </c>
      <c r="AJ20" s="1">
        <f t="shared" si="8"/>
        <v>2.4739690721649488E-3</v>
      </c>
      <c r="AK20" s="1">
        <f t="shared" si="8"/>
        <v>9.9716494845360844E-4</v>
      </c>
      <c r="AL20" s="1">
        <f t="shared" si="8"/>
        <v>3.2958762886597941E-3</v>
      </c>
      <c r="AM20" s="1">
        <f t="shared" si="8"/>
        <v>1.6094072164948455E-3</v>
      </c>
      <c r="AN20" s="1">
        <f t="shared" si="8"/>
        <v>8.4407216494845373E-5</v>
      </c>
      <c r="AO20" s="1">
        <f t="shared" si="8"/>
        <v>2.8518041237113404E-4</v>
      </c>
      <c r="AP20" s="1">
        <f t="shared" si="8"/>
        <v>2.0358247422680416E-3</v>
      </c>
      <c r="AQ20" s="1">
        <f t="shared" si="8"/>
        <v>9.1533505154639181E-4</v>
      </c>
      <c r="AR20" s="1">
        <f t="shared" si="8"/>
        <v>6.0670103092783502E-4</v>
      </c>
      <c r="AS20" s="1">
        <f t="shared" si="8"/>
        <v>7.7332474226804134E-4</v>
      </c>
      <c r="AT20" s="1">
        <f t="shared" si="8"/>
        <v>3.6286082474226806E-3</v>
      </c>
      <c r="AU20" s="1">
        <f t="shared" si="8"/>
        <v>7.7384020618556702E-4</v>
      </c>
      <c r="AV20" s="1">
        <f t="shared" si="8"/>
        <v>9.1556701030927837E-3</v>
      </c>
      <c r="AW20" s="1">
        <f t="shared" si="8"/>
        <v>2.1262886597938146E-5</v>
      </c>
      <c r="AX20" s="1">
        <f t="shared" si="8"/>
        <v>1.3668814432989691E-3</v>
      </c>
      <c r="AY20" s="1">
        <f t="shared" si="8"/>
        <v>4.4845360824742272E-5</v>
      </c>
      <c r="AZ20" s="1">
        <f t="shared" si="8"/>
        <v>1.5251288659793815E-3</v>
      </c>
      <c r="BA20" s="1">
        <f t="shared" si="8"/>
        <v>5.0360824742268044E-4</v>
      </c>
      <c r="BB20" s="1">
        <f t="shared" si="8"/>
        <v>1.9373711340206186E-3</v>
      </c>
      <c r="BC20" s="1">
        <f t="shared" si="8"/>
        <v>1.3259020618556702E-3</v>
      </c>
      <c r="BD20" s="1">
        <f t="shared" si="8"/>
        <v>1.026520618556701E-2</v>
      </c>
      <c r="BE20" s="1">
        <f t="shared" si="8"/>
        <v>1.3715592783505155E-2</v>
      </c>
      <c r="BF20" s="1">
        <f t="shared" si="8"/>
        <v>4.1945876288659802E-4</v>
      </c>
      <c r="BG20" s="1">
        <f t="shared" si="8"/>
        <v>4.3775773195876295E-3</v>
      </c>
      <c r="BH20" s="1">
        <f t="shared" si="8"/>
        <v>1.4631443298969073E-3</v>
      </c>
      <c r="BI20" s="1">
        <f t="shared" si="8"/>
        <v>2.7989690721649487E-4</v>
      </c>
      <c r="BJ20" s="1">
        <f t="shared" si="8"/>
        <v>1.6827319587628868E-3</v>
      </c>
      <c r="BK20" s="1">
        <f t="shared" si="8"/>
        <v>3.6302835051546397E-3</v>
      </c>
      <c r="BL20" s="1">
        <f t="shared" si="8"/>
        <v>3.226288659793815E-3</v>
      </c>
      <c r="BM20" s="1">
        <f t="shared" si="8"/>
        <v>2.7319587628865981E-5</v>
      </c>
      <c r="BN20" s="1">
        <f t="shared" si="8"/>
        <v>2.453608247422681E-4</v>
      </c>
      <c r="BO20" s="1">
        <f t="shared" ref="BO20:DC20" si="9">BO6/77.6</f>
        <v>1.0155927835051547E-3</v>
      </c>
      <c r="BP20" s="1">
        <f t="shared" si="9"/>
        <v>6.8505154639175259E-4</v>
      </c>
      <c r="BQ20" s="1">
        <f t="shared" si="9"/>
        <v>6.9587628865979388E-5</v>
      </c>
      <c r="BR20" s="1">
        <f t="shared" si="9"/>
        <v>1.3211340206185568E-3</v>
      </c>
      <c r="BS20" s="1">
        <f t="shared" si="9"/>
        <v>2.3756443298969074E-2</v>
      </c>
      <c r="BT20" s="1">
        <f t="shared" si="9"/>
        <v>5.5619845360824743E-3</v>
      </c>
      <c r="BU20" s="1">
        <f t="shared" si="9"/>
        <v>1.4175257731958765E-5</v>
      </c>
      <c r="BV20" s="1">
        <f t="shared" si="9"/>
        <v>7.7809278350515472E-4</v>
      </c>
      <c r="BW20" s="1">
        <f t="shared" si="9"/>
        <v>5.7435567010309283E-4</v>
      </c>
      <c r="BX20" s="1">
        <f t="shared" si="9"/>
        <v>9.1270618556701044E-2</v>
      </c>
      <c r="BY20" s="1">
        <f t="shared" si="9"/>
        <v>0.17013518041237113</v>
      </c>
      <c r="BZ20" s="1">
        <f t="shared" si="9"/>
        <v>1.3144329896907218E-5</v>
      </c>
      <c r="CA20" s="1">
        <f t="shared" si="9"/>
        <v>4.6391752577319592E-6</v>
      </c>
      <c r="CB20" s="1">
        <f t="shared" si="9"/>
        <v>3.2912371134020621E-4</v>
      </c>
      <c r="CC20" s="1">
        <f t="shared" si="9"/>
        <v>9.622551546391753E-3</v>
      </c>
      <c r="CD20" s="1">
        <f t="shared" si="9"/>
        <v>7.2603092783505164E-4</v>
      </c>
      <c r="CE20" s="1">
        <f t="shared" si="9"/>
        <v>1.2792654639175258E-2</v>
      </c>
      <c r="CF20" s="1">
        <f t="shared" si="9"/>
        <v>9.8954896907216504E-3</v>
      </c>
      <c r="CG20" s="1">
        <f t="shared" si="9"/>
        <v>2.5242268041237117E-3</v>
      </c>
      <c r="CH20" s="1">
        <f t="shared" si="9"/>
        <v>2.6288659793814435E-5</v>
      </c>
      <c r="CI20" s="1">
        <f t="shared" si="9"/>
        <v>2.7551546391752581E-4</v>
      </c>
      <c r="CJ20" s="1">
        <f t="shared" si="9"/>
        <v>2.1391752577319591E-5</v>
      </c>
      <c r="CK20" s="1">
        <f t="shared" si="9"/>
        <v>4.1082474226804126E-4</v>
      </c>
      <c r="CL20" s="1">
        <f t="shared" si="9"/>
        <v>1.2269329896907218E-3</v>
      </c>
      <c r="CM20" s="1">
        <f t="shared" si="9"/>
        <v>5.3659793814433E-4</v>
      </c>
      <c r="CN20" s="1">
        <f t="shared" si="9"/>
        <v>7.4574742268041243E-4</v>
      </c>
      <c r="CO20" s="1">
        <f t="shared" si="9"/>
        <v>4.7126288659793815E-4</v>
      </c>
      <c r="CP20" s="1">
        <f t="shared" si="9"/>
        <v>5.3930412371134022E-4</v>
      </c>
      <c r="CQ20" s="1">
        <f t="shared" si="9"/>
        <v>3.591881443298969E-3</v>
      </c>
      <c r="CR20" s="1">
        <f t="shared" si="9"/>
        <v>1.3917525773195878E-5</v>
      </c>
      <c r="CS20" s="1">
        <f t="shared" si="9"/>
        <v>6.0064432989690721E-4</v>
      </c>
      <c r="CT20" s="1">
        <f t="shared" si="9"/>
        <v>5.5773195876288658E-4</v>
      </c>
      <c r="CU20" s="1">
        <f t="shared" si="9"/>
        <v>7.216494845360825E-5</v>
      </c>
      <c r="CV20" s="1">
        <f t="shared" si="9"/>
        <v>1.4136597938144331E-4</v>
      </c>
      <c r="CW20" s="1">
        <f t="shared" si="9"/>
        <v>4.6211340206185576E-4</v>
      </c>
      <c r="CX20" s="1">
        <f t="shared" si="9"/>
        <v>1.0728092783505157E-3</v>
      </c>
      <c r="CY20" s="1">
        <f t="shared" si="9"/>
        <v>3.8273195876288663E-5</v>
      </c>
      <c r="CZ20" s="1">
        <f t="shared" si="9"/>
        <v>1.4571391752577321E-2</v>
      </c>
      <c r="DA20" s="1">
        <f t="shared" si="9"/>
        <v>1.0000000000000002E-4</v>
      </c>
      <c r="DB20" s="1">
        <f t="shared" si="9"/>
        <v>8.3376288659793818E-5</v>
      </c>
      <c r="DC20" s="1">
        <f t="shared" si="9"/>
        <v>4.7604381443298975E-3</v>
      </c>
    </row>
    <row r="21" spans="1:107" x14ac:dyDescent="0.15">
      <c r="A21" s="19" t="s">
        <v>293</v>
      </c>
      <c r="B21" s="1">
        <f>B7/88.4</f>
        <v>7.5335972850678723E-2</v>
      </c>
      <c r="C21" s="1">
        <f t="shared" ref="C21:BN21" si="10">C7/88.4</f>
        <v>1.1565610859728506E-2</v>
      </c>
      <c r="D21" s="1">
        <f t="shared" si="10"/>
        <v>4.2708371040723982E-2</v>
      </c>
      <c r="E21" s="1">
        <f t="shared" si="10"/>
        <v>4.3122171945701357E-4</v>
      </c>
      <c r="F21" s="1">
        <f t="shared" si="10"/>
        <v>4.7988235294117644E-2</v>
      </c>
      <c r="G21" s="1">
        <f t="shared" si="10"/>
        <v>4.8577828054298638E-2</v>
      </c>
      <c r="H21" s="1">
        <f t="shared" si="10"/>
        <v>2.7026131221719457E-2</v>
      </c>
      <c r="I21" s="1">
        <f t="shared" si="10"/>
        <v>5.4004524886877819E-4</v>
      </c>
      <c r="J21" s="1">
        <f t="shared" si="10"/>
        <v>2.7375565610859729E-4</v>
      </c>
      <c r="K21" s="1">
        <f t="shared" si="10"/>
        <v>6.1877828054298636E-5</v>
      </c>
      <c r="L21" s="1">
        <f t="shared" si="10"/>
        <v>9.0441176470588221E-4</v>
      </c>
      <c r="M21" s="1">
        <f t="shared" si="10"/>
        <v>0.12620633484162894</v>
      </c>
      <c r="N21" s="1">
        <f t="shared" si="10"/>
        <v>9.0815950226244349E-2</v>
      </c>
      <c r="O21" s="1">
        <f t="shared" si="10"/>
        <v>4.1097285067873303E-4</v>
      </c>
      <c r="P21" s="1">
        <f t="shared" si="10"/>
        <v>3.3208144796380086E-3</v>
      </c>
      <c r="Q21" s="1">
        <f t="shared" si="10"/>
        <v>1.7560859728506788E-2</v>
      </c>
      <c r="R21" s="1">
        <f t="shared" si="10"/>
        <v>5.5690045248868783E-4</v>
      </c>
      <c r="S21" s="1">
        <f t="shared" si="10"/>
        <v>3.975113122171945E-4</v>
      </c>
      <c r="T21" s="1">
        <f t="shared" si="10"/>
        <v>1.76131221719457E-4</v>
      </c>
      <c r="U21" s="1">
        <f t="shared" si="10"/>
        <v>5.2737556561085976E-4</v>
      </c>
      <c r="V21" s="1">
        <f t="shared" si="10"/>
        <v>3.5969457013574654E-3</v>
      </c>
      <c r="W21" s="1">
        <f t="shared" si="10"/>
        <v>9.2986425339366505E-5</v>
      </c>
      <c r="X21" s="1">
        <f t="shared" si="10"/>
        <v>3.520361990950226E-4</v>
      </c>
      <c r="Y21" s="1">
        <f t="shared" si="10"/>
        <v>1.2104072398190044E-4</v>
      </c>
      <c r="Z21" s="1">
        <f t="shared" si="10"/>
        <v>5.6561085972850678E-6</v>
      </c>
      <c r="AA21" s="1">
        <f t="shared" si="10"/>
        <v>1.3085972850678733E-3</v>
      </c>
      <c r="AB21" s="1">
        <f t="shared" si="10"/>
        <v>7.0480769230769225E-3</v>
      </c>
      <c r="AC21" s="1">
        <f t="shared" si="10"/>
        <v>9.9604072398190037E-4</v>
      </c>
      <c r="AD21" s="1">
        <f t="shared" si="10"/>
        <v>4.3099547511312216E-5</v>
      </c>
      <c r="AE21" s="1">
        <f t="shared" si="10"/>
        <v>2.945701357466063E-4</v>
      </c>
      <c r="AF21" s="1">
        <f t="shared" si="10"/>
        <v>7.2819683257918544E-2</v>
      </c>
      <c r="AG21" s="1">
        <f t="shared" si="10"/>
        <v>6.9773755656108594E-3</v>
      </c>
      <c r="AH21" s="1">
        <f t="shared" si="10"/>
        <v>1.1766402714932124E-2</v>
      </c>
      <c r="AI21" s="1">
        <f t="shared" si="10"/>
        <v>2.3536199095022621E-3</v>
      </c>
      <c r="AJ21" s="1">
        <f t="shared" si="10"/>
        <v>2.7452488687782803E-3</v>
      </c>
      <c r="AK21" s="1">
        <f t="shared" si="10"/>
        <v>9.1990950226244345E-4</v>
      </c>
      <c r="AL21" s="1">
        <f t="shared" si="10"/>
        <v>2.9599547511312218E-3</v>
      </c>
      <c r="AM21" s="1">
        <f t="shared" si="10"/>
        <v>1.7019230769230768E-3</v>
      </c>
      <c r="AN21" s="1">
        <f t="shared" si="10"/>
        <v>6.0294117647058818E-5</v>
      </c>
      <c r="AO21" s="1">
        <f t="shared" si="10"/>
        <v>1.095022624434389E-4</v>
      </c>
      <c r="AP21" s="1">
        <f t="shared" si="10"/>
        <v>2.5096153846153844E-3</v>
      </c>
      <c r="AQ21" s="1">
        <f t="shared" si="10"/>
        <v>9.1606334841628947E-4</v>
      </c>
      <c r="AR21" s="1">
        <f t="shared" si="10"/>
        <v>5.9276018099547513E-4</v>
      </c>
      <c r="AS21" s="1">
        <f t="shared" si="10"/>
        <v>8.2669683257918553E-4</v>
      </c>
      <c r="AT21" s="1">
        <f t="shared" si="10"/>
        <v>4.0320135746606334E-3</v>
      </c>
      <c r="AU21" s="1">
        <f t="shared" si="10"/>
        <v>6.9230769230769226E-4</v>
      </c>
      <c r="AV21" s="1">
        <f t="shared" si="10"/>
        <v>1.1067081447963801E-2</v>
      </c>
      <c r="AW21" s="1">
        <f t="shared" si="10"/>
        <v>2.8846153846153845E-5</v>
      </c>
      <c r="AX21" s="1">
        <f t="shared" si="10"/>
        <v>1.6426470588235293E-3</v>
      </c>
      <c r="AY21" s="1">
        <f t="shared" si="10"/>
        <v>5.6334841628959274E-5</v>
      </c>
      <c r="AZ21" s="1">
        <f t="shared" si="10"/>
        <v>2.2747737556561083E-3</v>
      </c>
      <c r="BA21" s="1">
        <f t="shared" si="10"/>
        <v>4.7975113122171947E-4</v>
      </c>
      <c r="BB21" s="1">
        <f t="shared" si="10"/>
        <v>2.401809954751131E-3</v>
      </c>
      <c r="BC21" s="1">
        <f t="shared" si="10"/>
        <v>1.2675339366515835E-3</v>
      </c>
      <c r="BD21" s="1">
        <f t="shared" si="10"/>
        <v>9.6524886877828054E-3</v>
      </c>
      <c r="BE21" s="1">
        <f t="shared" si="10"/>
        <v>1.2445248868778279E-2</v>
      </c>
      <c r="BF21" s="1">
        <f t="shared" si="10"/>
        <v>3.7070135746606334E-4</v>
      </c>
      <c r="BG21" s="1">
        <f t="shared" si="10"/>
        <v>6.5581447963800905E-3</v>
      </c>
      <c r="BH21" s="1">
        <f t="shared" si="10"/>
        <v>2.4566742081447964E-3</v>
      </c>
      <c r="BI21" s="1">
        <f t="shared" si="10"/>
        <v>2.849547511312217E-4</v>
      </c>
      <c r="BJ21" s="1">
        <f t="shared" si="10"/>
        <v>2.4678733031674206E-3</v>
      </c>
      <c r="BK21" s="1">
        <f t="shared" si="10"/>
        <v>3.3573529411764702E-3</v>
      </c>
      <c r="BL21" s="1">
        <f t="shared" si="10"/>
        <v>3.2530542986425335E-3</v>
      </c>
      <c r="BM21" s="1">
        <f t="shared" si="10"/>
        <v>3.3710407239819003E-5</v>
      </c>
      <c r="BN21" s="1">
        <f t="shared" si="10"/>
        <v>2.4027149321266964E-4</v>
      </c>
      <c r="BO21" s="1">
        <f t="shared" ref="BO21:DC21" si="11">BO7/88.4</f>
        <v>1.8749999999999999E-3</v>
      </c>
      <c r="BP21" s="1">
        <f t="shared" si="11"/>
        <v>1.251809954751131E-3</v>
      </c>
      <c r="BQ21" s="1">
        <f t="shared" si="11"/>
        <v>4.2533936651583708E-5</v>
      </c>
      <c r="BR21" s="1">
        <f t="shared" si="11"/>
        <v>1.1839366515837104E-3</v>
      </c>
      <c r="BS21" s="1">
        <f t="shared" si="11"/>
        <v>2.3656787330316741E-2</v>
      </c>
      <c r="BT21" s="1">
        <f t="shared" si="11"/>
        <v>5.9478506787330309E-3</v>
      </c>
      <c r="BU21" s="1">
        <f t="shared" si="11"/>
        <v>3.8348416289592756E-5</v>
      </c>
      <c r="BV21" s="1">
        <f t="shared" si="11"/>
        <v>7.4004524886877828E-4</v>
      </c>
      <c r="BW21" s="1">
        <f t="shared" si="11"/>
        <v>6.898190045248868E-4</v>
      </c>
      <c r="BX21" s="1">
        <f t="shared" si="11"/>
        <v>9.4943665158371035E-2</v>
      </c>
      <c r="BY21" s="1">
        <f t="shared" si="11"/>
        <v>0.12957861990950226</v>
      </c>
      <c r="BZ21" s="1">
        <f t="shared" si="11"/>
        <v>3.1674208144796377E-5</v>
      </c>
      <c r="CA21" s="1">
        <f t="shared" si="11"/>
        <v>1.357466063348416E-5</v>
      </c>
      <c r="CB21" s="1">
        <f t="shared" si="11"/>
        <v>3.4004524886877826E-4</v>
      </c>
      <c r="CC21" s="1">
        <f t="shared" si="11"/>
        <v>8.5526018099547508E-3</v>
      </c>
      <c r="CD21" s="1">
        <f t="shared" si="11"/>
        <v>6.7319004524886872E-4</v>
      </c>
      <c r="CE21" s="1">
        <f t="shared" si="11"/>
        <v>1.1011990950226244E-2</v>
      </c>
      <c r="CF21" s="1">
        <f t="shared" si="11"/>
        <v>8.6108597285067864E-3</v>
      </c>
      <c r="CG21" s="1">
        <f t="shared" si="11"/>
        <v>1.8831447963800904E-3</v>
      </c>
      <c r="CH21" s="1">
        <f t="shared" si="11"/>
        <v>1.8665158371040723E-5</v>
      </c>
      <c r="CI21" s="1">
        <f t="shared" si="11"/>
        <v>2.5769230769230768E-4</v>
      </c>
      <c r="CJ21" s="1">
        <f t="shared" si="11"/>
        <v>1.8099547511312218E-5</v>
      </c>
      <c r="CK21" s="1">
        <f t="shared" si="11"/>
        <v>3.5328054298642533E-4</v>
      </c>
      <c r="CL21" s="1">
        <f t="shared" si="11"/>
        <v>9.9174208144796371E-4</v>
      </c>
      <c r="CM21" s="1">
        <f t="shared" si="11"/>
        <v>4.5373303167420812E-4</v>
      </c>
      <c r="CN21" s="1">
        <f t="shared" si="11"/>
        <v>6.6402714932126692E-4</v>
      </c>
      <c r="CO21" s="1">
        <f t="shared" si="11"/>
        <v>3.7149321266968327E-4</v>
      </c>
      <c r="CP21" s="1">
        <f t="shared" si="11"/>
        <v>4.4400452488687779E-4</v>
      </c>
      <c r="CQ21" s="1">
        <f t="shared" si="11"/>
        <v>2.869683257918552E-3</v>
      </c>
      <c r="CR21" s="1">
        <f t="shared" si="11"/>
        <v>1.2782805429864251E-5</v>
      </c>
      <c r="CS21" s="1">
        <f t="shared" si="11"/>
        <v>4.7058823529411761E-4</v>
      </c>
      <c r="CT21" s="1">
        <f t="shared" si="11"/>
        <v>4.5169683257918552E-4</v>
      </c>
      <c r="CU21" s="1">
        <f t="shared" si="11"/>
        <v>6.4932126696832585E-5</v>
      </c>
      <c r="CV21" s="1">
        <f t="shared" si="11"/>
        <v>1.3178733031674208E-4</v>
      </c>
      <c r="CW21" s="1">
        <f t="shared" si="11"/>
        <v>3.6674208144796375E-4</v>
      </c>
      <c r="CX21" s="1">
        <f t="shared" si="11"/>
        <v>6.5486425339366511E-4</v>
      </c>
      <c r="CY21" s="1">
        <f t="shared" si="11"/>
        <v>3.9253393665158372E-5</v>
      </c>
      <c r="CZ21" s="1">
        <f t="shared" si="11"/>
        <v>1.4678280542986425E-2</v>
      </c>
      <c r="DA21" s="1">
        <f t="shared" si="11"/>
        <v>3.0769230769230768E-5</v>
      </c>
      <c r="DB21" s="1">
        <f t="shared" si="11"/>
        <v>6.1312217194570135E-5</v>
      </c>
      <c r="DC21" s="1">
        <f t="shared" si="11"/>
        <v>4.2506787330316735E-3</v>
      </c>
    </row>
    <row r="22" spans="1:107" x14ac:dyDescent="0.15">
      <c r="A22" s="19" t="s">
        <v>294</v>
      </c>
      <c r="B22" s="1">
        <f>B8/80.2</f>
        <v>6.094775561097257E-2</v>
      </c>
      <c r="C22" s="1">
        <f t="shared" ref="C22:BN22" si="12">C8/80.2</f>
        <v>9.7337905236907721E-3</v>
      </c>
      <c r="D22" s="1">
        <f t="shared" si="12"/>
        <v>3.4621820448877808E-2</v>
      </c>
      <c r="E22" s="1">
        <f t="shared" si="12"/>
        <v>3.8453865336658352E-4</v>
      </c>
      <c r="F22" s="1">
        <f t="shared" si="12"/>
        <v>4.6197256857855362E-2</v>
      </c>
      <c r="G22" s="1">
        <f t="shared" si="12"/>
        <v>4.6354862842892766E-2</v>
      </c>
      <c r="H22" s="1">
        <f t="shared" si="12"/>
        <v>2.2269700748129676E-2</v>
      </c>
      <c r="I22" s="1">
        <f t="shared" si="12"/>
        <v>6.9239401496259349E-4</v>
      </c>
      <c r="J22" s="1">
        <f t="shared" si="12"/>
        <v>1.3516209476309226E-4</v>
      </c>
      <c r="K22" s="1">
        <f t="shared" si="12"/>
        <v>0</v>
      </c>
      <c r="L22" s="1">
        <f t="shared" si="12"/>
        <v>1.0153366583541146E-3</v>
      </c>
      <c r="M22" s="1">
        <f t="shared" si="12"/>
        <v>0.12176932668329177</v>
      </c>
      <c r="N22" s="1">
        <f t="shared" si="12"/>
        <v>8.2632294264339157E-2</v>
      </c>
      <c r="O22" s="1">
        <f t="shared" si="12"/>
        <v>2.3079800498753113E-4</v>
      </c>
      <c r="P22" s="1">
        <f t="shared" si="12"/>
        <v>4.3163341645885284E-3</v>
      </c>
      <c r="Q22" s="1">
        <f t="shared" si="12"/>
        <v>1.5983167082294265E-2</v>
      </c>
      <c r="R22" s="1">
        <f t="shared" si="12"/>
        <v>2.226932668329177E-4</v>
      </c>
      <c r="S22" s="1">
        <f t="shared" si="12"/>
        <v>3.6596009975062342E-4</v>
      </c>
      <c r="T22" s="1">
        <f t="shared" si="12"/>
        <v>1.8341645885286783E-4</v>
      </c>
      <c r="U22" s="1">
        <f t="shared" si="12"/>
        <v>3.4600997506234411E-4</v>
      </c>
      <c r="V22" s="1">
        <f t="shared" si="12"/>
        <v>4.0514962593516208E-3</v>
      </c>
      <c r="W22" s="1">
        <f t="shared" si="12"/>
        <v>8.092269326683292E-5</v>
      </c>
      <c r="X22" s="1">
        <f t="shared" si="12"/>
        <v>1.7992518703241895E-4</v>
      </c>
      <c r="Y22" s="1">
        <f t="shared" si="12"/>
        <v>2.483790523690773E-4</v>
      </c>
      <c r="Z22" s="1">
        <f t="shared" si="12"/>
        <v>3.0798004987531173E-5</v>
      </c>
      <c r="AA22" s="1">
        <f t="shared" si="12"/>
        <v>3.249875311720698E-3</v>
      </c>
      <c r="AB22" s="1">
        <f t="shared" si="12"/>
        <v>4.6294264339152118E-3</v>
      </c>
      <c r="AC22" s="1">
        <f t="shared" si="12"/>
        <v>5.8428927680798006E-4</v>
      </c>
      <c r="AD22" s="1">
        <f t="shared" si="12"/>
        <v>3.5660847880299249E-5</v>
      </c>
      <c r="AE22" s="1">
        <f t="shared" si="12"/>
        <v>2.4862842892768079E-4</v>
      </c>
      <c r="AF22" s="1">
        <f t="shared" si="12"/>
        <v>5.8631795511221947E-2</v>
      </c>
      <c r="AG22" s="1">
        <f t="shared" si="12"/>
        <v>5.4496259351620949E-3</v>
      </c>
      <c r="AH22" s="1">
        <f t="shared" si="12"/>
        <v>1.1102867830423939E-2</v>
      </c>
      <c r="AI22" s="1">
        <f t="shared" si="12"/>
        <v>3.6123441396508729E-3</v>
      </c>
      <c r="AJ22" s="1">
        <f t="shared" si="12"/>
        <v>1.9625935162094765E-3</v>
      </c>
      <c r="AK22" s="1">
        <f t="shared" si="12"/>
        <v>8.7456359102244374E-4</v>
      </c>
      <c r="AL22" s="1">
        <f t="shared" si="12"/>
        <v>2.0139650872817954E-3</v>
      </c>
      <c r="AM22" s="1">
        <f t="shared" si="12"/>
        <v>1.422568578553616E-3</v>
      </c>
      <c r="AN22" s="1">
        <f t="shared" si="12"/>
        <v>7.5311720698254369E-5</v>
      </c>
      <c r="AO22" s="1">
        <f t="shared" si="12"/>
        <v>2.8042394014962592E-4</v>
      </c>
      <c r="AP22" s="1">
        <f t="shared" si="12"/>
        <v>2.3224438902743143E-3</v>
      </c>
      <c r="AQ22" s="1">
        <f t="shared" si="12"/>
        <v>9.6384039900249368E-4</v>
      </c>
      <c r="AR22" s="1">
        <f t="shared" si="12"/>
        <v>6.0249376558603495E-4</v>
      </c>
      <c r="AS22" s="1">
        <f t="shared" si="12"/>
        <v>7.2780548628428919E-4</v>
      </c>
      <c r="AT22" s="1">
        <f t="shared" si="12"/>
        <v>3.4100997506234412E-3</v>
      </c>
      <c r="AU22" s="1">
        <f t="shared" si="12"/>
        <v>7.2518703241895258E-4</v>
      </c>
      <c r="AV22" s="1">
        <f t="shared" si="12"/>
        <v>9.9213216957605987E-3</v>
      </c>
      <c r="AW22" s="1">
        <f t="shared" si="12"/>
        <v>4.8379052369077308E-5</v>
      </c>
      <c r="AX22" s="1">
        <f t="shared" si="12"/>
        <v>2.2775561097256856E-3</v>
      </c>
      <c r="AY22" s="1">
        <f t="shared" si="12"/>
        <v>3.7281795511221944E-5</v>
      </c>
      <c r="AZ22" s="1">
        <f t="shared" si="12"/>
        <v>1.9955112219451369E-3</v>
      </c>
      <c r="BA22" s="1">
        <f t="shared" si="12"/>
        <v>7.2194513715710716E-4</v>
      </c>
      <c r="BB22" s="1">
        <f t="shared" si="12"/>
        <v>4.0079800498753117E-3</v>
      </c>
      <c r="BC22" s="1">
        <f t="shared" si="12"/>
        <v>1.367581047381546E-3</v>
      </c>
      <c r="BD22" s="1">
        <f t="shared" si="12"/>
        <v>1.2548254364089776E-2</v>
      </c>
      <c r="BE22" s="1">
        <f t="shared" si="12"/>
        <v>1.1011596009975061E-2</v>
      </c>
      <c r="BF22" s="1">
        <f t="shared" si="12"/>
        <v>2.8441396508728181E-4</v>
      </c>
      <c r="BG22" s="1">
        <f t="shared" si="12"/>
        <v>6.8849127182044889E-3</v>
      </c>
      <c r="BH22" s="1">
        <f t="shared" si="12"/>
        <v>6.2334164588528675E-3</v>
      </c>
      <c r="BI22" s="1">
        <f t="shared" si="12"/>
        <v>2.5822942643391521E-4</v>
      </c>
      <c r="BJ22" s="1">
        <f t="shared" si="12"/>
        <v>2.3477556109725685E-3</v>
      </c>
      <c r="BK22" s="1">
        <f t="shared" si="12"/>
        <v>4.4730673316708226E-3</v>
      </c>
      <c r="BL22" s="1">
        <f t="shared" si="12"/>
        <v>3.4211970074812968E-3</v>
      </c>
      <c r="BM22" s="1">
        <f t="shared" si="12"/>
        <v>3.6284289276807979E-5</v>
      </c>
      <c r="BN22" s="1">
        <f t="shared" si="12"/>
        <v>2.1084788029925188E-4</v>
      </c>
      <c r="BO22" s="1">
        <f t="shared" ref="BO22:DC22" si="13">BO8/80.2</f>
        <v>2.150374064837905E-3</v>
      </c>
      <c r="BP22" s="1">
        <f t="shared" si="13"/>
        <v>1.3233167082294264E-3</v>
      </c>
      <c r="BQ22" s="1">
        <f t="shared" si="13"/>
        <v>6.5211970074812968E-5</v>
      </c>
      <c r="BR22" s="1">
        <f t="shared" si="13"/>
        <v>1.4743142144638404E-3</v>
      </c>
      <c r="BS22" s="1">
        <f t="shared" si="13"/>
        <v>2.9151496259351622E-2</v>
      </c>
      <c r="BT22" s="1">
        <f t="shared" si="13"/>
        <v>7.5230673316708232E-3</v>
      </c>
      <c r="BU22" s="1">
        <f t="shared" si="13"/>
        <v>1.7581047381546135E-5</v>
      </c>
      <c r="BV22" s="1">
        <f t="shared" si="13"/>
        <v>8.2094763092269314E-4</v>
      </c>
      <c r="BW22" s="1">
        <f t="shared" si="13"/>
        <v>6.3902743142144633E-4</v>
      </c>
      <c r="BX22" s="1">
        <f t="shared" si="13"/>
        <v>0.10097044887780549</v>
      </c>
      <c r="BY22" s="1">
        <f t="shared" si="13"/>
        <v>0.14953690773067332</v>
      </c>
      <c r="BZ22" s="1">
        <f t="shared" si="13"/>
        <v>1.1845386533665834E-5</v>
      </c>
      <c r="CA22" s="1">
        <f t="shared" si="13"/>
        <v>1.3466334164588529E-5</v>
      </c>
      <c r="CB22" s="1">
        <f t="shared" si="13"/>
        <v>3.9214463840398997E-4</v>
      </c>
      <c r="CC22" s="1">
        <f t="shared" si="13"/>
        <v>1.1780049875311721E-2</v>
      </c>
      <c r="CD22" s="1">
        <f t="shared" si="13"/>
        <v>6.0985037406483791E-4</v>
      </c>
      <c r="CE22" s="1">
        <f t="shared" si="13"/>
        <v>1.4973815461346634E-2</v>
      </c>
      <c r="CF22" s="1">
        <f t="shared" si="13"/>
        <v>1.1453865336658353E-2</v>
      </c>
      <c r="CG22" s="1">
        <f t="shared" si="13"/>
        <v>2.4357855361596009E-3</v>
      </c>
      <c r="CH22" s="1">
        <f t="shared" si="13"/>
        <v>2.8802992518703241E-5</v>
      </c>
      <c r="CI22" s="1">
        <f t="shared" si="13"/>
        <v>2.8591022443890274E-4</v>
      </c>
      <c r="CJ22" s="1">
        <f t="shared" si="13"/>
        <v>1.9576059850374064E-5</v>
      </c>
      <c r="CK22" s="1">
        <f t="shared" si="13"/>
        <v>3.4526184538653364E-4</v>
      </c>
      <c r="CL22" s="1">
        <f t="shared" si="13"/>
        <v>8.8965087281795503E-4</v>
      </c>
      <c r="CM22" s="1">
        <f t="shared" si="13"/>
        <v>4.5286783042394009E-4</v>
      </c>
      <c r="CN22" s="1">
        <f t="shared" si="13"/>
        <v>6.0124688279301745E-4</v>
      </c>
      <c r="CO22" s="1">
        <f t="shared" si="13"/>
        <v>3.2805486284289277E-4</v>
      </c>
      <c r="CP22" s="1">
        <f t="shared" si="13"/>
        <v>4.4039900249376551E-4</v>
      </c>
      <c r="CQ22" s="1">
        <f t="shared" si="13"/>
        <v>2.3109725685785537E-3</v>
      </c>
      <c r="CR22" s="1">
        <f t="shared" si="13"/>
        <v>1.7331670822942642E-5</v>
      </c>
      <c r="CS22" s="1">
        <f t="shared" si="13"/>
        <v>2.4413965087281795E-4</v>
      </c>
      <c r="CT22" s="1">
        <f t="shared" si="13"/>
        <v>4.0099750623441398E-4</v>
      </c>
      <c r="CU22" s="1">
        <f t="shared" si="13"/>
        <v>4.401496259351621E-5</v>
      </c>
      <c r="CV22" s="1">
        <f t="shared" si="13"/>
        <v>9.8503740648379055E-5</v>
      </c>
      <c r="CW22" s="1">
        <f t="shared" si="13"/>
        <v>3.3192019950124688E-4</v>
      </c>
      <c r="CX22" s="1">
        <f t="shared" si="13"/>
        <v>6.0523690773067328E-4</v>
      </c>
      <c r="CY22" s="1">
        <f t="shared" si="13"/>
        <v>4.276807980049875E-5</v>
      </c>
      <c r="CZ22" s="1">
        <f t="shared" si="13"/>
        <v>2.8444887780548631E-2</v>
      </c>
      <c r="DA22" s="1">
        <f t="shared" si="13"/>
        <v>7.082294264339152E-5</v>
      </c>
      <c r="DB22" s="1">
        <f t="shared" si="13"/>
        <v>4.6259351620947635E-5</v>
      </c>
      <c r="DC22" s="1">
        <f t="shared" si="13"/>
        <v>4.6235660847880299E-3</v>
      </c>
    </row>
    <row r="26" spans="1:107" x14ac:dyDescent="0.15">
      <c r="A26" s="27" t="s">
        <v>295</v>
      </c>
      <c r="B26">
        <f>B17/76.14</f>
        <v>6.9976203909646352E-4</v>
      </c>
      <c r="C26" s="1">
        <f t="shared" ref="C26:BN26" si="14">C17/76.14</f>
        <v>3.7839513944260266E-4</v>
      </c>
      <c r="D26" s="1">
        <f t="shared" si="14"/>
        <v>7.5880929399750998E-4</v>
      </c>
      <c r="E26" s="1">
        <f t="shared" si="14"/>
        <v>4.1704552342850215E-5</v>
      </c>
      <c r="F26" s="1">
        <f t="shared" si="14"/>
        <v>4.3624248697898447E-4</v>
      </c>
      <c r="G26" s="1">
        <f t="shared" si="14"/>
        <v>5.4486052631169928E-4</v>
      </c>
      <c r="H26" s="1">
        <f t="shared" si="14"/>
        <v>8.697603138410557E-4</v>
      </c>
      <c r="I26" s="1">
        <f t="shared" si="14"/>
        <v>7.7698664714485776E-6</v>
      </c>
      <c r="J26" s="1">
        <f t="shared" si="14"/>
        <v>7.7714207555996975E-6</v>
      </c>
      <c r="K26" s="1">
        <f t="shared" si="14"/>
        <v>6.388107861102951E-7</v>
      </c>
      <c r="L26" s="1">
        <f t="shared" si="14"/>
        <v>2.277492566636047E-5</v>
      </c>
      <c r="M26" s="1">
        <f t="shared" si="14"/>
        <v>6.173399048467243E-4</v>
      </c>
      <c r="N26" s="1">
        <f t="shared" si="14"/>
        <v>4.8790067502560685E-4</v>
      </c>
      <c r="O26" s="1">
        <f t="shared" si="14"/>
        <v>3.9494360279957662E-6</v>
      </c>
      <c r="P26" s="1">
        <f t="shared" si="14"/>
        <v>4.7097918347236411E-5</v>
      </c>
      <c r="Q26" s="1">
        <f t="shared" si="14"/>
        <v>2.3633045946193791E-4</v>
      </c>
      <c r="R26" s="1">
        <f t="shared" si="14"/>
        <v>1.8328584995251662E-4</v>
      </c>
      <c r="S26" s="1">
        <f t="shared" si="14"/>
        <v>8.5392371262529483E-6</v>
      </c>
      <c r="T26" s="1">
        <f t="shared" si="14"/>
        <v>2.9515856029767648E-6</v>
      </c>
      <c r="U26" s="1">
        <f t="shared" si="14"/>
        <v>4.0224873830984029E-6</v>
      </c>
      <c r="V26" s="1">
        <f t="shared" si="14"/>
        <v>5.3775123060447662E-5</v>
      </c>
      <c r="W26" s="1">
        <f t="shared" si="14"/>
        <v>3.3183966626410708E-6</v>
      </c>
      <c r="X26" s="1">
        <f t="shared" si="14"/>
        <v>2.7168886961576539E-6</v>
      </c>
      <c r="Y26" s="1">
        <f t="shared" si="14"/>
        <v>5.6762457198900185E-6</v>
      </c>
      <c r="Z26" s="1">
        <f t="shared" si="14"/>
        <v>4.2431957325574346E-7</v>
      </c>
      <c r="AA26" s="1">
        <f t="shared" si="14"/>
        <v>4.596950805352333E-5</v>
      </c>
      <c r="AB26" s="1">
        <f t="shared" si="14"/>
        <v>2.5543105739505086E-5</v>
      </c>
      <c r="AC26" s="1">
        <f t="shared" si="14"/>
        <v>1.4493699709193435E-5</v>
      </c>
      <c r="AD26" s="1">
        <f t="shared" si="14"/>
        <v>7.6315351819989036E-7</v>
      </c>
      <c r="AE26" s="1">
        <f t="shared" si="14"/>
        <v>1.1394457111860275E-5</v>
      </c>
      <c r="AF26" s="1">
        <f t="shared" si="14"/>
        <v>8.8735481043173358E-4</v>
      </c>
      <c r="AG26" s="1">
        <f t="shared" si="14"/>
        <v>9.2652432532410719E-5</v>
      </c>
      <c r="AH26" s="1">
        <f t="shared" si="14"/>
        <v>4.0090894537157497E-4</v>
      </c>
      <c r="AI26" s="1">
        <f t="shared" si="14"/>
        <v>1.1151056213794892E-4</v>
      </c>
      <c r="AJ26" s="1">
        <f t="shared" si="14"/>
        <v>6.9274444615415707E-5</v>
      </c>
      <c r="AK26" s="1">
        <f t="shared" si="14"/>
        <v>3.2528058714638089E-5</v>
      </c>
      <c r="AL26" s="1">
        <f t="shared" si="14"/>
        <v>8.5697010956148968E-5</v>
      </c>
      <c r="AM26" s="1">
        <f t="shared" si="14"/>
        <v>6.0562681948388432E-5</v>
      </c>
      <c r="AN26" s="1">
        <f t="shared" si="14"/>
        <v>1.3226958126030685E-6</v>
      </c>
      <c r="AO26" s="1">
        <f t="shared" si="14"/>
        <v>2.5863288274635788E-6</v>
      </c>
      <c r="AP26" s="1">
        <f t="shared" si="14"/>
        <v>9.4938784518708153E-5</v>
      </c>
      <c r="AQ26" s="1">
        <f t="shared" si="14"/>
        <v>2.702433853552239E-5</v>
      </c>
      <c r="AR26" s="1">
        <f t="shared" si="14"/>
        <v>1.4694202364687909E-5</v>
      </c>
      <c r="AS26" s="1">
        <f t="shared" si="14"/>
        <v>1.2790204279565983E-5</v>
      </c>
      <c r="AT26" s="1">
        <f t="shared" si="14"/>
        <v>5.6244880576577251E-5</v>
      </c>
      <c r="AU26" s="1">
        <f t="shared" si="14"/>
        <v>3.0457752225346333E-5</v>
      </c>
      <c r="AV26" s="1">
        <f t="shared" si="14"/>
        <v>1.974857899571484E-4</v>
      </c>
      <c r="AW26" s="1">
        <f t="shared" si="14"/>
        <v>5.191309064740598E-7</v>
      </c>
      <c r="AX26" s="1">
        <f t="shared" si="14"/>
        <v>3.0496609329124335E-5</v>
      </c>
      <c r="AY26" s="1">
        <f t="shared" si="14"/>
        <v>6.5124505931925464E-7</v>
      </c>
      <c r="AZ26" s="1">
        <f t="shared" si="14"/>
        <v>2.2436091721416327E-5</v>
      </c>
      <c r="BA26" s="1">
        <f t="shared" si="14"/>
        <v>9.4282876606935528E-6</v>
      </c>
      <c r="BB26" s="1">
        <f t="shared" si="14"/>
        <v>2.9633981625252765E-5</v>
      </c>
      <c r="BC26" s="1">
        <f t="shared" si="14"/>
        <v>1.6839114493233426E-5</v>
      </c>
      <c r="BD26" s="1">
        <f t="shared" si="14"/>
        <v>2.0955946924304809E-4</v>
      </c>
      <c r="BE26" s="1">
        <f t="shared" si="14"/>
        <v>1.7995968186911994E-4</v>
      </c>
      <c r="BF26" s="1">
        <f t="shared" si="14"/>
        <v>6.7424846475582982E-6</v>
      </c>
      <c r="BG26" s="1">
        <f t="shared" si="14"/>
        <v>5.8988192103303952E-5</v>
      </c>
      <c r="BH26" s="1">
        <f t="shared" si="14"/>
        <v>2.5118786166249341E-5</v>
      </c>
      <c r="BI26" s="1">
        <f t="shared" si="14"/>
        <v>7.4776610510380291E-6</v>
      </c>
      <c r="BJ26" s="1">
        <f t="shared" si="14"/>
        <v>2.8606599801362485E-5</v>
      </c>
      <c r="BK26" s="1">
        <f t="shared" si="14"/>
        <v>8.8424779641364481E-5</v>
      </c>
      <c r="BL26" s="1">
        <f t="shared" si="14"/>
        <v>3.5527827126299574E-5</v>
      </c>
      <c r="BM26" s="1">
        <f t="shared" si="14"/>
        <v>9.6365617369436259E-7</v>
      </c>
      <c r="BN26" s="1">
        <f t="shared" si="14"/>
        <v>3.4287508373705862E-6</v>
      </c>
      <c r="BO26" s="1">
        <f t="shared" ref="BO26:DC26" si="15">BO17/76.14</f>
        <v>1.2819735678437261E-5</v>
      </c>
      <c r="BP26" s="1">
        <f t="shared" si="15"/>
        <v>8.1662089299841629E-6</v>
      </c>
      <c r="BQ26" s="1">
        <f t="shared" si="15"/>
        <v>1.7314725443476126E-6</v>
      </c>
      <c r="BR26" s="1">
        <f t="shared" si="15"/>
        <v>2.6854921563050312E-5</v>
      </c>
      <c r="BS26" s="1">
        <f t="shared" si="15"/>
        <v>3.8044990309038323E-4</v>
      </c>
      <c r="BT26" s="1">
        <f t="shared" si="15"/>
        <v>6.458516933148684E-5</v>
      </c>
      <c r="BU26" s="1">
        <f t="shared" si="15"/>
        <v>4.3209099401134315E-7</v>
      </c>
      <c r="BV26" s="1">
        <f t="shared" si="15"/>
        <v>2.1946492213813544E-5</v>
      </c>
      <c r="BW26" s="1">
        <f t="shared" si="15"/>
        <v>7.3564268872506728E-6</v>
      </c>
      <c r="BX26" s="1">
        <f t="shared" si="15"/>
        <v>9.8465299829184169E-4</v>
      </c>
      <c r="BY26" s="1">
        <f t="shared" si="15"/>
        <v>2.1469731093299014E-3</v>
      </c>
      <c r="BZ26" s="1">
        <f t="shared" si="15"/>
        <v>2.9375970456166854E-7</v>
      </c>
      <c r="CA26" s="1">
        <f t="shared" si="15"/>
        <v>0</v>
      </c>
      <c r="CB26" s="1">
        <f t="shared" si="15"/>
        <v>4.8618008247031714E-6</v>
      </c>
      <c r="CC26" s="1">
        <f t="shared" si="15"/>
        <v>1.7414510485978024E-4</v>
      </c>
      <c r="CD26" s="1">
        <f t="shared" si="15"/>
        <v>1.1660239701701786E-5</v>
      </c>
      <c r="CE26" s="1">
        <f t="shared" si="15"/>
        <v>2.1052001684844019E-4</v>
      </c>
      <c r="CF26" s="1">
        <f t="shared" si="15"/>
        <v>1.6728138604843459E-4</v>
      </c>
      <c r="CG26" s="1">
        <f t="shared" si="15"/>
        <v>3.4206685597847629E-5</v>
      </c>
      <c r="CH26" s="1">
        <f t="shared" si="15"/>
        <v>3.7924533287326521E-7</v>
      </c>
      <c r="CI26" s="1">
        <f t="shared" si="15"/>
        <v>5.133800551149159E-6</v>
      </c>
      <c r="CJ26" s="1">
        <f t="shared" si="15"/>
        <v>3.8235390117550512E-7</v>
      </c>
      <c r="CK26" s="1">
        <f t="shared" si="15"/>
        <v>8.5951913556932655E-6</v>
      </c>
      <c r="CL26" s="1">
        <f t="shared" si="15"/>
        <v>2.4890306396034711E-5</v>
      </c>
      <c r="CM26" s="1">
        <f t="shared" si="15"/>
        <v>1.1451965625451714E-5</v>
      </c>
      <c r="CN26" s="1">
        <f t="shared" si="15"/>
        <v>9.2604249723725995E-6</v>
      </c>
      <c r="CO26" s="1">
        <f t="shared" si="15"/>
        <v>9.2604249723725995E-6</v>
      </c>
      <c r="CP26" s="1">
        <f t="shared" si="15"/>
        <v>1.1629154018679387E-5</v>
      </c>
      <c r="CQ26" s="1">
        <f t="shared" si="15"/>
        <v>5.1771650789654062E-5</v>
      </c>
      <c r="CR26" s="1">
        <f t="shared" si="15"/>
        <v>2.3780547512135074E-7</v>
      </c>
      <c r="CS26" s="1">
        <f t="shared" si="15"/>
        <v>5.7695027689572153E-6</v>
      </c>
      <c r="CT26" s="1">
        <f t="shared" si="15"/>
        <v>7.9532720012807314E-6</v>
      </c>
      <c r="CU26" s="1">
        <f t="shared" si="15"/>
        <v>1.2154502061757928E-6</v>
      </c>
      <c r="CV26" s="1">
        <f t="shared" si="15"/>
        <v>1.7516782383121718E-6</v>
      </c>
      <c r="CW26" s="1">
        <f t="shared" si="15"/>
        <v>6.1300966920170417E-6</v>
      </c>
      <c r="CX26" s="1">
        <f t="shared" si="15"/>
        <v>1.2110982105526569E-5</v>
      </c>
      <c r="CY26" s="1">
        <f t="shared" si="15"/>
        <v>7.071992887595725E-7</v>
      </c>
      <c r="CZ26" s="1">
        <f t="shared" si="15"/>
        <v>1.9865305735463945E-4</v>
      </c>
      <c r="DA26" s="1">
        <f t="shared" si="15"/>
        <v>9.4655904803204322E-7</v>
      </c>
      <c r="DB26" s="1">
        <f t="shared" si="15"/>
        <v>1.1626045450377145E-6</v>
      </c>
      <c r="DC26" s="1">
        <f t="shared" si="15"/>
        <v>5.5708652544440875E-5</v>
      </c>
    </row>
    <row r="27" spans="1:107" x14ac:dyDescent="0.15">
      <c r="A27" s="27" t="s">
        <v>296</v>
      </c>
      <c r="B27" s="1">
        <f>B18/55</f>
        <v>1.0788210755759329E-3</v>
      </c>
      <c r="C27" s="1">
        <f t="shared" ref="C27:BN27" si="16">C18/55</f>
        <v>4.661655830733962E-4</v>
      </c>
      <c r="D27" s="1">
        <f t="shared" si="16"/>
        <v>7.4618362208275389E-4</v>
      </c>
      <c r="E27" s="1">
        <f t="shared" si="16"/>
        <v>4.8181066556428281E-5</v>
      </c>
      <c r="F27" s="1">
        <f t="shared" si="16"/>
        <v>7.2269908677515123E-4</v>
      </c>
      <c r="G27" s="1">
        <f t="shared" si="16"/>
        <v>8.4879176218572664E-4</v>
      </c>
      <c r="H27" s="1">
        <f t="shared" si="16"/>
        <v>9.2787966477507608E-4</v>
      </c>
      <c r="I27" s="1">
        <f t="shared" si="16"/>
        <v>7.3941147731970395E-6</v>
      </c>
      <c r="J27" s="1">
        <f t="shared" si="16"/>
        <v>2.2462324777330974E-5</v>
      </c>
      <c r="K27" s="1">
        <f t="shared" si="16"/>
        <v>0</v>
      </c>
      <c r="L27" s="1">
        <f t="shared" si="16"/>
        <v>2.9557668458040512E-5</v>
      </c>
      <c r="M27" s="1">
        <f t="shared" si="16"/>
        <v>1.8403134277875904E-3</v>
      </c>
      <c r="N27" s="1">
        <f t="shared" si="16"/>
        <v>1.6092092900898193E-3</v>
      </c>
      <c r="O27" s="1">
        <f t="shared" si="16"/>
        <v>6.2685557518132962E-6</v>
      </c>
      <c r="P27" s="1">
        <f t="shared" si="16"/>
        <v>6.3628847382464566E-5</v>
      </c>
      <c r="Q27" s="1">
        <f t="shared" si="16"/>
        <v>2.3427411777969859E-4</v>
      </c>
      <c r="R27" s="1">
        <f t="shared" si="16"/>
        <v>5.269457702281183E-5</v>
      </c>
      <c r="S27" s="1">
        <f t="shared" si="16"/>
        <v>7.7661693412003452E-6</v>
      </c>
      <c r="T27" s="1">
        <f t="shared" si="16"/>
        <v>3.0515990830170244E-6</v>
      </c>
      <c r="U27" s="1">
        <f t="shared" si="16"/>
        <v>8.6831523168852633E-6</v>
      </c>
      <c r="V27" s="1">
        <f t="shared" si="16"/>
        <v>6.7571122552519816E-5</v>
      </c>
      <c r="W27" s="1">
        <f t="shared" si="16"/>
        <v>2.4690894058401294E-6</v>
      </c>
      <c r="X27" s="1">
        <f t="shared" si="16"/>
        <v>8.6906685707843209E-6</v>
      </c>
      <c r="Y27" s="1">
        <f t="shared" si="16"/>
        <v>6.9055582697583517E-6</v>
      </c>
      <c r="Z27" s="1">
        <f t="shared" si="16"/>
        <v>6.0317937539930101E-7</v>
      </c>
      <c r="AA27" s="1">
        <f t="shared" si="16"/>
        <v>5.3303393588635419E-5</v>
      </c>
      <c r="AB27" s="1">
        <f t="shared" si="16"/>
        <v>1.14613476643241E-4</v>
      </c>
      <c r="AC27" s="1">
        <f t="shared" si="16"/>
        <v>1.8134841594949078E-5</v>
      </c>
      <c r="AD27" s="1">
        <f t="shared" si="16"/>
        <v>9.1886203915968281E-7</v>
      </c>
      <c r="AE27" s="1">
        <f t="shared" si="16"/>
        <v>8.2791536698109661E-6</v>
      </c>
      <c r="AF27" s="1">
        <f t="shared" si="16"/>
        <v>1.1751381111653951E-3</v>
      </c>
      <c r="AG27" s="1">
        <f t="shared" si="16"/>
        <v>1.5333909579465593E-4</v>
      </c>
      <c r="AH27" s="1">
        <f t="shared" si="16"/>
        <v>3.5336164455635307E-4</v>
      </c>
      <c r="AI27" s="1">
        <f t="shared" si="16"/>
        <v>9.3582998233680327E-5</v>
      </c>
      <c r="AJ27" s="1">
        <f t="shared" si="16"/>
        <v>5.7538802660753879E-5</v>
      </c>
      <c r="AK27" s="1">
        <f t="shared" si="16"/>
        <v>4.6694727347889807E-5</v>
      </c>
      <c r="AL27" s="1">
        <f t="shared" si="16"/>
        <v>1.0579315269269796E-4</v>
      </c>
      <c r="AM27" s="1">
        <f t="shared" si="16"/>
        <v>5.4412041038746288E-5</v>
      </c>
      <c r="AN27" s="1">
        <f t="shared" si="16"/>
        <v>1.112405577060393E-6</v>
      </c>
      <c r="AO27" s="1">
        <f t="shared" si="16"/>
        <v>4.3650644518771846E-6</v>
      </c>
      <c r="AP27" s="1">
        <f t="shared" si="16"/>
        <v>7.5457551956105068E-5</v>
      </c>
      <c r="AQ27" s="1">
        <f t="shared" si="16"/>
        <v>2.1370588898492989E-5</v>
      </c>
      <c r="AR27" s="1">
        <f t="shared" si="16"/>
        <v>1.0045473336089292E-5</v>
      </c>
      <c r="AS27" s="1">
        <f t="shared" si="16"/>
        <v>1.2818971024841219E-5</v>
      </c>
      <c r="AT27" s="1">
        <f t="shared" si="16"/>
        <v>5.1698673381186808E-5</v>
      </c>
      <c r="AU27" s="1">
        <f t="shared" si="16"/>
        <v>2.8193468375361718E-5</v>
      </c>
      <c r="AV27" s="1">
        <f t="shared" si="16"/>
        <v>2.2616032169566689E-4</v>
      </c>
      <c r="AW27" s="1">
        <f t="shared" si="16"/>
        <v>7.892066594009545E-7</v>
      </c>
      <c r="AX27" s="1">
        <f t="shared" si="16"/>
        <v>5.0347626742831371E-5</v>
      </c>
      <c r="AY27" s="1">
        <f t="shared" si="16"/>
        <v>6.0881656582359338E-7</v>
      </c>
      <c r="AZ27" s="1">
        <f t="shared" si="16"/>
        <v>4.6841294298921415E-5</v>
      </c>
      <c r="BA27" s="1">
        <f t="shared" si="16"/>
        <v>1.2281558871058664E-5</v>
      </c>
      <c r="BB27" s="1">
        <f t="shared" si="16"/>
        <v>5.1773835920177384E-5</v>
      </c>
      <c r="BC27" s="1">
        <f t="shared" si="16"/>
        <v>2.3148182945619899E-5</v>
      </c>
      <c r="BD27" s="1">
        <f t="shared" si="16"/>
        <v>2.2215603743094438E-4</v>
      </c>
      <c r="BE27" s="1">
        <f t="shared" si="16"/>
        <v>2.4238039760983126E-4</v>
      </c>
      <c r="BF27" s="1">
        <f t="shared" si="16"/>
        <v>8.7132173324814904E-6</v>
      </c>
      <c r="BG27" s="1">
        <f t="shared" si="16"/>
        <v>1.1018264496974705E-4</v>
      </c>
      <c r="BH27" s="1">
        <f t="shared" si="16"/>
        <v>2.035025743169604E-5</v>
      </c>
      <c r="BI27" s="1">
        <f t="shared" si="16"/>
        <v>8.0912473223345476E-6</v>
      </c>
      <c r="BJ27" s="1">
        <f t="shared" si="16"/>
        <v>6.1623886654891207E-5</v>
      </c>
      <c r="BK27" s="1">
        <f t="shared" si="16"/>
        <v>8.957871396895785E-5</v>
      </c>
      <c r="BL27" s="1">
        <f t="shared" si="16"/>
        <v>5.3746852568679768E-5</v>
      </c>
      <c r="BM27" s="1">
        <f t="shared" si="16"/>
        <v>8.15513548047653E-7</v>
      </c>
      <c r="BN27" s="1">
        <f t="shared" si="16"/>
        <v>5.5601488218272017E-6</v>
      </c>
      <c r="BO27" s="1">
        <f t="shared" ref="BO27:DC27" si="17">BO18/55</f>
        <v>3.0662557781201847E-5</v>
      </c>
      <c r="BP27" s="1">
        <f t="shared" si="17"/>
        <v>1.9425758202112064E-5</v>
      </c>
      <c r="BQ27" s="1">
        <f t="shared" si="17"/>
        <v>1.5502273666804465E-6</v>
      </c>
      <c r="BR27" s="1">
        <f t="shared" si="17"/>
        <v>3.2947498966515087E-5</v>
      </c>
      <c r="BS27" s="1">
        <f t="shared" si="17"/>
        <v>5.5064263970836934E-4</v>
      </c>
      <c r="BT27" s="1">
        <f t="shared" si="17"/>
        <v>9.9545266639107071E-5</v>
      </c>
      <c r="BU27" s="1">
        <f t="shared" si="17"/>
        <v>4.8479837648915775E-7</v>
      </c>
      <c r="BV27" s="1">
        <f t="shared" si="17"/>
        <v>1.8116050960201432E-5</v>
      </c>
      <c r="BW27" s="1">
        <f t="shared" si="17"/>
        <v>1.6148671502123341E-5</v>
      </c>
      <c r="BX27" s="1">
        <f t="shared" si="17"/>
        <v>1.2011913262430004E-3</v>
      </c>
      <c r="BY27" s="1">
        <f t="shared" si="17"/>
        <v>2.6249671163891914E-3</v>
      </c>
      <c r="BZ27" s="1">
        <f t="shared" si="17"/>
        <v>3.4950580630613702E-7</v>
      </c>
      <c r="CA27" s="1">
        <f t="shared" si="17"/>
        <v>0</v>
      </c>
      <c r="CB27" s="1">
        <f t="shared" si="17"/>
        <v>7.8695178323123748E-6</v>
      </c>
      <c r="CC27" s="1">
        <f t="shared" si="17"/>
        <v>1.8165094516892777E-4</v>
      </c>
      <c r="CD27" s="1">
        <f t="shared" si="17"/>
        <v>1.3403359765492879E-5</v>
      </c>
      <c r="CE27" s="1">
        <f t="shared" si="17"/>
        <v>2.3135029501296554E-4</v>
      </c>
      <c r="CF27" s="1">
        <f t="shared" si="17"/>
        <v>1.7840956067495956E-4</v>
      </c>
      <c r="CG27" s="1">
        <f t="shared" si="17"/>
        <v>5.7172385283174858E-5</v>
      </c>
      <c r="CH27" s="1">
        <f t="shared" si="17"/>
        <v>8.0048104024953955E-7</v>
      </c>
      <c r="CI27" s="1">
        <f t="shared" si="17"/>
        <v>5.2012476981472434E-6</v>
      </c>
      <c r="CJ27" s="1">
        <f t="shared" si="17"/>
        <v>4.7540305911533694E-7</v>
      </c>
      <c r="CK27" s="1">
        <f t="shared" si="17"/>
        <v>9.0364162501409309E-6</v>
      </c>
      <c r="CL27" s="1">
        <f t="shared" si="17"/>
        <v>2.729903416137397E-5</v>
      </c>
      <c r="CM27" s="1">
        <f t="shared" si="17"/>
        <v>1.2766357247547821E-5</v>
      </c>
      <c r="CN27" s="1">
        <f t="shared" si="17"/>
        <v>1.4607839452816716E-5</v>
      </c>
      <c r="CO27" s="1">
        <f t="shared" si="17"/>
        <v>1.0428802284941183E-5</v>
      </c>
      <c r="CP27" s="1">
        <f t="shared" si="17"/>
        <v>1.1520538163779173E-5</v>
      </c>
      <c r="CQ27" s="1">
        <f t="shared" si="17"/>
        <v>7.457063399601637E-5</v>
      </c>
      <c r="CR27" s="1">
        <f t="shared" si="17"/>
        <v>3.1756172723514599E-7</v>
      </c>
      <c r="CS27" s="1">
        <f t="shared" si="17"/>
        <v>1.2595362471344281E-5</v>
      </c>
      <c r="CT27" s="1">
        <f t="shared" si="17"/>
        <v>1.0411890713668308E-5</v>
      </c>
      <c r="CU27" s="1">
        <f t="shared" si="17"/>
        <v>7.7605321507760524E-7</v>
      </c>
      <c r="CV27" s="1">
        <f t="shared" si="17"/>
        <v>2.6945770228118306E-6</v>
      </c>
      <c r="CW27" s="1">
        <f t="shared" si="17"/>
        <v>8.0048104024953951E-6</v>
      </c>
      <c r="CX27" s="1">
        <f t="shared" si="17"/>
        <v>1.2332293584877295E-5</v>
      </c>
      <c r="CY27" s="1">
        <f t="shared" si="17"/>
        <v>6.0130031192453681E-7</v>
      </c>
      <c r="CZ27" s="1">
        <f t="shared" si="17"/>
        <v>1.5388778232928709E-4</v>
      </c>
      <c r="DA27" s="1">
        <f t="shared" si="17"/>
        <v>8.1175542109812461E-7</v>
      </c>
      <c r="DB27" s="1">
        <f t="shared" si="17"/>
        <v>1.0823405614641663E-6</v>
      </c>
      <c r="DC27" s="1">
        <f t="shared" si="17"/>
        <v>6.0502085760456982E-5</v>
      </c>
    </row>
    <row r="28" spans="1:107" x14ac:dyDescent="0.15">
      <c r="A28" s="27" t="s">
        <v>297</v>
      </c>
      <c r="B28" s="1">
        <f>B19/52.3</f>
        <v>1.8704002792524787E-3</v>
      </c>
      <c r="C28" s="1">
        <f t="shared" ref="C28:BN28" si="18">C19/52.3</f>
        <v>4.0692973361605906E-4</v>
      </c>
      <c r="D28" s="1">
        <f t="shared" si="18"/>
        <v>9.3799657186322872E-4</v>
      </c>
      <c r="E28" s="1">
        <f t="shared" si="18"/>
        <v>9.5758592484148772E-6</v>
      </c>
      <c r="F28" s="1">
        <f t="shared" si="18"/>
        <v>6.1160721263304866E-4</v>
      </c>
      <c r="G28" s="1">
        <f t="shared" si="18"/>
        <v>6.8219661250071642E-4</v>
      </c>
      <c r="H28" s="1">
        <f t="shared" si="18"/>
        <v>9.4061716881750125E-4</v>
      </c>
      <c r="I28" s="1">
        <f t="shared" si="18"/>
        <v>1.6632715261460553E-5</v>
      </c>
      <c r="J28" s="1">
        <f t="shared" si="18"/>
        <v>0</v>
      </c>
      <c r="K28" s="1">
        <f t="shared" si="18"/>
        <v>0</v>
      </c>
      <c r="L28" s="1">
        <f t="shared" si="18"/>
        <v>1.9479944357901646E-5</v>
      </c>
      <c r="M28" s="1">
        <f t="shared" si="18"/>
        <v>1.3344178679906846E-3</v>
      </c>
      <c r="N28" s="1">
        <f t="shared" si="18"/>
        <v>8.7175746713833943E-4</v>
      </c>
      <c r="O28" s="1">
        <f t="shared" si="18"/>
        <v>5.470431017864865E-6</v>
      </c>
      <c r="P28" s="1">
        <f t="shared" si="18"/>
        <v>8.389036214253338E-5</v>
      </c>
      <c r="Q28" s="1">
        <f t="shared" si="18"/>
        <v>4.0199592583137526E-4</v>
      </c>
      <c r="R28" s="1">
        <f t="shared" si="18"/>
        <v>2.1582152849052569E-5</v>
      </c>
      <c r="S28" s="1">
        <f t="shared" si="18"/>
        <v>8.3098452128518641E-6</v>
      </c>
      <c r="T28" s="1">
        <f t="shared" si="18"/>
        <v>4.8087693614183527E-6</v>
      </c>
      <c r="U28" s="1">
        <f t="shared" si="18"/>
        <v>1.3915734522587671E-5</v>
      </c>
      <c r="V28" s="1">
        <f t="shared" si="18"/>
        <v>8.6646417388676732E-5</v>
      </c>
      <c r="W28" s="1">
        <f t="shared" si="18"/>
        <v>3.9803898072845302E-6</v>
      </c>
      <c r="X28" s="1">
        <f t="shared" si="18"/>
        <v>8.3723644244846081E-6</v>
      </c>
      <c r="Y28" s="1">
        <f t="shared" si="18"/>
        <v>6.2232665246091254E-6</v>
      </c>
      <c r="Z28" s="1">
        <f t="shared" si="18"/>
        <v>1.43794186755305E-6</v>
      </c>
      <c r="AA28" s="1">
        <f t="shared" si="18"/>
        <v>7.0532090590337649E-5</v>
      </c>
      <c r="AB28" s="1">
        <f t="shared" si="18"/>
        <v>1.4704518576020756E-4</v>
      </c>
      <c r="AC28" s="1">
        <f t="shared" si="18"/>
        <v>2.3749485518987606E-5</v>
      </c>
      <c r="AD28" s="1">
        <f t="shared" si="18"/>
        <v>3.8814010555326894E-7</v>
      </c>
      <c r="AE28" s="1">
        <f t="shared" si="18"/>
        <v>6.7885443964551599E-6</v>
      </c>
      <c r="AF28" s="1">
        <f t="shared" si="18"/>
        <v>1.4811660874956367E-3</v>
      </c>
      <c r="AG28" s="1">
        <f t="shared" si="18"/>
        <v>1.6884355088282336E-4</v>
      </c>
      <c r="AH28" s="1">
        <f t="shared" si="18"/>
        <v>2.8400654367748417E-4</v>
      </c>
      <c r="AI28" s="1">
        <f t="shared" si="18"/>
        <v>7.2319098056173502E-5</v>
      </c>
      <c r="AJ28" s="1">
        <f t="shared" si="18"/>
        <v>5.717121407099056E-5</v>
      </c>
      <c r="AK28" s="1">
        <f t="shared" si="18"/>
        <v>1.9638847354134864E-5</v>
      </c>
      <c r="AL28" s="1">
        <f t="shared" si="18"/>
        <v>1.1525937657926135E-4</v>
      </c>
      <c r="AM28" s="1">
        <f t="shared" si="18"/>
        <v>4.9080186098853292E-5</v>
      </c>
      <c r="AN28" s="1">
        <f t="shared" si="18"/>
        <v>1.6828087797812869E-6</v>
      </c>
      <c r="AO28" s="1">
        <f t="shared" si="18"/>
        <v>1.3259282800443887E-6</v>
      </c>
      <c r="AP28" s="1">
        <f t="shared" si="18"/>
        <v>6.307406963598189E-5</v>
      </c>
      <c r="AQ28" s="1">
        <f t="shared" si="18"/>
        <v>1.3235838096081609E-5</v>
      </c>
      <c r="AR28" s="1">
        <f t="shared" si="18"/>
        <v>1.5275527375599793E-5</v>
      </c>
      <c r="AS28" s="1">
        <f t="shared" si="18"/>
        <v>1.8099311767678609E-5</v>
      </c>
      <c r="AT28" s="1">
        <f t="shared" si="18"/>
        <v>8.7946295997207472E-5</v>
      </c>
      <c r="AU28" s="1">
        <f t="shared" si="18"/>
        <v>2.1180987907742479E-5</v>
      </c>
      <c r="AV28" s="1">
        <f t="shared" si="18"/>
        <v>2.5922809613370773E-4</v>
      </c>
      <c r="AW28" s="1">
        <f t="shared" si="18"/>
        <v>2.8133645234733592E-7</v>
      </c>
      <c r="AX28" s="1">
        <f t="shared" si="18"/>
        <v>4.724628922429288E-5</v>
      </c>
      <c r="AY28" s="1">
        <f t="shared" si="18"/>
        <v>9.0131863437202047E-7</v>
      </c>
      <c r="AZ28" s="1">
        <f t="shared" si="18"/>
        <v>2.9678390755492572E-5</v>
      </c>
      <c r="BA28" s="1">
        <f t="shared" si="18"/>
        <v>1.1636388265143975E-5</v>
      </c>
      <c r="BB28" s="1">
        <f t="shared" si="18"/>
        <v>4.3510766329236588E-5</v>
      </c>
      <c r="BC28" s="1">
        <f t="shared" si="18"/>
        <v>2.6487305995071403E-5</v>
      </c>
      <c r="BD28" s="1">
        <f t="shared" si="18"/>
        <v>2.1446434060466495E-4</v>
      </c>
      <c r="BE28" s="1">
        <f t="shared" si="18"/>
        <v>3.6143398231748303E-4</v>
      </c>
      <c r="BF28" s="1">
        <f t="shared" si="18"/>
        <v>1.0526672258662819E-5</v>
      </c>
      <c r="BG28" s="1">
        <f t="shared" si="18"/>
        <v>8.5989965666532936E-5</v>
      </c>
      <c r="BH28" s="1">
        <f t="shared" si="18"/>
        <v>9.4028894295642926E-5</v>
      </c>
      <c r="BI28" s="1">
        <f t="shared" si="18"/>
        <v>7.116770257527052E-6</v>
      </c>
      <c r="BJ28" s="1">
        <f t="shared" si="18"/>
        <v>3.128044555358157E-5</v>
      </c>
      <c r="BK28" s="1">
        <f t="shared" si="18"/>
        <v>7.9209236171531869E-5</v>
      </c>
      <c r="BL28" s="1">
        <f t="shared" si="18"/>
        <v>7.2053391406734358E-5</v>
      </c>
      <c r="BM28" s="1">
        <f t="shared" si="18"/>
        <v>1.1774451524166278E-6</v>
      </c>
      <c r="BN28" s="1">
        <f t="shared" si="18"/>
        <v>4.553482580584659E-6</v>
      </c>
      <c r="BO28" s="1">
        <f t="shared" ref="BO28:DC28" si="19">BO19/52.3</f>
        <v>2.2337593322948196E-5</v>
      </c>
      <c r="BP28" s="1">
        <f t="shared" si="19"/>
        <v>1.38844749167713E-5</v>
      </c>
      <c r="BQ28" s="1">
        <f t="shared" si="19"/>
        <v>1.2946686742280178E-6</v>
      </c>
      <c r="BR28" s="1">
        <f t="shared" si="19"/>
        <v>3.3340974570310665E-5</v>
      </c>
      <c r="BS28" s="1">
        <f t="shared" si="19"/>
        <v>4.7224667996936554E-4</v>
      </c>
      <c r="BT28" s="1">
        <f t="shared" si="19"/>
        <v>9.5042226517523613E-5</v>
      </c>
      <c r="BU28" s="1">
        <f t="shared" si="19"/>
        <v>7.450206052901674E-7</v>
      </c>
      <c r="BV28" s="1">
        <f t="shared" si="19"/>
        <v>1.6085672159674067E-5</v>
      </c>
      <c r="BW28" s="1">
        <f t="shared" si="19"/>
        <v>1.2113097253843629E-5</v>
      </c>
      <c r="BX28" s="1">
        <f t="shared" si="19"/>
        <v>1.6683329773211557E-3</v>
      </c>
      <c r="BY28" s="1">
        <f t="shared" si="19"/>
        <v>3.0861150040897983E-3</v>
      </c>
      <c r="BZ28" s="1">
        <f t="shared" si="19"/>
        <v>4.8973382445647361E-7</v>
      </c>
      <c r="CA28" s="1">
        <f t="shared" si="19"/>
        <v>5.9914244481377097E-8</v>
      </c>
      <c r="CB28" s="1">
        <f t="shared" si="19"/>
        <v>1.3501544745520759E-5</v>
      </c>
      <c r="CC28" s="1">
        <f t="shared" si="19"/>
        <v>1.8634632517283958E-4</v>
      </c>
      <c r="CD28" s="1">
        <f t="shared" si="19"/>
        <v>1.5166118755242495E-5</v>
      </c>
      <c r="CE28" s="1">
        <f t="shared" si="19"/>
        <v>2.5399992706091976E-4</v>
      </c>
      <c r="CF28" s="1">
        <f t="shared" si="19"/>
        <v>1.9523968302759701E-4</v>
      </c>
      <c r="CG28" s="1">
        <f t="shared" si="19"/>
        <v>4.4057809431023078E-5</v>
      </c>
      <c r="CH28" s="1">
        <f t="shared" si="19"/>
        <v>1.0081222875779536E-6</v>
      </c>
      <c r="CI28" s="1">
        <f t="shared" si="19"/>
        <v>5.9757946452295226E-6</v>
      </c>
      <c r="CJ28" s="1">
        <f t="shared" si="19"/>
        <v>5.1838846312148004E-7</v>
      </c>
      <c r="CK28" s="1">
        <f t="shared" si="19"/>
        <v>9.6357734928962542E-6</v>
      </c>
      <c r="CL28" s="1">
        <f t="shared" si="19"/>
        <v>3.0913145185239211E-5</v>
      </c>
      <c r="CM28" s="1">
        <f t="shared" si="19"/>
        <v>1.363179310308897E-5</v>
      </c>
      <c r="CN28" s="1">
        <f t="shared" si="19"/>
        <v>1.4262195153719111E-5</v>
      </c>
      <c r="CO28" s="1">
        <f t="shared" si="19"/>
        <v>1.2016713469243151E-5</v>
      </c>
      <c r="CP28" s="1">
        <f t="shared" si="19"/>
        <v>1.3105589738513397E-5</v>
      </c>
      <c r="CQ28" s="1">
        <f t="shared" si="19"/>
        <v>9.0931588352670878E-5</v>
      </c>
      <c r="CR28" s="1">
        <f t="shared" si="19"/>
        <v>1.8755763489822395E-7</v>
      </c>
      <c r="CS28" s="1">
        <f t="shared" si="19"/>
        <v>2.0042617262596317E-5</v>
      </c>
      <c r="CT28" s="1">
        <f t="shared" si="19"/>
        <v>1.3316592077773898E-5</v>
      </c>
      <c r="CU28" s="1">
        <f t="shared" si="19"/>
        <v>1.4796213419748778E-6</v>
      </c>
      <c r="CV28" s="1">
        <f t="shared" si="19"/>
        <v>3.6547689133640026E-6</v>
      </c>
      <c r="CW28" s="1">
        <f t="shared" si="19"/>
        <v>1.1024220984573385E-5</v>
      </c>
      <c r="CX28" s="1">
        <f t="shared" si="19"/>
        <v>1.5541234025038944E-5</v>
      </c>
      <c r="CY28" s="1">
        <f t="shared" si="19"/>
        <v>6.4603185353832678E-7</v>
      </c>
      <c r="CZ28" s="1">
        <f t="shared" si="19"/>
        <v>1.7546016744728852E-4</v>
      </c>
      <c r="DA28" s="1">
        <f t="shared" si="19"/>
        <v>2.3158157975627928E-6</v>
      </c>
      <c r="DB28" s="1">
        <f t="shared" si="19"/>
        <v>2.5971522499101286E-6</v>
      </c>
      <c r="DC28" s="1">
        <f t="shared" si="19"/>
        <v>9.7483080738351892E-5</v>
      </c>
    </row>
    <row r="29" spans="1:107" x14ac:dyDescent="0.15">
      <c r="A29" s="27" t="s">
        <v>298</v>
      </c>
      <c r="B29" s="1">
        <f>B20/75.4</f>
        <v>1.0591894774262354E-3</v>
      </c>
      <c r="C29" s="1">
        <f t="shared" ref="C29:BN29" si="20">C20/75.4</f>
        <v>1.9780756925264568E-4</v>
      </c>
      <c r="D29" s="1">
        <f t="shared" si="20"/>
        <v>6.1496930460225871E-4</v>
      </c>
      <c r="E29" s="1">
        <f t="shared" si="20"/>
        <v>5.7015504935874653E-6</v>
      </c>
      <c r="F29" s="1">
        <f t="shared" si="20"/>
        <v>6.9574297902595097E-4</v>
      </c>
      <c r="G29" s="1">
        <f t="shared" si="20"/>
        <v>6.0996164784380216E-4</v>
      </c>
      <c r="H29" s="1">
        <f t="shared" si="20"/>
        <v>4.2507314938882665E-4</v>
      </c>
      <c r="I29" s="1">
        <f t="shared" si="20"/>
        <v>9.5453116027236188E-6</v>
      </c>
      <c r="J29" s="1">
        <f t="shared" si="20"/>
        <v>0</v>
      </c>
      <c r="K29" s="1">
        <f t="shared" si="20"/>
        <v>1.1826957258880473E-6</v>
      </c>
      <c r="L29" s="1">
        <f t="shared" si="20"/>
        <v>1.1932921326806858E-5</v>
      </c>
      <c r="M29" s="1">
        <f t="shared" si="20"/>
        <v>1.4274846864830869E-3</v>
      </c>
      <c r="N29" s="1">
        <f t="shared" si="20"/>
        <v>8.8610571795783315E-4</v>
      </c>
      <c r="O29" s="1">
        <f t="shared" si="20"/>
        <v>7.971232464655856E-6</v>
      </c>
      <c r="P29" s="1">
        <f t="shared" si="20"/>
        <v>8.1486368235390624E-5</v>
      </c>
      <c r="Q29" s="1">
        <f t="shared" si="20"/>
        <v>1.4813947605895705E-4</v>
      </c>
      <c r="R29" s="1">
        <f t="shared" si="20"/>
        <v>6.1698433099072986E-6</v>
      </c>
      <c r="S29" s="1">
        <f t="shared" si="20"/>
        <v>3.9240887090158334E-6</v>
      </c>
      <c r="T29" s="1">
        <f t="shared" si="20"/>
        <v>2.5773195876288659E-6</v>
      </c>
      <c r="U29" s="1">
        <f t="shared" si="20"/>
        <v>9.5914572452076902E-6</v>
      </c>
      <c r="V29" s="1">
        <f t="shared" si="20"/>
        <v>4.9539910853455114E-5</v>
      </c>
      <c r="W29" s="1">
        <f t="shared" si="20"/>
        <v>8.6138532636932918E-7</v>
      </c>
      <c r="X29" s="1">
        <f t="shared" si="20"/>
        <v>3.4831414586124861E-6</v>
      </c>
      <c r="Y29" s="1">
        <f t="shared" si="20"/>
        <v>1.7757526867018514E-6</v>
      </c>
      <c r="Z29" s="1">
        <f t="shared" si="20"/>
        <v>3.2643769312805926E-7</v>
      </c>
      <c r="AA29" s="1">
        <f t="shared" si="20"/>
        <v>3.5603926823265607E-5</v>
      </c>
      <c r="AB29" s="1">
        <f t="shared" si="20"/>
        <v>9.4537039569033874E-5</v>
      </c>
      <c r="AC29" s="1">
        <f t="shared" si="20"/>
        <v>1.3542891520140011E-5</v>
      </c>
      <c r="AD29" s="1">
        <f t="shared" si="20"/>
        <v>1.9825535289452815E-7</v>
      </c>
      <c r="AE29" s="1">
        <f t="shared" si="20"/>
        <v>2.8559025404030737E-6</v>
      </c>
      <c r="AF29" s="1">
        <f t="shared" si="20"/>
        <v>8.04149347808253E-4</v>
      </c>
      <c r="AG29" s="1">
        <f t="shared" si="20"/>
        <v>9.6446101889578607E-5</v>
      </c>
      <c r="AH29" s="1">
        <f t="shared" si="20"/>
        <v>1.5989636030517651E-4</v>
      </c>
      <c r="AI29" s="1">
        <f t="shared" si="20"/>
        <v>2.9671648117257787E-5</v>
      </c>
      <c r="AJ29" s="1">
        <f t="shared" si="20"/>
        <v>3.281126090404441E-5</v>
      </c>
      <c r="AK29" s="1">
        <f t="shared" si="20"/>
        <v>1.3224999316360853E-5</v>
      </c>
      <c r="AL29" s="1">
        <f t="shared" si="20"/>
        <v>4.3711887117503895E-5</v>
      </c>
      <c r="AM29" s="1">
        <f t="shared" si="20"/>
        <v>2.1344923295687603E-5</v>
      </c>
      <c r="AN29" s="1">
        <f t="shared" si="20"/>
        <v>1.1194591047061719E-6</v>
      </c>
      <c r="AO29" s="1">
        <f t="shared" si="20"/>
        <v>3.7822335858240586E-6</v>
      </c>
      <c r="AP29" s="1">
        <f t="shared" si="20"/>
        <v>2.7000328146791002E-5</v>
      </c>
      <c r="AQ29" s="1">
        <f t="shared" si="20"/>
        <v>1.2139722169050289E-5</v>
      </c>
      <c r="AR29" s="1">
        <f t="shared" si="20"/>
        <v>8.0464327709261939E-6</v>
      </c>
      <c r="AS29" s="1">
        <f t="shared" si="20"/>
        <v>1.0256296316552272E-5</v>
      </c>
      <c r="AT29" s="1">
        <f t="shared" si="20"/>
        <v>4.8124777817276925E-5</v>
      </c>
      <c r="AU29" s="1">
        <f t="shared" si="20"/>
        <v>1.0263132708031392E-5</v>
      </c>
      <c r="AV29" s="1">
        <f t="shared" si="20"/>
        <v>1.2142798545215892E-4</v>
      </c>
      <c r="AW29" s="1">
        <f t="shared" si="20"/>
        <v>2.8200114851376852E-7</v>
      </c>
      <c r="AX29" s="1">
        <f t="shared" si="20"/>
        <v>1.8128401104760862E-5</v>
      </c>
      <c r="AY29" s="1">
        <f t="shared" si="20"/>
        <v>5.9476605868358451E-7</v>
      </c>
      <c r="AZ29" s="1">
        <f t="shared" si="20"/>
        <v>2.0227173288851213E-5</v>
      </c>
      <c r="BA29" s="1">
        <f t="shared" si="20"/>
        <v>6.6791544751018621E-6</v>
      </c>
      <c r="BB29" s="1">
        <f t="shared" si="20"/>
        <v>2.569457737427876E-5</v>
      </c>
      <c r="BC29" s="1">
        <f t="shared" si="20"/>
        <v>1.7584907982170692E-5</v>
      </c>
      <c r="BD29" s="1">
        <f t="shared" si="20"/>
        <v>1.3614331811096829E-4</v>
      </c>
      <c r="BE29" s="1">
        <f t="shared" si="20"/>
        <v>1.819044135743389E-4</v>
      </c>
      <c r="BF29" s="1">
        <f t="shared" si="20"/>
        <v>5.5631135661352521E-6</v>
      </c>
      <c r="BG29" s="1">
        <f t="shared" si="20"/>
        <v>5.8058054636440702E-5</v>
      </c>
      <c r="BH29" s="1">
        <f t="shared" si="20"/>
        <v>1.9405097213486831E-5</v>
      </c>
      <c r="BI29" s="1">
        <f t="shared" si="20"/>
        <v>3.7121605731630617E-6</v>
      </c>
      <c r="BJ29" s="1">
        <f t="shared" si="20"/>
        <v>2.2317399983592661E-5</v>
      </c>
      <c r="BK29" s="1">
        <f t="shared" si="20"/>
        <v>4.8146996089584075E-5</v>
      </c>
      <c r="BL29" s="1">
        <f t="shared" si="20"/>
        <v>4.2788974267822475E-5</v>
      </c>
      <c r="BM29" s="1">
        <f t="shared" si="20"/>
        <v>3.6232874839344797E-7</v>
      </c>
      <c r="BN29" s="1">
        <f t="shared" si="20"/>
        <v>3.254122344061911E-6</v>
      </c>
      <c r="BO29" s="1">
        <f t="shared" ref="BO29:DC29" si="21">BO20/75.4</f>
        <v>1.3469400311739451E-5</v>
      </c>
      <c r="BP29" s="1">
        <f t="shared" si="21"/>
        <v>9.0855642757526853E-6</v>
      </c>
      <c r="BQ29" s="1">
        <f t="shared" si="21"/>
        <v>9.2291284968142414E-7</v>
      </c>
      <c r="BR29" s="1">
        <f t="shared" si="21"/>
        <v>1.7521671360988816E-5</v>
      </c>
      <c r="BS29" s="1">
        <f t="shared" si="21"/>
        <v>3.1507219229401953E-4</v>
      </c>
      <c r="BT29" s="1">
        <f t="shared" si="21"/>
        <v>7.3766373157592498E-5</v>
      </c>
      <c r="BU29" s="1">
        <f t="shared" si="21"/>
        <v>1.8800076567584567E-7</v>
      </c>
      <c r="BV29" s="1">
        <f t="shared" si="21"/>
        <v>1.0319532937734146E-5</v>
      </c>
      <c r="BW29" s="1">
        <f t="shared" si="21"/>
        <v>7.6174492056113102E-6</v>
      </c>
      <c r="BX29" s="1">
        <f t="shared" si="21"/>
        <v>1.2104856572506769E-3</v>
      </c>
      <c r="BY29" s="1">
        <f t="shared" si="21"/>
        <v>2.2564347534797229E-3</v>
      </c>
      <c r="BZ29" s="1">
        <f t="shared" si="21"/>
        <v>1.7432798271760235E-7</v>
      </c>
      <c r="CA29" s="1">
        <f t="shared" si="21"/>
        <v>6.1527523312094951E-8</v>
      </c>
      <c r="CB29" s="1">
        <f t="shared" si="21"/>
        <v>4.3650359594191799E-6</v>
      </c>
      <c r="CC29" s="1">
        <f t="shared" si="21"/>
        <v>1.2762004703437339E-4</v>
      </c>
      <c r="CD29" s="1">
        <f t="shared" si="21"/>
        <v>9.6290573983428591E-6</v>
      </c>
      <c r="CE29" s="1">
        <f t="shared" si="21"/>
        <v>1.6966385463097159E-4</v>
      </c>
      <c r="CF29" s="1">
        <f t="shared" si="21"/>
        <v>1.3123991632256829E-4</v>
      </c>
      <c r="CG29" s="1">
        <f t="shared" si="21"/>
        <v>3.3477809073258773E-5</v>
      </c>
      <c r="CH29" s="1">
        <f t="shared" si="21"/>
        <v>3.4865596543520471E-7</v>
      </c>
      <c r="CI29" s="1">
        <f t="shared" si="21"/>
        <v>3.6540512455905276E-6</v>
      </c>
      <c r="CJ29" s="1">
        <f t="shared" si="21"/>
        <v>2.8371024638354894E-7</v>
      </c>
      <c r="CK29" s="1">
        <f t="shared" si="21"/>
        <v>5.4486040088599629E-6</v>
      </c>
      <c r="CL29" s="1">
        <f t="shared" si="21"/>
        <v>1.6272320818179334E-5</v>
      </c>
      <c r="CM29" s="1">
        <f t="shared" si="21"/>
        <v>7.116683529765649E-6</v>
      </c>
      <c r="CN29" s="1">
        <f t="shared" si="21"/>
        <v>9.8905493724192622E-6</v>
      </c>
      <c r="CO29" s="1">
        <f t="shared" si="21"/>
        <v>6.2501709097869776E-6</v>
      </c>
      <c r="CP29" s="1">
        <f t="shared" si="21"/>
        <v>7.1525745850310365E-6</v>
      </c>
      <c r="CQ29" s="1">
        <f t="shared" si="21"/>
        <v>4.7637684924389508E-5</v>
      </c>
      <c r="CR29" s="1">
        <f t="shared" si="21"/>
        <v>1.8458256993628484E-7</v>
      </c>
      <c r="CS29" s="1">
        <f t="shared" si="21"/>
        <v>7.9661051710465149E-6</v>
      </c>
      <c r="CT29" s="1">
        <f t="shared" si="21"/>
        <v>7.3969755804096357E-6</v>
      </c>
      <c r="CU29" s="1">
        <f t="shared" si="21"/>
        <v>9.5709480707703238E-7</v>
      </c>
      <c r="CV29" s="1">
        <f t="shared" si="21"/>
        <v>1.8748803631491153E-6</v>
      </c>
      <c r="CW29" s="1">
        <f t="shared" si="21"/>
        <v>6.1288249610325692E-6</v>
      </c>
      <c r="CX29" s="1">
        <f t="shared" si="21"/>
        <v>1.4228239765921957E-5</v>
      </c>
      <c r="CY29" s="1">
        <f t="shared" si="21"/>
        <v>5.0760206732478335E-7</v>
      </c>
      <c r="CZ29" s="1">
        <f t="shared" si="21"/>
        <v>1.9325453252755066E-4</v>
      </c>
      <c r="DA29" s="1">
        <f t="shared" si="21"/>
        <v>1.3262599469496022E-6</v>
      </c>
      <c r="DB29" s="1">
        <f t="shared" si="21"/>
        <v>1.1057863217479285E-6</v>
      </c>
      <c r="DC29" s="1">
        <f t="shared" si="21"/>
        <v>6.3135784407558314E-5</v>
      </c>
    </row>
  </sheetData>
  <phoneticPr fontId="1" type="noConversion"/>
  <conditionalFormatting sqref="AC3:AC8">
    <cfRule type="cellIs" dxfId="7" priority="13" operator="between">
      <formula>0.05</formula>
      <formula>0.1</formula>
    </cfRule>
    <cfRule type="colorScale" priority="14">
      <colorScale>
        <cfvo type="num" val="0.05"/>
        <cfvo type="num" val="0.1"/>
        <color theme="6" tint="0.79998168889431442"/>
        <color theme="9" tint="0.39997558519241921"/>
      </colorScale>
    </cfRule>
    <cfRule type="colorScale" priority="15">
      <colorScale>
        <cfvo type="min"/>
        <cfvo type="max"/>
        <color theme="9" tint="0.79998168889431442"/>
        <color theme="9" tint="-0.249977111117893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AC2">
    <cfRule type="cellIs" dxfId="6" priority="9" operator="between">
      <formula>0.05</formula>
      <formula>0.1</formula>
    </cfRule>
    <cfRule type="colorScale" priority="10">
      <colorScale>
        <cfvo type="num" val="0.05"/>
        <cfvo type="num" val="0.1"/>
        <color theme="6" tint="0.79998168889431442"/>
        <color theme="9" tint="0.39997558519241921"/>
      </colorScale>
    </cfRule>
    <cfRule type="colorScale" priority="11">
      <colorScale>
        <cfvo type="min"/>
        <cfvo type="max"/>
        <color theme="9" tint="0.79998168889431442"/>
        <color theme="9" tint="-0.249977111117893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AC12:AC15">
    <cfRule type="cellIs" dxfId="5" priority="5" operator="between">
      <formula>0.05</formula>
      <formula>0.1</formula>
    </cfRule>
    <cfRule type="colorScale" priority="6">
      <colorScale>
        <cfvo type="num" val="0.05"/>
        <cfvo type="num" val="0.1"/>
        <color theme="6" tint="0.79998168889431442"/>
        <color theme="9" tint="0.39997558519241921"/>
      </colorScale>
    </cfRule>
    <cfRule type="colorScale" priority="7">
      <colorScale>
        <cfvo type="min"/>
        <cfvo type="max"/>
        <color theme="9" tint="0.79998168889431442"/>
        <color theme="9" tint="-0.249977111117893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AC11">
    <cfRule type="cellIs" dxfId="4" priority="1" operator="between">
      <formula>0.05</formula>
      <formula>0.1</formula>
    </cfRule>
    <cfRule type="colorScale" priority="2">
      <colorScale>
        <cfvo type="num" val="0.05"/>
        <cfvo type="num" val="0.1"/>
        <color theme="6" tint="0.79998168889431442"/>
        <color theme="9" tint="0.39997558519241921"/>
      </colorScale>
    </cfRule>
    <cfRule type="colorScale" priority="3">
      <colorScale>
        <cfvo type="min"/>
        <cfvo type="max"/>
        <color theme="9" tint="0.79998168889431442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8F74-A928-4990-A461-F388E53E187A}">
  <dimension ref="A1:AB106"/>
  <sheetViews>
    <sheetView workbookViewId="0">
      <selection activeCell="P1" activeCellId="1" sqref="J1:J1048576 P1:P1048576"/>
    </sheetView>
  </sheetViews>
  <sheetFormatPr defaultRowHeight="13.5" x14ac:dyDescent="0.15"/>
  <sheetData>
    <row r="1" spans="1:28" x14ac:dyDescent="0.15">
      <c r="A1" s="3" t="s">
        <v>4</v>
      </c>
      <c r="B1" s="19">
        <v>4.5021500000000003</v>
      </c>
      <c r="C1" s="19">
        <v>5.7412700000000001</v>
      </c>
      <c r="D1" s="19">
        <v>7.1801300000000001</v>
      </c>
      <c r="E1" s="19">
        <v>6.1973599999999998</v>
      </c>
      <c r="F1" s="19">
        <v>6.6597</v>
      </c>
      <c r="G1" s="19">
        <v>4.8880100000000004</v>
      </c>
      <c r="H1" s="1"/>
      <c r="I1" s="1"/>
      <c r="J1" s="3" t="s">
        <v>4</v>
      </c>
      <c r="K1" s="27">
        <v>3.7898999999999998</v>
      </c>
      <c r="L1" s="27">
        <v>3.4973000000000001</v>
      </c>
      <c r="M1" s="27">
        <v>3.78979</v>
      </c>
      <c r="N1" s="27">
        <v>3.8709899999999999</v>
      </c>
      <c r="O1" s="1"/>
      <c r="P1" s="1">
        <f t="shared" ref="P1:P32" si="0">B1/84.5</f>
        <v>5.3279881656804737E-2</v>
      </c>
      <c r="Q1" s="1">
        <f t="shared" ref="Q1:Q32" si="1">C1/96.76</f>
        <v>5.9335159156676309E-2</v>
      </c>
      <c r="R1" s="1">
        <f t="shared" ref="R1:R32" si="2">D1/73.4</f>
        <v>9.7821934604904626E-2</v>
      </c>
      <c r="S1" s="1">
        <f t="shared" ref="S1:S32" si="3">E1/77.6</f>
        <v>7.9862886597938151E-2</v>
      </c>
      <c r="T1" s="1">
        <f t="shared" ref="T1:T32" si="4">F1/88.4</f>
        <v>7.5335972850678723E-2</v>
      </c>
      <c r="U1" s="1">
        <f t="shared" ref="U1:U32" si="5">G1/80.2</f>
        <v>6.094775561097257E-2</v>
      </c>
      <c r="V1" s="1"/>
      <c r="W1" s="1"/>
      <c r="X1" s="1"/>
      <c r="Y1" s="1">
        <f t="shared" ref="Y1:Y32" si="6">P1/76.14</f>
        <v>6.9976203909646352E-4</v>
      </c>
      <c r="Z1" s="1">
        <f t="shared" ref="Z1:Z32" si="7">Q1/55</f>
        <v>1.0788210755759329E-3</v>
      </c>
      <c r="AA1" s="1">
        <f t="shared" ref="AA1:AA32" si="8">R1/52.3</f>
        <v>1.8704002792524787E-3</v>
      </c>
      <c r="AB1" s="1">
        <f t="shared" ref="AB1:AB32" si="9">S1/75.4</f>
        <v>1.0591894774262354E-3</v>
      </c>
    </row>
    <row r="2" spans="1:28" x14ac:dyDescent="0.15">
      <c r="A2" s="4" t="s">
        <v>5</v>
      </c>
      <c r="B2" s="19">
        <v>2.4345300000000001</v>
      </c>
      <c r="C2" s="19">
        <v>2.4808400000000002</v>
      </c>
      <c r="D2" s="19">
        <v>1.56213</v>
      </c>
      <c r="E2" s="19">
        <v>1.1573800000000001</v>
      </c>
      <c r="F2" s="19">
        <v>1.0224</v>
      </c>
      <c r="G2" s="19">
        <v>0.78064999999999996</v>
      </c>
      <c r="H2" s="1"/>
      <c r="I2" s="1"/>
      <c r="J2" s="4" t="s">
        <v>5</v>
      </c>
      <c r="K2" s="27">
        <v>0.90105999999999997</v>
      </c>
      <c r="L2" s="27">
        <v>0.69284999999999997</v>
      </c>
      <c r="M2" s="27">
        <v>0.71331999999999995</v>
      </c>
      <c r="N2" s="27">
        <v>0.73436999999999997</v>
      </c>
      <c r="O2" s="1"/>
      <c r="P2" s="1">
        <f t="shared" si="0"/>
        <v>2.8811005917159765E-2</v>
      </c>
      <c r="Q2" s="1">
        <f t="shared" si="1"/>
        <v>2.5639107069036791E-2</v>
      </c>
      <c r="R2" s="1">
        <f t="shared" si="2"/>
        <v>2.1282425068119889E-2</v>
      </c>
      <c r="S2" s="1">
        <f t="shared" si="3"/>
        <v>1.4914690721649486E-2</v>
      </c>
      <c r="T2" s="1">
        <f t="shared" si="4"/>
        <v>1.1565610859728506E-2</v>
      </c>
      <c r="U2" s="1">
        <f t="shared" si="5"/>
        <v>9.7337905236907721E-3</v>
      </c>
      <c r="V2" s="1"/>
      <c r="W2" s="1"/>
      <c r="X2" s="1"/>
      <c r="Y2" s="1">
        <f t="shared" si="6"/>
        <v>3.7839513944260266E-4</v>
      </c>
      <c r="Z2" s="1">
        <f t="shared" si="7"/>
        <v>4.661655830733962E-4</v>
      </c>
      <c r="AA2" s="1">
        <f t="shared" si="8"/>
        <v>4.0692973361605906E-4</v>
      </c>
      <c r="AB2" s="1">
        <f t="shared" si="9"/>
        <v>1.9780756925264568E-4</v>
      </c>
    </row>
    <row r="3" spans="1:28" x14ac:dyDescent="0.15">
      <c r="A3" s="3" t="s">
        <v>6</v>
      </c>
      <c r="B3" s="19">
        <v>4.8820499999999996</v>
      </c>
      <c r="C3" s="19">
        <v>3.9710399999999999</v>
      </c>
      <c r="D3" s="19">
        <v>3.6008</v>
      </c>
      <c r="E3" s="19">
        <v>3.5982099999999999</v>
      </c>
      <c r="F3" s="19">
        <v>3.77542</v>
      </c>
      <c r="G3" s="19">
        <v>2.7766700000000002</v>
      </c>
      <c r="H3" s="1"/>
      <c r="I3" s="1"/>
      <c r="J3" s="3" t="s">
        <v>6</v>
      </c>
      <c r="K3" s="27">
        <v>2.1189499999999999</v>
      </c>
      <c r="L3" s="27">
        <v>1.97461</v>
      </c>
      <c r="M3" s="27">
        <v>2.2423700000000002</v>
      </c>
      <c r="N3" s="27">
        <v>2.3102499999999999</v>
      </c>
      <c r="O3" s="1"/>
      <c r="P3" s="1">
        <f t="shared" si="0"/>
        <v>5.777573964497041E-2</v>
      </c>
      <c r="Q3" s="1">
        <f t="shared" si="1"/>
        <v>4.1040099214551463E-2</v>
      </c>
      <c r="R3" s="1">
        <f t="shared" si="2"/>
        <v>4.9057220708446862E-2</v>
      </c>
      <c r="S3" s="1">
        <f t="shared" si="3"/>
        <v>4.6368685567010313E-2</v>
      </c>
      <c r="T3" s="1">
        <f t="shared" si="4"/>
        <v>4.2708371040723982E-2</v>
      </c>
      <c r="U3" s="1">
        <f t="shared" si="5"/>
        <v>3.4621820448877808E-2</v>
      </c>
      <c r="V3" s="1"/>
      <c r="W3" s="1"/>
      <c r="X3" s="1"/>
      <c r="Y3" s="1">
        <f t="shared" si="6"/>
        <v>7.5880929399750998E-4</v>
      </c>
      <c r="Z3" s="1">
        <f t="shared" si="7"/>
        <v>7.4618362208275389E-4</v>
      </c>
      <c r="AA3" s="1">
        <f t="shared" si="8"/>
        <v>9.3799657186322872E-4</v>
      </c>
      <c r="AB3" s="1">
        <f t="shared" si="9"/>
        <v>6.1496930460225871E-4</v>
      </c>
    </row>
    <row r="4" spans="1:28" x14ac:dyDescent="0.15">
      <c r="A4" s="4" t="s">
        <v>7</v>
      </c>
      <c r="B4" s="19">
        <v>0.26832</v>
      </c>
      <c r="C4" s="19">
        <v>0.25641000000000003</v>
      </c>
      <c r="D4" s="19">
        <v>3.6760000000000001E-2</v>
      </c>
      <c r="E4" s="19">
        <v>3.3360000000000001E-2</v>
      </c>
      <c r="F4" s="19">
        <v>3.8120000000000001E-2</v>
      </c>
      <c r="G4" s="19">
        <v>3.0839999999999999E-2</v>
      </c>
      <c r="H4" s="1"/>
      <c r="I4" s="1"/>
      <c r="J4" s="4" t="s">
        <v>7</v>
      </c>
      <c r="K4" s="27">
        <v>2.9430000000000001E-2</v>
      </c>
      <c r="L4" s="27">
        <v>1.9300000000000001E-2</v>
      </c>
      <c r="M4" s="27">
        <v>7.5100000000000002E-3</v>
      </c>
      <c r="N4" s="27">
        <v>1.6109999999999999E-2</v>
      </c>
      <c r="O4" s="1"/>
      <c r="P4" s="1">
        <f t="shared" si="0"/>
        <v>3.1753846153846155E-3</v>
      </c>
      <c r="Q4" s="1">
        <f t="shared" si="1"/>
        <v>2.6499586606035554E-3</v>
      </c>
      <c r="R4" s="1">
        <f t="shared" si="2"/>
        <v>5.0081743869209803E-4</v>
      </c>
      <c r="S4" s="1">
        <f t="shared" si="3"/>
        <v>4.2989690721649489E-4</v>
      </c>
      <c r="T4" s="1">
        <f t="shared" si="4"/>
        <v>4.3122171945701357E-4</v>
      </c>
      <c r="U4" s="1">
        <f t="shared" si="5"/>
        <v>3.8453865336658352E-4</v>
      </c>
      <c r="V4" s="1"/>
      <c r="W4" s="1"/>
      <c r="X4" s="1"/>
      <c r="Y4" s="1">
        <f t="shared" si="6"/>
        <v>4.1704552342850215E-5</v>
      </c>
      <c r="Z4" s="1">
        <f t="shared" si="7"/>
        <v>4.8181066556428281E-5</v>
      </c>
      <c r="AA4" s="1">
        <f t="shared" si="8"/>
        <v>9.5758592484148772E-6</v>
      </c>
      <c r="AB4" s="1">
        <f t="shared" si="9"/>
        <v>5.7015504935874653E-6</v>
      </c>
    </row>
    <row r="5" spans="1:28" x14ac:dyDescent="0.15">
      <c r="A5" s="3" t="s">
        <v>8</v>
      </c>
      <c r="B5" s="19">
        <v>2.8067099999999998</v>
      </c>
      <c r="C5" s="19">
        <v>3.84606</v>
      </c>
      <c r="D5" s="19">
        <v>2.3478500000000002</v>
      </c>
      <c r="E5" s="19">
        <v>4.0708200000000003</v>
      </c>
      <c r="F5" s="19">
        <v>4.2421600000000002</v>
      </c>
      <c r="G5" s="19">
        <v>3.7050200000000002</v>
      </c>
      <c r="H5" s="1"/>
      <c r="I5" s="1"/>
      <c r="J5" s="3" t="s">
        <v>8</v>
      </c>
      <c r="K5" s="27">
        <v>2.2921200000000002</v>
      </c>
      <c r="L5" s="27">
        <v>1.9101699999999999</v>
      </c>
      <c r="M5" s="27">
        <v>2.5571000000000002</v>
      </c>
      <c r="N5" s="27">
        <v>3.9208400000000001</v>
      </c>
      <c r="O5" s="1"/>
      <c r="P5" s="1">
        <f t="shared" si="0"/>
        <v>3.3215502958579876E-2</v>
      </c>
      <c r="Q5" s="1">
        <f t="shared" si="1"/>
        <v>3.9748449772633317E-2</v>
      </c>
      <c r="R5" s="1">
        <f t="shared" si="2"/>
        <v>3.1987057220708444E-2</v>
      </c>
      <c r="S5" s="1">
        <f t="shared" si="3"/>
        <v>5.2459020618556708E-2</v>
      </c>
      <c r="T5" s="1">
        <f t="shared" si="4"/>
        <v>4.7988235294117644E-2</v>
      </c>
      <c r="U5" s="1">
        <f t="shared" si="5"/>
        <v>4.6197256857855362E-2</v>
      </c>
      <c r="V5" s="1"/>
      <c r="W5" s="1"/>
      <c r="X5" s="1"/>
      <c r="Y5" s="1">
        <f t="shared" si="6"/>
        <v>4.3624248697898447E-4</v>
      </c>
      <c r="Z5" s="1">
        <f t="shared" si="7"/>
        <v>7.2269908677515123E-4</v>
      </c>
      <c r="AA5" s="1">
        <f t="shared" si="8"/>
        <v>6.1160721263304866E-4</v>
      </c>
      <c r="AB5" s="1">
        <f t="shared" si="9"/>
        <v>6.9574297902595097E-4</v>
      </c>
    </row>
    <row r="6" spans="1:28" x14ac:dyDescent="0.15">
      <c r="A6" s="3" t="s">
        <v>9</v>
      </c>
      <c r="B6" s="19">
        <v>3.5055399999999999</v>
      </c>
      <c r="C6" s="19">
        <v>4.5171000000000001</v>
      </c>
      <c r="D6" s="19">
        <v>2.61883</v>
      </c>
      <c r="E6" s="19">
        <v>3.5689099999999998</v>
      </c>
      <c r="F6" s="19">
        <v>4.2942799999999997</v>
      </c>
      <c r="G6" s="19">
        <v>3.71766</v>
      </c>
      <c r="H6" s="1"/>
      <c r="I6" s="1"/>
      <c r="J6" s="3" t="s">
        <v>9</v>
      </c>
      <c r="K6" s="27">
        <v>2.19279</v>
      </c>
      <c r="L6" s="27">
        <v>1.80298</v>
      </c>
      <c r="M6" s="27">
        <v>2.3084500000000001</v>
      </c>
      <c r="N6" s="27">
        <v>3.8552</v>
      </c>
      <c r="O6" s="1"/>
      <c r="P6" s="1">
        <f t="shared" si="0"/>
        <v>4.1485680473372782E-2</v>
      </c>
      <c r="Q6" s="1">
        <f t="shared" si="1"/>
        <v>4.6683546920214966E-2</v>
      </c>
      <c r="R6" s="1">
        <f t="shared" si="2"/>
        <v>3.5678882833787465E-2</v>
      </c>
      <c r="S6" s="1">
        <f t="shared" si="3"/>
        <v>4.5991108247422682E-2</v>
      </c>
      <c r="T6" s="1">
        <f t="shared" si="4"/>
        <v>4.8577828054298638E-2</v>
      </c>
      <c r="U6" s="1">
        <f t="shared" si="5"/>
        <v>4.6354862842892766E-2</v>
      </c>
      <c r="V6" s="1"/>
      <c r="W6" s="1"/>
      <c r="X6" s="1"/>
      <c r="Y6" s="1">
        <f t="shared" si="6"/>
        <v>5.4486052631169928E-4</v>
      </c>
      <c r="Z6" s="1">
        <f t="shared" si="7"/>
        <v>8.4879176218572664E-4</v>
      </c>
      <c r="AA6" s="1">
        <f t="shared" si="8"/>
        <v>6.8219661250071642E-4</v>
      </c>
      <c r="AB6" s="1">
        <f t="shared" si="9"/>
        <v>6.0996164784380216E-4</v>
      </c>
    </row>
    <row r="7" spans="1:28" x14ac:dyDescent="0.15">
      <c r="A7" s="7" t="s">
        <v>10</v>
      </c>
      <c r="B7" s="19">
        <v>5.5958899999999998</v>
      </c>
      <c r="C7" s="19">
        <v>4.9379900000000001</v>
      </c>
      <c r="D7" s="19">
        <v>3.6108600000000002</v>
      </c>
      <c r="E7" s="19">
        <v>2.48712</v>
      </c>
      <c r="F7" s="19">
        <v>2.3891100000000001</v>
      </c>
      <c r="G7" s="19">
        <v>1.78603</v>
      </c>
      <c r="H7" s="1"/>
      <c r="I7" s="1"/>
      <c r="J7" s="7" t="s">
        <v>10</v>
      </c>
      <c r="K7" s="27">
        <v>1.35666</v>
      </c>
      <c r="L7" s="27">
        <v>1.16496</v>
      </c>
      <c r="M7" s="27">
        <v>1.2035</v>
      </c>
      <c r="N7" s="27">
        <v>1.24417</v>
      </c>
      <c r="O7" s="1"/>
      <c r="P7" s="1">
        <f t="shared" si="0"/>
        <v>6.6223550295857983E-2</v>
      </c>
      <c r="Q7" s="1">
        <f t="shared" si="1"/>
        <v>5.1033381562629182E-2</v>
      </c>
      <c r="R7" s="1">
        <f t="shared" si="2"/>
        <v>4.919427792915531E-2</v>
      </c>
      <c r="S7" s="1">
        <f t="shared" si="3"/>
        <v>3.2050515463917531E-2</v>
      </c>
      <c r="T7" s="1">
        <f t="shared" si="4"/>
        <v>2.7026131221719457E-2</v>
      </c>
      <c r="U7" s="1">
        <f t="shared" si="5"/>
        <v>2.2269700748129676E-2</v>
      </c>
      <c r="V7" s="1"/>
      <c r="W7" s="1"/>
      <c r="X7" s="1"/>
      <c r="Y7" s="1">
        <f t="shared" si="6"/>
        <v>8.697603138410557E-4</v>
      </c>
      <c r="Z7" s="1">
        <f t="shared" si="7"/>
        <v>9.2787966477507608E-4</v>
      </c>
      <c r="AA7" s="1">
        <f t="shared" si="8"/>
        <v>9.4061716881750125E-4</v>
      </c>
      <c r="AB7" s="1">
        <f t="shared" si="9"/>
        <v>4.2507314938882665E-4</v>
      </c>
    </row>
    <row r="8" spans="1:28" x14ac:dyDescent="0.15">
      <c r="A8" s="4" t="s">
        <v>11</v>
      </c>
      <c r="B8" s="19">
        <v>4.999E-2</v>
      </c>
      <c r="C8" s="19">
        <v>3.9350000000000003E-2</v>
      </c>
      <c r="D8" s="19">
        <v>6.3850000000000004E-2</v>
      </c>
      <c r="E8" s="19">
        <v>5.5849999999999997E-2</v>
      </c>
      <c r="F8" s="19">
        <v>4.7739999999999998E-2</v>
      </c>
      <c r="G8" s="19">
        <v>5.5530000000000003E-2</v>
      </c>
      <c r="H8" s="1"/>
      <c r="I8" s="1"/>
      <c r="J8" s="4" t="s">
        <v>11</v>
      </c>
      <c r="K8" s="27">
        <v>6.3839999999999994E-2</v>
      </c>
      <c r="L8" s="27">
        <v>6.0409999999999998E-2</v>
      </c>
      <c r="M8" s="27">
        <v>5.9240000000000001E-2</v>
      </c>
      <c r="N8" s="27">
        <v>3.9230000000000001E-2</v>
      </c>
      <c r="O8" s="1"/>
      <c r="P8" s="1">
        <f t="shared" si="0"/>
        <v>5.9159763313609468E-4</v>
      </c>
      <c r="Q8" s="1">
        <f t="shared" si="1"/>
        <v>4.0667631252583715E-4</v>
      </c>
      <c r="R8" s="1">
        <f t="shared" si="2"/>
        <v>8.6989100817438686E-4</v>
      </c>
      <c r="S8" s="1">
        <f t="shared" si="3"/>
        <v>7.1971649484536089E-4</v>
      </c>
      <c r="T8" s="1">
        <f t="shared" si="4"/>
        <v>5.4004524886877819E-4</v>
      </c>
      <c r="U8" s="1">
        <f t="shared" si="5"/>
        <v>6.9239401496259349E-4</v>
      </c>
      <c r="V8" s="1"/>
      <c r="W8" s="1"/>
      <c r="X8" s="1"/>
      <c r="Y8" s="1">
        <f t="shared" si="6"/>
        <v>7.7698664714485776E-6</v>
      </c>
      <c r="Z8" s="1">
        <f t="shared" si="7"/>
        <v>7.3941147731970395E-6</v>
      </c>
      <c r="AA8" s="1">
        <f t="shared" si="8"/>
        <v>1.6632715261460553E-5</v>
      </c>
      <c r="AB8" s="1">
        <f t="shared" si="9"/>
        <v>9.5453116027236188E-6</v>
      </c>
    </row>
    <row r="9" spans="1:28" x14ac:dyDescent="0.15">
      <c r="A9" s="4" t="s">
        <v>12</v>
      </c>
      <c r="B9" s="19">
        <v>0.05</v>
      </c>
      <c r="C9" s="19">
        <v>0.11953999999999999</v>
      </c>
      <c r="D9" s="19">
        <v>0</v>
      </c>
      <c r="E9" s="19">
        <v>0</v>
      </c>
      <c r="F9" s="19">
        <v>2.4199999999999999E-2</v>
      </c>
      <c r="G9" s="19">
        <v>1.0840000000000001E-2</v>
      </c>
      <c r="H9" s="1"/>
      <c r="I9" s="1"/>
      <c r="J9" s="4" t="s">
        <v>12</v>
      </c>
      <c r="K9" s="27">
        <v>1.4599999999999999E-3</v>
      </c>
      <c r="L9" s="27">
        <v>0</v>
      </c>
      <c r="M9" s="27">
        <v>0</v>
      </c>
      <c r="N9" s="27">
        <v>0</v>
      </c>
      <c r="O9" s="1"/>
      <c r="P9" s="1">
        <f t="shared" si="0"/>
        <v>5.9171597633136095E-4</v>
      </c>
      <c r="Q9" s="1">
        <f t="shared" si="1"/>
        <v>1.2354278627532036E-3</v>
      </c>
      <c r="R9" s="1">
        <f t="shared" si="2"/>
        <v>0</v>
      </c>
      <c r="S9" s="1">
        <f t="shared" si="3"/>
        <v>0</v>
      </c>
      <c r="T9" s="1">
        <f t="shared" si="4"/>
        <v>2.7375565610859729E-4</v>
      </c>
      <c r="U9" s="1">
        <f t="shared" si="5"/>
        <v>1.3516209476309226E-4</v>
      </c>
      <c r="V9" s="1"/>
      <c r="W9" s="1"/>
      <c r="X9" s="1"/>
      <c r="Y9" s="1">
        <f t="shared" si="6"/>
        <v>7.7714207555996975E-6</v>
      </c>
      <c r="Z9" s="1">
        <f t="shared" si="7"/>
        <v>2.2462324777330974E-5</v>
      </c>
      <c r="AA9" s="1">
        <f t="shared" si="8"/>
        <v>0</v>
      </c>
      <c r="AB9" s="1">
        <f t="shared" si="9"/>
        <v>0</v>
      </c>
    </row>
    <row r="10" spans="1:28" x14ac:dyDescent="0.15">
      <c r="A10" s="3" t="s">
        <v>13</v>
      </c>
      <c r="B10" s="19">
        <v>4.1099999999999999E-3</v>
      </c>
      <c r="C10" s="19">
        <v>0</v>
      </c>
      <c r="D10" s="19">
        <v>0</v>
      </c>
      <c r="E10" s="19">
        <v>6.9199999999999999E-3</v>
      </c>
      <c r="F10" s="19">
        <v>5.47E-3</v>
      </c>
      <c r="G10" s="19">
        <v>0</v>
      </c>
      <c r="H10" s="1"/>
      <c r="I10" s="1"/>
      <c r="J10" s="3" t="s">
        <v>13</v>
      </c>
      <c r="K10" s="27">
        <v>9.3999999999999997E-4</v>
      </c>
      <c r="L10" s="27">
        <v>0</v>
      </c>
      <c r="M10" s="27">
        <v>7.7999999999999996E-3</v>
      </c>
      <c r="N10" s="27">
        <v>0</v>
      </c>
      <c r="O10" s="1"/>
      <c r="P10" s="1">
        <f t="shared" si="0"/>
        <v>4.8639053254437867E-5</v>
      </c>
      <c r="Q10" s="1">
        <f t="shared" si="1"/>
        <v>0</v>
      </c>
      <c r="R10" s="1">
        <f t="shared" si="2"/>
        <v>0</v>
      </c>
      <c r="S10" s="1">
        <f t="shared" si="3"/>
        <v>8.9175257731958767E-5</v>
      </c>
      <c r="T10" s="1">
        <f t="shared" si="4"/>
        <v>6.1877828054298636E-5</v>
      </c>
      <c r="U10" s="1">
        <f t="shared" si="5"/>
        <v>0</v>
      </c>
      <c r="V10" s="1"/>
      <c r="W10" s="1"/>
      <c r="X10" s="1"/>
      <c r="Y10" s="1">
        <f t="shared" si="6"/>
        <v>6.388107861102951E-7</v>
      </c>
      <c r="Z10" s="1">
        <f t="shared" si="7"/>
        <v>0</v>
      </c>
      <c r="AA10" s="1">
        <f t="shared" si="8"/>
        <v>0</v>
      </c>
      <c r="AB10" s="1">
        <f t="shared" si="9"/>
        <v>1.1826957258880473E-6</v>
      </c>
    </row>
    <row r="11" spans="1:28" x14ac:dyDescent="0.15">
      <c r="A11" s="4" t="s">
        <v>14</v>
      </c>
      <c r="B11" s="19">
        <v>0.14652999999999999</v>
      </c>
      <c r="C11" s="19">
        <v>0.1573</v>
      </c>
      <c r="D11" s="19">
        <v>7.4779999999999999E-2</v>
      </c>
      <c r="E11" s="19">
        <v>6.9819999999999993E-2</v>
      </c>
      <c r="F11" s="19">
        <v>7.9949999999999993E-2</v>
      </c>
      <c r="G11" s="19">
        <v>8.1430000000000002E-2</v>
      </c>
      <c r="H11" s="1"/>
      <c r="I11" s="1"/>
      <c r="J11" s="4" t="s">
        <v>14</v>
      </c>
      <c r="K11" s="27">
        <v>7.356E-2</v>
      </c>
      <c r="L11" s="27">
        <v>5.484E-2</v>
      </c>
      <c r="M11" s="27">
        <v>5.9549999999999999E-2</v>
      </c>
      <c r="N11" s="27">
        <v>7.22E-2</v>
      </c>
      <c r="O11" s="1"/>
      <c r="P11" s="1">
        <f t="shared" si="0"/>
        <v>1.7340828402366863E-3</v>
      </c>
      <c r="Q11" s="1">
        <f t="shared" si="1"/>
        <v>1.6256717651922281E-3</v>
      </c>
      <c r="R11" s="1">
        <f t="shared" si="2"/>
        <v>1.018801089918256E-3</v>
      </c>
      <c r="S11" s="1">
        <f t="shared" si="3"/>
        <v>8.9974226804123713E-4</v>
      </c>
      <c r="T11" s="1">
        <f t="shared" si="4"/>
        <v>9.0441176470588221E-4</v>
      </c>
      <c r="U11" s="1">
        <f t="shared" si="5"/>
        <v>1.0153366583541146E-3</v>
      </c>
      <c r="V11" s="1"/>
      <c r="W11" s="1"/>
      <c r="X11" s="1"/>
      <c r="Y11" s="1">
        <f t="shared" si="6"/>
        <v>2.277492566636047E-5</v>
      </c>
      <c r="Z11" s="1">
        <f t="shared" si="7"/>
        <v>2.9557668458040512E-5</v>
      </c>
      <c r="AA11" s="1">
        <f t="shared" si="8"/>
        <v>1.9479944357901646E-5</v>
      </c>
      <c r="AB11" s="1">
        <f t="shared" si="9"/>
        <v>1.1932921326806858E-5</v>
      </c>
    </row>
    <row r="12" spans="1:28" x14ac:dyDescent="0.15">
      <c r="A12" s="3" t="s">
        <v>15</v>
      </c>
      <c r="B12" s="19">
        <v>3.9718599999999999</v>
      </c>
      <c r="C12" s="19">
        <v>9.7937799999999999</v>
      </c>
      <c r="D12" s="19">
        <v>5.1225899999999998</v>
      </c>
      <c r="E12" s="19">
        <v>8.3522700000000007</v>
      </c>
      <c r="F12" s="19">
        <v>11.156639999999999</v>
      </c>
      <c r="G12" s="19">
        <v>9.7659000000000002</v>
      </c>
      <c r="H12" s="1"/>
      <c r="I12" s="1"/>
      <c r="J12" s="3" t="s">
        <v>15</v>
      </c>
      <c r="K12" s="27">
        <v>6.5689299999999999</v>
      </c>
      <c r="L12" s="27">
        <v>4.7905499999999996</v>
      </c>
      <c r="M12" s="27">
        <v>5.5185700000000004</v>
      </c>
      <c r="N12" s="27">
        <v>12.10736</v>
      </c>
      <c r="O12" s="1"/>
      <c r="P12" s="1">
        <f t="shared" si="0"/>
        <v>4.7004260355029588E-2</v>
      </c>
      <c r="Q12" s="1">
        <f t="shared" si="1"/>
        <v>0.10121723852831747</v>
      </c>
      <c r="R12" s="1">
        <f t="shared" si="2"/>
        <v>6.9790054495912801E-2</v>
      </c>
      <c r="S12" s="1">
        <f t="shared" si="3"/>
        <v>0.10763234536082476</v>
      </c>
      <c r="T12" s="1">
        <f t="shared" si="4"/>
        <v>0.12620633484162894</v>
      </c>
      <c r="U12" s="1">
        <f t="shared" si="5"/>
        <v>0.12176932668329177</v>
      </c>
      <c r="V12" s="1"/>
      <c r="W12" s="1"/>
      <c r="X12" s="1"/>
      <c r="Y12" s="1">
        <f t="shared" si="6"/>
        <v>6.173399048467243E-4</v>
      </c>
      <c r="Z12" s="1">
        <f t="shared" si="7"/>
        <v>1.8403134277875904E-3</v>
      </c>
      <c r="AA12" s="1">
        <f t="shared" si="8"/>
        <v>1.3344178679906846E-3</v>
      </c>
      <c r="AB12" s="1">
        <f t="shared" si="9"/>
        <v>1.4274846864830869E-3</v>
      </c>
    </row>
    <row r="13" spans="1:28" x14ac:dyDescent="0.15">
      <c r="A13" s="3" t="s">
        <v>16</v>
      </c>
      <c r="B13" s="19">
        <v>3.1390699999999998</v>
      </c>
      <c r="C13" s="19">
        <v>8.5638900000000007</v>
      </c>
      <c r="D13" s="19">
        <v>3.3465199999999999</v>
      </c>
      <c r="E13" s="19">
        <v>5.1846399999999999</v>
      </c>
      <c r="F13" s="19">
        <v>8.0281300000000009</v>
      </c>
      <c r="G13" s="19">
        <v>6.6271100000000001</v>
      </c>
      <c r="H13" s="1"/>
      <c r="I13" s="1"/>
      <c r="J13" s="3" t="s">
        <v>16</v>
      </c>
      <c r="K13" s="27">
        <v>4.3136299999999999</v>
      </c>
      <c r="L13" s="27">
        <v>3.0055000000000001</v>
      </c>
      <c r="M13" s="27">
        <v>3.5453299999999999</v>
      </c>
      <c r="N13" s="27">
        <v>9.38035</v>
      </c>
      <c r="O13" s="1"/>
      <c r="P13" s="1">
        <f t="shared" si="0"/>
        <v>3.7148757396449704E-2</v>
      </c>
      <c r="Q13" s="1">
        <f t="shared" si="1"/>
        <v>8.8506510954940054E-2</v>
      </c>
      <c r="R13" s="1">
        <f t="shared" si="2"/>
        <v>4.5592915531335147E-2</v>
      </c>
      <c r="S13" s="1">
        <f t="shared" si="3"/>
        <v>6.6812371134020623E-2</v>
      </c>
      <c r="T13" s="1">
        <f t="shared" si="4"/>
        <v>9.0815950226244349E-2</v>
      </c>
      <c r="U13" s="1">
        <f t="shared" si="5"/>
        <v>8.2632294264339157E-2</v>
      </c>
      <c r="V13" s="1"/>
      <c r="W13" s="1"/>
      <c r="X13" s="1"/>
      <c r="Y13" s="1">
        <f t="shared" si="6"/>
        <v>4.8790067502560685E-4</v>
      </c>
      <c r="Z13" s="1">
        <f t="shared" si="7"/>
        <v>1.6092092900898193E-3</v>
      </c>
      <c r="AA13" s="1">
        <f t="shared" si="8"/>
        <v>8.7175746713833943E-4</v>
      </c>
      <c r="AB13" s="1">
        <f t="shared" si="9"/>
        <v>8.8610571795783315E-4</v>
      </c>
    </row>
    <row r="14" spans="1:28" x14ac:dyDescent="0.15">
      <c r="A14" s="6" t="s">
        <v>17</v>
      </c>
      <c r="B14" s="19">
        <v>2.5409999999999999E-2</v>
      </c>
      <c r="C14" s="19">
        <v>3.3360000000000001E-2</v>
      </c>
      <c r="D14" s="19">
        <v>2.1000000000000001E-2</v>
      </c>
      <c r="E14" s="19">
        <v>4.6640000000000001E-2</v>
      </c>
      <c r="F14" s="19">
        <v>3.6330000000000001E-2</v>
      </c>
      <c r="G14" s="19">
        <v>1.8509999999999999E-2</v>
      </c>
      <c r="H14" s="1"/>
      <c r="I14" s="1"/>
      <c r="J14" s="6" t="s">
        <v>17</v>
      </c>
      <c r="K14" s="27">
        <v>3.4590000000000003E-2</v>
      </c>
      <c r="L14" s="27">
        <v>2.486E-2</v>
      </c>
      <c r="M14" s="27">
        <v>1.3089999999999999E-2</v>
      </c>
      <c r="N14" s="27">
        <v>3.4200000000000001E-2</v>
      </c>
      <c r="O14" s="1"/>
      <c r="P14" s="1">
        <f t="shared" si="0"/>
        <v>3.0071005917159762E-4</v>
      </c>
      <c r="Q14" s="1">
        <f t="shared" si="1"/>
        <v>3.4477056634973127E-4</v>
      </c>
      <c r="R14" s="1">
        <f t="shared" si="2"/>
        <v>2.8610354223433242E-4</v>
      </c>
      <c r="S14" s="1">
        <f t="shared" si="3"/>
        <v>6.0103092783505164E-4</v>
      </c>
      <c r="T14" s="1">
        <f t="shared" si="4"/>
        <v>4.1097285067873303E-4</v>
      </c>
      <c r="U14" s="1">
        <f t="shared" si="5"/>
        <v>2.3079800498753113E-4</v>
      </c>
      <c r="V14" s="1"/>
      <c r="W14" s="1"/>
      <c r="X14" s="1"/>
      <c r="Y14" s="1">
        <f t="shared" si="6"/>
        <v>3.9494360279957662E-6</v>
      </c>
      <c r="Z14" s="1">
        <f t="shared" si="7"/>
        <v>6.2685557518132962E-6</v>
      </c>
      <c r="AA14" s="1">
        <f t="shared" si="8"/>
        <v>5.470431017864865E-6</v>
      </c>
      <c r="AB14" s="1">
        <f t="shared" si="9"/>
        <v>7.971232464655856E-6</v>
      </c>
    </row>
    <row r="15" spans="1:28" x14ac:dyDescent="0.15">
      <c r="A15" s="6" t="s">
        <v>18</v>
      </c>
      <c r="B15" s="19">
        <v>0.30302000000000001</v>
      </c>
      <c r="C15" s="19">
        <v>0.33861999999999998</v>
      </c>
      <c r="D15" s="19">
        <v>0.32203999999999999</v>
      </c>
      <c r="E15" s="19">
        <v>0.47677999999999998</v>
      </c>
      <c r="F15" s="19">
        <v>0.29355999999999999</v>
      </c>
      <c r="G15" s="19">
        <v>0.34616999999999998</v>
      </c>
      <c r="H15" s="1"/>
      <c r="I15" s="1"/>
      <c r="J15" s="6" t="s">
        <v>18</v>
      </c>
      <c r="K15" s="27">
        <v>0.31920999999999999</v>
      </c>
      <c r="L15" s="27">
        <v>0.26107999999999998</v>
      </c>
      <c r="M15" s="27">
        <v>0.30991999999999997</v>
      </c>
      <c r="N15" s="27">
        <v>0.41759000000000002</v>
      </c>
      <c r="O15" s="1"/>
      <c r="P15" s="1">
        <f t="shared" si="0"/>
        <v>3.5860355029585802E-3</v>
      </c>
      <c r="Q15" s="1">
        <f t="shared" si="1"/>
        <v>3.4995866060355514E-3</v>
      </c>
      <c r="R15" s="1">
        <f t="shared" si="2"/>
        <v>4.3874659400544953E-3</v>
      </c>
      <c r="S15" s="1">
        <f t="shared" si="3"/>
        <v>6.1440721649484538E-3</v>
      </c>
      <c r="T15" s="1">
        <f t="shared" si="4"/>
        <v>3.3208144796380086E-3</v>
      </c>
      <c r="U15" s="1">
        <f t="shared" si="5"/>
        <v>4.3163341645885284E-3</v>
      </c>
      <c r="V15" s="1"/>
      <c r="W15" s="1"/>
      <c r="X15" s="1"/>
      <c r="Y15" s="1">
        <f t="shared" si="6"/>
        <v>4.7097918347236411E-5</v>
      </c>
      <c r="Z15" s="1">
        <f t="shared" si="7"/>
        <v>6.3628847382464566E-5</v>
      </c>
      <c r="AA15" s="1">
        <f t="shared" si="8"/>
        <v>8.389036214253338E-5</v>
      </c>
      <c r="AB15" s="1">
        <f t="shared" si="9"/>
        <v>8.1486368235390624E-5</v>
      </c>
    </row>
    <row r="16" spans="1:28" x14ac:dyDescent="0.15">
      <c r="A16" s="6" t="s">
        <v>19</v>
      </c>
      <c r="B16" s="19">
        <v>1.52051</v>
      </c>
      <c r="C16" s="19">
        <v>1.2467600000000001</v>
      </c>
      <c r="D16" s="19">
        <v>1.5431900000000001</v>
      </c>
      <c r="E16" s="19">
        <v>0.86677000000000004</v>
      </c>
      <c r="F16" s="19">
        <v>1.5523800000000001</v>
      </c>
      <c r="G16" s="19">
        <v>1.2818499999999999</v>
      </c>
      <c r="H16" s="1"/>
      <c r="I16" s="1"/>
      <c r="J16" s="6" t="s">
        <v>19</v>
      </c>
      <c r="K16" s="27">
        <v>1.41069</v>
      </c>
      <c r="L16" s="27">
        <v>1.5119899999999999</v>
      </c>
      <c r="M16" s="27">
        <v>1.4179600000000001</v>
      </c>
      <c r="N16" s="27">
        <v>1.12432</v>
      </c>
      <c r="O16" s="1"/>
      <c r="P16" s="1">
        <f t="shared" si="0"/>
        <v>1.7994201183431952E-2</v>
      </c>
      <c r="Q16" s="1">
        <f t="shared" si="1"/>
        <v>1.2885076477883423E-2</v>
      </c>
      <c r="R16" s="1">
        <f t="shared" si="2"/>
        <v>2.1024386920980926E-2</v>
      </c>
      <c r="S16" s="1">
        <f t="shared" si="3"/>
        <v>1.1169716494845362E-2</v>
      </c>
      <c r="T16" s="1">
        <f t="shared" si="4"/>
        <v>1.7560859728506788E-2</v>
      </c>
      <c r="U16" s="1">
        <f t="shared" si="5"/>
        <v>1.5983167082294265E-2</v>
      </c>
      <c r="V16" s="1"/>
      <c r="W16" s="1"/>
      <c r="X16" s="1"/>
      <c r="Y16" s="1">
        <f t="shared" si="6"/>
        <v>2.3633045946193791E-4</v>
      </c>
      <c r="Z16" s="1">
        <f t="shared" si="7"/>
        <v>2.3427411777969859E-4</v>
      </c>
      <c r="AA16" s="1">
        <f t="shared" si="8"/>
        <v>4.0199592583137526E-4</v>
      </c>
      <c r="AB16" s="1">
        <f t="shared" si="9"/>
        <v>1.4813947605895705E-4</v>
      </c>
    </row>
    <row r="17" spans="1:28" x14ac:dyDescent="0.15">
      <c r="A17" s="6" t="s">
        <v>20</v>
      </c>
      <c r="B17" s="19">
        <v>1.17923</v>
      </c>
      <c r="C17" s="19">
        <v>0.28043000000000001</v>
      </c>
      <c r="D17" s="19">
        <v>8.2849999999999993E-2</v>
      </c>
      <c r="E17" s="19">
        <v>3.61E-2</v>
      </c>
      <c r="F17" s="19">
        <v>4.9230000000000003E-2</v>
      </c>
      <c r="G17" s="19">
        <v>1.7860000000000001E-2</v>
      </c>
      <c r="H17" s="1"/>
      <c r="I17" s="1"/>
      <c r="J17" s="6" t="s">
        <v>20</v>
      </c>
      <c r="K17" s="27">
        <v>2.7199999999999998E-2</v>
      </c>
      <c r="L17" s="27">
        <v>1.6740000000000001E-2</v>
      </c>
      <c r="M17" s="27">
        <v>1.9779999999999999E-2</v>
      </c>
      <c r="N17" s="27">
        <v>2.0080000000000001E-2</v>
      </c>
      <c r="O17" s="1"/>
      <c r="P17" s="1">
        <f t="shared" si="0"/>
        <v>1.3955384615384616E-2</v>
      </c>
      <c r="Q17" s="1">
        <f t="shared" si="1"/>
        <v>2.8982017362546506E-3</v>
      </c>
      <c r="R17" s="1">
        <f t="shared" si="2"/>
        <v>1.1287465940054493E-3</v>
      </c>
      <c r="S17" s="1">
        <f t="shared" si="3"/>
        <v>4.6520618556701034E-4</v>
      </c>
      <c r="T17" s="1">
        <f t="shared" si="4"/>
        <v>5.5690045248868783E-4</v>
      </c>
      <c r="U17" s="1">
        <f t="shared" si="5"/>
        <v>2.226932668329177E-4</v>
      </c>
      <c r="V17" s="1"/>
      <c r="W17" s="1"/>
      <c r="X17" s="1"/>
      <c r="Y17" s="1">
        <f t="shared" si="6"/>
        <v>1.8328584995251662E-4</v>
      </c>
      <c r="Z17" s="1">
        <f t="shared" si="7"/>
        <v>5.269457702281183E-5</v>
      </c>
      <c r="AA17" s="1">
        <f t="shared" si="8"/>
        <v>2.1582152849052569E-5</v>
      </c>
      <c r="AB17" s="1">
        <f t="shared" si="9"/>
        <v>6.1698433099072986E-6</v>
      </c>
    </row>
    <row r="18" spans="1:28" x14ac:dyDescent="0.15">
      <c r="A18" s="4" t="s">
        <v>21</v>
      </c>
      <c r="B18" s="19">
        <v>5.4940000000000003E-2</v>
      </c>
      <c r="C18" s="19">
        <v>4.1329999999999999E-2</v>
      </c>
      <c r="D18" s="19">
        <v>3.1899999999999998E-2</v>
      </c>
      <c r="E18" s="19">
        <v>2.2960000000000001E-2</v>
      </c>
      <c r="F18" s="19">
        <v>3.5139999999999998E-2</v>
      </c>
      <c r="G18" s="19">
        <v>2.9350000000000001E-2</v>
      </c>
      <c r="H18" s="1"/>
      <c r="I18" s="1"/>
      <c r="J18" s="4" t="s">
        <v>21</v>
      </c>
      <c r="K18" s="27">
        <v>2.4899999999999999E-2</v>
      </c>
      <c r="L18" s="27">
        <v>1.6619999999999999E-2</v>
      </c>
      <c r="M18" s="27">
        <v>2.332E-2</v>
      </c>
      <c r="N18" s="27">
        <v>3.074E-2</v>
      </c>
      <c r="O18" s="1"/>
      <c r="P18" s="1">
        <f t="shared" si="0"/>
        <v>6.5017751479289944E-4</v>
      </c>
      <c r="Q18" s="1">
        <f t="shared" si="1"/>
        <v>4.2713931376601896E-4</v>
      </c>
      <c r="R18" s="1">
        <f t="shared" si="2"/>
        <v>4.346049046321525E-4</v>
      </c>
      <c r="S18" s="1">
        <f t="shared" si="3"/>
        <v>2.9587628865979386E-4</v>
      </c>
      <c r="T18" s="1">
        <f t="shared" si="4"/>
        <v>3.975113122171945E-4</v>
      </c>
      <c r="U18" s="1">
        <f t="shared" si="5"/>
        <v>3.6596009975062342E-4</v>
      </c>
      <c r="V18" s="1"/>
      <c r="W18" s="1"/>
      <c r="X18" s="1"/>
      <c r="Y18" s="1">
        <f t="shared" si="6"/>
        <v>8.5392371262529483E-6</v>
      </c>
      <c r="Z18" s="1">
        <f t="shared" si="7"/>
        <v>7.7661693412003452E-6</v>
      </c>
      <c r="AA18" s="1">
        <f t="shared" si="8"/>
        <v>8.3098452128518641E-6</v>
      </c>
      <c r="AB18" s="1">
        <f t="shared" si="9"/>
        <v>3.9240887090158334E-6</v>
      </c>
    </row>
    <row r="19" spans="1:28" x14ac:dyDescent="0.15">
      <c r="A19" s="6" t="s">
        <v>22</v>
      </c>
      <c r="B19" s="19">
        <v>1.899E-2</v>
      </c>
      <c r="C19" s="19">
        <v>1.6240000000000001E-2</v>
      </c>
      <c r="D19" s="19">
        <v>1.8460000000000001E-2</v>
      </c>
      <c r="E19" s="19">
        <v>1.508E-2</v>
      </c>
      <c r="F19" s="19">
        <v>1.5570000000000001E-2</v>
      </c>
      <c r="G19" s="19">
        <v>1.4710000000000001E-2</v>
      </c>
      <c r="H19" s="1"/>
      <c r="I19" s="1"/>
      <c r="J19" s="6" t="s">
        <v>22</v>
      </c>
      <c r="K19" s="27">
        <v>1.257E-2</v>
      </c>
      <c r="L19" s="27">
        <v>1.409E-2</v>
      </c>
      <c r="M19" s="27">
        <v>1.1809999999999999E-2</v>
      </c>
      <c r="N19" s="27">
        <v>1.255E-2</v>
      </c>
      <c r="O19" s="1"/>
      <c r="P19" s="1">
        <f t="shared" si="0"/>
        <v>2.2473372781065088E-4</v>
      </c>
      <c r="Q19" s="1">
        <f t="shared" si="1"/>
        <v>1.6783794956593635E-4</v>
      </c>
      <c r="R19" s="1">
        <f t="shared" si="2"/>
        <v>2.5149863760217983E-4</v>
      </c>
      <c r="S19" s="1">
        <f t="shared" si="3"/>
        <v>1.9432989690721649E-4</v>
      </c>
      <c r="T19" s="1">
        <f t="shared" si="4"/>
        <v>1.76131221719457E-4</v>
      </c>
      <c r="U19" s="1">
        <f t="shared" si="5"/>
        <v>1.8341645885286783E-4</v>
      </c>
      <c r="V19" s="1"/>
      <c r="W19" s="1"/>
      <c r="X19" s="1"/>
      <c r="Y19" s="1">
        <f t="shared" si="6"/>
        <v>2.9515856029767648E-6</v>
      </c>
      <c r="Z19" s="1">
        <f t="shared" si="7"/>
        <v>3.0515990830170244E-6</v>
      </c>
      <c r="AA19" s="1">
        <f t="shared" si="8"/>
        <v>4.8087693614183527E-6</v>
      </c>
      <c r="AB19" s="1">
        <f t="shared" si="9"/>
        <v>2.5773195876288659E-6</v>
      </c>
    </row>
    <row r="20" spans="1:28" x14ac:dyDescent="0.15">
      <c r="A20" s="6" t="s">
        <v>23</v>
      </c>
      <c r="B20" s="19">
        <v>2.588E-2</v>
      </c>
      <c r="C20" s="19">
        <v>4.6210000000000001E-2</v>
      </c>
      <c r="D20" s="19">
        <v>5.3420000000000002E-2</v>
      </c>
      <c r="E20" s="19">
        <v>5.6120000000000003E-2</v>
      </c>
      <c r="F20" s="19">
        <v>4.6620000000000002E-2</v>
      </c>
      <c r="G20" s="19">
        <v>2.775E-2</v>
      </c>
      <c r="H20" s="1"/>
      <c r="I20" s="1"/>
      <c r="J20" s="6" t="s">
        <v>23</v>
      </c>
      <c r="K20" s="27">
        <v>6.9260000000000002E-2</v>
      </c>
      <c r="L20" s="27">
        <v>9.5099999999999994E-3</v>
      </c>
      <c r="M20" s="27">
        <v>5.9020000000000003E-2</v>
      </c>
      <c r="N20" s="27">
        <v>8.1350000000000006E-2</v>
      </c>
      <c r="O20" s="1"/>
      <c r="P20" s="1">
        <f t="shared" si="0"/>
        <v>3.0627218934911241E-4</v>
      </c>
      <c r="Q20" s="1">
        <f t="shared" si="1"/>
        <v>4.775733774286895E-4</v>
      </c>
      <c r="R20" s="1">
        <f t="shared" si="2"/>
        <v>7.277929155313351E-4</v>
      </c>
      <c r="S20" s="1">
        <f t="shared" si="3"/>
        <v>7.2319587628865984E-4</v>
      </c>
      <c r="T20" s="1">
        <f t="shared" si="4"/>
        <v>5.2737556561085976E-4</v>
      </c>
      <c r="U20" s="1">
        <f t="shared" si="5"/>
        <v>3.4600997506234411E-4</v>
      </c>
      <c r="V20" s="1"/>
      <c r="W20" s="1"/>
      <c r="X20" s="1"/>
      <c r="Y20" s="1">
        <f t="shared" si="6"/>
        <v>4.0224873830984029E-6</v>
      </c>
      <c r="Z20" s="1">
        <f t="shared" si="7"/>
        <v>8.6831523168852633E-6</v>
      </c>
      <c r="AA20" s="1">
        <f t="shared" si="8"/>
        <v>1.3915734522587671E-5</v>
      </c>
      <c r="AB20" s="1">
        <f t="shared" si="9"/>
        <v>9.5914572452076902E-6</v>
      </c>
    </row>
    <row r="21" spans="1:28" x14ac:dyDescent="0.15">
      <c r="A21" s="6" t="s">
        <v>24</v>
      </c>
      <c r="B21" s="19">
        <v>0.34598000000000001</v>
      </c>
      <c r="C21" s="19">
        <v>0.35959999999999998</v>
      </c>
      <c r="D21" s="19">
        <v>0.33262000000000003</v>
      </c>
      <c r="E21" s="19">
        <v>0.28986000000000001</v>
      </c>
      <c r="F21" s="19">
        <v>0.31796999999999997</v>
      </c>
      <c r="G21" s="19">
        <v>0.32493</v>
      </c>
      <c r="H21" s="1"/>
      <c r="I21" s="1"/>
      <c r="J21" s="6" t="s">
        <v>24</v>
      </c>
      <c r="K21" s="27">
        <v>0.32388</v>
      </c>
      <c r="L21" s="27">
        <v>0.32876</v>
      </c>
      <c r="M21" s="27">
        <v>0.31757000000000002</v>
      </c>
      <c r="N21" s="27">
        <v>0.32813999999999999</v>
      </c>
      <c r="O21" s="1"/>
      <c r="P21" s="1">
        <f t="shared" si="0"/>
        <v>4.0944378698224851E-3</v>
      </c>
      <c r="Q21" s="1">
        <f t="shared" si="1"/>
        <v>3.71641174038859E-3</v>
      </c>
      <c r="R21" s="1">
        <f t="shared" si="2"/>
        <v>4.5316076294277929E-3</v>
      </c>
      <c r="S21" s="1">
        <f t="shared" si="3"/>
        <v>3.7353092783505158E-3</v>
      </c>
      <c r="T21" s="1">
        <f t="shared" si="4"/>
        <v>3.5969457013574654E-3</v>
      </c>
      <c r="U21" s="1">
        <f t="shared" si="5"/>
        <v>4.0514962593516208E-3</v>
      </c>
      <c r="V21" s="1"/>
      <c r="W21" s="1"/>
      <c r="X21" s="1"/>
      <c r="Y21" s="1">
        <f t="shared" si="6"/>
        <v>5.3775123060447662E-5</v>
      </c>
      <c r="Z21" s="1">
        <f t="shared" si="7"/>
        <v>6.7571122552519816E-5</v>
      </c>
      <c r="AA21" s="1">
        <f t="shared" si="8"/>
        <v>8.6646417388676732E-5</v>
      </c>
      <c r="AB21" s="1">
        <f t="shared" si="9"/>
        <v>4.9539910853455114E-5</v>
      </c>
    </row>
    <row r="22" spans="1:28" x14ac:dyDescent="0.15">
      <c r="A22" s="4" t="s">
        <v>25</v>
      </c>
      <c r="B22" s="19">
        <v>2.1350000000000001E-2</v>
      </c>
      <c r="C22" s="19">
        <v>1.3140000000000001E-2</v>
      </c>
      <c r="D22" s="19">
        <v>1.528E-2</v>
      </c>
      <c r="E22" s="19">
        <v>5.0400000000000002E-3</v>
      </c>
      <c r="F22" s="19">
        <v>8.2199999999999999E-3</v>
      </c>
      <c r="G22" s="19">
        <v>6.4900000000000001E-3</v>
      </c>
      <c r="H22" s="1"/>
      <c r="I22" s="1"/>
      <c r="J22" s="4" t="s">
        <v>25</v>
      </c>
      <c r="K22" s="27">
        <v>1.155E-2</v>
      </c>
      <c r="L22" s="27">
        <v>5.1399999999999996E-3</v>
      </c>
      <c r="M22" s="27">
        <v>8.8999999999999999E-3</v>
      </c>
      <c r="N22" s="27">
        <v>7.9699999999999997E-3</v>
      </c>
      <c r="O22" s="1"/>
      <c r="P22" s="1">
        <f t="shared" si="0"/>
        <v>2.5266272189349113E-4</v>
      </c>
      <c r="Q22" s="1">
        <f t="shared" si="1"/>
        <v>1.3579991732120712E-4</v>
      </c>
      <c r="R22" s="1">
        <f t="shared" si="2"/>
        <v>2.0817438692098092E-4</v>
      </c>
      <c r="S22" s="1">
        <f t="shared" si="3"/>
        <v>6.4948453608247429E-5</v>
      </c>
      <c r="T22" s="1">
        <f t="shared" si="4"/>
        <v>9.2986425339366505E-5</v>
      </c>
      <c r="U22" s="1">
        <f t="shared" si="5"/>
        <v>8.092269326683292E-5</v>
      </c>
      <c r="V22" s="1"/>
      <c r="W22" s="1"/>
      <c r="X22" s="1"/>
      <c r="Y22" s="1">
        <f t="shared" si="6"/>
        <v>3.3183966626410708E-6</v>
      </c>
      <c r="Z22" s="1">
        <f t="shared" si="7"/>
        <v>2.4690894058401294E-6</v>
      </c>
      <c r="AA22" s="1">
        <f t="shared" si="8"/>
        <v>3.9803898072845302E-6</v>
      </c>
      <c r="AB22" s="1">
        <f t="shared" si="9"/>
        <v>8.6138532636932918E-7</v>
      </c>
    </row>
    <row r="23" spans="1:28" x14ac:dyDescent="0.15">
      <c r="A23" s="4" t="s">
        <v>26</v>
      </c>
      <c r="B23" s="19">
        <v>1.7479999999999999E-2</v>
      </c>
      <c r="C23" s="19">
        <v>4.6249999999999999E-2</v>
      </c>
      <c r="D23" s="19">
        <v>3.2140000000000002E-2</v>
      </c>
      <c r="E23" s="19">
        <v>2.0379999999999999E-2</v>
      </c>
      <c r="F23" s="19">
        <v>3.1119999999999998E-2</v>
      </c>
      <c r="G23" s="19">
        <v>1.443E-2</v>
      </c>
      <c r="H23" s="1"/>
      <c r="I23" s="1"/>
      <c r="J23" s="4" t="s">
        <v>26</v>
      </c>
      <c r="K23" s="27">
        <v>1.9050000000000001E-2</v>
      </c>
      <c r="L23" s="27">
        <v>1.1169999999999999E-2</v>
      </c>
      <c r="M23" s="27">
        <v>2.2329999999999999E-2</v>
      </c>
      <c r="N23" s="27">
        <v>2.9309999999999999E-2</v>
      </c>
      <c r="O23" s="1"/>
      <c r="P23" s="1">
        <f t="shared" si="0"/>
        <v>2.0686390532544376E-4</v>
      </c>
      <c r="Q23" s="1">
        <f t="shared" si="1"/>
        <v>4.7798677139313764E-4</v>
      </c>
      <c r="R23" s="1">
        <f t="shared" si="2"/>
        <v>4.3787465940054495E-4</v>
      </c>
      <c r="S23" s="1">
        <f t="shared" si="3"/>
        <v>2.6262886597938146E-4</v>
      </c>
      <c r="T23" s="1">
        <f t="shared" si="4"/>
        <v>3.520361990950226E-4</v>
      </c>
      <c r="U23" s="1">
        <f t="shared" si="5"/>
        <v>1.7992518703241895E-4</v>
      </c>
      <c r="V23" s="1"/>
      <c r="W23" s="1"/>
      <c r="X23" s="1"/>
      <c r="Y23" s="1">
        <f t="shared" si="6"/>
        <v>2.7168886961576539E-6</v>
      </c>
      <c r="Z23" s="1">
        <f t="shared" si="7"/>
        <v>8.6906685707843209E-6</v>
      </c>
      <c r="AA23" s="1">
        <f t="shared" si="8"/>
        <v>8.3723644244846081E-6</v>
      </c>
      <c r="AB23" s="1">
        <f t="shared" si="9"/>
        <v>3.4831414586124861E-6</v>
      </c>
    </row>
    <row r="24" spans="1:28" x14ac:dyDescent="0.15">
      <c r="A24" s="4" t="s">
        <v>27</v>
      </c>
      <c r="B24" s="19">
        <v>3.6519999999999997E-2</v>
      </c>
      <c r="C24" s="19">
        <v>3.6749999999999998E-2</v>
      </c>
      <c r="D24" s="19">
        <v>2.3890000000000002E-2</v>
      </c>
      <c r="E24" s="19">
        <v>1.039E-2</v>
      </c>
      <c r="F24" s="19">
        <v>1.0699999999999999E-2</v>
      </c>
      <c r="G24" s="19">
        <v>1.992E-2</v>
      </c>
      <c r="H24" s="1"/>
      <c r="I24" s="1"/>
      <c r="J24" s="4" t="s">
        <v>27</v>
      </c>
      <c r="K24" s="27">
        <v>0.11174000000000001</v>
      </c>
      <c r="L24" s="27">
        <v>3.9230000000000001E-2</v>
      </c>
      <c r="M24" s="27">
        <v>1.9609999999999999E-2</v>
      </c>
      <c r="N24" s="27">
        <v>1.342E-2</v>
      </c>
      <c r="O24" s="1"/>
      <c r="P24" s="1">
        <f t="shared" si="0"/>
        <v>4.3218934911242601E-4</v>
      </c>
      <c r="Q24" s="1">
        <f t="shared" si="1"/>
        <v>3.7980570483670933E-4</v>
      </c>
      <c r="R24" s="1">
        <f t="shared" si="2"/>
        <v>3.2547683923705723E-4</v>
      </c>
      <c r="S24" s="1">
        <f t="shared" si="3"/>
        <v>1.338917525773196E-4</v>
      </c>
      <c r="T24" s="1">
        <f t="shared" si="4"/>
        <v>1.2104072398190044E-4</v>
      </c>
      <c r="U24" s="1">
        <f t="shared" si="5"/>
        <v>2.483790523690773E-4</v>
      </c>
      <c r="V24" s="1"/>
      <c r="W24" s="1"/>
      <c r="X24" s="1"/>
      <c r="Y24" s="1">
        <f t="shared" si="6"/>
        <v>5.6762457198900185E-6</v>
      </c>
      <c r="Z24" s="1">
        <f t="shared" si="7"/>
        <v>6.9055582697583517E-6</v>
      </c>
      <c r="AA24" s="1">
        <f t="shared" si="8"/>
        <v>6.2232665246091254E-6</v>
      </c>
      <c r="AB24" s="1">
        <f t="shared" si="9"/>
        <v>1.7757526867018514E-6</v>
      </c>
    </row>
    <row r="25" spans="1:28" x14ac:dyDescent="0.15">
      <c r="A25" s="4" t="s">
        <v>28</v>
      </c>
      <c r="B25" s="19">
        <v>2.7299999999999998E-3</v>
      </c>
      <c r="C25" s="19">
        <v>3.2100000000000002E-3</v>
      </c>
      <c r="D25" s="19">
        <v>5.5199999999999997E-3</v>
      </c>
      <c r="E25" s="19">
        <v>1.91E-3</v>
      </c>
      <c r="F25" s="19">
        <v>5.0000000000000001E-4</v>
      </c>
      <c r="G25" s="19">
        <v>2.47E-3</v>
      </c>
      <c r="H25" s="1"/>
      <c r="I25" s="1"/>
      <c r="J25" s="4" t="s">
        <v>28</v>
      </c>
      <c r="K25" s="27">
        <v>2.0400000000000001E-3</v>
      </c>
      <c r="L25" s="27">
        <v>4.6940000000000003E-2</v>
      </c>
      <c r="M25" s="27">
        <v>2.0799999999999998E-3</v>
      </c>
      <c r="N25" s="27">
        <v>2.33E-3</v>
      </c>
      <c r="O25" s="1"/>
      <c r="P25" s="1">
        <f t="shared" si="0"/>
        <v>3.2307692307692308E-5</v>
      </c>
      <c r="Q25" s="1">
        <f t="shared" si="1"/>
        <v>3.3174865646961553E-5</v>
      </c>
      <c r="R25" s="1">
        <f t="shared" si="2"/>
        <v>7.5204359673024511E-5</v>
      </c>
      <c r="S25" s="1">
        <f t="shared" si="3"/>
        <v>2.4613402061855671E-5</v>
      </c>
      <c r="T25" s="1">
        <f t="shared" si="4"/>
        <v>5.6561085972850678E-6</v>
      </c>
      <c r="U25" s="1">
        <f t="shared" si="5"/>
        <v>3.0798004987531173E-5</v>
      </c>
      <c r="V25" s="1"/>
      <c r="W25" s="1"/>
      <c r="X25" s="1"/>
      <c r="Y25" s="1">
        <f t="shared" si="6"/>
        <v>4.2431957325574346E-7</v>
      </c>
      <c r="Z25" s="1">
        <f t="shared" si="7"/>
        <v>6.0317937539930101E-7</v>
      </c>
      <c r="AA25" s="1">
        <f t="shared" si="8"/>
        <v>1.43794186755305E-6</v>
      </c>
      <c r="AB25" s="1">
        <f t="shared" si="9"/>
        <v>3.2643769312805926E-7</v>
      </c>
    </row>
    <row r="26" spans="1:28" x14ac:dyDescent="0.15">
      <c r="A26" s="36" t="s">
        <v>29</v>
      </c>
      <c r="B26" s="19">
        <v>0.29576000000000002</v>
      </c>
      <c r="C26" s="19">
        <v>0.28366999999999998</v>
      </c>
      <c r="D26" s="19">
        <v>0.27076</v>
      </c>
      <c r="E26" s="19">
        <v>0.20832000000000001</v>
      </c>
      <c r="F26" s="19">
        <v>0.11568000000000001</v>
      </c>
      <c r="G26" s="19">
        <v>0.26063999999999998</v>
      </c>
      <c r="H26" s="1"/>
      <c r="I26" s="1"/>
      <c r="J26" s="36" t="s">
        <v>29</v>
      </c>
      <c r="K26" s="19">
        <v>0.26249</v>
      </c>
      <c r="L26" s="19">
        <v>0.23063</v>
      </c>
      <c r="M26" s="19">
        <v>0.20924999999999999</v>
      </c>
      <c r="N26" s="19">
        <v>0.22447</v>
      </c>
      <c r="O26" s="1"/>
      <c r="P26" s="1">
        <f t="shared" si="0"/>
        <v>3.5001183431952665E-3</v>
      </c>
      <c r="Q26" s="1">
        <f t="shared" si="1"/>
        <v>2.9316866473749481E-3</v>
      </c>
      <c r="R26" s="1">
        <f t="shared" si="2"/>
        <v>3.6888283378746591E-3</v>
      </c>
      <c r="S26" s="1">
        <f t="shared" si="3"/>
        <v>2.6845360824742271E-3</v>
      </c>
      <c r="T26" s="1">
        <f t="shared" si="4"/>
        <v>1.3085972850678733E-3</v>
      </c>
      <c r="U26" s="1">
        <f t="shared" si="5"/>
        <v>3.249875311720698E-3</v>
      </c>
      <c r="V26" s="1"/>
      <c r="W26" s="1"/>
      <c r="X26" s="1"/>
      <c r="Y26" s="1">
        <f t="shared" si="6"/>
        <v>4.596950805352333E-5</v>
      </c>
      <c r="Z26" s="1">
        <f t="shared" si="7"/>
        <v>5.3303393588635419E-5</v>
      </c>
      <c r="AA26" s="1">
        <f t="shared" si="8"/>
        <v>7.0532090590337649E-5</v>
      </c>
      <c r="AB26" s="1">
        <f t="shared" si="9"/>
        <v>3.5603926823265607E-5</v>
      </c>
    </row>
    <row r="27" spans="1:28" x14ac:dyDescent="0.15">
      <c r="A27" s="36" t="s">
        <v>30</v>
      </c>
      <c r="B27" s="19">
        <v>0.16434000000000001</v>
      </c>
      <c r="C27" s="19">
        <v>0.60994999999999999</v>
      </c>
      <c r="D27" s="19">
        <v>0.56447999999999998</v>
      </c>
      <c r="E27" s="19">
        <v>0.55313999999999997</v>
      </c>
      <c r="F27" s="19">
        <v>0.62304999999999999</v>
      </c>
      <c r="G27" s="19">
        <v>0.37128</v>
      </c>
      <c r="H27" s="1"/>
      <c r="I27" s="1"/>
      <c r="J27" s="36" t="s">
        <v>30</v>
      </c>
      <c r="K27" s="19">
        <v>0.33169999999999999</v>
      </c>
      <c r="L27" s="19">
        <v>0.69945999999999997</v>
      </c>
      <c r="M27" s="19">
        <v>0.24343999999999999</v>
      </c>
      <c r="N27" s="19">
        <v>0.59143000000000001</v>
      </c>
      <c r="O27" s="1"/>
      <c r="P27" s="1">
        <f t="shared" si="0"/>
        <v>1.9448520710059172E-3</v>
      </c>
      <c r="Q27" s="1">
        <f t="shared" si="1"/>
        <v>6.303741215378255E-3</v>
      </c>
      <c r="R27" s="1">
        <f t="shared" si="2"/>
        <v>7.6904632152588548E-3</v>
      </c>
      <c r="S27" s="1">
        <f t="shared" si="3"/>
        <v>7.1280927835051548E-3</v>
      </c>
      <c r="T27" s="1">
        <f t="shared" si="4"/>
        <v>7.0480769230769225E-3</v>
      </c>
      <c r="U27" s="1">
        <f t="shared" si="5"/>
        <v>4.6294264339152118E-3</v>
      </c>
      <c r="V27" s="1"/>
      <c r="W27" s="1"/>
      <c r="X27" s="1"/>
      <c r="Y27" s="1">
        <f t="shared" si="6"/>
        <v>2.5543105739505086E-5</v>
      </c>
      <c r="Z27" s="1">
        <f t="shared" si="7"/>
        <v>1.14613476643241E-4</v>
      </c>
      <c r="AA27" s="1">
        <f t="shared" si="8"/>
        <v>1.4704518576020756E-4</v>
      </c>
      <c r="AB27" s="1">
        <f t="shared" si="9"/>
        <v>9.4537039569033874E-5</v>
      </c>
    </row>
    <row r="28" spans="1:28" x14ac:dyDescent="0.15">
      <c r="A28" s="6" t="s">
        <v>31</v>
      </c>
      <c r="B28" s="19">
        <v>9.325E-2</v>
      </c>
      <c r="C28" s="19">
        <v>9.6509999999999999E-2</v>
      </c>
      <c r="D28" s="19">
        <v>9.1170000000000001E-2</v>
      </c>
      <c r="E28" s="19">
        <v>7.9240000000000005E-2</v>
      </c>
      <c r="F28" s="19">
        <v>8.8050000000000003E-2</v>
      </c>
      <c r="G28" s="19">
        <v>4.6859999999999999E-2</v>
      </c>
      <c r="H28" s="1"/>
      <c r="I28" s="1"/>
      <c r="J28" s="6" t="s">
        <v>31</v>
      </c>
      <c r="K28" s="27">
        <v>8.7179999999999994E-2</v>
      </c>
      <c r="L28" s="27">
        <v>5.5320000000000001E-2</v>
      </c>
      <c r="M28" s="27">
        <v>8.9880000000000002E-2</v>
      </c>
      <c r="N28" s="27">
        <v>9.6750000000000003E-2</v>
      </c>
      <c r="O28" s="1"/>
      <c r="P28" s="1">
        <f t="shared" si="0"/>
        <v>1.1035502958579881E-3</v>
      </c>
      <c r="Q28" s="1">
        <f t="shared" si="1"/>
        <v>9.9741628772219925E-4</v>
      </c>
      <c r="R28" s="1">
        <f t="shared" si="2"/>
        <v>1.2420980926430517E-3</v>
      </c>
      <c r="S28" s="1">
        <f t="shared" si="3"/>
        <v>1.0211340206185569E-3</v>
      </c>
      <c r="T28" s="1">
        <f t="shared" si="4"/>
        <v>9.9604072398190037E-4</v>
      </c>
      <c r="U28" s="1">
        <f t="shared" si="5"/>
        <v>5.8428927680798006E-4</v>
      </c>
      <c r="V28" s="1"/>
      <c r="W28" s="1"/>
      <c r="X28" s="1"/>
      <c r="Y28" s="1">
        <f t="shared" si="6"/>
        <v>1.4493699709193435E-5</v>
      </c>
      <c r="Z28" s="1">
        <f t="shared" si="7"/>
        <v>1.8134841594949078E-5</v>
      </c>
      <c r="AA28" s="1">
        <f t="shared" si="8"/>
        <v>2.3749485518987606E-5</v>
      </c>
      <c r="AB28" s="1">
        <f t="shared" si="9"/>
        <v>1.3542891520140011E-5</v>
      </c>
    </row>
    <row r="29" spans="1:28" x14ac:dyDescent="0.15">
      <c r="A29" s="6" t="s">
        <v>32</v>
      </c>
      <c r="B29" s="19">
        <v>4.9100000000000003E-3</v>
      </c>
      <c r="C29" s="19">
        <v>4.8900000000000002E-3</v>
      </c>
      <c r="D29" s="19">
        <v>1.49E-3</v>
      </c>
      <c r="E29" s="19">
        <v>1.16E-3</v>
      </c>
      <c r="F29" s="19">
        <v>3.81E-3</v>
      </c>
      <c r="G29" s="19">
        <v>2.8600000000000001E-3</v>
      </c>
      <c r="H29" s="1"/>
      <c r="I29" s="1"/>
      <c r="J29" s="6" t="s">
        <v>32</v>
      </c>
      <c r="K29" s="27">
        <v>1.336E-2</v>
      </c>
      <c r="L29" s="27">
        <v>3.7560000000000003E-2</v>
      </c>
      <c r="M29" s="27">
        <v>1.5650000000000001E-2</v>
      </c>
      <c r="N29" s="27">
        <v>1.6910000000000001E-2</v>
      </c>
      <c r="O29" s="1"/>
      <c r="P29" s="1">
        <f t="shared" si="0"/>
        <v>5.8106508875739651E-5</v>
      </c>
      <c r="Q29" s="1">
        <f t="shared" si="1"/>
        <v>5.0537412153782553E-5</v>
      </c>
      <c r="R29" s="1">
        <f t="shared" si="2"/>
        <v>2.0299727520435964E-5</v>
      </c>
      <c r="S29" s="1">
        <f t="shared" si="3"/>
        <v>1.4948453608247425E-5</v>
      </c>
      <c r="T29" s="1">
        <f t="shared" si="4"/>
        <v>4.3099547511312216E-5</v>
      </c>
      <c r="U29" s="1">
        <f t="shared" si="5"/>
        <v>3.5660847880299249E-5</v>
      </c>
      <c r="V29" s="1"/>
      <c r="W29" s="1"/>
      <c r="X29" s="1"/>
      <c r="Y29" s="1">
        <f t="shared" si="6"/>
        <v>7.6315351819989036E-7</v>
      </c>
      <c r="Z29" s="1">
        <f t="shared" si="7"/>
        <v>9.1886203915968281E-7</v>
      </c>
      <c r="AA29" s="1">
        <f t="shared" si="8"/>
        <v>3.8814010555326894E-7</v>
      </c>
      <c r="AB29" s="1">
        <f t="shared" si="9"/>
        <v>1.9825535289452815E-7</v>
      </c>
    </row>
    <row r="30" spans="1:28" x14ac:dyDescent="0.15">
      <c r="A30" s="3" t="s">
        <v>33</v>
      </c>
      <c r="B30" s="19">
        <v>7.331E-2</v>
      </c>
      <c r="C30" s="19">
        <v>4.4060000000000002E-2</v>
      </c>
      <c r="D30" s="19">
        <v>2.606E-2</v>
      </c>
      <c r="E30" s="19">
        <v>1.6709999999999999E-2</v>
      </c>
      <c r="F30" s="19">
        <v>2.6040000000000001E-2</v>
      </c>
      <c r="G30" s="19">
        <v>1.9939999999999999E-2</v>
      </c>
      <c r="H30" s="1"/>
      <c r="I30" s="1"/>
      <c r="J30" s="3" t="s">
        <v>33</v>
      </c>
      <c r="K30" s="27">
        <v>2.6630000000000001E-2</v>
      </c>
      <c r="L30" s="27">
        <v>4.5599999999999998E-3</v>
      </c>
      <c r="M30" s="27">
        <v>7.3099999999999997E-3</v>
      </c>
      <c r="N30" s="27">
        <v>1.7330000000000002E-2</v>
      </c>
      <c r="O30" s="1"/>
      <c r="P30" s="1">
        <f t="shared" si="0"/>
        <v>8.6757396449704143E-4</v>
      </c>
      <c r="Q30" s="1">
        <f t="shared" si="1"/>
        <v>4.5535345183960314E-4</v>
      </c>
      <c r="R30" s="1">
        <f t="shared" si="2"/>
        <v>3.5504087193460486E-4</v>
      </c>
      <c r="S30" s="1">
        <f t="shared" si="3"/>
        <v>2.1533505154639176E-4</v>
      </c>
      <c r="T30" s="1">
        <f t="shared" si="4"/>
        <v>2.945701357466063E-4</v>
      </c>
      <c r="U30" s="1">
        <f t="shared" si="5"/>
        <v>2.4862842892768079E-4</v>
      </c>
      <c r="V30" s="1"/>
      <c r="W30" s="1"/>
      <c r="X30" s="1"/>
      <c r="Y30" s="1">
        <f t="shared" si="6"/>
        <v>1.1394457111860275E-5</v>
      </c>
      <c r="Z30" s="1">
        <f t="shared" si="7"/>
        <v>8.2791536698109661E-6</v>
      </c>
      <c r="AA30" s="1">
        <f t="shared" si="8"/>
        <v>6.7885443964551599E-6</v>
      </c>
      <c r="AB30" s="1">
        <f t="shared" si="9"/>
        <v>2.8559025404030737E-6</v>
      </c>
    </row>
    <row r="31" spans="1:28" x14ac:dyDescent="0.15">
      <c r="A31" s="36" t="s">
        <v>34</v>
      </c>
      <c r="B31" s="19">
        <v>5.7090899999999998</v>
      </c>
      <c r="C31" s="19">
        <v>6.2538499999999999</v>
      </c>
      <c r="D31" s="19">
        <v>5.6859299999999999</v>
      </c>
      <c r="E31" s="19">
        <v>4.7051100000000003</v>
      </c>
      <c r="F31" s="19">
        <v>6.4372600000000002</v>
      </c>
      <c r="G31" s="19">
        <v>4.7022700000000004</v>
      </c>
      <c r="H31" s="1"/>
      <c r="I31" s="1"/>
      <c r="J31" s="36" t="s">
        <v>34</v>
      </c>
      <c r="K31" s="19">
        <v>4.9488200000000004</v>
      </c>
      <c r="L31" s="19">
        <v>4.9741600000000004</v>
      </c>
      <c r="M31" s="19">
        <v>4.5126400000000002</v>
      </c>
      <c r="N31" s="19">
        <v>5.1641399999999997</v>
      </c>
      <c r="O31" s="1"/>
      <c r="P31" s="1">
        <f t="shared" si="0"/>
        <v>6.7563195266272191E-2</v>
      </c>
      <c r="Q31" s="1">
        <f t="shared" si="1"/>
        <v>6.4632596114096733E-2</v>
      </c>
      <c r="R31" s="1">
        <f t="shared" si="2"/>
        <v>7.7464986376021797E-2</v>
      </c>
      <c r="S31" s="1">
        <f t="shared" si="3"/>
        <v>6.0632860824742278E-2</v>
      </c>
      <c r="T31" s="1">
        <f t="shared" si="4"/>
        <v>7.2819683257918544E-2</v>
      </c>
      <c r="U31" s="1">
        <f t="shared" si="5"/>
        <v>5.8631795511221947E-2</v>
      </c>
      <c r="V31" s="1"/>
      <c r="W31" s="1"/>
      <c r="X31" s="1"/>
      <c r="Y31" s="1">
        <f t="shared" si="6"/>
        <v>8.8735481043173358E-4</v>
      </c>
      <c r="Z31" s="1">
        <f t="shared" si="7"/>
        <v>1.1751381111653951E-3</v>
      </c>
      <c r="AA31" s="1">
        <f t="shared" si="8"/>
        <v>1.4811660874956367E-3</v>
      </c>
      <c r="AB31" s="1">
        <f t="shared" si="9"/>
        <v>8.04149347808253E-4</v>
      </c>
    </row>
    <row r="32" spans="1:28" x14ac:dyDescent="0.15">
      <c r="A32" s="7" t="s">
        <v>35</v>
      </c>
      <c r="B32" s="19">
        <v>0.59611000000000003</v>
      </c>
      <c r="C32" s="19">
        <v>0.81603999999999999</v>
      </c>
      <c r="D32" s="19">
        <v>0.64815999999999996</v>
      </c>
      <c r="E32" s="19">
        <v>0.56430999999999998</v>
      </c>
      <c r="F32" s="19">
        <v>0.61680000000000001</v>
      </c>
      <c r="G32" s="19">
        <v>0.43706</v>
      </c>
      <c r="H32" s="1"/>
      <c r="I32" s="1"/>
      <c r="J32" s="7" t="s">
        <v>35</v>
      </c>
      <c r="K32" s="27">
        <v>0.80647000000000002</v>
      </c>
      <c r="L32" s="27">
        <v>0.6179</v>
      </c>
      <c r="M32" s="27">
        <v>0.56954000000000005</v>
      </c>
      <c r="N32" s="27">
        <v>0.69657000000000002</v>
      </c>
      <c r="O32" s="1"/>
      <c r="P32" s="1">
        <f t="shared" si="0"/>
        <v>7.0545562130177519E-3</v>
      </c>
      <c r="Q32" s="1">
        <f t="shared" si="1"/>
        <v>8.4336502687060756E-3</v>
      </c>
      <c r="R32" s="1">
        <f t="shared" si="2"/>
        <v>8.830517711171661E-3</v>
      </c>
      <c r="S32" s="1">
        <f t="shared" si="3"/>
        <v>7.2720360824742271E-3</v>
      </c>
      <c r="T32" s="1">
        <f t="shared" si="4"/>
        <v>6.9773755656108594E-3</v>
      </c>
      <c r="U32" s="1">
        <f t="shared" si="5"/>
        <v>5.4496259351620949E-3</v>
      </c>
      <c r="V32" s="1"/>
      <c r="W32" s="1"/>
      <c r="X32" s="1"/>
      <c r="Y32" s="1">
        <f t="shared" si="6"/>
        <v>9.2652432532410719E-5</v>
      </c>
      <c r="Z32" s="1">
        <f t="shared" si="7"/>
        <v>1.5333909579465593E-4</v>
      </c>
      <c r="AA32" s="1">
        <f t="shared" si="8"/>
        <v>1.6884355088282336E-4</v>
      </c>
      <c r="AB32" s="1">
        <f t="shared" si="9"/>
        <v>9.6446101889578607E-5</v>
      </c>
    </row>
    <row r="33" spans="1:28" x14ac:dyDescent="0.15">
      <c r="A33" s="6" t="s">
        <v>36</v>
      </c>
      <c r="B33" s="19">
        <v>2.57938</v>
      </c>
      <c r="C33" s="19">
        <v>1.88052</v>
      </c>
      <c r="D33" s="19">
        <v>1.0902499999999999</v>
      </c>
      <c r="E33" s="19">
        <v>0.93555999999999995</v>
      </c>
      <c r="F33" s="19">
        <v>1.0401499999999999</v>
      </c>
      <c r="G33" s="19">
        <v>0.89044999999999996</v>
      </c>
      <c r="H33" s="1"/>
      <c r="I33" s="1"/>
      <c r="J33" s="6" t="s">
        <v>36</v>
      </c>
      <c r="K33" s="27">
        <v>7.4155199999999999</v>
      </c>
      <c r="L33" s="27">
        <v>1.22387</v>
      </c>
      <c r="M33" s="27">
        <v>1.1671199999999999</v>
      </c>
      <c r="N33" s="27">
        <v>1.4503900000000001</v>
      </c>
      <c r="O33" s="1"/>
      <c r="P33" s="1">
        <f t="shared" ref="P33:P64" si="10">B33/84.5</f>
        <v>3.0525207100591718E-2</v>
      </c>
      <c r="Q33" s="1">
        <f t="shared" ref="Q33:Q64" si="11">C33/96.76</f>
        <v>1.9434890450599419E-2</v>
      </c>
      <c r="R33" s="1">
        <f t="shared" ref="R33:R64" si="12">D33/73.4</f>
        <v>1.4853542234332422E-2</v>
      </c>
      <c r="S33" s="1">
        <f t="shared" ref="S33:S64" si="13">E33/77.6</f>
        <v>1.2056185567010309E-2</v>
      </c>
      <c r="T33" s="1">
        <f t="shared" ref="T33:T64" si="14">F33/88.4</f>
        <v>1.1766402714932124E-2</v>
      </c>
      <c r="U33" s="1">
        <f t="shared" ref="U33:U64" si="15">G33/80.2</f>
        <v>1.1102867830423939E-2</v>
      </c>
      <c r="V33" s="1"/>
      <c r="W33" s="1"/>
      <c r="X33" s="1"/>
      <c r="Y33" s="1">
        <f t="shared" ref="Y33:Y64" si="16">P33/76.14</f>
        <v>4.0090894537157497E-4</v>
      </c>
      <c r="Z33" s="1">
        <f t="shared" ref="Z33:Z64" si="17">Q33/55</f>
        <v>3.5336164455635307E-4</v>
      </c>
      <c r="AA33" s="1">
        <f t="shared" ref="AA33:AA64" si="18">R33/52.3</f>
        <v>2.8400654367748417E-4</v>
      </c>
      <c r="AB33" s="1">
        <f t="shared" ref="AB33:AB64" si="19">S33/75.4</f>
        <v>1.5989636030517651E-4</v>
      </c>
    </row>
    <row r="34" spans="1:28" x14ac:dyDescent="0.15">
      <c r="A34" s="3" t="s">
        <v>37</v>
      </c>
      <c r="B34" s="19">
        <v>0.71743999999999997</v>
      </c>
      <c r="C34" s="19">
        <v>0.49802999999999997</v>
      </c>
      <c r="D34" s="19">
        <v>0.27761999999999998</v>
      </c>
      <c r="E34" s="19">
        <v>0.17360999999999999</v>
      </c>
      <c r="F34" s="19">
        <v>0.20805999999999999</v>
      </c>
      <c r="G34" s="19">
        <v>0.28971000000000002</v>
      </c>
      <c r="H34" s="1"/>
      <c r="I34" s="1"/>
      <c r="J34" s="3" t="s">
        <v>37</v>
      </c>
      <c r="K34" s="27">
        <v>0.37644</v>
      </c>
      <c r="L34" s="27">
        <v>9.6970000000000001E-2</v>
      </c>
      <c r="M34" s="27">
        <v>0.11260000000000001</v>
      </c>
      <c r="N34" s="27">
        <v>0.18461</v>
      </c>
      <c r="O34" s="1"/>
      <c r="P34" s="1">
        <f t="shared" si="10"/>
        <v>8.490414201183431E-3</v>
      </c>
      <c r="Q34" s="1">
        <f t="shared" si="11"/>
        <v>5.1470649028524176E-3</v>
      </c>
      <c r="R34" s="1">
        <f t="shared" si="12"/>
        <v>3.782288828337874E-3</v>
      </c>
      <c r="S34" s="1">
        <f t="shared" si="13"/>
        <v>2.2372422680412372E-3</v>
      </c>
      <c r="T34" s="1">
        <f t="shared" si="14"/>
        <v>2.3536199095022621E-3</v>
      </c>
      <c r="U34" s="1">
        <f t="shared" si="15"/>
        <v>3.6123441396508729E-3</v>
      </c>
      <c r="V34" s="1"/>
      <c r="W34" s="1"/>
      <c r="X34" s="1"/>
      <c r="Y34" s="1">
        <f t="shared" si="16"/>
        <v>1.1151056213794892E-4</v>
      </c>
      <c r="Z34" s="1">
        <f t="shared" si="17"/>
        <v>9.3582998233680327E-5</v>
      </c>
      <c r="AA34" s="1">
        <f t="shared" si="18"/>
        <v>7.2319098056173502E-5</v>
      </c>
      <c r="AB34" s="1">
        <f t="shared" si="19"/>
        <v>2.9671648117257787E-5</v>
      </c>
    </row>
    <row r="35" spans="1:28" x14ac:dyDescent="0.15">
      <c r="A35" s="3" t="s">
        <v>38</v>
      </c>
      <c r="B35" s="19">
        <v>0.44569999999999999</v>
      </c>
      <c r="C35" s="19">
        <v>0.30620999999999998</v>
      </c>
      <c r="D35" s="19">
        <v>0.21947</v>
      </c>
      <c r="E35" s="19">
        <v>0.19198000000000001</v>
      </c>
      <c r="F35" s="19">
        <v>0.24268000000000001</v>
      </c>
      <c r="G35" s="19">
        <v>0.15740000000000001</v>
      </c>
      <c r="H35" s="1"/>
      <c r="I35" s="1"/>
      <c r="J35" s="3" t="s">
        <v>38</v>
      </c>
      <c r="K35" s="27">
        <v>0.26895999999999998</v>
      </c>
      <c r="L35" s="27">
        <v>0.10316</v>
      </c>
      <c r="M35" s="27">
        <v>6.2350000000000003E-2</v>
      </c>
      <c r="N35" s="27">
        <v>0.1706</v>
      </c>
      <c r="O35" s="1"/>
      <c r="P35" s="1">
        <f t="shared" si="10"/>
        <v>5.2745562130177516E-3</v>
      </c>
      <c r="Q35" s="1">
        <f t="shared" si="11"/>
        <v>3.1646341463414632E-3</v>
      </c>
      <c r="R35" s="1">
        <f t="shared" si="12"/>
        <v>2.9900544959128063E-3</v>
      </c>
      <c r="S35" s="1">
        <f t="shared" si="13"/>
        <v>2.4739690721649488E-3</v>
      </c>
      <c r="T35" s="1">
        <f t="shared" si="14"/>
        <v>2.7452488687782803E-3</v>
      </c>
      <c r="U35" s="1">
        <f t="shared" si="15"/>
        <v>1.9625935162094765E-3</v>
      </c>
      <c r="V35" s="1"/>
      <c r="W35" s="1"/>
      <c r="X35" s="1"/>
      <c r="Y35" s="1">
        <f t="shared" si="16"/>
        <v>6.9274444615415707E-5</v>
      </c>
      <c r="Z35" s="1">
        <f t="shared" si="17"/>
        <v>5.7538802660753879E-5</v>
      </c>
      <c r="AA35" s="1">
        <f t="shared" si="18"/>
        <v>5.717121407099056E-5</v>
      </c>
      <c r="AB35" s="1">
        <f t="shared" si="19"/>
        <v>3.281126090404441E-5</v>
      </c>
    </row>
    <row r="36" spans="1:28" x14ac:dyDescent="0.15">
      <c r="A36" s="3" t="s">
        <v>13</v>
      </c>
      <c r="B36" s="19">
        <v>0.20927999999999999</v>
      </c>
      <c r="C36" s="19">
        <v>0.2485</v>
      </c>
      <c r="D36" s="19">
        <v>7.5389999999999999E-2</v>
      </c>
      <c r="E36" s="19">
        <v>7.7380000000000004E-2</v>
      </c>
      <c r="F36" s="19">
        <v>8.1320000000000003E-2</v>
      </c>
      <c r="G36" s="19">
        <v>7.0139999999999994E-2</v>
      </c>
      <c r="H36" s="1"/>
      <c r="I36" s="1"/>
      <c r="J36" s="3" t="s">
        <v>13</v>
      </c>
      <c r="K36" s="27">
        <v>2.1940000000000001E-2</v>
      </c>
      <c r="L36" s="27">
        <v>3.9269999999999999E-2</v>
      </c>
      <c r="M36" s="27">
        <v>5.101E-2</v>
      </c>
      <c r="N36" s="27">
        <v>8.5989999999999997E-2</v>
      </c>
      <c r="O36" s="1"/>
      <c r="P36" s="1">
        <f t="shared" si="10"/>
        <v>2.4766863905325443E-3</v>
      </c>
      <c r="Q36" s="1">
        <f t="shared" si="11"/>
        <v>2.5682100041339393E-3</v>
      </c>
      <c r="R36" s="1">
        <f t="shared" si="12"/>
        <v>1.0271117166212533E-3</v>
      </c>
      <c r="S36" s="1">
        <f t="shared" si="13"/>
        <v>9.9716494845360844E-4</v>
      </c>
      <c r="T36" s="1">
        <f t="shared" si="14"/>
        <v>9.1990950226244345E-4</v>
      </c>
      <c r="U36" s="1">
        <f t="shared" si="15"/>
        <v>8.7456359102244374E-4</v>
      </c>
      <c r="V36" s="1"/>
      <c r="W36" s="1"/>
      <c r="X36" s="1"/>
      <c r="Y36" s="1">
        <f t="shared" si="16"/>
        <v>3.2528058714638089E-5</v>
      </c>
      <c r="Z36" s="1">
        <f t="shared" si="17"/>
        <v>4.6694727347889807E-5</v>
      </c>
      <c r="AA36" s="1">
        <f t="shared" si="18"/>
        <v>1.9638847354134864E-5</v>
      </c>
      <c r="AB36" s="1">
        <f t="shared" si="19"/>
        <v>1.3224999316360853E-5</v>
      </c>
    </row>
    <row r="37" spans="1:28" x14ac:dyDescent="0.15">
      <c r="A37" s="2" t="s">
        <v>39</v>
      </c>
      <c r="B37" s="19">
        <v>0.55135999999999996</v>
      </c>
      <c r="C37" s="19">
        <v>0.56301000000000001</v>
      </c>
      <c r="D37" s="19">
        <v>0.44246000000000002</v>
      </c>
      <c r="E37" s="19">
        <v>0.25575999999999999</v>
      </c>
      <c r="F37" s="19">
        <v>0.26166</v>
      </c>
      <c r="G37" s="19">
        <v>0.16152</v>
      </c>
      <c r="H37" s="1"/>
      <c r="I37" s="1"/>
      <c r="J37" s="2" t="s">
        <v>39</v>
      </c>
      <c r="K37" s="27">
        <v>0.24196999999999999</v>
      </c>
      <c r="L37" s="27">
        <v>0.12540000000000001</v>
      </c>
      <c r="M37" s="27">
        <v>0.26741999999999999</v>
      </c>
      <c r="N37" s="27">
        <v>0.12617</v>
      </c>
      <c r="O37" s="1"/>
      <c r="P37" s="1">
        <f t="shared" si="10"/>
        <v>6.5249704142011826E-3</v>
      </c>
      <c r="Q37" s="1">
        <f t="shared" si="11"/>
        <v>5.8186233980983878E-3</v>
      </c>
      <c r="R37" s="1">
        <f t="shared" si="12"/>
        <v>6.0280653950953679E-3</v>
      </c>
      <c r="S37" s="1">
        <f t="shared" si="13"/>
        <v>3.2958762886597941E-3</v>
      </c>
      <c r="T37" s="1">
        <f t="shared" si="14"/>
        <v>2.9599547511312218E-3</v>
      </c>
      <c r="U37" s="1">
        <f t="shared" si="15"/>
        <v>2.0139650872817954E-3</v>
      </c>
      <c r="V37" s="1"/>
      <c r="W37" s="1"/>
      <c r="X37" s="1"/>
      <c r="Y37" s="1">
        <f t="shared" si="16"/>
        <v>8.5697010956148968E-5</v>
      </c>
      <c r="Z37" s="1">
        <f t="shared" si="17"/>
        <v>1.0579315269269796E-4</v>
      </c>
      <c r="AA37" s="1">
        <f t="shared" si="18"/>
        <v>1.1525937657926135E-4</v>
      </c>
      <c r="AB37" s="1">
        <f t="shared" si="19"/>
        <v>4.3711887117503895E-5</v>
      </c>
    </row>
    <row r="38" spans="1:28" x14ac:dyDescent="0.15">
      <c r="A38" s="3" t="s">
        <v>40</v>
      </c>
      <c r="B38" s="19">
        <v>0.38965</v>
      </c>
      <c r="C38" s="19">
        <v>0.28956999999999999</v>
      </c>
      <c r="D38" s="19">
        <v>0.18840999999999999</v>
      </c>
      <c r="E38" s="19">
        <v>0.12489</v>
      </c>
      <c r="F38" s="19">
        <v>0.15045</v>
      </c>
      <c r="G38" s="19">
        <v>0.11409</v>
      </c>
      <c r="H38" s="1"/>
      <c r="I38" s="1"/>
      <c r="J38" s="3" t="s">
        <v>40</v>
      </c>
      <c r="K38" s="27">
        <v>0.21987999999999999</v>
      </c>
      <c r="L38" s="27">
        <v>7.954E-2</v>
      </c>
      <c r="M38" s="27">
        <v>0.10793</v>
      </c>
      <c r="N38" s="27">
        <v>0.11315</v>
      </c>
      <c r="O38" s="1"/>
      <c r="P38" s="1">
        <f t="shared" si="10"/>
        <v>4.6112426035502955E-3</v>
      </c>
      <c r="Q38" s="1">
        <f t="shared" si="11"/>
        <v>2.9926622571310457E-3</v>
      </c>
      <c r="R38" s="1">
        <f t="shared" si="12"/>
        <v>2.5668937329700269E-3</v>
      </c>
      <c r="S38" s="1">
        <f t="shared" si="13"/>
        <v>1.6094072164948455E-3</v>
      </c>
      <c r="T38" s="1">
        <f t="shared" si="14"/>
        <v>1.7019230769230768E-3</v>
      </c>
      <c r="U38" s="1">
        <f t="shared" si="15"/>
        <v>1.422568578553616E-3</v>
      </c>
      <c r="V38" s="1"/>
      <c r="W38" s="1"/>
      <c r="X38" s="1"/>
      <c r="Y38" s="1">
        <f t="shared" si="16"/>
        <v>6.0562681948388432E-5</v>
      </c>
      <c r="Z38" s="1">
        <f t="shared" si="17"/>
        <v>5.4412041038746288E-5</v>
      </c>
      <c r="AA38" s="1">
        <f t="shared" si="18"/>
        <v>4.9080186098853292E-5</v>
      </c>
      <c r="AB38" s="1">
        <f t="shared" si="19"/>
        <v>2.1344923295687603E-5</v>
      </c>
    </row>
    <row r="39" spans="1:28" x14ac:dyDescent="0.15">
      <c r="A39" s="6" t="s">
        <v>41</v>
      </c>
      <c r="B39" s="19">
        <v>8.5100000000000002E-3</v>
      </c>
      <c r="C39" s="19">
        <v>5.9199999999999999E-3</v>
      </c>
      <c r="D39" s="19">
        <v>6.4599999999999996E-3</v>
      </c>
      <c r="E39" s="19">
        <v>6.5500000000000003E-3</v>
      </c>
      <c r="F39" s="19">
        <v>5.3299999999999997E-3</v>
      </c>
      <c r="G39" s="19">
        <v>6.0400000000000002E-3</v>
      </c>
      <c r="H39" s="1"/>
      <c r="I39" s="1"/>
      <c r="J39" s="6" t="s">
        <v>41</v>
      </c>
      <c r="K39" s="27">
        <v>6.1399999999999996E-3</v>
      </c>
      <c r="L39" s="27">
        <v>5.4400000000000004E-3</v>
      </c>
      <c r="M39" s="27">
        <v>2.9999999999999997E-4</v>
      </c>
      <c r="N39" s="27">
        <v>4.8199999999999996E-3</v>
      </c>
      <c r="O39" s="1"/>
      <c r="P39" s="1">
        <f t="shared" si="10"/>
        <v>1.0071005917159764E-4</v>
      </c>
      <c r="Q39" s="1">
        <f t="shared" si="11"/>
        <v>6.1182306738321617E-5</v>
      </c>
      <c r="R39" s="1">
        <f t="shared" si="12"/>
        <v>8.8010899182561301E-5</v>
      </c>
      <c r="S39" s="1">
        <f t="shared" si="13"/>
        <v>8.4407216494845373E-5</v>
      </c>
      <c r="T39" s="1">
        <f t="shared" si="14"/>
        <v>6.0294117647058818E-5</v>
      </c>
      <c r="U39" s="1">
        <f t="shared" si="15"/>
        <v>7.5311720698254369E-5</v>
      </c>
      <c r="V39" s="1"/>
      <c r="W39" s="1"/>
      <c r="X39" s="1"/>
      <c r="Y39" s="1">
        <f t="shared" si="16"/>
        <v>1.3226958126030685E-6</v>
      </c>
      <c r="Z39" s="1">
        <f t="shared" si="17"/>
        <v>1.112405577060393E-6</v>
      </c>
      <c r="AA39" s="1">
        <f t="shared" si="18"/>
        <v>1.6828087797812869E-6</v>
      </c>
      <c r="AB39" s="1">
        <f t="shared" si="19"/>
        <v>1.1194591047061719E-6</v>
      </c>
    </row>
    <row r="40" spans="1:28" x14ac:dyDescent="0.15">
      <c r="A40" s="4" t="s">
        <v>42</v>
      </c>
      <c r="B40" s="19">
        <v>1.6639999999999999E-2</v>
      </c>
      <c r="C40" s="19">
        <v>2.3230000000000001E-2</v>
      </c>
      <c r="D40" s="19">
        <v>5.0899999999999999E-3</v>
      </c>
      <c r="E40" s="19">
        <v>2.213E-2</v>
      </c>
      <c r="F40" s="19">
        <v>9.6799999999999994E-3</v>
      </c>
      <c r="G40" s="19">
        <v>2.249E-2</v>
      </c>
      <c r="H40" s="1"/>
      <c r="I40" s="1"/>
      <c r="J40" s="4" t="s">
        <v>42</v>
      </c>
      <c r="K40" s="27">
        <v>1.125E-2</v>
      </c>
      <c r="L40" s="27">
        <v>9.7900000000000001E-3</v>
      </c>
      <c r="M40" s="27">
        <v>9.0699999999999999E-3</v>
      </c>
      <c r="N40" s="27">
        <v>8.7100000000000007E-3</v>
      </c>
      <c r="O40" s="1"/>
      <c r="P40" s="1">
        <f t="shared" si="10"/>
        <v>1.969230769230769E-4</v>
      </c>
      <c r="Q40" s="1">
        <f t="shared" si="11"/>
        <v>2.4007854485324514E-4</v>
      </c>
      <c r="R40" s="1">
        <f t="shared" si="12"/>
        <v>6.9346049046321525E-5</v>
      </c>
      <c r="S40" s="1">
        <f t="shared" si="13"/>
        <v>2.8518041237113404E-4</v>
      </c>
      <c r="T40" s="1">
        <f t="shared" si="14"/>
        <v>1.095022624434389E-4</v>
      </c>
      <c r="U40" s="1">
        <f t="shared" si="15"/>
        <v>2.8042394014962592E-4</v>
      </c>
      <c r="V40" s="1"/>
      <c r="W40" s="1"/>
      <c r="X40" s="1"/>
      <c r="Y40" s="1">
        <f t="shared" si="16"/>
        <v>2.5863288274635788E-6</v>
      </c>
      <c r="Z40" s="1">
        <f t="shared" si="17"/>
        <v>4.3650644518771846E-6</v>
      </c>
      <c r="AA40" s="1">
        <f t="shared" si="18"/>
        <v>1.3259282800443887E-6</v>
      </c>
      <c r="AB40" s="1">
        <f t="shared" si="19"/>
        <v>3.7822335858240586E-6</v>
      </c>
    </row>
    <row r="41" spans="1:28" x14ac:dyDescent="0.15">
      <c r="A41" s="3" t="s">
        <v>43</v>
      </c>
      <c r="B41" s="19">
        <v>0.61082000000000003</v>
      </c>
      <c r="C41" s="19">
        <v>0.40156999999999998</v>
      </c>
      <c r="D41" s="19">
        <v>0.24213000000000001</v>
      </c>
      <c r="E41" s="19">
        <v>0.15798000000000001</v>
      </c>
      <c r="F41" s="19">
        <v>0.22184999999999999</v>
      </c>
      <c r="G41" s="19">
        <v>0.18626000000000001</v>
      </c>
      <c r="H41" s="1"/>
      <c r="I41" s="1"/>
      <c r="J41" s="3" t="s">
        <v>43</v>
      </c>
      <c r="K41" s="27">
        <v>0.36925000000000002</v>
      </c>
      <c r="L41" s="27">
        <v>0.14643999999999999</v>
      </c>
      <c r="M41" s="27">
        <v>0.13020999999999999</v>
      </c>
      <c r="N41" s="27">
        <v>0.15098</v>
      </c>
      <c r="O41" s="1"/>
      <c r="P41" s="1">
        <f t="shared" si="10"/>
        <v>7.2286390532544384E-3</v>
      </c>
      <c r="Q41" s="1">
        <f t="shared" si="11"/>
        <v>4.1501653575857786E-3</v>
      </c>
      <c r="R41" s="1">
        <f t="shared" si="12"/>
        <v>3.2987738419618527E-3</v>
      </c>
      <c r="S41" s="1">
        <f t="shared" si="13"/>
        <v>2.0358247422680416E-3</v>
      </c>
      <c r="T41" s="1">
        <f t="shared" si="14"/>
        <v>2.5096153846153844E-3</v>
      </c>
      <c r="U41" s="1">
        <f t="shared" si="15"/>
        <v>2.3224438902743143E-3</v>
      </c>
      <c r="V41" s="1"/>
      <c r="W41" s="1"/>
      <c r="X41" s="1"/>
      <c r="Y41" s="1">
        <f t="shared" si="16"/>
        <v>9.4938784518708153E-5</v>
      </c>
      <c r="Z41" s="1">
        <f t="shared" si="17"/>
        <v>7.5457551956105068E-5</v>
      </c>
      <c r="AA41" s="1">
        <f t="shared" si="18"/>
        <v>6.307406963598189E-5</v>
      </c>
      <c r="AB41" s="1">
        <f t="shared" si="19"/>
        <v>2.7000328146791002E-5</v>
      </c>
    </row>
    <row r="42" spans="1:28" x14ac:dyDescent="0.15">
      <c r="A42" s="36" t="s">
        <v>44</v>
      </c>
      <c r="B42" s="19">
        <v>0.17387</v>
      </c>
      <c r="C42" s="19">
        <v>0.11373</v>
      </c>
      <c r="D42" s="19">
        <v>5.0810000000000001E-2</v>
      </c>
      <c r="E42" s="19">
        <v>7.1029999999999996E-2</v>
      </c>
      <c r="F42" s="19">
        <v>8.0979999999999996E-2</v>
      </c>
      <c r="G42" s="19">
        <v>7.7299999999999994E-2</v>
      </c>
      <c r="H42" s="1"/>
      <c r="I42" s="1"/>
      <c r="J42" s="36" t="s">
        <v>44</v>
      </c>
      <c r="K42" s="19">
        <v>0.15639</v>
      </c>
      <c r="L42" s="19">
        <v>0.17133999999999999</v>
      </c>
      <c r="M42" s="19">
        <v>9.9790000000000004E-2</v>
      </c>
      <c r="N42" s="19">
        <v>0.13064000000000001</v>
      </c>
      <c r="O42" s="1"/>
      <c r="P42" s="1">
        <f t="shared" si="10"/>
        <v>2.0576331360946747E-3</v>
      </c>
      <c r="Q42" s="1">
        <f t="shared" si="11"/>
        <v>1.1753823894171144E-3</v>
      </c>
      <c r="R42" s="1">
        <f t="shared" si="12"/>
        <v>6.9223433242506806E-4</v>
      </c>
      <c r="S42" s="1">
        <f t="shared" si="13"/>
        <v>9.1533505154639181E-4</v>
      </c>
      <c r="T42" s="1">
        <f t="shared" si="14"/>
        <v>9.1606334841628947E-4</v>
      </c>
      <c r="U42" s="1">
        <f t="shared" si="15"/>
        <v>9.6384039900249368E-4</v>
      </c>
      <c r="V42" s="1"/>
      <c r="W42" s="1"/>
      <c r="X42" s="1"/>
      <c r="Y42" s="1">
        <f t="shared" si="16"/>
        <v>2.702433853552239E-5</v>
      </c>
      <c r="Z42" s="1">
        <f t="shared" si="17"/>
        <v>2.1370588898492989E-5</v>
      </c>
      <c r="AA42" s="1">
        <f t="shared" si="18"/>
        <v>1.3235838096081609E-5</v>
      </c>
      <c r="AB42" s="1">
        <f t="shared" si="19"/>
        <v>1.2139722169050289E-5</v>
      </c>
    </row>
    <row r="43" spans="1:28" x14ac:dyDescent="0.15">
      <c r="A43" s="6" t="s">
        <v>45</v>
      </c>
      <c r="B43" s="19">
        <v>9.4539999999999999E-2</v>
      </c>
      <c r="C43" s="19">
        <v>5.3460000000000001E-2</v>
      </c>
      <c r="D43" s="19">
        <v>5.8639999999999998E-2</v>
      </c>
      <c r="E43" s="19">
        <v>4.7079999999999997E-2</v>
      </c>
      <c r="F43" s="19">
        <v>5.2400000000000002E-2</v>
      </c>
      <c r="G43" s="19">
        <v>4.8320000000000002E-2</v>
      </c>
      <c r="H43" s="1"/>
      <c r="I43" s="1"/>
      <c r="J43" s="6" t="s">
        <v>45</v>
      </c>
      <c r="K43" s="27">
        <v>3.4849999999999999E-2</v>
      </c>
      <c r="L43" s="27">
        <v>2.69E-2</v>
      </c>
      <c r="M43" s="27">
        <v>2.154E-2</v>
      </c>
      <c r="N43" s="27">
        <v>2.562E-2</v>
      </c>
      <c r="O43" s="1"/>
      <c r="P43" s="1">
        <f t="shared" si="10"/>
        <v>1.1188165680473374E-3</v>
      </c>
      <c r="Q43" s="1">
        <f t="shared" si="11"/>
        <v>5.5250103348491108E-4</v>
      </c>
      <c r="R43" s="1">
        <f t="shared" si="12"/>
        <v>7.9891008174386917E-4</v>
      </c>
      <c r="S43" s="1">
        <f t="shared" si="13"/>
        <v>6.0670103092783502E-4</v>
      </c>
      <c r="T43" s="1">
        <f t="shared" si="14"/>
        <v>5.9276018099547513E-4</v>
      </c>
      <c r="U43" s="1">
        <f t="shared" si="15"/>
        <v>6.0249376558603495E-4</v>
      </c>
      <c r="V43" s="1"/>
      <c r="W43" s="1"/>
      <c r="X43" s="1"/>
      <c r="Y43" s="1">
        <f t="shared" si="16"/>
        <v>1.4694202364687909E-5</v>
      </c>
      <c r="Z43" s="1">
        <f t="shared" si="17"/>
        <v>1.0045473336089292E-5</v>
      </c>
      <c r="AA43" s="1">
        <f t="shared" si="18"/>
        <v>1.5275527375599793E-5</v>
      </c>
      <c r="AB43" s="1">
        <f t="shared" si="19"/>
        <v>8.0464327709261939E-6</v>
      </c>
    </row>
    <row r="44" spans="1:28" x14ac:dyDescent="0.15">
      <c r="A44" s="3" t="s">
        <v>46</v>
      </c>
      <c r="B44" s="19">
        <v>8.2290000000000002E-2</v>
      </c>
      <c r="C44" s="19">
        <v>6.8220000000000003E-2</v>
      </c>
      <c r="D44" s="19">
        <v>6.948E-2</v>
      </c>
      <c r="E44" s="19">
        <v>6.0010000000000001E-2</v>
      </c>
      <c r="F44" s="19">
        <v>7.3080000000000006E-2</v>
      </c>
      <c r="G44" s="19">
        <v>5.8369999999999998E-2</v>
      </c>
      <c r="H44" s="1"/>
      <c r="I44" s="1"/>
      <c r="J44" s="3" t="s">
        <v>46</v>
      </c>
      <c r="K44" s="27">
        <v>0.11265</v>
      </c>
      <c r="L44" s="27">
        <v>5.0040000000000001E-2</v>
      </c>
      <c r="M44" s="27">
        <v>6.1879999999999998E-2</v>
      </c>
      <c r="N44" s="27">
        <v>6.3740000000000005E-2</v>
      </c>
      <c r="O44" s="1"/>
      <c r="P44" s="1">
        <f t="shared" si="10"/>
        <v>9.7384615384615392E-4</v>
      </c>
      <c r="Q44" s="1">
        <f t="shared" si="11"/>
        <v>7.0504340636626706E-4</v>
      </c>
      <c r="R44" s="1">
        <f t="shared" si="12"/>
        <v>9.4659400544959123E-4</v>
      </c>
      <c r="S44" s="1">
        <f t="shared" si="13"/>
        <v>7.7332474226804134E-4</v>
      </c>
      <c r="T44" s="1">
        <f t="shared" si="14"/>
        <v>8.2669683257918553E-4</v>
      </c>
      <c r="U44" s="1">
        <f t="shared" si="15"/>
        <v>7.2780548628428919E-4</v>
      </c>
      <c r="V44" s="1"/>
      <c r="W44" s="1"/>
      <c r="X44" s="1"/>
      <c r="Y44" s="1">
        <f t="shared" si="16"/>
        <v>1.2790204279565983E-5</v>
      </c>
      <c r="Z44" s="1">
        <f t="shared" si="17"/>
        <v>1.2818971024841219E-5</v>
      </c>
      <c r="AA44" s="1">
        <f t="shared" si="18"/>
        <v>1.8099311767678609E-5</v>
      </c>
      <c r="AB44" s="1">
        <f t="shared" si="19"/>
        <v>1.0256296316552272E-5</v>
      </c>
    </row>
    <row r="45" spans="1:28" x14ac:dyDescent="0.15">
      <c r="A45" s="36" t="s">
        <v>47</v>
      </c>
      <c r="B45" s="19">
        <v>0.36187000000000002</v>
      </c>
      <c r="C45" s="19">
        <v>0.27512999999999999</v>
      </c>
      <c r="D45" s="19">
        <v>0.33761000000000002</v>
      </c>
      <c r="E45" s="19">
        <v>0.28158</v>
      </c>
      <c r="F45" s="19">
        <v>0.35643000000000002</v>
      </c>
      <c r="G45" s="19">
        <v>0.27349000000000001</v>
      </c>
      <c r="H45" s="1"/>
      <c r="I45" s="1"/>
      <c r="J45" s="36" t="s">
        <v>47</v>
      </c>
      <c r="K45" s="19">
        <v>0.59777999999999998</v>
      </c>
      <c r="L45" s="19">
        <v>0.28049000000000002</v>
      </c>
      <c r="M45" s="19">
        <v>0.33099000000000001</v>
      </c>
      <c r="N45" s="19">
        <v>0.31731999999999999</v>
      </c>
      <c r="O45" s="1"/>
      <c r="P45" s="1">
        <f t="shared" si="10"/>
        <v>4.2824852071005918E-3</v>
      </c>
      <c r="Q45" s="1">
        <f t="shared" si="11"/>
        <v>2.8434270359652745E-3</v>
      </c>
      <c r="R45" s="1">
        <f t="shared" si="12"/>
        <v>4.5995912806539507E-3</v>
      </c>
      <c r="S45" s="1">
        <f t="shared" si="13"/>
        <v>3.6286082474226806E-3</v>
      </c>
      <c r="T45" s="1">
        <f t="shared" si="14"/>
        <v>4.0320135746606334E-3</v>
      </c>
      <c r="U45" s="1">
        <f t="shared" si="15"/>
        <v>3.4100997506234412E-3</v>
      </c>
      <c r="V45" s="1"/>
      <c r="W45" s="1"/>
      <c r="X45" s="1"/>
      <c r="Y45" s="1">
        <f t="shared" si="16"/>
        <v>5.6244880576577251E-5</v>
      </c>
      <c r="Z45" s="1">
        <f t="shared" si="17"/>
        <v>5.1698673381186808E-5</v>
      </c>
      <c r="AA45" s="1">
        <f t="shared" si="18"/>
        <v>8.7946295997207472E-5</v>
      </c>
      <c r="AB45" s="1">
        <f t="shared" si="19"/>
        <v>4.8124777817276925E-5</v>
      </c>
    </row>
    <row r="46" spans="1:28" x14ac:dyDescent="0.15">
      <c r="A46" s="3" t="s">
        <v>48</v>
      </c>
      <c r="B46" s="19">
        <v>0.19596</v>
      </c>
      <c r="C46" s="19">
        <v>0.15004000000000001</v>
      </c>
      <c r="D46" s="19">
        <v>8.1309999999999993E-2</v>
      </c>
      <c r="E46" s="19">
        <v>6.0049999999999999E-2</v>
      </c>
      <c r="F46" s="19">
        <v>6.1199999999999997E-2</v>
      </c>
      <c r="G46" s="19">
        <v>5.8160000000000003E-2</v>
      </c>
      <c r="H46" s="1"/>
      <c r="I46" s="1"/>
      <c r="J46" s="3" t="s">
        <v>48</v>
      </c>
      <c r="K46" s="27">
        <v>9.4509999999999997E-2</v>
      </c>
      <c r="L46" s="27">
        <v>4.8529999999999997E-2</v>
      </c>
      <c r="M46" s="27">
        <v>4.7469999999999998E-2</v>
      </c>
      <c r="N46" s="27">
        <v>4.7879999999999999E-2</v>
      </c>
      <c r="O46" s="1"/>
      <c r="P46" s="1">
        <f t="shared" si="10"/>
        <v>2.3190532544378698E-3</v>
      </c>
      <c r="Q46" s="1">
        <f t="shared" si="11"/>
        <v>1.5506407606448946E-3</v>
      </c>
      <c r="R46" s="1">
        <f t="shared" si="12"/>
        <v>1.1077656675749317E-3</v>
      </c>
      <c r="S46" s="1">
        <f t="shared" si="13"/>
        <v>7.7384020618556702E-4</v>
      </c>
      <c r="T46" s="1">
        <f t="shared" si="14"/>
        <v>6.9230769230769226E-4</v>
      </c>
      <c r="U46" s="1">
        <f t="shared" si="15"/>
        <v>7.2518703241895258E-4</v>
      </c>
      <c r="V46" s="1"/>
      <c r="W46" s="1"/>
      <c r="X46" s="1"/>
      <c r="Y46" s="1">
        <f t="shared" si="16"/>
        <v>3.0457752225346333E-5</v>
      </c>
      <c r="Z46" s="1">
        <f t="shared" si="17"/>
        <v>2.8193468375361718E-5</v>
      </c>
      <c r="AA46" s="1">
        <f t="shared" si="18"/>
        <v>2.1180987907742479E-5</v>
      </c>
      <c r="AB46" s="1">
        <f t="shared" si="19"/>
        <v>1.0263132708031392E-5</v>
      </c>
    </row>
    <row r="47" spans="1:28" x14ac:dyDescent="0.15">
      <c r="A47" s="36" t="s">
        <v>49</v>
      </c>
      <c r="B47" s="19">
        <v>1.2705900000000001</v>
      </c>
      <c r="C47" s="19">
        <v>1.2035800000000001</v>
      </c>
      <c r="D47" s="19">
        <v>0.99512999999999996</v>
      </c>
      <c r="E47" s="19">
        <v>0.71048</v>
      </c>
      <c r="F47" s="19">
        <v>0.97833000000000003</v>
      </c>
      <c r="G47" s="19">
        <v>0.79569000000000001</v>
      </c>
      <c r="H47" s="1"/>
      <c r="I47" s="1"/>
      <c r="J47" s="36" t="s">
        <v>49</v>
      </c>
      <c r="K47" s="19">
        <v>0.68340000000000001</v>
      </c>
      <c r="L47" s="19">
        <v>0.60546</v>
      </c>
      <c r="M47" s="19">
        <v>0.58552999999999999</v>
      </c>
      <c r="N47" s="19">
        <v>0.53549000000000002</v>
      </c>
      <c r="O47" s="1"/>
      <c r="P47" s="1">
        <f t="shared" si="10"/>
        <v>1.503656804733728E-2</v>
      </c>
      <c r="Q47" s="1">
        <f t="shared" si="11"/>
        <v>1.2438817693261679E-2</v>
      </c>
      <c r="R47" s="1">
        <f t="shared" si="12"/>
        <v>1.3557629427792914E-2</v>
      </c>
      <c r="S47" s="1">
        <f t="shared" si="13"/>
        <v>9.1556701030927837E-3</v>
      </c>
      <c r="T47" s="1">
        <f t="shared" si="14"/>
        <v>1.1067081447963801E-2</v>
      </c>
      <c r="U47" s="1">
        <f t="shared" si="15"/>
        <v>9.9213216957605987E-3</v>
      </c>
      <c r="V47" s="1"/>
      <c r="W47" s="1"/>
      <c r="X47" s="1"/>
      <c r="Y47" s="1">
        <f t="shared" si="16"/>
        <v>1.974857899571484E-4</v>
      </c>
      <c r="Z47" s="1">
        <f t="shared" si="17"/>
        <v>2.2616032169566689E-4</v>
      </c>
      <c r="AA47" s="1">
        <f t="shared" si="18"/>
        <v>2.5922809613370773E-4</v>
      </c>
      <c r="AB47" s="1">
        <f t="shared" si="19"/>
        <v>1.2142798545215892E-4</v>
      </c>
    </row>
    <row r="48" spans="1:28" x14ac:dyDescent="0.15">
      <c r="A48" s="6" t="s">
        <v>50</v>
      </c>
      <c r="B48" s="19">
        <v>3.3400000000000001E-3</v>
      </c>
      <c r="C48" s="19">
        <v>4.1999999999999997E-3</v>
      </c>
      <c r="D48" s="19">
        <v>1.08E-3</v>
      </c>
      <c r="E48" s="19">
        <v>1.65E-3</v>
      </c>
      <c r="F48" s="19">
        <v>2.5500000000000002E-3</v>
      </c>
      <c r="G48" s="19">
        <v>3.8800000000000002E-3</v>
      </c>
      <c r="H48" s="1"/>
      <c r="I48" s="1"/>
      <c r="J48" s="6" t="s">
        <v>50</v>
      </c>
      <c r="K48" s="27">
        <v>3.5799999999999998E-3</v>
      </c>
      <c r="L48" s="27">
        <v>2.4599999999999999E-3</v>
      </c>
      <c r="M48" s="27">
        <v>3.5100000000000001E-3</v>
      </c>
      <c r="N48" s="27">
        <v>2.9399999999999999E-3</v>
      </c>
      <c r="O48" s="1"/>
      <c r="P48" s="1">
        <f t="shared" si="10"/>
        <v>3.9526627218934912E-5</v>
      </c>
      <c r="Q48" s="1">
        <f t="shared" si="11"/>
        <v>4.3406366267052499E-5</v>
      </c>
      <c r="R48" s="1">
        <f t="shared" si="12"/>
        <v>1.4713896457765667E-5</v>
      </c>
      <c r="S48" s="1">
        <f t="shared" si="13"/>
        <v>2.1262886597938146E-5</v>
      </c>
      <c r="T48" s="1">
        <f t="shared" si="14"/>
        <v>2.8846153846153845E-5</v>
      </c>
      <c r="U48" s="1">
        <f t="shared" si="15"/>
        <v>4.8379052369077308E-5</v>
      </c>
      <c r="V48" s="1"/>
      <c r="W48" s="1"/>
      <c r="X48" s="1"/>
      <c r="Y48" s="1">
        <f t="shared" si="16"/>
        <v>5.191309064740598E-7</v>
      </c>
      <c r="Z48" s="1">
        <f t="shared" si="17"/>
        <v>7.892066594009545E-7</v>
      </c>
      <c r="AA48" s="1">
        <f t="shared" si="18"/>
        <v>2.8133645234733592E-7</v>
      </c>
      <c r="AB48" s="1">
        <f t="shared" si="19"/>
        <v>2.8200114851376852E-7</v>
      </c>
    </row>
    <row r="49" spans="1:28" x14ac:dyDescent="0.15">
      <c r="A49" s="3" t="s">
        <v>53</v>
      </c>
      <c r="B49" s="19">
        <v>0.19621</v>
      </c>
      <c r="C49" s="19">
        <v>0.26794000000000001</v>
      </c>
      <c r="D49" s="19">
        <v>0.18137</v>
      </c>
      <c r="E49" s="19">
        <v>0.10607</v>
      </c>
      <c r="F49" s="19">
        <v>0.14521000000000001</v>
      </c>
      <c r="G49" s="19">
        <v>0.18265999999999999</v>
      </c>
      <c r="H49" s="1"/>
      <c r="I49" s="1"/>
      <c r="J49" s="3" t="s">
        <v>53</v>
      </c>
      <c r="K49" s="27">
        <v>0.13195000000000001</v>
      </c>
      <c r="L49" s="27">
        <v>8.9929999999999996E-2</v>
      </c>
      <c r="M49" s="27">
        <v>9.7619999999999998E-2</v>
      </c>
      <c r="N49" s="27">
        <v>0.13288</v>
      </c>
      <c r="O49" s="1"/>
      <c r="P49" s="1">
        <f t="shared" si="10"/>
        <v>2.3220118343195268E-3</v>
      </c>
      <c r="Q49" s="1">
        <f t="shared" si="11"/>
        <v>2.7691194708557255E-3</v>
      </c>
      <c r="R49" s="1">
        <f t="shared" si="12"/>
        <v>2.4709809264305176E-3</v>
      </c>
      <c r="S49" s="1">
        <f t="shared" si="13"/>
        <v>1.3668814432989691E-3</v>
      </c>
      <c r="T49" s="1">
        <f t="shared" si="14"/>
        <v>1.6426470588235293E-3</v>
      </c>
      <c r="U49" s="1">
        <f t="shared" si="15"/>
        <v>2.2775561097256856E-3</v>
      </c>
      <c r="V49" s="1"/>
      <c r="W49" s="1"/>
      <c r="X49" s="1"/>
      <c r="Y49" s="1">
        <f t="shared" si="16"/>
        <v>3.0496609329124335E-5</v>
      </c>
      <c r="Z49" s="1">
        <f t="shared" si="17"/>
        <v>5.0347626742831371E-5</v>
      </c>
      <c r="AA49" s="1">
        <f t="shared" si="18"/>
        <v>4.724628922429288E-5</v>
      </c>
      <c r="AB49" s="1">
        <f t="shared" si="19"/>
        <v>1.8128401104760862E-5</v>
      </c>
    </row>
    <row r="50" spans="1:28" x14ac:dyDescent="0.15">
      <c r="A50" s="6" t="s">
        <v>54</v>
      </c>
      <c r="B50" s="19">
        <v>4.1900000000000001E-3</v>
      </c>
      <c r="C50" s="19">
        <v>3.2399999999999998E-3</v>
      </c>
      <c r="D50" s="19">
        <v>3.46E-3</v>
      </c>
      <c r="E50" s="19">
        <v>3.48E-3</v>
      </c>
      <c r="F50" s="19">
        <v>4.9800000000000001E-3</v>
      </c>
      <c r="G50" s="19">
        <v>2.99E-3</v>
      </c>
      <c r="H50" s="1"/>
      <c r="I50" s="1"/>
      <c r="J50" s="6" t="s">
        <v>54</v>
      </c>
      <c r="K50" s="27">
        <v>2.4099999999999998E-3</v>
      </c>
      <c r="L50" s="27">
        <v>2.2699999999999999E-3</v>
      </c>
      <c r="M50" s="27">
        <v>2.5899999999999999E-3</v>
      </c>
      <c r="N50" s="27">
        <v>1.73E-3</v>
      </c>
      <c r="O50" s="1"/>
      <c r="P50" s="1">
        <f t="shared" si="10"/>
        <v>4.9585798816568049E-5</v>
      </c>
      <c r="Q50" s="1">
        <f t="shared" si="11"/>
        <v>3.3484911120297637E-5</v>
      </c>
      <c r="R50" s="1">
        <f t="shared" si="12"/>
        <v>4.7138964577656668E-5</v>
      </c>
      <c r="S50" s="1">
        <f t="shared" si="13"/>
        <v>4.4845360824742272E-5</v>
      </c>
      <c r="T50" s="1">
        <f t="shared" si="14"/>
        <v>5.6334841628959274E-5</v>
      </c>
      <c r="U50" s="1">
        <f t="shared" si="15"/>
        <v>3.7281795511221944E-5</v>
      </c>
      <c r="V50" s="1"/>
      <c r="W50" s="1"/>
      <c r="X50" s="1"/>
      <c r="Y50" s="1">
        <f t="shared" si="16"/>
        <v>6.5124505931925464E-7</v>
      </c>
      <c r="Z50" s="1">
        <f t="shared" si="17"/>
        <v>6.0881656582359338E-7</v>
      </c>
      <c r="AA50" s="1">
        <f t="shared" si="18"/>
        <v>9.0131863437202047E-7</v>
      </c>
      <c r="AB50" s="1">
        <f t="shared" si="19"/>
        <v>5.9476605868358451E-7</v>
      </c>
    </row>
    <row r="51" spans="1:28" x14ac:dyDescent="0.15">
      <c r="A51" s="3" t="s">
        <v>55</v>
      </c>
      <c r="B51" s="19">
        <v>0.14435000000000001</v>
      </c>
      <c r="C51" s="19">
        <v>0.24928</v>
      </c>
      <c r="D51" s="19">
        <v>0.11393</v>
      </c>
      <c r="E51" s="19">
        <v>0.11835</v>
      </c>
      <c r="F51" s="19">
        <v>0.20108999999999999</v>
      </c>
      <c r="G51" s="19">
        <v>0.16003999999999999</v>
      </c>
      <c r="H51" s="1"/>
      <c r="I51" s="1"/>
      <c r="J51" s="3" t="s">
        <v>55</v>
      </c>
      <c r="K51" s="27">
        <v>0.14074</v>
      </c>
      <c r="L51" s="27">
        <v>9.9930000000000005E-2</v>
      </c>
      <c r="M51" s="27">
        <v>0.10782</v>
      </c>
      <c r="N51" s="27">
        <v>0.23823</v>
      </c>
      <c r="O51" s="1"/>
      <c r="P51" s="1">
        <f t="shared" si="10"/>
        <v>1.7082840236686391E-3</v>
      </c>
      <c r="Q51" s="1">
        <f t="shared" si="11"/>
        <v>2.5762711864406778E-3</v>
      </c>
      <c r="R51" s="1">
        <f t="shared" si="12"/>
        <v>1.5521798365122615E-3</v>
      </c>
      <c r="S51" s="1">
        <f t="shared" si="13"/>
        <v>1.5251288659793815E-3</v>
      </c>
      <c r="T51" s="1">
        <f t="shared" si="14"/>
        <v>2.2747737556561083E-3</v>
      </c>
      <c r="U51" s="1">
        <f t="shared" si="15"/>
        <v>1.9955112219451369E-3</v>
      </c>
      <c r="V51" s="1"/>
      <c r="W51" s="1"/>
      <c r="X51" s="1"/>
      <c r="Y51" s="1">
        <f t="shared" si="16"/>
        <v>2.2436091721416327E-5</v>
      </c>
      <c r="Z51" s="1">
        <f t="shared" si="17"/>
        <v>4.6841294298921415E-5</v>
      </c>
      <c r="AA51" s="1">
        <f t="shared" si="18"/>
        <v>2.9678390755492572E-5</v>
      </c>
      <c r="AB51" s="1">
        <f t="shared" si="19"/>
        <v>2.0227173288851213E-5</v>
      </c>
    </row>
    <row r="52" spans="1:28" x14ac:dyDescent="0.15">
      <c r="A52" s="3" t="s">
        <v>56</v>
      </c>
      <c r="B52" s="19">
        <v>6.0659999999999999E-2</v>
      </c>
      <c r="C52" s="19">
        <v>6.5360000000000001E-2</v>
      </c>
      <c r="D52" s="19">
        <v>4.4670000000000001E-2</v>
      </c>
      <c r="E52" s="19">
        <v>3.9079999999999997E-2</v>
      </c>
      <c r="F52" s="19">
        <v>4.2410000000000003E-2</v>
      </c>
      <c r="G52" s="19">
        <v>5.79E-2</v>
      </c>
      <c r="H52" s="1"/>
      <c r="I52" s="1"/>
      <c r="J52" s="3" t="s">
        <v>56</v>
      </c>
      <c r="K52" s="27">
        <v>2.9530000000000001E-2</v>
      </c>
      <c r="L52" s="27">
        <v>2.9299999999999999E-3</v>
      </c>
      <c r="M52" s="27">
        <v>9.4800000000000006E-3</v>
      </c>
      <c r="N52" s="27">
        <v>2.1340000000000001E-2</v>
      </c>
      <c r="O52" s="1"/>
      <c r="P52" s="1">
        <f t="shared" si="10"/>
        <v>7.1786982248520711E-4</v>
      </c>
      <c r="Q52" s="1">
        <f t="shared" si="11"/>
        <v>6.7548573790822647E-4</v>
      </c>
      <c r="R52" s="1">
        <f t="shared" si="12"/>
        <v>6.085831062670299E-4</v>
      </c>
      <c r="S52" s="1">
        <f t="shared" si="13"/>
        <v>5.0360824742268044E-4</v>
      </c>
      <c r="T52" s="1">
        <f t="shared" si="14"/>
        <v>4.7975113122171947E-4</v>
      </c>
      <c r="U52" s="1">
        <f t="shared" si="15"/>
        <v>7.2194513715710716E-4</v>
      </c>
      <c r="V52" s="1"/>
      <c r="W52" s="1"/>
      <c r="X52" s="1"/>
      <c r="Y52" s="1">
        <f t="shared" si="16"/>
        <v>9.4282876606935528E-6</v>
      </c>
      <c r="Z52" s="1">
        <f t="shared" si="17"/>
        <v>1.2281558871058664E-5</v>
      </c>
      <c r="AA52" s="1">
        <f t="shared" si="18"/>
        <v>1.1636388265143975E-5</v>
      </c>
      <c r="AB52" s="1">
        <f t="shared" si="19"/>
        <v>6.6791544751018621E-6</v>
      </c>
    </row>
    <row r="53" spans="1:28" x14ac:dyDescent="0.15">
      <c r="A53" s="3" t="s">
        <v>57</v>
      </c>
      <c r="B53" s="19">
        <v>0.19066</v>
      </c>
      <c r="C53" s="19">
        <v>0.27553</v>
      </c>
      <c r="D53" s="19">
        <v>0.16703000000000001</v>
      </c>
      <c r="E53" s="19">
        <v>0.15034</v>
      </c>
      <c r="F53" s="19">
        <v>0.21232000000000001</v>
      </c>
      <c r="G53" s="19">
        <v>0.32144</v>
      </c>
      <c r="H53" s="1"/>
      <c r="I53" s="1"/>
      <c r="J53" s="3" t="s">
        <v>57</v>
      </c>
      <c r="K53" s="27">
        <v>9.536E-2</v>
      </c>
      <c r="L53" s="27">
        <v>4.2110000000000002E-2</v>
      </c>
      <c r="M53" s="27">
        <v>4.478E-2</v>
      </c>
      <c r="N53" s="27">
        <v>9.3410000000000007E-2</v>
      </c>
      <c r="O53" s="1"/>
      <c r="P53" s="1">
        <f t="shared" si="10"/>
        <v>2.2563313609467455E-3</v>
      </c>
      <c r="Q53" s="1">
        <f t="shared" si="11"/>
        <v>2.847560975609756E-3</v>
      </c>
      <c r="R53" s="1">
        <f t="shared" si="12"/>
        <v>2.2756130790190735E-3</v>
      </c>
      <c r="S53" s="1">
        <f t="shared" si="13"/>
        <v>1.9373711340206186E-3</v>
      </c>
      <c r="T53" s="1">
        <f t="shared" si="14"/>
        <v>2.401809954751131E-3</v>
      </c>
      <c r="U53" s="1">
        <f t="shared" si="15"/>
        <v>4.0079800498753117E-3</v>
      </c>
      <c r="V53" s="1"/>
      <c r="W53" s="1"/>
      <c r="X53" s="1"/>
      <c r="Y53" s="1">
        <f t="shared" si="16"/>
        <v>2.9633981625252765E-5</v>
      </c>
      <c r="Z53" s="1">
        <f t="shared" si="17"/>
        <v>5.1773835920177384E-5</v>
      </c>
      <c r="AA53" s="1">
        <f t="shared" si="18"/>
        <v>4.3510766329236588E-5</v>
      </c>
      <c r="AB53" s="1">
        <f t="shared" si="19"/>
        <v>2.569457737427876E-5</v>
      </c>
    </row>
    <row r="54" spans="1:28" x14ac:dyDescent="0.15">
      <c r="A54" s="6" t="s">
        <v>58</v>
      </c>
      <c r="B54" s="19">
        <v>0.10834000000000001</v>
      </c>
      <c r="C54" s="19">
        <v>0.12318999999999999</v>
      </c>
      <c r="D54" s="19">
        <v>0.10168000000000001</v>
      </c>
      <c r="E54" s="19">
        <v>0.10289</v>
      </c>
      <c r="F54" s="19">
        <v>0.11205</v>
      </c>
      <c r="G54" s="19">
        <v>0.10968</v>
      </c>
      <c r="H54" s="1"/>
      <c r="I54" s="1"/>
      <c r="J54" s="6" t="s">
        <v>58</v>
      </c>
      <c r="K54" s="27">
        <v>0.11411</v>
      </c>
      <c r="L54" s="27">
        <v>0.1129</v>
      </c>
      <c r="M54" s="27">
        <v>9.9260000000000001E-2</v>
      </c>
      <c r="N54" s="27">
        <v>0.11006000000000001</v>
      </c>
      <c r="O54" s="1"/>
      <c r="P54" s="1">
        <f t="shared" si="10"/>
        <v>1.282130177514793E-3</v>
      </c>
      <c r="Q54" s="1">
        <f t="shared" si="11"/>
        <v>1.2731500620090945E-3</v>
      </c>
      <c r="R54" s="1">
        <f t="shared" si="12"/>
        <v>1.3852861035422344E-3</v>
      </c>
      <c r="S54" s="1">
        <f t="shared" si="13"/>
        <v>1.3259020618556702E-3</v>
      </c>
      <c r="T54" s="1">
        <f t="shared" si="14"/>
        <v>1.2675339366515835E-3</v>
      </c>
      <c r="U54" s="1">
        <f t="shared" si="15"/>
        <v>1.367581047381546E-3</v>
      </c>
      <c r="V54" s="1"/>
      <c r="W54" s="1"/>
      <c r="X54" s="1"/>
      <c r="Y54" s="1">
        <f t="shared" si="16"/>
        <v>1.6839114493233426E-5</v>
      </c>
      <c r="Z54" s="1">
        <f t="shared" si="17"/>
        <v>2.3148182945619899E-5</v>
      </c>
      <c r="AA54" s="1">
        <f t="shared" si="18"/>
        <v>2.6487305995071403E-5</v>
      </c>
      <c r="AB54" s="1">
        <f t="shared" si="19"/>
        <v>1.7584907982170692E-5</v>
      </c>
    </row>
    <row r="55" spans="1:28" x14ac:dyDescent="0.15">
      <c r="A55" s="6" t="s">
        <v>59</v>
      </c>
      <c r="B55" s="19">
        <v>1.3482700000000001</v>
      </c>
      <c r="C55" s="19">
        <v>1.1822699999999999</v>
      </c>
      <c r="D55" s="19">
        <v>0.82328999999999997</v>
      </c>
      <c r="E55" s="19">
        <v>0.79657999999999995</v>
      </c>
      <c r="F55" s="19">
        <v>0.85328000000000004</v>
      </c>
      <c r="G55" s="19">
        <v>1.00637</v>
      </c>
      <c r="H55" s="1"/>
      <c r="I55" s="1"/>
      <c r="J55" s="6" t="s">
        <v>59</v>
      </c>
      <c r="K55" s="27">
        <v>1.2229699999999999</v>
      </c>
      <c r="L55" s="27">
        <v>0.39371</v>
      </c>
      <c r="M55" s="27">
        <v>0.31569999999999998</v>
      </c>
      <c r="N55" s="27">
        <v>0.37375000000000003</v>
      </c>
      <c r="O55" s="1"/>
      <c r="P55" s="1">
        <f t="shared" si="10"/>
        <v>1.5955857988165682E-2</v>
      </c>
      <c r="Q55" s="1">
        <f t="shared" si="11"/>
        <v>1.2218582058701941E-2</v>
      </c>
      <c r="R55" s="1">
        <f t="shared" si="12"/>
        <v>1.1216485013623977E-2</v>
      </c>
      <c r="S55" s="1">
        <f t="shared" si="13"/>
        <v>1.026520618556701E-2</v>
      </c>
      <c r="T55" s="1">
        <f t="shared" si="14"/>
        <v>9.6524886877828054E-3</v>
      </c>
      <c r="U55" s="1">
        <f t="shared" si="15"/>
        <v>1.2548254364089776E-2</v>
      </c>
      <c r="V55" s="1"/>
      <c r="W55" s="1"/>
      <c r="X55" s="1"/>
      <c r="Y55" s="1">
        <f t="shared" si="16"/>
        <v>2.0955946924304809E-4</v>
      </c>
      <c r="Z55" s="1">
        <f t="shared" si="17"/>
        <v>2.2215603743094438E-4</v>
      </c>
      <c r="AA55" s="1">
        <f t="shared" si="18"/>
        <v>2.1446434060466495E-4</v>
      </c>
      <c r="AB55" s="1">
        <f t="shared" si="19"/>
        <v>1.3614331811096829E-4</v>
      </c>
    </row>
    <row r="56" spans="1:28" x14ac:dyDescent="0.15">
      <c r="A56" s="5" t="s">
        <v>60</v>
      </c>
      <c r="B56" s="19">
        <v>1.1578299999999999</v>
      </c>
      <c r="C56" s="19">
        <v>1.2899</v>
      </c>
      <c r="D56" s="19">
        <v>1.38748</v>
      </c>
      <c r="E56" s="19">
        <v>1.06433</v>
      </c>
      <c r="F56" s="19">
        <v>1.10016</v>
      </c>
      <c r="G56" s="19">
        <v>0.88312999999999997</v>
      </c>
      <c r="H56" s="1"/>
      <c r="I56" s="1"/>
      <c r="J56" s="5" t="s">
        <v>60</v>
      </c>
      <c r="K56" s="27">
        <v>0.84319</v>
      </c>
      <c r="L56" s="27">
        <v>0.66296999999999995</v>
      </c>
      <c r="M56" s="27">
        <v>0.60348999999999997</v>
      </c>
      <c r="N56" s="27">
        <v>0.68989</v>
      </c>
      <c r="O56" s="1"/>
      <c r="P56" s="1">
        <f t="shared" si="10"/>
        <v>1.3702130177514793E-2</v>
      </c>
      <c r="Q56" s="1">
        <f t="shared" si="11"/>
        <v>1.3330921868540719E-2</v>
      </c>
      <c r="R56" s="1">
        <f t="shared" si="12"/>
        <v>1.8902997275204361E-2</v>
      </c>
      <c r="S56" s="1">
        <f t="shared" si="13"/>
        <v>1.3715592783505155E-2</v>
      </c>
      <c r="T56" s="1">
        <f t="shared" si="14"/>
        <v>1.2445248868778279E-2</v>
      </c>
      <c r="U56" s="1">
        <f t="shared" si="15"/>
        <v>1.1011596009975061E-2</v>
      </c>
      <c r="V56" s="1"/>
      <c r="W56" s="1"/>
      <c r="X56" s="1"/>
      <c r="Y56" s="1">
        <f t="shared" si="16"/>
        <v>1.7995968186911994E-4</v>
      </c>
      <c r="Z56" s="1">
        <f t="shared" si="17"/>
        <v>2.4238039760983126E-4</v>
      </c>
      <c r="AA56" s="1">
        <f t="shared" si="18"/>
        <v>3.6143398231748303E-4</v>
      </c>
      <c r="AB56" s="1">
        <f t="shared" si="19"/>
        <v>1.819044135743389E-4</v>
      </c>
    </row>
    <row r="57" spans="1:28" x14ac:dyDescent="0.15">
      <c r="A57" s="3" t="s">
        <v>61</v>
      </c>
      <c r="B57" s="19">
        <v>4.3380000000000002E-2</v>
      </c>
      <c r="C57" s="19">
        <v>4.6370000000000001E-2</v>
      </c>
      <c r="D57" s="19">
        <v>4.0410000000000001E-2</v>
      </c>
      <c r="E57" s="19">
        <v>3.2550000000000003E-2</v>
      </c>
      <c r="F57" s="19">
        <v>3.2770000000000001E-2</v>
      </c>
      <c r="G57" s="19">
        <v>2.281E-2</v>
      </c>
      <c r="H57" s="1"/>
      <c r="I57" s="1"/>
      <c r="J57" s="3" t="s">
        <v>61</v>
      </c>
      <c r="K57" s="27">
        <v>3.2500000000000001E-2</v>
      </c>
      <c r="L57" s="27">
        <v>1.6539999999999999E-2</v>
      </c>
      <c r="M57" s="27">
        <v>1.6969999999999999E-2</v>
      </c>
      <c r="N57" s="27">
        <v>1.686E-2</v>
      </c>
      <c r="O57" s="1"/>
      <c r="P57" s="1">
        <f t="shared" si="10"/>
        <v>5.133727810650888E-4</v>
      </c>
      <c r="Q57" s="1">
        <f t="shared" si="11"/>
        <v>4.79226953286482E-4</v>
      </c>
      <c r="R57" s="1">
        <f t="shared" si="12"/>
        <v>5.5054495912806541E-4</v>
      </c>
      <c r="S57" s="1">
        <f t="shared" si="13"/>
        <v>4.1945876288659802E-4</v>
      </c>
      <c r="T57" s="1">
        <f t="shared" si="14"/>
        <v>3.7070135746606334E-4</v>
      </c>
      <c r="U57" s="1">
        <f t="shared" si="15"/>
        <v>2.8441396508728181E-4</v>
      </c>
      <c r="V57" s="1"/>
      <c r="W57" s="1"/>
      <c r="X57" s="1"/>
      <c r="Y57" s="1">
        <f t="shared" si="16"/>
        <v>6.7424846475582982E-6</v>
      </c>
      <c r="Z57" s="1">
        <f t="shared" si="17"/>
        <v>8.7132173324814904E-6</v>
      </c>
      <c r="AA57" s="1">
        <f t="shared" si="18"/>
        <v>1.0526672258662819E-5</v>
      </c>
      <c r="AB57" s="1">
        <f t="shared" si="19"/>
        <v>5.5631135661352521E-6</v>
      </c>
    </row>
    <row r="58" spans="1:28" x14ac:dyDescent="0.15">
      <c r="A58" s="3" t="s">
        <v>62</v>
      </c>
      <c r="B58" s="19">
        <v>0.37952000000000002</v>
      </c>
      <c r="C58" s="19">
        <v>0.58636999999999995</v>
      </c>
      <c r="D58" s="19">
        <v>0.3301</v>
      </c>
      <c r="E58" s="19">
        <v>0.3397</v>
      </c>
      <c r="F58" s="19">
        <v>0.57974000000000003</v>
      </c>
      <c r="G58" s="19">
        <v>0.55217000000000005</v>
      </c>
      <c r="H58" s="1"/>
      <c r="I58" s="1"/>
      <c r="J58" s="3" t="s">
        <v>62</v>
      </c>
      <c r="K58" s="27">
        <v>0.22875000000000001</v>
      </c>
      <c r="L58" s="27">
        <v>0.18360000000000001</v>
      </c>
      <c r="M58" s="27">
        <v>0.14804</v>
      </c>
      <c r="N58" s="27">
        <v>0.38244</v>
      </c>
      <c r="O58" s="1"/>
      <c r="P58" s="1">
        <f t="shared" si="10"/>
        <v>4.4913609467455628E-3</v>
      </c>
      <c r="Q58" s="1">
        <f t="shared" si="11"/>
        <v>6.0600454733360882E-3</v>
      </c>
      <c r="R58" s="1">
        <f t="shared" si="12"/>
        <v>4.4972752043596726E-3</v>
      </c>
      <c r="S58" s="1">
        <f t="shared" si="13"/>
        <v>4.3775773195876295E-3</v>
      </c>
      <c r="T58" s="1">
        <f t="shared" si="14"/>
        <v>6.5581447963800905E-3</v>
      </c>
      <c r="U58" s="1">
        <f t="shared" si="15"/>
        <v>6.8849127182044889E-3</v>
      </c>
      <c r="V58" s="1"/>
      <c r="W58" s="1"/>
      <c r="X58" s="1"/>
      <c r="Y58" s="1">
        <f t="shared" si="16"/>
        <v>5.8988192103303952E-5</v>
      </c>
      <c r="Z58" s="1">
        <f t="shared" si="17"/>
        <v>1.1018264496974705E-4</v>
      </c>
      <c r="AA58" s="1">
        <f t="shared" si="18"/>
        <v>8.5989965666532936E-5</v>
      </c>
      <c r="AB58" s="1">
        <f t="shared" si="19"/>
        <v>5.8058054636440702E-5</v>
      </c>
    </row>
    <row r="59" spans="1:28" x14ac:dyDescent="0.15">
      <c r="A59" s="36" t="s">
        <v>63</v>
      </c>
      <c r="B59" s="19">
        <v>0.16161</v>
      </c>
      <c r="C59" s="19">
        <v>0.10829999999999999</v>
      </c>
      <c r="D59" s="19">
        <v>0.36096</v>
      </c>
      <c r="E59" s="19">
        <v>0.11354</v>
      </c>
      <c r="F59" s="19">
        <v>0.21717</v>
      </c>
      <c r="G59" s="19">
        <v>0.49991999999999998</v>
      </c>
      <c r="H59" s="1"/>
      <c r="I59" s="1"/>
      <c r="J59" s="36" t="s">
        <v>63</v>
      </c>
      <c r="K59" s="19">
        <v>0.20502000000000001</v>
      </c>
      <c r="L59" s="19">
        <v>0.12886</v>
      </c>
      <c r="M59" s="19">
        <v>0.24263999999999999</v>
      </c>
      <c r="N59" s="19">
        <v>0.38893</v>
      </c>
      <c r="O59" s="1"/>
      <c r="P59" s="1">
        <f t="shared" si="10"/>
        <v>1.9125443786982249E-3</v>
      </c>
      <c r="Q59" s="1">
        <f t="shared" si="11"/>
        <v>1.1192641587432822E-3</v>
      </c>
      <c r="R59" s="1">
        <f t="shared" si="12"/>
        <v>4.9177111716621246E-3</v>
      </c>
      <c r="S59" s="1">
        <f t="shared" si="13"/>
        <v>1.4631443298969073E-3</v>
      </c>
      <c r="T59" s="1">
        <f t="shared" si="14"/>
        <v>2.4566742081447964E-3</v>
      </c>
      <c r="U59" s="1">
        <f t="shared" si="15"/>
        <v>6.2334164588528675E-3</v>
      </c>
      <c r="V59" s="1"/>
      <c r="W59" s="1"/>
      <c r="X59" s="1"/>
      <c r="Y59" s="1">
        <f t="shared" si="16"/>
        <v>2.5118786166249341E-5</v>
      </c>
      <c r="Z59" s="1">
        <f t="shared" si="17"/>
        <v>2.035025743169604E-5</v>
      </c>
      <c r="AA59" s="1">
        <f t="shared" si="18"/>
        <v>9.4028894295642926E-5</v>
      </c>
      <c r="AB59" s="1">
        <f t="shared" si="19"/>
        <v>1.9405097213486831E-5</v>
      </c>
    </row>
    <row r="60" spans="1:28" x14ac:dyDescent="0.15">
      <c r="A60" s="6" t="s">
        <v>65</v>
      </c>
      <c r="B60" s="19">
        <v>4.811E-2</v>
      </c>
      <c r="C60" s="19">
        <v>4.3060000000000001E-2</v>
      </c>
      <c r="D60" s="19">
        <v>2.7320000000000001E-2</v>
      </c>
      <c r="E60" s="19">
        <v>2.172E-2</v>
      </c>
      <c r="F60" s="19">
        <v>2.5190000000000001E-2</v>
      </c>
      <c r="G60" s="19">
        <v>2.0709999999999999E-2</v>
      </c>
      <c r="H60" s="1"/>
      <c r="I60" s="1"/>
      <c r="J60" s="6" t="s">
        <v>65</v>
      </c>
      <c r="K60" s="27">
        <v>2.7650000000000001E-2</v>
      </c>
      <c r="L60" s="27">
        <v>1.5520000000000001E-2</v>
      </c>
      <c r="M60" s="27">
        <v>1.2630000000000001E-2</v>
      </c>
      <c r="N60" s="27">
        <v>1.8329999999999999E-2</v>
      </c>
      <c r="O60" s="1"/>
      <c r="P60" s="1">
        <f t="shared" si="10"/>
        <v>5.6934911242603552E-4</v>
      </c>
      <c r="Q60" s="1">
        <f t="shared" si="11"/>
        <v>4.4501860272840016E-4</v>
      </c>
      <c r="R60" s="1">
        <f t="shared" si="12"/>
        <v>3.7220708446866481E-4</v>
      </c>
      <c r="S60" s="1">
        <f t="shared" si="13"/>
        <v>2.7989690721649487E-4</v>
      </c>
      <c r="T60" s="1">
        <f t="shared" si="14"/>
        <v>2.849547511312217E-4</v>
      </c>
      <c r="U60" s="1">
        <f t="shared" si="15"/>
        <v>2.5822942643391521E-4</v>
      </c>
      <c r="V60" s="1"/>
      <c r="W60" s="1"/>
      <c r="X60" s="1"/>
      <c r="Y60" s="1">
        <f t="shared" si="16"/>
        <v>7.4776610510380291E-6</v>
      </c>
      <c r="Z60" s="1">
        <f t="shared" si="17"/>
        <v>8.0912473223345476E-6</v>
      </c>
      <c r="AA60" s="1">
        <f t="shared" si="18"/>
        <v>7.116770257527052E-6</v>
      </c>
      <c r="AB60" s="1">
        <f t="shared" si="19"/>
        <v>3.7121605731630617E-6</v>
      </c>
    </row>
    <row r="61" spans="1:28" x14ac:dyDescent="0.15">
      <c r="A61" s="3" t="s">
        <v>66</v>
      </c>
      <c r="B61" s="19">
        <v>0.18404999999999999</v>
      </c>
      <c r="C61" s="19">
        <v>0.32795000000000002</v>
      </c>
      <c r="D61" s="19">
        <v>0.12008000000000001</v>
      </c>
      <c r="E61" s="19">
        <v>0.13058</v>
      </c>
      <c r="F61" s="19">
        <v>0.21815999999999999</v>
      </c>
      <c r="G61" s="19">
        <v>0.18829000000000001</v>
      </c>
      <c r="H61" s="1"/>
      <c r="I61" s="1"/>
      <c r="J61" s="3" t="s">
        <v>66</v>
      </c>
      <c r="K61" s="27">
        <v>0.13485</v>
      </c>
      <c r="L61" s="27">
        <v>8.047E-2</v>
      </c>
      <c r="M61" s="27">
        <v>8.6349999999999996E-2</v>
      </c>
      <c r="N61" s="27">
        <v>0.23513999999999999</v>
      </c>
      <c r="O61" s="1"/>
      <c r="P61" s="1">
        <f t="shared" si="10"/>
        <v>2.1781065088757397E-3</v>
      </c>
      <c r="Q61" s="1">
        <f t="shared" si="11"/>
        <v>3.3893137660190161E-3</v>
      </c>
      <c r="R61" s="1">
        <f t="shared" si="12"/>
        <v>1.6359673024523161E-3</v>
      </c>
      <c r="S61" s="1">
        <f t="shared" si="13"/>
        <v>1.6827319587628868E-3</v>
      </c>
      <c r="T61" s="1">
        <f t="shared" si="14"/>
        <v>2.4678733031674206E-3</v>
      </c>
      <c r="U61" s="1">
        <f t="shared" si="15"/>
        <v>2.3477556109725685E-3</v>
      </c>
      <c r="V61" s="1"/>
      <c r="W61" s="1"/>
      <c r="X61" s="1"/>
      <c r="Y61" s="1">
        <f t="shared" si="16"/>
        <v>2.8606599801362485E-5</v>
      </c>
      <c r="Z61" s="1">
        <f t="shared" si="17"/>
        <v>6.1623886654891207E-5</v>
      </c>
      <c r="AA61" s="1">
        <f t="shared" si="18"/>
        <v>3.128044555358157E-5</v>
      </c>
      <c r="AB61" s="1">
        <f t="shared" si="19"/>
        <v>2.2317399983592661E-5</v>
      </c>
    </row>
    <row r="62" spans="1:28" x14ac:dyDescent="0.15">
      <c r="A62" s="6" t="s">
        <v>67</v>
      </c>
      <c r="B62" s="19">
        <v>0.56891000000000003</v>
      </c>
      <c r="C62" s="19">
        <v>0.47671999999999998</v>
      </c>
      <c r="D62" s="19">
        <v>0.30407000000000001</v>
      </c>
      <c r="E62" s="19">
        <v>0.28171000000000002</v>
      </c>
      <c r="F62" s="19">
        <v>0.29679</v>
      </c>
      <c r="G62" s="19">
        <v>0.35874</v>
      </c>
      <c r="H62" s="1"/>
      <c r="I62" s="1"/>
      <c r="J62" s="6" t="s">
        <v>67</v>
      </c>
      <c r="K62" s="27">
        <v>0.26634000000000002</v>
      </c>
      <c r="L62" s="27">
        <v>0.10893</v>
      </c>
      <c r="M62" s="27">
        <v>8.7970000000000007E-2</v>
      </c>
      <c r="N62" s="27">
        <v>0.12959999999999999</v>
      </c>
      <c r="O62" s="1"/>
      <c r="P62" s="1">
        <f t="shared" si="10"/>
        <v>6.7326627218934915E-3</v>
      </c>
      <c r="Q62" s="1">
        <f t="shared" si="11"/>
        <v>4.9268292682926821E-3</v>
      </c>
      <c r="R62" s="1">
        <f t="shared" si="12"/>
        <v>4.1426430517711166E-3</v>
      </c>
      <c r="S62" s="1">
        <f t="shared" si="13"/>
        <v>3.6302835051546397E-3</v>
      </c>
      <c r="T62" s="1">
        <f t="shared" si="14"/>
        <v>3.3573529411764702E-3</v>
      </c>
      <c r="U62" s="1">
        <f t="shared" si="15"/>
        <v>4.4730673316708226E-3</v>
      </c>
      <c r="V62" s="1"/>
      <c r="W62" s="1"/>
      <c r="X62" s="1"/>
      <c r="Y62" s="1">
        <f t="shared" si="16"/>
        <v>8.8424779641364481E-5</v>
      </c>
      <c r="Z62" s="1">
        <f t="shared" si="17"/>
        <v>8.957871396895785E-5</v>
      </c>
      <c r="AA62" s="1">
        <f t="shared" si="18"/>
        <v>7.9209236171531869E-5</v>
      </c>
      <c r="AB62" s="1">
        <f t="shared" si="19"/>
        <v>4.8146996089584075E-5</v>
      </c>
    </row>
    <row r="63" spans="1:28" x14ac:dyDescent="0.15">
      <c r="A63" s="36" t="s">
        <v>68</v>
      </c>
      <c r="B63" s="19">
        <v>0.22858000000000001</v>
      </c>
      <c r="C63" s="19">
        <v>0.28603000000000001</v>
      </c>
      <c r="D63" s="19">
        <v>0.27660000000000001</v>
      </c>
      <c r="E63" s="19">
        <v>0.25036000000000003</v>
      </c>
      <c r="F63" s="19">
        <v>0.28756999999999999</v>
      </c>
      <c r="G63" s="19">
        <v>0.27438000000000001</v>
      </c>
      <c r="H63" s="1"/>
      <c r="I63" s="1"/>
      <c r="J63" s="36" t="s">
        <v>68</v>
      </c>
      <c r="K63" s="19">
        <v>0.26063999999999998</v>
      </c>
      <c r="L63" s="19">
        <v>0.29609000000000002</v>
      </c>
      <c r="M63" s="19">
        <v>0.20974999999999999</v>
      </c>
      <c r="N63" s="19">
        <v>0.24346000000000001</v>
      </c>
      <c r="O63" s="1"/>
      <c r="P63" s="1">
        <f t="shared" si="10"/>
        <v>2.7050887573964498E-3</v>
      </c>
      <c r="Q63" s="1">
        <f t="shared" si="11"/>
        <v>2.9560768912773872E-3</v>
      </c>
      <c r="R63" s="1">
        <f t="shared" si="12"/>
        <v>3.7683923705722068E-3</v>
      </c>
      <c r="S63" s="1">
        <f t="shared" si="13"/>
        <v>3.226288659793815E-3</v>
      </c>
      <c r="T63" s="1">
        <f t="shared" si="14"/>
        <v>3.2530542986425335E-3</v>
      </c>
      <c r="U63" s="1">
        <f t="shared" si="15"/>
        <v>3.4211970074812968E-3</v>
      </c>
      <c r="V63" s="1"/>
      <c r="W63" s="1"/>
      <c r="X63" s="1"/>
      <c r="Y63" s="1">
        <f t="shared" si="16"/>
        <v>3.5527827126299574E-5</v>
      </c>
      <c r="Z63" s="1">
        <f t="shared" si="17"/>
        <v>5.3746852568679768E-5</v>
      </c>
      <c r="AA63" s="1">
        <f t="shared" si="18"/>
        <v>7.2053391406734358E-5</v>
      </c>
      <c r="AB63" s="1">
        <f t="shared" si="19"/>
        <v>4.2788974267822475E-5</v>
      </c>
    </row>
    <row r="64" spans="1:28" x14ac:dyDescent="0.15">
      <c r="A64" s="6" t="s">
        <v>69</v>
      </c>
      <c r="B64" s="19">
        <v>6.1999999999999998E-3</v>
      </c>
      <c r="C64" s="19">
        <v>4.3400000000000001E-3</v>
      </c>
      <c r="D64" s="19">
        <v>4.5199999999999997E-3</v>
      </c>
      <c r="E64" s="19">
        <v>2.1199999999999999E-3</v>
      </c>
      <c r="F64" s="19">
        <v>2.98E-3</v>
      </c>
      <c r="G64" s="19">
        <v>2.9099999999999998E-3</v>
      </c>
      <c r="H64" s="1"/>
      <c r="I64" s="1"/>
      <c r="J64" s="6" t="s">
        <v>69</v>
      </c>
      <c r="K64" s="27">
        <v>5.5700000000000003E-3</v>
      </c>
      <c r="L64" s="27">
        <v>1.7600000000000001E-3</v>
      </c>
      <c r="M64" s="27">
        <v>3.3800000000000002E-3</v>
      </c>
      <c r="N64" s="27">
        <v>3.3999999999999998E-3</v>
      </c>
      <c r="O64" s="1"/>
      <c r="P64" s="1">
        <f t="shared" si="10"/>
        <v>7.3372781065088761E-5</v>
      </c>
      <c r="Q64" s="1">
        <f t="shared" si="11"/>
        <v>4.4853245142620917E-5</v>
      </c>
      <c r="R64" s="1">
        <f t="shared" si="12"/>
        <v>6.1580381471389636E-5</v>
      </c>
      <c r="S64" s="1">
        <f t="shared" si="13"/>
        <v>2.7319587628865981E-5</v>
      </c>
      <c r="T64" s="1">
        <f t="shared" si="14"/>
        <v>3.3710407239819003E-5</v>
      </c>
      <c r="U64" s="1">
        <f t="shared" si="15"/>
        <v>3.6284289276807979E-5</v>
      </c>
      <c r="V64" s="1"/>
      <c r="W64" s="1"/>
      <c r="X64" s="1"/>
      <c r="Y64" s="1">
        <f t="shared" si="16"/>
        <v>9.6365617369436259E-7</v>
      </c>
      <c r="Z64" s="1">
        <f t="shared" si="17"/>
        <v>8.15513548047653E-7</v>
      </c>
      <c r="AA64" s="1">
        <f t="shared" si="18"/>
        <v>1.1774451524166278E-6</v>
      </c>
      <c r="AB64" s="1">
        <f t="shared" si="19"/>
        <v>3.6232874839344797E-7</v>
      </c>
    </row>
    <row r="65" spans="1:28" x14ac:dyDescent="0.15">
      <c r="A65" s="3" t="s">
        <v>70</v>
      </c>
      <c r="B65" s="19">
        <v>2.206E-2</v>
      </c>
      <c r="C65" s="19">
        <v>2.9590000000000002E-2</v>
      </c>
      <c r="D65" s="19">
        <v>1.7479999999999999E-2</v>
      </c>
      <c r="E65" s="19">
        <v>1.9040000000000001E-2</v>
      </c>
      <c r="F65" s="19">
        <v>2.1239999999999998E-2</v>
      </c>
      <c r="G65" s="19">
        <v>1.6910000000000001E-2</v>
      </c>
      <c r="H65" s="1"/>
      <c r="I65" s="1"/>
      <c r="J65" s="3" t="s">
        <v>70</v>
      </c>
      <c r="K65" s="27">
        <v>2.239E-2</v>
      </c>
      <c r="L65" s="27">
        <v>1.0999999999999999E-2</v>
      </c>
      <c r="M65" s="27">
        <v>9.9699999999999997E-3</v>
      </c>
      <c r="N65" s="27">
        <v>1.489E-2</v>
      </c>
      <c r="O65" s="1"/>
      <c r="P65" s="1">
        <f t="shared" ref="P65:P96" si="20">B65/84.5</f>
        <v>2.6106508875739645E-4</v>
      </c>
      <c r="Q65" s="1">
        <f t="shared" ref="Q65:Q96" si="21">C65/96.76</f>
        <v>3.0580818520049608E-4</v>
      </c>
      <c r="R65" s="1">
        <f t="shared" ref="R65:R96" si="22">D65/73.4</f>
        <v>2.3814713896457763E-4</v>
      </c>
      <c r="S65" s="1">
        <f t="shared" ref="S65:S96" si="23">E65/77.6</f>
        <v>2.453608247422681E-4</v>
      </c>
      <c r="T65" s="1">
        <f t="shared" ref="T65:T96" si="24">F65/88.4</f>
        <v>2.4027149321266964E-4</v>
      </c>
      <c r="U65" s="1">
        <f t="shared" ref="U65:U96" si="25">G65/80.2</f>
        <v>2.1084788029925188E-4</v>
      </c>
      <c r="V65" s="1"/>
      <c r="W65" s="1"/>
      <c r="X65" s="1"/>
      <c r="Y65" s="1">
        <f t="shared" ref="Y65:Y96" si="26">P65/76.14</f>
        <v>3.4287508373705862E-6</v>
      </c>
      <c r="Z65" s="1">
        <f t="shared" ref="Z65:Z96" si="27">Q65/55</f>
        <v>5.5601488218272017E-6</v>
      </c>
      <c r="AA65" s="1">
        <f t="shared" ref="AA65:AA96" si="28">R65/52.3</f>
        <v>4.553482580584659E-6</v>
      </c>
      <c r="AB65" s="1">
        <f t="shared" ref="AB65:AB96" si="29">S65/75.4</f>
        <v>3.254122344061911E-6</v>
      </c>
    </row>
    <row r="66" spans="1:28" x14ac:dyDescent="0.15">
      <c r="A66" s="3" t="s">
        <v>71</v>
      </c>
      <c r="B66" s="19">
        <v>8.2479999999999998E-2</v>
      </c>
      <c r="C66" s="19">
        <v>0.16317999999999999</v>
      </c>
      <c r="D66" s="19">
        <v>8.5750000000000007E-2</v>
      </c>
      <c r="E66" s="19">
        <v>7.8810000000000005E-2</v>
      </c>
      <c r="F66" s="19">
        <v>0.16575000000000001</v>
      </c>
      <c r="G66" s="19">
        <v>0.17246</v>
      </c>
      <c r="H66" s="1"/>
      <c r="I66" s="1"/>
      <c r="J66" s="3" t="s">
        <v>71</v>
      </c>
      <c r="K66" s="27">
        <v>5.5879999999999999E-2</v>
      </c>
      <c r="L66" s="27">
        <v>3.279E-2</v>
      </c>
      <c r="M66" s="27">
        <v>3.032E-2</v>
      </c>
      <c r="N66" s="27">
        <v>0.11068</v>
      </c>
      <c r="O66" s="1"/>
      <c r="P66" s="1">
        <f t="shared" si="20"/>
        <v>9.7609467455621302E-4</v>
      </c>
      <c r="Q66" s="1">
        <f t="shared" si="21"/>
        <v>1.6864406779661014E-3</v>
      </c>
      <c r="R66" s="1">
        <f t="shared" si="22"/>
        <v>1.1682561307901906E-3</v>
      </c>
      <c r="S66" s="1">
        <f t="shared" si="23"/>
        <v>1.0155927835051547E-3</v>
      </c>
      <c r="T66" s="1">
        <f t="shared" si="24"/>
        <v>1.8749999999999999E-3</v>
      </c>
      <c r="U66" s="1">
        <f t="shared" si="25"/>
        <v>2.150374064837905E-3</v>
      </c>
      <c r="V66" s="1"/>
      <c r="W66" s="1"/>
      <c r="X66" s="1"/>
      <c r="Y66" s="1">
        <f t="shared" si="26"/>
        <v>1.2819735678437261E-5</v>
      </c>
      <c r="Z66" s="1">
        <f t="shared" si="27"/>
        <v>3.0662557781201847E-5</v>
      </c>
      <c r="AA66" s="1">
        <f t="shared" si="28"/>
        <v>2.2337593322948196E-5</v>
      </c>
      <c r="AB66" s="1">
        <f t="shared" si="29"/>
        <v>1.3469400311739451E-5</v>
      </c>
    </row>
    <row r="67" spans="1:28" x14ac:dyDescent="0.15">
      <c r="A67" s="3" t="s">
        <v>72</v>
      </c>
      <c r="B67" s="19">
        <v>5.2540000000000003E-2</v>
      </c>
      <c r="C67" s="19">
        <v>0.10338</v>
      </c>
      <c r="D67" s="19">
        <v>5.33E-2</v>
      </c>
      <c r="E67" s="19">
        <v>5.3159999999999999E-2</v>
      </c>
      <c r="F67" s="19">
        <v>0.11065999999999999</v>
      </c>
      <c r="G67" s="19">
        <v>0.10613</v>
      </c>
      <c r="H67" s="1"/>
      <c r="I67" s="1"/>
      <c r="J67" s="3" t="s">
        <v>72</v>
      </c>
      <c r="K67" s="27">
        <v>4.2599999999999999E-2</v>
      </c>
      <c r="L67" s="27">
        <v>2.2720000000000001E-2</v>
      </c>
      <c r="M67" s="27">
        <v>2.3480000000000001E-2</v>
      </c>
      <c r="N67" s="27">
        <v>6.2010000000000003E-2</v>
      </c>
      <c r="O67" s="1"/>
      <c r="P67" s="1">
        <f t="shared" si="20"/>
        <v>6.2177514792899412E-4</v>
      </c>
      <c r="Q67" s="1">
        <f t="shared" si="21"/>
        <v>1.0684167011161636E-3</v>
      </c>
      <c r="R67" s="1">
        <f t="shared" si="22"/>
        <v>7.2615803814713895E-4</v>
      </c>
      <c r="S67" s="1">
        <f t="shared" si="23"/>
        <v>6.8505154639175259E-4</v>
      </c>
      <c r="T67" s="1">
        <f t="shared" si="24"/>
        <v>1.251809954751131E-3</v>
      </c>
      <c r="U67" s="1">
        <f t="shared" si="25"/>
        <v>1.3233167082294264E-3</v>
      </c>
      <c r="V67" s="1"/>
      <c r="W67" s="1"/>
      <c r="X67" s="1"/>
      <c r="Y67" s="1">
        <f t="shared" si="26"/>
        <v>8.1662089299841629E-6</v>
      </c>
      <c r="Z67" s="1">
        <f t="shared" si="27"/>
        <v>1.9425758202112064E-5</v>
      </c>
      <c r="AA67" s="1">
        <f t="shared" si="28"/>
        <v>1.38844749167713E-5</v>
      </c>
      <c r="AB67" s="1">
        <f t="shared" si="29"/>
        <v>9.0855642757526853E-6</v>
      </c>
    </row>
    <row r="68" spans="1:28" x14ac:dyDescent="0.15">
      <c r="A68" s="6" t="s">
        <v>73</v>
      </c>
      <c r="B68" s="19">
        <v>1.1140000000000001E-2</v>
      </c>
      <c r="C68" s="19">
        <v>8.2500000000000004E-3</v>
      </c>
      <c r="D68" s="19">
        <v>4.9699999999999996E-3</v>
      </c>
      <c r="E68" s="19">
        <v>5.4000000000000003E-3</v>
      </c>
      <c r="F68" s="19">
        <v>3.7599999999999999E-3</v>
      </c>
      <c r="G68" s="19">
        <v>5.2300000000000003E-3</v>
      </c>
      <c r="H68" s="1"/>
      <c r="I68" s="1"/>
      <c r="J68" s="6" t="s">
        <v>73</v>
      </c>
      <c r="K68" s="27">
        <v>4.81E-3</v>
      </c>
      <c r="L68" s="27">
        <v>2.0200000000000001E-3</v>
      </c>
      <c r="M68" s="27">
        <v>3.0400000000000002E-3</v>
      </c>
      <c r="N68" s="27">
        <v>4.8999999999999998E-4</v>
      </c>
      <c r="O68" s="1"/>
      <c r="P68" s="1">
        <f t="shared" si="20"/>
        <v>1.3183431952662722E-4</v>
      </c>
      <c r="Q68" s="1">
        <f t="shared" si="21"/>
        <v>8.5262505167424559E-5</v>
      </c>
      <c r="R68" s="1">
        <f t="shared" si="22"/>
        <v>6.7711171662125327E-5</v>
      </c>
      <c r="S68" s="1">
        <f t="shared" si="23"/>
        <v>6.9587628865979388E-5</v>
      </c>
      <c r="T68" s="1">
        <f t="shared" si="24"/>
        <v>4.2533936651583708E-5</v>
      </c>
      <c r="U68" s="1">
        <f t="shared" si="25"/>
        <v>6.5211970074812968E-5</v>
      </c>
      <c r="V68" s="1"/>
      <c r="W68" s="1"/>
      <c r="X68" s="1"/>
      <c r="Y68" s="1">
        <f t="shared" si="26"/>
        <v>1.7314725443476126E-6</v>
      </c>
      <c r="Z68" s="1">
        <f t="shared" si="27"/>
        <v>1.5502273666804465E-6</v>
      </c>
      <c r="AA68" s="1">
        <f t="shared" si="28"/>
        <v>1.2946686742280178E-6</v>
      </c>
      <c r="AB68" s="1">
        <f t="shared" si="29"/>
        <v>9.2291284968142414E-7</v>
      </c>
    </row>
    <row r="69" spans="1:28" x14ac:dyDescent="0.15">
      <c r="A69" s="36" t="s">
        <v>74</v>
      </c>
      <c r="B69" s="19">
        <v>0.17277999999999999</v>
      </c>
      <c r="C69" s="19">
        <v>0.17534</v>
      </c>
      <c r="D69" s="19">
        <v>0.12798999999999999</v>
      </c>
      <c r="E69" s="19">
        <v>0.10252</v>
      </c>
      <c r="F69" s="19">
        <v>0.10466</v>
      </c>
      <c r="G69" s="19">
        <v>0.11824</v>
      </c>
      <c r="H69" s="1"/>
      <c r="I69" s="1"/>
      <c r="J69" s="36" t="s">
        <v>74</v>
      </c>
      <c r="K69" s="19">
        <v>0.10493</v>
      </c>
      <c r="L69" s="19">
        <v>7.9450000000000007E-2</v>
      </c>
      <c r="M69" s="19">
        <v>7.2510000000000005E-2</v>
      </c>
      <c r="N69" s="19">
        <v>7.2980000000000003E-2</v>
      </c>
      <c r="O69" s="1"/>
      <c r="P69" s="1">
        <f t="shared" si="20"/>
        <v>2.0447337278106507E-3</v>
      </c>
      <c r="Q69" s="1">
        <f t="shared" si="21"/>
        <v>1.8121124431583297E-3</v>
      </c>
      <c r="R69" s="1">
        <f t="shared" si="22"/>
        <v>1.7437329700272478E-3</v>
      </c>
      <c r="S69" s="1">
        <f t="shared" si="23"/>
        <v>1.3211340206185568E-3</v>
      </c>
      <c r="T69" s="1">
        <f t="shared" si="24"/>
        <v>1.1839366515837104E-3</v>
      </c>
      <c r="U69" s="1">
        <f t="shared" si="25"/>
        <v>1.4743142144638404E-3</v>
      </c>
      <c r="V69" s="1"/>
      <c r="W69" s="1"/>
      <c r="X69" s="1"/>
      <c r="Y69" s="1">
        <f t="shared" si="26"/>
        <v>2.6854921563050312E-5</v>
      </c>
      <c r="Z69" s="1">
        <f t="shared" si="27"/>
        <v>3.2947498966515087E-5</v>
      </c>
      <c r="AA69" s="1">
        <f t="shared" si="28"/>
        <v>3.3340974570310665E-5</v>
      </c>
      <c r="AB69" s="1">
        <f t="shared" si="29"/>
        <v>1.7521671360988816E-5</v>
      </c>
    </row>
    <row r="70" spans="1:28" x14ac:dyDescent="0.15">
      <c r="A70" s="5" t="s">
        <v>75</v>
      </c>
      <c r="B70" s="19">
        <v>2.4477500000000001</v>
      </c>
      <c r="C70" s="19">
        <v>2.9304100000000002</v>
      </c>
      <c r="D70" s="19">
        <v>1.81287</v>
      </c>
      <c r="E70" s="19">
        <v>1.8434999999999999</v>
      </c>
      <c r="F70" s="19">
        <v>2.0912600000000001</v>
      </c>
      <c r="G70" s="19">
        <v>2.3379500000000002</v>
      </c>
      <c r="H70" s="1"/>
      <c r="I70" s="1"/>
      <c r="J70" s="5" t="s">
        <v>75</v>
      </c>
      <c r="K70" s="27">
        <v>1.55054</v>
      </c>
      <c r="L70" s="27">
        <v>0.85346</v>
      </c>
      <c r="M70" s="27">
        <v>0.73133000000000004</v>
      </c>
      <c r="N70" s="27">
        <v>1.3669500000000001</v>
      </c>
      <c r="O70" s="1"/>
      <c r="P70" s="1">
        <f t="shared" si="20"/>
        <v>2.8967455621301777E-2</v>
      </c>
      <c r="Q70" s="1">
        <f t="shared" si="21"/>
        <v>3.0285345183960314E-2</v>
      </c>
      <c r="R70" s="1">
        <f t="shared" si="22"/>
        <v>2.4698501362397818E-2</v>
      </c>
      <c r="S70" s="1">
        <f t="shared" si="23"/>
        <v>2.3756443298969074E-2</v>
      </c>
      <c r="T70" s="1">
        <f t="shared" si="24"/>
        <v>2.3656787330316741E-2</v>
      </c>
      <c r="U70" s="1">
        <f t="shared" si="25"/>
        <v>2.9151496259351622E-2</v>
      </c>
      <c r="V70" s="1"/>
      <c r="W70" s="1"/>
      <c r="X70" s="1"/>
      <c r="Y70" s="1">
        <f t="shared" si="26"/>
        <v>3.8044990309038323E-4</v>
      </c>
      <c r="Z70" s="1">
        <f t="shared" si="27"/>
        <v>5.5064263970836934E-4</v>
      </c>
      <c r="AA70" s="1">
        <f t="shared" si="28"/>
        <v>4.7224667996936554E-4</v>
      </c>
      <c r="AB70" s="1">
        <f t="shared" si="29"/>
        <v>3.1507219229401953E-4</v>
      </c>
    </row>
    <row r="71" spans="1:28" x14ac:dyDescent="0.15">
      <c r="A71" s="3" t="s">
        <v>76</v>
      </c>
      <c r="B71" s="19">
        <v>0.41553000000000001</v>
      </c>
      <c r="C71" s="19">
        <v>0.52976000000000001</v>
      </c>
      <c r="D71" s="19">
        <v>0.36485000000000001</v>
      </c>
      <c r="E71" s="19">
        <v>0.43160999999999999</v>
      </c>
      <c r="F71" s="19">
        <v>0.52578999999999998</v>
      </c>
      <c r="G71" s="19">
        <v>0.60335000000000005</v>
      </c>
      <c r="H71" s="1"/>
      <c r="I71" s="1"/>
      <c r="J71" s="3" t="s">
        <v>76</v>
      </c>
      <c r="K71" s="27">
        <v>0.18582000000000001</v>
      </c>
      <c r="L71" s="27">
        <v>0.13549</v>
      </c>
      <c r="M71" s="27">
        <v>0.13702</v>
      </c>
      <c r="N71" s="27">
        <v>0.24263000000000001</v>
      </c>
      <c r="O71" s="1"/>
      <c r="P71" s="1">
        <f t="shared" si="20"/>
        <v>4.917514792899408E-3</v>
      </c>
      <c r="Q71" s="1">
        <f t="shared" si="21"/>
        <v>5.4749896651508888E-3</v>
      </c>
      <c r="R71" s="1">
        <f t="shared" si="22"/>
        <v>4.9707084468664847E-3</v>
      </c>
      <c r="S71" s="1">
        <f t="shared" si="23"/>
        <v>5.5619845360824743E-3</v>
      </c>
      <c r="T71" s="1">
        <f t="shared" si="24"/>
        <v>5.9478506787330309E-3</v>
      </c>
      <c r="U71" s="1">
        <f t="shared" si="25"/>
        <v>7.5230673316708232E-3</v>
      </c>
      <c r="V71" s="1"/>
      <c r="W71" s="1"/>
      <c r="X71" s="1"/>
      <c r="Y71" s="1">
        <f t="shared" si="26"/>
        <v>6.458516933148684E-5</v>
      </c>
      <c r="Z71" s="1">
        <f t="shared" si="27"/>
        <v>9.9545266639107071E-5</v>
      </c>
      <c r="AA71" s="1">
        <f t="shared" si="28"/>
        <v>9.5042226517523613E-5</v>
      </c>
      <c r="AB71" s="1">
        <f t="shared" si="29"/>
        <v>7.3766373157592498E-5</v>
      </c>
    </row>
    <row r="72" spans="1:28" x14ac:dyDescent="0.15">
      <c r="A72" s="6" t="s">
        <v>77</v>
      </c>
      <c r="B72" s="19">
        <v>2.7799999999999999E-3</v>
      </c>
      <c r="C72" s="19">
        <v>2.5799999999999998E-3</v>
      </c>
      <c r="D72" s="19">
        <v>2.8600000000000001E-3</v>
      </c>
      <c r="E72" s="19">
        <v>1.1000000000000001E-3</v>
      </c>
      <c r="F72" s="19">
        <v>3.3899999999999998E-3</v>
      </c>
      <c r="G72" s="19">
        <v>1.41E-3</v>
      </c>
      <c r="H72" s="1"/>
      <c r="I72" s="1"/>
      <c r="J72" s="6" t="s">
        <v>77</v>
      </c>
      <c r="K72" s="27">
        <v>2.9099999999999998E-3</v>
      </c>
      <c r="L72" s="27">
        <v>8.0000000000000004E-4</v>
      </c>
      <c r="M72" s="27">
        <v>4.2000000000000002E-4</v>
      </c>
      <c r="N72" s="27">
        <v>1.1199999999999999E-3</v>
      </c>
      <c r="O72" s="1"/>
      <c r="P72" s="1">
        <f t="shared" si="20"/>
        <v>3.2899408284023667E-5</v>
      </c>
      <c r="Q72" s="1">
        <f t="shared" si="21"/>
        <v>2.6663910706903677E-5</v>
      </c>
      <c r="R72" s="1">
        <f t="shared" si="22"/>
        <v>3.896457765667575E-5</v>
      </c>
      <c r="S72" s="1">
        <f t="shared" si="23"/>
        <v>1.4175257731958765E-5</v>
      </c>
      <c r="T72" s="1">
        <f t="shared" si="24"/>
        <v>3.8348416289592756E-5</v>
      </c>
      <c r="U72" s="1">
        <f t="shared" si="25"/>
        <v>1.7581047381546135E-5</v>
      </c>
      <c r="V72" s="1"/>
      <c r="W72" s="1"/>
      <c r="X72" s="1"/>
      <c r="Y72" s="1">
        <f t="shared" si="26"/>
        <v>4.3209099401134315E-7</v>
      </c>
      <c r="Z72" s="1">
        <f t="shared" si="27"/>
        <v>4.8479837648915775E-7</v>
      </c>
      <c r="AA72" s="1">
        <f t="shared" si="28"/>
        <v>7.450206052901674E-7</v>
      </c>
      <c r="AB72" s="1">
        <f t="shared" si="29"/>
        <v>1.8800076567584567E-7</v>
      </c>
    </row>
    <row r="73" spans="1:28" x14ac:dyDescent="0.15">
      <c r="A73" s="6" t="s">
        <v>78</v>
      </c>
      <c r="B73" s="19">
        <v>0.14119999999999999</v>
      </c>
      <c r="C73" s="19">
        <v>9.6409999999999996E-2</v>
      </c>
      <c r="D73" s="19">
        <v>6.1749999999999999E-2</v>
      </c>
      <c r="E73" s="19">
        <v>6.0380000000000003E-2</v>
      </c>
      <c r="F73" s="19">
        <v>6.5420000000000006E-2</v>
      </c>
      <c r="G73" s="19">
        <v>6.5839999999999996E-2</v>
      </c>
      <c r="H73" s="1"/>
      <c r="I73" s="1"/>
      <c r="J73" s="6" t="s">
        <v>78</v>
      </c>
      <c r="K73" s="27">
        <v>0.10652</v>
      </c>
      <c r="L73" s="27">
        <v>6.8470000000000003E-2</v>
      </c>
      <c r="M73" s="27">
        <v>9.3679999999999999E-2</v>
      </c>
      <c r="N73" s="27">
        <v>0.12016</v>
      </c>
      <c r="O73" s="1"/>
      <c r="P73" s="1">
        <f t="shared" si="20"/>
        <v>1.6710059171597632E-3</v>
      </c>
      <c r="Q73" s="1">
        <f t="shared" si="21"/>
        <v>9.9638280281107877E-4</v>
      </c>
      <c r="R73" s="1">
        <f t="shared" si="22"/>
        <v>8.4128065395095363E-4</v>
      </c>
      <c r="S73" s="1">
        <f t="shared" si="23"/>
        <v>7.7809278350515472E-4</v>
      </c>
      <c r="T73" s="1">
        <f t="shared" si="24"/>
        <v>7.4004524886877828E-4</v>
      </c>
      <c r="U73" s="1">
        <f t="shared" si="25"/>
        <v>8.2094763092269314E-4</v>
      </c>
      <c r="V73" s="1"/>
      <c r="W73" s="1"/>
      <c r="X73" s="1"/>
      <c r="Y73" s="1">
        <f t="shared" si="26"/>
        <v>2.1946492213813544E-5</v>
      </c>
      <c r="Z73" s="1">
        <f t="shared" si="27"/>
        <v>1.8116050960201432E-5</v>
      </c>
      <c r="AA73" s="1">
        <f t="shared" si="28"/>
        <v>1.6085672159674067E-5</v>
      </c>
      <c r="AB73" s="1">
        <f t="shared" si="29"/>
        <v>1.0319532937734146E-5</v>
      </c>
    </row>
    <row r="74" spans="1:28" x14ac:dyDescent="0.15">
      <c r="A74" s="6" t="s">
        <v>79</v>
      </c>
      <c r="B74" s="19">
        <v>4.7329999999999997E-2</v>
      </c>
      <c r="C74" s="19">
        <v>8.5940000000000003E-2</v>
      </c>
      <c r="D74" s="19">
        <v>4.65E-2</v>
      </c>
      <c r="E74" s="19">
        <v>4.4569999999999999E-2</v>
      </c>
      <c r="F74" s="19">
        <v>6.0979999999999999E-2</v>
      </c>
      <c r="G74" s="19">
        <v>5.1249999999999997E-2</v>
      </c>
      <c r="H74" s="1"/>
      <c r="I74" s="1"/>
      <c r="J74" s="6" t="s">
        <v>79</v>
      </c>
      <c r="K74" s="27">
        <v>6.8640000000000007E-2</v>
      </c>
      <c r="L74" s="27">
        <v>3.8949999999999999E-2</v>
      </c>
      <c r="M74" s="27">
        <v>2.8729999999999999E-2</v>
      </c>
      <c r="N74" s="27">
        <v>5.2240000000000002E-2</v>
      </c>
      <c r="O74" s="1"/>
      <c r="P74" s="1">
        <f t="shared" si="20"/>
        <v>5.6011834319526623E-4</v>
      </c>
      <c r="Q74" s="1">
        <f t="shared" si="21"/>
        <v>8.8817693261678378E-4</v>
      </c>
      <c r="R74" s="1">
        <f t="shared" si="22"/>
        <v>6.3351498637602172E-4</v>
      </c>
      <c r="S74" s="1">
        <f t="shared" si="23"/>
        <v>5.7435567010309283E-4</v>
      </c>
      <c r="T74" s="1">
        <f t="shared" si="24"/>
        <v>6.898190045248868E-4</v>
      </c>
      <c r="U74" s="1">
        <f t="shared" si="25"/>
        <v>6.3902743142144633E-4</v>
      </c>
      <c r="V74" s="1"/>
      <c r="W74" s="1"/>
      <c r="X74" s="1"/>
      <c r="Y74" s="1">
        <f t="shared" si="26"/>
        <v>7.3564268872506728E-6</v>
      </c>
      <c r="Z74" s="1">
        <f t="shared" si="27"/>
        <v>1.6148671502123341E-5</v>
      </c>
      <c r="AA74" s="1">
        <f t="shared" si="28"/>
        <v>1.2113097253843629E-5</v>
      </c>
      <c r="AB74" s="1">
        <f t="shared" si="29"/>
        <v>7.6174492056113102E-6</v>
      </c>
    </row>
    <row r="75" spans="1:28" x14ac:dyDescent="0.15">
      <c r="A75" s="36" t="s">
        <v>80</v>
      </c>
      <c r="B75" s="19">
        <v>6.3350900000000001</v>
      </c>
      <c r="C75" s="19">
        <v>6.3925000000000001</v>
      </c>
      <c r="D75" s="19">
        <v>6.4044299999999996</v>
      </c>
      <c r="E75" s="19">
        <v>7.0826000000000002</v>
      </c>
      <c r="F75" s="19">
        <v>8.3930199999999999</v>
      </c>
      <c r="G75" s="19">
        <v>8.0978300000000001</v>
      </c>
      <c r="H75" s="1"/>
      <c r="I75" s="1"/>
      <c r="J75" s="36" t="s">
        <v>80</v>
      </c>
      <c r="K75" s="19">
        <v>8.5724599999999995</v>
      </c>
      <c r="L75" s="19">
        <v>7.0912800000000002</v>
      </c>
      <c r="M75" s="19">
        <v>6.2738699999999996</v>
      </c>
      <c r="N75" s="19">
        <v>9.1202699999999997</v>
      </c>
      <c r="O75" s="1"/>
      <c r="P75" s="1">
        <f t="shared" si="20"/>
        <v>7.4971479289940829E-2</v>
      </c>
      <c r="Q75" s="1">
        <f t="shared" si="21"/>
        <v>6.6065522943365027E-2</v>
      </c>
      <c r="R75" s="1">
        <f t="shared" si="22"/>
        <v>8.7253814713896441E-2</v>
      </c>
      <c r="S75" s="1">
        <f t="shared" si="23"/>
        <v>9.1270618556701044E-2</v>
      </c>
      <c r="T75" s="1">
        <f t="shared" si="24"/>
        <v>9.4943665158371035E-2</v>
      </c>
      <c r="U75" s="1">
        <f t="shared" si="25"/>
        <v>0.10097044887780549</v>
      </c>
      <c r="V75" s="1"/>
      <c r="W75" s="1"/>
      <c r="X75" s="1"/>
      <c r="Y75" s="1">
        <f t="shared" si="26"/>
        <v>9.8465299829184169E-4</v>
      </c>
      <c r="Z75" s="1">
        <f t="shared" si="27"/>
        <v>1.2011913262430004E-3</v>
      </c>
      <c r="AA75" s="1">
        <f t="shared" si="28"/>
        <v>1.6683329773211557E-3</v>
      </c>
      <c r="AB75" s="1">
        <f t="shared" si="29"/>
        <v>1.2104856572506769E-3</v>
      </c>
    </row>
    <row r="76" spans="1:28" x14ac:dyDescent="0.15">
      <c r="A76" s="36" t="s">
        <v>81</v>
      </c>
      <c r="B76" s="19">
        <v>13.81326</v>
      </c>
      <c r="C76" s="19">
        <v>13.96955</v>
      </c>
      <c r="D76" s="19">
        <v>11.84704</v>
      </c>
      <c r="E76" s="19">
        <v>13.202489999999999</v>
      </c>
      <c r="F76" s="19">
        <v>11.454750000000001</v>
      </c>
      <c r="G76" s="19">
        <v>11.99286</v>
      </c>
      <c r="H76" s="1"/>
      <c r="I76" s="1"/>
      <c r="J76" s="36" t="s">
        <v>81</v>
      </c>
      <c r="K76" s="19">
        <v>13.377599999999999</v>
      </c>
      <c r="L76" s="19">
        <v>9.4538799999999998</v>
      </c>
      <c r="M76" s="19">
        <v>7.38551</v>
      </c>
      <c r="N76" s="19">
        <v>8.3382299999999994</v>
      </c>
      <c r="O76" s="1"/>
      <c r="P76" s="1">
        <f t="shared" si="20"/>
        <v>0.16347053254437868</v>
      </c>
      <c r="Q76" s="1">
        <f t="shared" si="21"/>
        <v>0.14437319140140553</v>
      </c>
      <c r="R76" s="1">
        <f t="shared" si="22"/>
        <v>0.16140381471389645</v>
      </c>
      <c r="S76" s="1">
        <f t="shared" si="23"/>
        <v>0.17013518041237113</v>
      </c>
      <c r="T76" s="1">
        <f t="shared" si="24"/>
        <v>0.12957861990950226</v>
      </c>
      <c r="U76" s="1">
        <f t="shared" si="25"/>
        <v>0.14953690773067332</v>
      </c>
      <c r="V76" s="1"/>
      <c r="W76" s="1"/>
      <c r="X76" s="1"/>
      <c r="Y76" s="1">
        <f t="shared" si="26"/>
        <v>2.1469731093299014E-3</v>
      </c>
      <c r="Z76" s="1">
        <f t="shared" si="27"/>
        <v>2.6249671163891914E-3</v>
      </c>
      <c r="AA76" s="1">
        <f t="shared" si="28"/>
        <v>3.0861150040897983E-3</v>
      </c>
      <c r="AB76" s="1">
        <f t="shared" si="29"/>
        <v>2.2564347534797229E-3</v>
      </c>
    </row>
    <row r="77" spans="1:28" x14ac:dyDescent="0.15">
      <c r="A77" s="6" t="s">
        <v>82</v>
      </c>
      <c r="B77" s="19">
        <v>1.89E-3</v>
      </c>
      <c r="C77" s="19">
        <v>1.8600000000000001E-3</v>
      </c>
      <c r="D77" s="19">
        <v>1.8799999999999999E-3</v>
      </c>
      <c r="E77" s="19">
        <v>1.0200000000000001E-3</v>
      </c>
      <c r="F77" s="19">
        <v>2.8E-3</v>
      </c>
      <c r="G77" s="19">
        <v>9.5E-4</v>
      </c>
      <c r="H77" s="1"/>
      <c r="I77" s="1"/>
      <c r="J77" s="6" t="s">
        <v>82</v>
      </c>
      <c r="K77" s="27">
        <v>1.3600000000000001E-3</v>
      </c>
      <c r="L77" s="27">
        <v>1.41E-3</v>
      </c>
      <c r="M77" s="27">
        <v>2.3400000000000001E-3</v>
      </c>
      <c r="N77" s="27">
        <v>7.6000000000000004E-4</v>
      </c>
      <c r="O77" s="1"/>
      <c r="P77" s="1">
        <f t="shared" si="20"/>
        <v>2.2366863905325443E-5</v>
      </c>
      <c r="Q77" s="1">
        <f t="shared" si="21"/>
        <v>1.9222819346837536E-5</v>
      </c>
      <c r="R77" s="1">
        <f t="shared" si="22"/>
        <v>2.5613079019073566E-5</v>
      </c>
      <c r="S77" s="1">
        <f t="shared" si="23"/>
        <v>1.3144329896907218E-5</v>
      </c>
      <c r="T77" s="1">
        <f t="shared" si="24"/>
        <v>3.1674208144796377E-5</v>
      </c>
      <c r="U77" s="1">
        <f t="shared" si="25"/>
        <v>1.1845386533665834E-5</v>
      </c>
      <c r="V77" s="1"/>
      <c r="W77" s="1"/>
      <c r="X77" s="1"/>
      <c r="Y77" s="1">
        <f t="shared" si="26"/>
        <v>2.9375970456166854E-7</v>
      </c>
      <c r="Z77" s="1">
        <f t="shared" si="27"/>
        <v>3.4950580630613702E-7</v>
      </c>
      <c r="AA77" s="1">
        <f t="shared" si="28"/>
        <v>4.8973382445647361E-7</v>
      </c>
      <c r="AB77" s="1">
        <f t="shared" si="29"/>
        <v>1.7432798271760235E-7</v>
      </c>
    </row>
    <row r="78" spans="1:28" x14ac:dyDescent="0.15">
      <c r="A78" s="6" t="s">
        <v>83</v>
      </c>
      <c r="B78" s="19">
        <v>0</v>
      </c>
      <c r="C78" s="19">
        <v>0</v>
      </c>
      <c r="D78" s="19">
        <v>2.3000000000000001E-4</v>
      </c>
      <c r="E78" s="19">
        <v>3.6000000000000002E-4</v>
      </c>
      <c r="F78" s="19">
        <v>1.1999999999999999E-3</v>
      </c>
      <c r="G78" s="19">
        <v>1.08E-3</v>
      </c>
      <c r="H78" s="1"/>
      <c r="I78" s="1"/>
      <c r="J78" s="6" t="s">
        <v>83</v>
      </c>
      <c r="K78" s="27">
        <v>0</v>
      </c>
      <c r="L78" s="27">
        <v>1.1299999999999999E-3</v>
      </c>
      <c r="M78" s="27">
        <v>1.8000000000000001E-4</v>
      </c>
      <c r="N78" s="27">
        <v>2.7E-4</v>
      </c>
      <c r="O78" s="1"/>
      <c r="P78" s="1">
        <f t="shared" si="20"/>
        <v>0</v>
      </c>
      <c r="Q78" s="1">
        <f t="shared" si="21"/>
        <v>0</v>
      </c>
      <c r="R78" s="1">
        <f t="shared" si="22"/>
        <v>3.1335149863760217E-6</v>
      </c>
      <c r="S78" s="1">
        <f t="shared" si="23"/>
        <v>4.6391752577319592E-6</v>
      </c>
      <c r="T78" s="1">
        <f t="shared" si="24"/>
        <v>1.357466063348416E-5</v>
      </c>
      <c r="U78" s="1">
        <f t="shared" si="25"/>
        <v>1.3466334164588529E-5</v>
      </c>
      <c r="V78" s="1"/>
      <c r="W78" s="1"/>
      <c r="X78" s="1"/>
      <c r="Y78" s="1">
        <f t="shared" si="26"/>
        <v>0</v>
      </c>
      <c r="Z78" s="1">
        <f t="shared" si="27"/>
        <v>0</v>
      </c>
      <c r="AA78" s="1">
        <f t="shared" si="28"/>
        <v>5.9914244481377097E-8</v>
      </c>
      <c r="AB78" s="1">
        <f t="shared" si="29"/>
        <v>6.1527523312094951E-8</v>
      </c>
    </row>
    <row r="79" spans="1:28" x14ac:dyDescent="0.15">
      <c r="A79" s="6" t="s">
        <v>85</v>
      </c>
      <c r="B79" s="19">
        <v>3.1280000000000002E-2</v>
      </c>
      <c r="C79" s="19">
        <v>4.1880000000000001E-2</v>
      </c>
      <c r="D79" s="19">
        <v>5.1830000000000001E-2</v>
      </c>
      <c r="E79" s="19">
        <v>2.554E-2</v>
      </c>
      <c r="F79" s="19">
        <v>3.006E-2</v>
      </c>
      <c r="G79" s="19">
        <v>3.1449999999999999E-2</v>
      </c>
      <c r="H79" s="1"/>
      <c r="I79" s="1"/>
      <c r="J79" s="6" t="s">
        <v>85</v>
      </c>
      <c r="K79" s="27">
        <v>3.8059999999999997E-2</v>
      </c>
      <c r="L79" s="27">
        <v>2.5229999999999999E-2</v>
      </c>
      <c r="M79" s="27">
        <v>1.788E-2</v>
      </c>
      <c r="N79" s="27">
        <v>1.9949999999999999E-2</v>
      </c>
      <c r="O79" s="1"/>
      <c r="P79" s="1">
        <f t="shared" si="20"/>
        <v>3.7017751479289946E-4</v>
      </c>
      <c r="Q79" s="1">
        <f t="shared" si="21"/>
        <v>4.3282348077718064E-4</v>
      </c>
      <c r="R79" s="1">
        <f t="shared" si="22"/>
        <v>7.0613079019073567E-4</v>
      </c>
      <c r="S79" s="1">
        <f t="shared" si="23"/>
        <v>3.2912371134020621E-4</v>
      </c>
      <c r="T79" s="1">
        <f t="shared" si="24"/>
        <v>3.4004524886877826E-4</v>
      </c>
      <c r="U79" s="1">
        <f t="shared" si="25"/>
        <v>3.9214463840398997E-4</v>
      </c>
      <c r="V79" s="1"/>
      <c r="W79" s="1"/>
      <c r="X79" s="1"/>
      <c r="Y79" s="1">
        <f t="shared" si="26"/>
        <v>4.8618008247031714E-6</v>
      </c>
      <c r="Z79" s="1">
        <f t="shared" si="27"/>
        <v>7.8695178323123748E-6</v>
      </c>
      <c r="AA79" s="1">
        <f t="shared" si="28"/>
        <v>1.3501544745520759E-5</v>
      </c>
      <c r="AB79" s="1">
        <f t="shared" si="29"/>
        <v>4.3650359594191799E-6</v>
      </c>
    </row>
    <row r="80" spans="1:28" x14ac:dyDescent="0.15">
      <c r="A80" s="5" t="s">
        <v>86</v>
      </c>
      <c r="B80" s="19">
        <v>1.12042</v>
      </c>
      <c r="C80" s="19">
        <v>0.96670999999999996</v>
      </c>
      <c r="D80" s="19">
        <v>0.71535000000000004</v>
      </c>
      <c r="E80" s="19">
        <v>0.74670999999999998</v>
      </c>
      <c r="F80" s="19">
        <v>0.75605</v>
      </c>
      <c r="G80" s="19">
        <v>0.94476000000000004</v>
      </c>
      <c r="H80" s="1"/>
      <c r="I80" s="1"/>
      <c r="J80" s="5" t="s">
        <v>86</v>
      </c>
      <c r="K80" s="27">
        <v>0.78898999999999997</v>
      </c>
      <c r="L80" s="27">
        <v>0.35813</v>
      </c>
      <c r="M80" s="27">
        <v>0.28908</v>
      </c>
      <c r="N80" s="27">
        <v>0.33562999999999998</v>
      </c>
      <c r="O80" s="1"/>
      <c r="P80" s="1">
        <f t="shared" si="20"/>
        <v>1.3259408284023668E-2</v>
      </c>
      <c r="Q80" s="1">
        <f t="shared" si="21"/>
        <v>9.9908019842910277E-3</v>
      </c>
      <c r="R80" s="1">
        <f t="shared" si="22"/>
        <v>9.7459128065395095E-3</v>
      </c>
      <c r="S80" s="1">
        <f t="shared" si="23"/>
        <v>9.622551546391753E-3</v>
      </c>
      <c r="T80" s="1">
        <f t="shared" si="24"/>
        <v>8.5526018099547508E-3</v>
      </c>
      <c r="U80" s="1">
        <f t="shared" si="25"/>
        <v>1.1780049875311721E-2</v>
      </c>
      <c r="V80" s="1"/>
      <c r="W80" s="1"/>
      <c r="X80" s="1"/>
      <c r="Y80" s="1">
        <f t="shared" si="26"/>
        <v>1.7414510485978024E-4</v>
      </c>
      <c r="Z80" s="1">
        <f t="shared" si="27"/>
        <v>1.8165094516892777E-4</v>
      </c>
      <c r="AA80" s="1">
        <f t="shared" si="28"/>
        <v>1.8634632517283958E-4</v>
      </c>
      <c r="AB80" s="1">
        <f t="shared" si="29"/>
        <v>1.2762004703437339E-4</v>
      </c>
    </row>
    <row r="81" spans="1:28" x14ac:dyDescent="0.15">
      <c r="A81" s="3" t="s">
        <v>87</v>
      </c>
      <c r="B81" s="19">
        <v>7.5020000000000003E-2</v>
      </c>
      <c r="C81" s="19">
        <v>7.1330000000000005E-2</v>
      </c>
      <c r="D81" s="19">
        <v>5.8220000000000001E-2</v>
      </c>
      <c r="E81" s="19">
        <v>5.6340000000000001E-2</v>
      </c>
      <c r="F81" s="19">
        <v>5.951E-2</v>
      </c>
      <c r="G81" s="19">
        <v>4.8910000000000002E-2</v>
      </c>
      <c r="H81" s="1"/>
      <c r="I81" s="1"/>
      <c r="J81" s="3" t="s">
        <v>87</v>
      </c>
      <c r="K81" s="27">
        <v>0.13088</v>
      </c>
      <c r="L81" s="27">
        <v>7.0230000000000001E-2</v>
      </c>
      <c r="M81" s="27">
        <v>5.1700000000000003E-2</v>
      </c>
      <c r="N81" s="27">
        <v>4.8719999999999999E-2</v>
      </c>
      <c r="O81" s="1"/>
      <c r="P81" s="1">
        <f t="shared" si="20"/>
        <v>8.8781065088757403E-4</v>
      </c>
      <c r="Q81" s="1">
        <f t="shared" si="21"/>
        <v>7.3718478710210831E-4</v>
      </c>
      <c r="R81" s="1">
        <f t="shared" si="22"/>
        <v>7.931880108991825E-4</v>
      </c>
      <c r="S81" s="1">
        <f t="shared" si="23"/>
        <v>7.2603092783505164E-4</v>
      </c>
      <c r="T81" s="1">
        <f t="shared" si="24"/>
        <v>6.7319004524886872E-4</v>
      </c>
      <c r="U81" s="1">
        <f t="shared" si="25"/>
        <v>6.0985037406483791E-4</v>
      </c>
      <c r="V81" s="1"/>
      <c r="W81" s="1"/>
      <c r="X81" s="1"/>
      <c r="Y81" s="1">
        <f t="shared" si="26"/>
        <v>1.1660239701701786E-5</v>
      </c>
      <c r="Z81" s="1">
        <f t="shared" si="27"/>
        <v>1.3403359765492879E-5</v>
      </c>
      <c r="AA81" s="1">
        <f t="shared" si="28"/>
        <v>1.5166118755242495E-5</v>
      </c>
      <c r="AB81" s="1">
        <f t="shared" si="29"/>
        <v>9.6290573983428591E-6</v>
      </c>
    </row>
    <row r="82" spans="1:28" x14ac:dyDescent="0.15">
      <c r="A82" s="5" t="s">
        <v>88</v>
      </c>
      <c r="B82" s="19">
        <v>1.3544499999999999</v>
      </c>
      <c r="C82" s="19">
        <v>1.2312000000000001</v>
      </c>
      <c r="D82" s="19">
        <v>0.97506000000000004</v>
      </c>
      <c r="E82" s="19">
        <v>0.99270999999999998</v>
      </c>
      <c r="F82" s="19">
        <v>0.97345999999999999</v>
      </c>
      <c r="G82" s="19">
        <v>1.2009000000000001</v>
      </c>
      <c r="H82" s="1"/>
      <c r="I82" s="1"/>
      <c r="J82" s="5" t="s">
        <v>88</v>
      </c>
      <c r="K82" s="27">
        <v>0.76427999999999996</v>
      </c>
      <c r="L82" s="27">
        <v>0.36103000000000002</v>
      </c>
      <c r="M82" s="27">
        <v>0.31273000000000001</v>
      </c>
      <c r="N82" s="27">
        <v>0.32773000000000002</v>
      </c>
      <c r="O82" s="1"/>
      <c r="P82" s="1">
        <f t="shared" si="20"/>
        <v>1.6028994082840236E-2</v>
      </c>
      <c r="Q82" s="1">
        <f t="shared" si="21"/>
        <v>1.2724266225713104E-2</v>
      </c>
      <c r="R82" s="1">
        <f t="shared" si="22"/>
        <v>1.3284196185286102E-2</v>
      </c>
      <c r="S82" s="1">
        <f t="shared" si="23"/>
        <v>1.2792654639175258E-2</v>
      </c>
      <c r="T82" s="1">
        <f t="shared" si="24"/>
        <v>1.1011990950226244E-2</v>
      </c>
      <c r="U82" s="1">
        <f t="shared" si="25"/>
        <v>1.4973815461346634E-2</v>
      </c>
      <c r="V82" s="1"/>
      <c r="W82" s="1"/>
      <c r="X82" s="1"/>
      <c r="Y82" s="1">
        <f t="shared" si="26"/>
        <v>2.1052001684844019E-4</v>
      </c>
      <c r="Z82" s="1">
        <f t="shared" si="27"/>
        <v>2.3135029501296554E-4</v>
      </c>
      <c r="AA82" s="1">
        <f t="shared" si="28"/>
        <v>2.5399992706091976E-4</v>
      </c>
      <c r="AB82" s="1">
        <f t="shared" si="29"/>
        <v>1.6966385463097159E-4</v>
      </c>
    </row>
    <row r="83" spans="1:28" x14ac:dyDescent="0.15">
      <c r="A83" s="5" t="s">
        <v>89</v>
      </c>
      <c r="B83" s="19">
        <v>1.07626</v>
      </c>
      <c r="C83" s="19">
        <v>0.94945999999999997</v>
      </c>
      <c r="D83" s="19">
        <v>0.74948999999999999</v>
      </c>
      <c r="E83" s="19">
        <v>0.76788999999999996</v>
      </c>
      <c r="F83" s="19">
        <v>0.76119999999999999</v>
      </c>
      <c r="G83" s="19">
        <v>0.91859999999999997</v>
      </c>
      <c r="H83" s="1"/>
      <c r="I83" s="1"/>
      <c r="J83" s="5" t="s">
        <v>89</v>
      </c>
      <c r="K83" s="27">
        <v>0.62444999999999995</v>
      </c>
      <c r="L83" s="27">
        <v>0.30534</v>
      </c>
      <c r="M83" s="27">
        <v>0.25864999999999999</v>
      </c>
      <c r="N83" s="27">
        <v>0.26519999999999999</v>
      </c>
      <c r="O83" s="1"/>
      <c r="P83" s="1">
        <f t="shared" si="20"/>
        <v>1.273680473372781E-2</v>
      </c>
      <c r="Q83" s="1">
        <f t="shared" si="21"/>
        <v>9.8125258371227764E-3</v>
      </c>
      <c r="R83" s="1">
        <f t="shared" si="22"/>
        <v>1.0211035422343324E-2</v>
      </c>
      <c r="S83" s="1">
        <f t="shared" si="23"/>
        <v>9.8954896907216504E-3</v>
      </c>
      <c r="T83" s="1">
        <f t="shared" si="24"/>
        <v>8.6108597285067864E-3</v>
      </c>
      <c r="U83" s="1">
        <f t="shared" si="25"/>
        <v>1.1453865336658353E-2</v>
      </c>
      <c r="V83" s="1"/>
      <c r="W83" s="1"/>
      <c r="X83" s="1"/>
      <c r="Y83" s="1">
        <f t="shared" si="26"/>
        <v>1.6728138604843459E-4</v>
      </c>
      <c r="Z83" s="1">
        <f t="shared" si="27"/>
        <v>1.7840956067495956E-4</v>
      </c>
      <c r="AA83" s="1">
        <f t="shared" si="28"/>
        <v>1.9523968302759701E-4</v>
      </c>
      <c r="AB83" s="1">
        <f t="shared" si="29"/>
        <v>1.3123991632256829E-4</v>
      </c>
    </row>
    <row r="84" spans="1:28" x14ac:dyDescent="0.15">
      <c r="A84" s="5" t="s">
        <v>90</v>
      </c>
      <c r="B84" s="19">
        <v>0.22008</v>
      </c>
      <c r="C84" s="19">
        <v>0.30425999999999997</v>
      </c>
      <c r="D84" s="19">
        <v>0.16913</v>
      </c>
      <c r="E84" s="19">
        <v>0.19588</v>
      </c>
      <c r="F84" s="19">
        <v>0.16647000000000001</v>
      </c>
      <c r="G84" s="19">
        <v>0.19535</v>
      </c>
      <c r="H84" s="1"/>
      <c r="I84" s="1"/>
      <c r="J84" s="5" t="s">
        <v>90</v>
      </c>
      <c r="K84" s="27">
        <v>0.21314</v>
      </c>
      <c r="L84" s="27">
        <v>0.12867999999999999</v>
      </c>
      <c r="M84" s="27">
        <v>9.1560000000000002E-2</v>
      </c>
      <c r="N84" s="27">
        <v>0.14437</v>
      </c>
      <c r="O84" s="1"/>
      <c r="P84" s="1">
        <f t="shared" si="20"/>
        <v>2.6044970414201185E-3</v>
      </c>
      <c r="Q84" s="1">
        <f t="shared" si="21"/>
        <v>3.144481190574617E-3</v>
      </c>
      <c r="R84" s="1">
        <f t="shared" si="22"/>
        <v>2.3042234332425067E-3</v>
      </c>
      <c r="S84" s="1">
        <f t="shared" si="23"/>
        <v>2.5242268041237117E-3</v>
      </c>
      <c r="T84" s="1">
        <f t="shared" si="24"/>
        <v>1.8831447963800904E-3</v>
      </c>
      <c r="U84" s="1">
        <f t="shared" si="25"/>
        <v>2.4357855361596009E-3</v>
      </c>
      <c r="V84" s="1"/>
      <c r="W84" s="1"/>
      <c r="X84" s="1"/>
      <c r="Y84" s="1">
        <f t="shared" si="26"/>
        <v>3.4206685597847629E-5</v>
      </c>
      <c r="Z84" s="1">
        <f t="shared" si="27"/>
        <v>5.7172385283174858E-5</v>
      </c>
      <c r="AA84" s="1">
        <f t="shared" si="28"/>
        <v>4.4057809431023078E-5</v>
      </c>
      <c r="AB84" s="1">
        <f t="shared" si="29"/>
        <v>3.3477809073258773E-5</v>
      </c>
    </row>
    <row r="85" spans="1:28" x14ac:dyDescent="0.15">
      <c r="A85" s="6" t="s">
        <v>91</v>
      </c>
      <c r="B85" s="19">
        <v>2.4399999999999999E-3</v>
      </c>
      <c r="C85" s="19">
        <v>4.2599999999999999E-3</v>
      </c>
      <c r="D85" s="19">
        <v>3.8700000000000002E-3</v>
      </c>
      <c r="E85" s="19">
        <v>2.0400000000000001E-3</v>
      </c>
      <c r="F85" s="19">
        <v>1.65E-3</v>
      </c>
      <c r="G85" s="19">
        <v>2.31E-3</v>
      </c>
      <c r="H85" s="1"/>
      <c r="I85" s="1"/>
      <c r="J85" s="6" t="s">
        <v>91</v>
      </c>
      <c r="K85" s="27">
        <v>3.2599999999999999E-3</v>
      </c>
      <c r="L85" s="27">
        <v>2.1099999999999999E-3</v>
      </c>
      <c r="M85" s="27">
        <v>4.0099999999999997E-3</v>
      </c>
      <c r="N85" s="27">
        <v>6.0999999999999997E-4</v>
      </c>
      <c r="O85" s="1"/>
      <c r="P85" s="1">
        <f t="shared" si="20"/>
        <v>2.8875739644970414E-5</v>
      </c>
      <c r="Q85" s="1">
        <f t="shared" si="21"/>
        <v>4.4026457213724673E-5</v>
      </c>
      <c r="R85" s="1">
        <f t="shared" si="22"/>
        <v>5.2724795640326971E-5</v>
      </c>
      <c r="S85" s="1">
        <f t="shared" si="23"/>
        <v>2.6288659793814435E-5</v>
      </c>
      <c r="T85" s="1">
        <f t="shared" si="24"/>
        <v>1.8665158371040723E-5</v>
      </c>
      <c r="U85" s="1">
        <f t="shared" si="25"/>
        <v>2.8802992518703241E-5</v>
      </c>
      <c r="V85" s="1"/>
      <c r="W85" s="1"/>
      <c r="X85" s="1"/>
      <c r="Y85" s="1">
        <f t="shared" si="26"/>
        <v>3.7924533287326521E-7</v>
      </c>
      <c r="Z85" s="1">
        <f t="shared" si="27"/>
        <v>8.0048104024953955E-7</v>
      </c>
      <c r="AA85" s="1">
        <f t="shared" si="28"/>
        <v>1.0081222875779536E-6</v>
      </c>
      <c r="AB85" s="1">
        <f t="shared" si="29"/>
        <v>3.4865596543520471E-7</v>
      </c>
    </row>
    <row r="86" spans="1:28" x14ac:dyDescent="0.15">
      <c r="A86" s="5" t="s">
        <v>92</v>
      </c>
      <c r="B86" s="19">
        <v>3.3029999999999997E-2</v>
      </c>
      <c r="C86" s="19">
        <v>2.768E-2</v>
      </c>
      <c r="D86" s="19">
        <v>2.2939999999999999E-2</v>
      </c>
      <c r="E86" s="19">
        <v>2.138E-2</v>
      </c>
      <c r="F86" s="19">
        <v>2.2780000000000002E-2</v>
      </c>
      <c r="G86" s="19">
        <v>2.2929999999999999E-2</v>
      </c>
      <c r="H86" s="1"/>
      <c r="I86" s="1"/>
      <c r="J86" s="5" t="s">
        <v>92</v>
      </c>
      <c r="K86" s="27">
        <v>2.818E-2</v>
      </c>
      <c r="L86" s="27">
        <v>1.274E-2</v>
      </c>
      <c r="M86" s="27">
        <v>1.2359999999999999E-2</v>
      </c>
      <c r="N86" s="27">
        <v>1.1610000000000001E-2</v>
      </c>
      <c r="O86" s="1"/>
      <c r="P86" s="1">
        <f t="shared" si="20"/>
        <v>3.90887573964497E-4</v>
      </c>
      <c r="Q86" s="1">
        <f t="shared" si="21"/>
        <v>2.8606862339809839E-4</v>
      </c>
      <c r="R86" s="1">
        <f t="shared" si="22"/>
        <v>3.1253405994550402E-4</v>
      </c>
      <c r="S86" s="1">
        <f t="shared" si="23"/>
        <v>2.7551546391752581E-4</v>
      </c>
      <c r="T86" s="1">
        <f t="shared" si="24"/>
        <v>2.5769230769230768E-4</v>
      </c>
      <c r="U86" s="1">
        <f t="shared" si="25"/>
        <v>2.8591022443890274E-4</v>
      </c>
      <c r="V86" s="1"/>
      <c r="W86" s="1"/>
      <c r="X86" s="1"/>
      <c r="Y86" s="1">
        <f t="shared" si="26"/>
        <v>5.133800551149159E-6</v>
      </c>
      <c r="Z86" s="1">
        <f t="shared" si="27"/>
        <v>5.2012476981472434E-6</v>
      </c>
      <c r="AA86" s="1">
        <f t="shared" si="28"/>
        <v>5.9757946452295226E-6</v>
      </c>
      <c r="AB86" s="1">
        <f t="shared" si="29"/>
        <v>3.6540512455905276E-6</v>
      </c>
    </row>
    <row r="87" spans="1:28" x14ac:dyDescent="0.15">
      <c r="A87" s="6" t="s">
        <v>94</v>
      </c>
      <c r="B87" s="19">
        <v>2.4599999999999999E-3</v>
      </c>
      <c r="C87" s="19">
        <v>2.5300000000000001E-3</v>
      </c>
      <c r="D87" s="19">
        <v>1.99E-3</v>
      </c>
      <c r="E87" s="19">
        <v>1.66E-3</v>
      </c>
      <c r="F87" s="19">
        <v>1.6000000000000001E-3</v>
      </c>
      <c r="G87" s="19">
        <v>1.57E-3</v>
      </c>
      <c r="H87" s="1"/>
      <c r="I87" s="1"/>
      <c r="J87" s="6" t="s">
        <v>94</v>
      </c>
      <c r="K87" s="27">
        <v>1.8699999999999999E-3</v>
      </c>
      <c r="L87" s="27">
        <v>1.7700000000000001E-3</v>
      </c>
      <c r="M87" s="27">
        <v>1.73E-3</v>
      </c>
      <c r="N87" s="27">
        <v>1.2099999999999999E-3</v>
      </c>
      <c r="O87" s="1"/>
      <c r="P87" s="1">
        <f t="shared" si="20"/>
        <v>2.911242603550296E-5</v>
      </c>
      <c r="Q87" s="1">
        <f t="shared" si="21"/>
        <v>2.6147168251343531E-5</v>
      </c>
      <c r="R87" s="1">
        <f t="shared" si="22"/>
        <v>2.7111716621253405E-5</v>
      </c>
      <c r="S87" s="1">
        <f t="shared" si="23"/>
        <v>2.1391752577319591E-5</v>
      </c>
      <c r="T87" s="1">
        <f t="shared" si="24"/>
        <v>1.8099547511312218E-5</v>
      </c>
      <c r="U87" s="1">
        <f t="shared" si="25"/>
        <v>1.9576059850374064E-5</v>
      </c>
      <c r="V87" s="1"/>
      <c r="W87" s="1"/>
      <c r="X87" s="1"/>
      <c r="Y87" s="1">
        <f t="shared" si="26"/>
        <v>3.8235390117550512E-7</v>
      </c>
      <c r="Z87" s="1">
        <f t="shared" si="27"/>
        <v>4.7540305911533694E-7</v>
      </c>
      <c r="AA87" s="1">
        <f t="shared" si="28"/>
        <v>5.1838846312148004E-7</v>
      </c>
      <c r="AB87" s="1">
        <f t="shared" si="29"/>
        <v>2.8371024638354894E-7</v>
      </c>
    </row>
    <row r="88" spans="1:28" x14ac:dyDescent="0.15">
      <c r="A88" s="5" t="s">
        <v>95</v>
      </c>
      <c r="B88" s="19">
        <v>5.5300000000000002E-2</v>
      </c>
      <c r="C88" s="19">
        <v>4.8090000000000001E-2</v>
      </c>
      <c r="D88" s="19">
        <v>3.6990000000000002E-2</v>
      </c>
      <c r="E88" s="19">
        <v>3.1879999999999999E-2</v>
      </c>
      <c r="F88" s="19">
        <v>3.1230000000000001E-2</v>
      </c>
      <c r="G88" s="19">
        <v>2.7689999999999999E-2</v>
      </c>
      <c r="H88" s="1"/>
      <c r="I88" s="1"/>
      <c r="J88" s="5" t="s">
        <v>95</v>
      </c>
      <c r="K88" s="27">
        <v>6.0650000000000003E-2</v>
      </c>
      <c r="L88" s="27">
        <v>2.5229999999999999E-2</v>
      </c>
      <c r="M88" s="27">
        <v>2.036E-2</v>
      </c>
      <c r="N88" s="27">
        <v>1.7430000000000001E-2</v>
      </c>
      <c r="O88" s="1"/>
      <c r="P88" s="1">
        <f t="shared" si="20"/>
        <v>6.5443786982248521E-4</v>
      </c>
      <c r="Q88" s="1">
        <f t="shared" si="21"/>
        <v>4.9700289375775115E-4</v>
      </c>
      <c r="R88" s="1">
        <f t="shared" si="22"/>
        <v>5.0395095367847405E-4</v>
      </c>
      <c r="S88" s="1">
        <f t="shared" si="23"/>
        <v>4.1082474226804126E-4</v>
      </c>
      <c r="T88" s="1">
        <f t="shared" si="24"/>
        <v>3.5328054298642533E-4</v>
      </c>
      <c r="U88" s="1">
        <f t="shared" si="25"/>
        <v>3.4526184538653364E-4</v>
      </c>
      <c r="V88" s="1"/>
      <c r="W88" s="1"/>
      <c r="X88" s="1"/>
      <c r="Y88" s="1">
        <f t="shared" si="26"/>
        <v>8.5951913556932655E-6</v>
      </c>
      <c r="Z88" s="1">
        <f t="shared" si="27"/>
        <v>9.0364162501409309E-6</v>
      </c>
      <c r="AA88" s="1">
        <f t="shared" si="28"/>
        <v>9.6357734928962542E-6</v>
      </c>
      <c r="AB88" s="1">
        <f t="shared" si="29"/>
        <v>5.4486040088599629E-6</v>
      </c>
    </row>
    <row r="89" spans="1:28" x14ac:dyDescent="0.15">
      <c r="A89" s="5" t="s">
        <v>96</v>
      </c>
      <c r="B89" s="19">
        <v>0.16014</v>
      </c>
      <c r="C89" s="19">
        <v>0.14527999999999999</v>
      </c>
      <c r="D89" s="19">
        <v>0.11867</v>
      </c>
      <c r="E89" s="19">
        <v>9.5210000000000003E-2</v>
      </c>
      <c r="F89" s="19">
        <v>8.7669999999999998E-2</v>
      </c>
      <c r="G89" s="19">
        <v>7.1349999999999997E-2</v>
      </c>
      <c r="H89" s="1"/>
      <c r="I89" s="1"/>
      <c r="J89" s="5" t="s">
        <v>96</v>
      </c>
      <c r="K89" s="27">
        <v>0.15634999999999999</v>
      </c>
      <c r="L89" s="27">
        <v>6.6689999999999999E-2</v>
      </c>
      <c r="M89" s="27">
        <v>5.919E-2</v>
      </c>
      <c r="N89" s="27">
        <v>4.02E-2</v>
      </c>
      <c r="O89" s="1"/>
      <c r="P89" s="1">
        <f t="shared" si="20"/>
        <v>1.8951479289940829E-3</v>
      </c>
      <c r="Q89" s="1">
        <f t="shared" si="21"/>
        <v>1.5014468788755683E-3</v>
      </c>
      <c r="R89" s="1">
        <f t="shared" si="22"/>
        <v>1.6167574931880107E-3</v>
      </c>
      <c r="S89" s="1">
        <f t="shared" si="23"/>
        <v>1.2269329896907218E-3</v>
      </c>
      <c r="T89" s="1">
        <f t="shared" si="24"/>
        <v>9.9174208144796371E-4</v>
      </c>
      <c r="U89" s="1">
        <f t="shared" si="25"/>
        <v>8.8965087281795503E-4</v>
      </c>
      <c r="V89" s="1"/>
      <c r="W89" s="1"/>
      <c r="X89" s="1"/>
      <c r="Y89" s="1">
        <f t="shared" si="26"/>
        <v>2.4890306396034711E-5</v>
      </c>
      <c r="Z89" s="1">
        <f t="shared" si="27"/>
        <v>2.729903416137397E-5</v>
      </c>
      <c r="AA89" s="1">
        <f t="shared" si="28"/>
        <v>3.0913145185239211E-5</v>
      </c>
      <c r="AB89" s="1">
        <f t="shared" si="29"/>
        <v>1.6272320818179334E-5</v>
      </c>
    </row>
    <row r="90" spans="1:28" x14ac:dyDescent="0.15">
      <c r="A90" s="5" t="s">
        <v>97</v>
      </c>
      <c r="B90" s="19">
        <v>7.3679999999999995E-2</v>
      </c>
      <c r="C90" s="19">
        <v>6.794E-2</v>
      </c>
      <c r="D90" s="19">
        <v>5.2330000000000002E-2</v>
      </c>
      <c r="E90" s="19">
        <v>4.1640000000000003E-2</v>
      </c>
      <c r="F90" s="19">
        <v>4.011E-2</v>
      </c>
      <c r="G90" s="19">
        <v>3.6319999999999998E-2</v>
      </c>
      <c r="H90" s="1"/>
      <c r="I90" s="1"/>
      <c r="J90" s="5" t="s">
        <v>97</v>
      </c>
      <c r="K90" s="27">
        <v>7.2489999999999999E-2</v>
      </c>
      <c r="L90" s="27">
        <v>3.0190000000000002E-2</v>
      </c>
      <c r="M90" s="27">
        <v>2.75E-2</v>
      </c>
      <c r="N90" s="27">
        <v>1.848E-2</v>
      </c>
      <c r="O90" s="1"/>
      <c r="P90" s="1">
        <f t="shared" si="20"/>
        <v>8.7195266272189348E-4</v>
      </c>
      <c r="Q90" s="1">
        <f t="shared" si="21"/>
        <v>7.0214964861513014E-4</v>
      </c>
      <c r="R90" s="1">
        <f t="shared" si="22"/>
        <v>7.129427792915531E-4</v>
      </c>
      <c r="S90" s="1">
        <f t="shared" si="23"/>
        <v>5.3659793814433E-4</v>
      </c>
      <c r="T90" s="1">
        <f t="shared" si="24"/>
        <v>4.5373303167420812E-4</v>
      </c>
      <c r="U90" s="1">
        <f t="shared" si="25"/>
        <v>4.5286783042394009E-4</v>
      </c>
      <c r="V90" s="1"/>
      <c r="W90" s="1"/>
      <c r="X90" s="1"/>
      <c r="Y90" s="1">
        <f t="shared" si="26"/>
        <v>1.1451965625451714E-5</v>
      </c>
      <c r="Z90" s="1">
        <f t="shared" si="27"/>
        <v>1.2766357247547821E-5</v>
      </c>
      <c r="AA90" s="1">
        <f t="shared" si="28"/>
        <v>1.363179310308897E-5</v>
      </c>
      <c r="AB90" s="1">
        <f t="shared" si="29"/>
        <v>7.116683529765649E-6</v>
      </c>
    </row>
    <row r="91" spans="1:28" x14ac:dyDescent="0.15">
      <c r="A91" s="3" t="s">
        <v>98</v>
      </c>
      <c r="B91" s="19">
        <v>5.9580000000000001E-2</v>
      </c>
      <c r="C91" s="19">
        <v>7.7740000000000004E-2</v>
      </c>
      <c r="D91" s="19">
        <v>5.475E-2</v>
      </c>
      <c r="E91" s="19">
        <v>5.7869999999999998E-2</v>
      </c>
      <c r="F91" s="19">
        <v>5.8700000000000002E-2</v>
      </c>
      <c r="G91" s="19">
        <v>4.8219999999999999E-2</v>
      </c>
      <c r="H91" s="1"/>
      <c r="I91" s="1"/>
      <c r="J91" s="3" t="s">
        <v>98</v>
      </c>
      <c r="K91" s="27">
        <v>9.2450000000000004E-2</v>
      </c>
      <c r="L91" s="27">
        <v>5.1090000000000003E-2</v>
      </c>
      <c r="M91" s="27">
        <v>3.9649999999999998E-2</v>
      </c>
      <c r="N91" s="27">
        <v>4.0599999999999997E-2</v>
      </c>
      <c r="O91" s="1"/>
      <c r="P91" s="1">
        <f t="shared" si="20"/>
        <v>7.0508875739644968E-4</v>
      </c>
      <c r="Q91" s="1">
        <f t="shared" si="21"/>
        <v>8.0343116990491941E-4</v>
      </c>
      <c r="R91" s="1">
        <f t="shared" si="22"/>
        <v>7.4591280653950949E-4</v>
      </c>
      <c r="S91" s="1">
        <f t="shared" si="23"/>
        <v>7.4574742268041243E-4</v>
      </c>
      <c r="T91" s="1">
        <f t="shared" si="24"/>
        <v>6.6402714932126692E-4</v>
      </c>
      <c r="U91" s="1">
        <f t="shared" si="25"/>
        <v>6.0124688279301745E-4</v>
      </c>
      <c r="V91" s="1"/>
      <c r="W91" s="1"/>
      <c r="X91" s="1"/>
      <c r="Y91" s="1">
        <f t="shared" si="26"/>
        <v>9.2604249723725995E-6</v>
      </c>
      <c r="Z91" s="1">
        <f t="shared" si="27"/>
        <v>1.4607839452816716E-5</v>
      </c>
      <c r="AA91" s="1">
        <f t="shared" si="28"/>
        <v>1.4262195153719111E-5</v>
      </c>
      <c r="AB91" s="1">
        <f t="shared" si="29"/>
        <v>9.8905493724192622E-6</v>
      </c>
    </row>
    <row r="92" spans="1:28" x14ac:dyDescent="0.15">
      <c r="A92" s="5" t="s">
        <v>99</v>
      </c>
      <c r="B92" s="19">
        <v>5.9580000000000001E-2</v>
      </c>
      <c r="C92" s="19">
        <v>5.5500000000000001E-2</v>
      </c>
      <c r="D92" s="19">
        <v>4.6129999999999997E-2</v>
      </c>
      <c r="E92" s="19">
        <v>3.6569999999999998E-2</v>
      </c>
      <c r="F92" s="19">
        <v>3.2840000000000001E-2</v>
      </c>
      <c r="G92" s="19">
        <v>2.631E-2</v>
      </c>
      <c r="H92" s="1"/>
      <c r="I92" s="1"/>
      <c r="J92" s="5" t="s">
        <v>99</v>
      </c>
      <c r="K92" s="27">
        <v>5.0930000000000003E-2</v>
      </c>
      <c r="L92" s="27">
        <v>2.2249999999999999E-2</v>
      </c>
      <c r="M92" s="27">
        <v>2.3189999999999999E-2</v>
      </c>
      <c r="N92" s="27">
        <v>1.3639999999999999E-2</v>
      </c>
      <c r="O92" s="1"/>
      <c r="P92" s="1">
        <f t="shared" si="20"/>
        <v>7.0508875739644968E-4</v>
      </c>
      <c r="Q92" s="1">
        <f t="shared" si="21"/>
        <v>5.7358412567176512E-4</v>
      </c>
      <c r="R92" s="1">
        <f t="shared" si="22"/>
        <v>6.2847411444141681E-4</v>
      </c>
      <c r="S92" s="1">
        <f t="shared" si="23"/>
        <v>4.7126288659793815E-4</v>
      </c>
      <c r="T92" s="1">
        <f t="shared" si="24"/>
        <v>3.7149321266968327E-4</v>
      </c>
      <c r="U92" s="1">
        <f t="shared" si="25"/>
        <v>3.2805486284289277E-4</v>
      </c>
      <c r="V92" s="1"/>
      <c r="W92" s="1"/>
      <c r="X92" s="1"/>
      <c r="Y92" s="1">
        <f t="shared" si="26"/>
        <v>9.2604249723725995E-6</v>
      </c>
      <c r="Z92" s="1">
        <f t="shared" si="27"/>
        <v>1.0428802284941183E-5</v>
      </c>
      <c r="AA92" s="1">
        <f t="shared" si="28"/>
        <v>1.2016713469243151E-5</v>
      </c>
      <c r="AB92" s="1">
        <f t="shared" si="29"/>
        <v>6.2501709097869776E-6</v>
      </c>
    </row>
    <row r="93" spans="1:28" x14ac:dyDescent="0.15">
      <c r="A93" s="5" t="s">
        <v>100</v>
      </c>
      <c r="B93" s="19">
        <v>7.4819999999999998E-2</v>
      </c>
      <c r="C93" s="19">
        <v>6.1310000000000003E-2</v>
      </c>
      <c r="D93" s="19">
        <v>5.0310000000000001E-2</v>
      </c>
      <c r="E93" s="19">
        <v>4.1849999999999998E-2</v>
      </c>
      <c r="F93" s="19">
        <v>3.925E-2</v>
      </c>
      <c r="G93" s="19">
        <v>3.5319999999999997E-2</v>
      </c>
      <c r="H93" s="1"/>
      <c r="I93" s="1"/>
      <c r="J93" s="5" t="s">
        <v>100</v>
      </c>
      <c r="K93" s="27">
        <v>6.8769999999999998E-2</v>
      </c>
      <c r="L93" s="27">
        <v>3.0700000000000002E-2</v>
      </c>
      <c r="M93" s="27">
        <v>2.7550000000000002E-2</v>
      </c>
      <c r="N93" s="27">
        <v>1.865E-2</v>
      </c>
      <c r="O93" s="1"/>
      <c r="P93" s="1">
        <f t="shared" si="20"/>
        <v>8.8544378698224855E-4</v>
      </c>
      <c r="Q93" s="1">
        <f t="shared" si="21"/>
        <v>6.3362959900785452E-4</v>
      </c>
      <c r="R93" s="1">
        <f t="shared" si="22"/>
        <v>6.8542234332425063E-4</v>
      </c>
      <c r="S93" s="1">
        <f t="shared" si="23"/>
        <v>5.3930412371134022E-4</v>
      </c>
      <c r="T93" s="1">
        <f t="shared" si="24"/>
        <v>4.4400452488687779E-4</v>
      </c>
      <c r="U93" s="1">
        <f t="shared" si="25"/>
        <v>4.4039900249376551E-4</v>
      </c>
      <c r="V93" s="1"/>
      <c r="W93" s="1"/>
      <c r="X93" s="1"/>
      <c r="Y93" s="1">
        <f t="shared" si="26"/>
        <v>1.1629154018679387E-5</v>
      </c>
      <c r="Z93" s="1">
        <f t="shared" si="27"/>
        <v>1.1520538163779173E-5</v>
      </c>
      <c r="AA93" s="1">
        <f t="shared" si="28"/>
        <v>1.3105589738513397E-5</v>
      </c>
      <c r="AB93" s="1">
        <f t="shared" si="29"/>
        <v>7.1525745850310365E-6</v>
      </c>
    </row>
    <row r="94" spans="1:28" x14ac:dyDescent="0.15">
      <c r="A94" s="5" t="s">
        <v>101</v>
      </c>
      <c r="B94" s="19">
        <v>0.33309</v>
      </c>
      <c r="C94" s="19">
        <v>0.39684999999999998</v>
      </c>
      <c r="D94" s="19">
        <v>0.34906999999999999</v>
      </c>
      <c r="E94" s="19">
        <v>0.27872999999999998</v>
      </c>
      <c r="F94" s="19">
        <v>0.25368000000000002</v>
      </c>
      <c r="G94" s="19">
        <v>0.18534</v>
      </c>
      <c r="H94" s="1"/>
      <c r="I94" s="1"/>
      <c r="J94" s="5" t="s">
        <v>101</v>
      </c>
      <c r="K94" s="27">
        <v>0.43260999999999999</v>
      </c>
      <c r="L94" s="27">
        <v>0.18665000000000001</v>
      </c>
      <c r="M94" s="27">
        <v>0.18820999999999999</v>
      </c>
      <c r="N94" s="27">
        <v>0.11133999999999999</v>
      </c>
      <c r="O94" s="1"/>
      <c r="P94" s="1">
        <f t="shared" si="20"/>
        <v>3.9418934911242603E-3</v>
      </c>
      <c r="Q94" s="1">
        <f t="shared" si="21"/>
        <v>4.1013848697809005E-3</v>
      </c>
      <c r="R94" s="1">
        <f t="shared" si="22"/>
        <v>4.7557220708446864E-3</v>
      </c>
      <c r="S94" s="1">
        <f t="shared" si="23"/>
        <v>3.591881443298969E-3</v>
      </c>
      <c r="T94" s="1">
        <f t="shared" si="24"/>
        <v>2.869683257918552E-3</v>
      </c>
      <c r="U94" s="1">
        <f t="shared" si="25"/>
        <v>2.3109725685785537E-3</v>
      </c>
      <c r="V94" s="1"/>
      <c r="W94" s="1"/>
      <c r="X94" s="1"/>
      <c r="Y94" s="1">
        <f t="shared" si="26"/>
        <v>5.1771650789654062E-5</v>
      </c>
      <c r="Z94" s="1">
        <f t="shared" si="27"/>
        <v>7.457063399601637E-5</v>
      </c>
      <c r="AA94" s="1">
        <f t="shared" si="28"/>
        <v>9.0931588352670878E-5</v>
      </c>
      <c r="AB94" s="1">
        <f t="shared" si="29"/>
        <v>4.7637684924389508E-5</v>
      </c>
    </row>
    <row r="95" spans="1:28" x14ac:dyDescent="0.15">
      <c r="A95" s="6" t="s">
        <v>102</v>
      </c>
      <c r="B95" s="19">
        <v>1.5299999999999999E-3</v>
      </c>
      <c r="C95" s="19">
        <v>1.6900000000000001E-3</v>
      </c>
      <c r="D95" s="19">
        <v>7.2000000000000005E-4</v>
      </c>
      <c r="E95" s="19">
        <v>1.08E-3</v>
      </c>
      <c r="F95" s="19">
        <v>1.1299999999999999E-3</v>
      </c>
      <c r="G95" s="19">
        <v>1.39E-3</v>
      </c>
      <c r="H95" s="1"/>
      <c r="I95" s="1"/>
      <c r="J95" s="6" t="s">
        <v>102</v>
      </c>
      <c r="K95" s="27">
        <v>1.5499999999999999E-3</v>
      </c>
      <c r="L95" s="27">
        <v>1.5399999999999999E-3</v>
      </c>
      <c r="M95" s="27">
        <v>1.2899999999999999E-3</v>
      </c>
      <c r="N95" s="27">
        <v>3.2000000000000003E-4</v>
      </c>
      <c r="O95" s="1"/>
      <c r="P95" s="1">
        <f t="shared" si="20"/>
        <v>1.8106508875739645E-5</v>
      </c>
      <c r="Q95" s="1">
        <f t="shared" si="21"/>
        <v>1.7465894997933031E-5</v>
      </c>
      <c r="R95" s="1">
        <f t="shared" si="22"/>
        <v>9.8092643051771119E-6</v>
      </c>
      <c r="S95" s="1">
        <f t="shared" si="23"/>
        <v>1.3917525773195878E-5</v>
      </c>
      <c r="T95" s="1">
        <f t="shared" si="24"/>
        <v>1.2782805429864251E-5</v>
      </c>
      <c r="U95" s="1">
        <f t="shared" si="25"/>
        <v>1.7331670822942642E-5</v>
      </c>
      <c r="V95" s="1"/>
      <c r="W95" s="1"/>
      <c r="X95" s="1"/>
      <c r="Y95" s="1">
        <f t="shared" si="26"/>
        <v>2.3780547512135074E-7</v>
      </c>
      <c r="Z95" s="1">
        <f t="shared" si="27"/>
        <v>3.1756172723514599E-7</v>
      </c>
      <c r="AA95" s="1">
        <f t="shared" si="28"/>
        <v>1.8755763489822395E-7</v>
      </c>
      <c r="AB95" s="1">
        <f t="shared" si="29"/>
        <v>1.8458256993628484E-7</v>
      </c>
    </row>
    <row r="96" spans="1:28" x14ac:dyDescent="0.15">
      <c r="A96" s="6" t="s">
        <v>103</v>
      </c>
      <c r="B96" s="19">
        <v>3.712E-2</v>
      </c>
      <c r="C96" s="19">
        <v>6.7030000000000006E-2</v>
      </c>
      <c r="D96" s="19">
        <v>7.6939999999999995E-2</v>
      </c>
      <c r="E96" s="19">
        <v>4.6609999999999999E-2</v>
      </c>
      <c r="F96" s="19">
        <v>4.1599999999999998E-2</v>
      </c>
      <c r="G96" s="19">
        <v>1.958E-2</v>
      </c>
      <c r="H96" s="1"/>
      <c r="I96" s="1"/>
      <c r="J96" s="6" t="s">
        <v>103</v>
      </c>
      <c r="K96" s="27">
        <v>6.6680000000000003E-2</v>
      </c>
      <c r="L96" s="27">
        <v>2.9229999999999999E-2</v>
      </c>
      <c r="M96" s="27">
        <v>3.9059999999999997E-2</v>
      </c>
      <c r="N96" s="27">
        <v>1.8350000000000002E-2</v>
      </c>
      <c r="O96" s="1"/>
      <c r="P96" s="1">
        <f t="shared" si="20"/>
        <v>4.3928994082840237E-4</v>
      </c>
      <c r="Q96" s="1">
        <f t="shared" si="21"/>
        <v>6.9274493592393549E-4</v>
      </c>
      <c r="R96" s="1">
        <f t="shared" si="22"/>
        <v>1.0482288828337874E-3</v>
      </c>
      <c r="S96" s="1">
        <f t="shared" si="23"/>
        <v>6.0064432989690721E-4</v>
      </c>
      <c r="T96" s="1">
        <f t="shared" si="24"/>
        <v>4.7058823529411761E-4</v>
      </c>
      <c r="U96" s="1">
        <f t="shared" si="25"/>
        <v>2.4413965087281795E-4</v>
      </c>
      <c r="V96" s="1"/>
      <c r="W96" s="1"/>
      <c r="X96" s="1"/>
      <c r="Y96" s="1">
        <f t="shared" si="26"/>
        <v>5.7695027689572153E-6</v>
      </c>
      <c r="Z96" s="1">
        <f t="shared" si="27"/>
        <v>1.2595362471344281E-5</v>
      </c>
      <c r="AA96" s="1">
        <f t="shared" si="28"/>
        <v>2.0042617262596317E-5</v>
      </c>
      <c r="AB96" s="1">
        <f t="shared" si="29"/>
        <v>7.9661051710465149E-6</v>
      </c>
    </row>
    <row r="97" spans="1:28" x14ac:dyDescent="0.15">
      <c r="A97" s="5" t="s">
        <v>104</v>
      </c>
      <c r="B97" s="19">
        <v>5.117E-2</v>
      </c>
      <c r="C97" s="19">
        <v>5.5410000000000001E-2</v>
      </c>
      <c r="D97" s="19">
        <v>5.1119999999999999E-2</v>
      </c>
      <c r="E97" s="19">
        <v>4.3279999999999999E-2</v>
      </c>
      <c r="F97" s="19">
        <v>3.993E-2</v>
      </c>
      <c r="G97" s="19">
        <v>3.2160000000000001E-2</v>
      </c>
      <c r="H97" s="1"/>
      <c r="I97" s="1"/>
      <c r="J97" s="5" t="s">
        <v>104</v>
      </c>
      <c r="K97" s="27">
        <v>6.1539999999999997E-2</v>
      </c>
      <c r="L97" s="27">
        <v>2.93E-2</v>
      </c>
      <c r="M97" s="27">
        <v>2.9399999999999999E-2</v>
      </c>
      <c r="N97" s="27">
        <v>1.9040000000000001E-2</v>
      </c>
      <c r="O97" s="1"/>
      <c r="P97" s="1">
        <f t="shared" ref="P97:P106" si="30">B97/84.5</f>
        <v>6.0556213017751485E-4</v>
      </c>
      <c r="Q97" s="1">
        <f t="shared" ref="Q97:Q106" si="31">C97/96.76</f>
        <v>5.7265398925175691E-4</v>
      </c>
      <c r="R97" s="1">
        <f t="shared" ref="R97:R106" si="32">D97/73.4</f>
        <v>6.9645776566757485E-4</v>
      </c>
      <c r="S97" s="1">
        <f t="shared" ref="S97:S106" si="33">E97/77.6</f>
        <v>5.5773195876288658E-4</v>
      </c>
      <c r="T97" s="1">
        <f t="shared" ref="T97:T106" si="34">F97/88.4</f>
        <v>4.5169683257918552E-4</v>
      </c>
      <c r="U97" s="1">
        <f t="shared" ref="U97:U106" si="35">G97/80.2</f>
        <v>4.0099750623441398E-4</v>
      </c>
      <c r="V97" s="1"/>
      <c r="W97" s="1"/>
      <c r="X97" s="1"/>
      <c r="Y97" s="1">
        <f t="shared" ref="Y97:Y106" si="36">P97/76.14</f>
        <v>7.9532720012807314E-6</v>
      </c>
      <c r="Z97" s="1">
        <f t="shared" ref="Z97:Z106" si="37">Q97/55</f>
        <v>1.0411890713668308E-5</v>
      </c>
      <c r="AA97" s="1">
        <f t="shared" ref="AA97:AA106" si="38">R97/52.3</f>
        <v>1.3316592077773898E-5</v>
      </c>
      <c r="AB97" s="1">
        <f t="shared" ref="AB97:AB106" si="39">S97/75.4</f>
        <v>7.3969755804096357E-6</v>
      </c>
    </row>
    <row r="98" spans="1:28" x14ac:dyDescent="0.15">
      <c r="A98" s="6" t="s">
        <v>105</v>
      </c>
      <c r="B98" s="19">
        <v>7.8200000000000006E-3</v>
      </c>
      <c r="C98" s="19">
        <v>4.13E-3</v>
      </c>
      <c r="D98" s="19">
        <v>5.6800000000000002E-3</v>
      </c>
      <c r="E98" s="19">
        <v>5.5999999999999999E-3</v>
      </c>
      <c r="F98" s="19">
        <v>5.7400000000000003E-3</v>
      </c>
      <c r="G98" s="19">
        <v>3.5300000000000002E-3</v>
      </c>
      <c r="H98" s="1"/>
      <c r="I98" s="1"/>
      <c r="J98" s="6" t="s">
        <v>105</v>
      </c>
      <c r="K98" s="27">
        <v>8.8699999999999994E-3</v>
      </c>
      <c r="L98" s="27">
        <v>4.9899999999999996E-3</v>
      </c>
      <c r="M98" s="27">
        <v>2.14E-3</v>
      </c>
      <c r="N98" s="27">
        <v>2.3700000000000001E-3</v>
      </c>
      <c r="O98" s="1"/>
      <c r="P98" s="1">
        <f t="shared" si="30"/>
        <v>9.2544378698224865E-5</v>
      </c>
      <c r="Q98" s="1">
        <f t="shared" si="31"/>
        <v>4.268292682926829E-5</v>
      </c>
      <c r="R98" s="1">
        <f t="shared" si="32"/>
        <v>7.7384196185286105E-5</v>
      </c>
      <c r="S98" s="1">
        <f t="shared" si="33"/>
        <v>7.216494845360825E-5</v>
      </c>
      <c r="T98" s="1">
        <f t="shared" si="34"/>
        <v>6.4932126696832585E-5</v>
      </c>
      <c r="U98" s="1">
        <f t="shared" si="35"/>
        <v>4.401496259351621E-5</v>
      </c>
      <c r="V98" s="1"/>
      <c r="W98" s="1"/>
      <c r="X98" s="1"/>
      <c r="Y98" s="1">
        <f t="shared" si="36"/>
        <v>1.2154502061757928E-6</v>
      </c>
      <c r="Z98" s="1">
        <f t="shared" si="37"/>
        <v>7.7605321507760524E-7</v>
      </c>
      <c r="AA98" s="1">
        <f t="shared" si="38"/>
        <v>1.4796213419748778E-6</v>
      </c>
      <c r="AB98" s="1">
        <f t="shared" si="39"/>
        <v>9.5709480707703238E-7</v>
      </c>
    </row>
    <row r="99" spans="1:28" x14ac:dyDescent="0.15">
      <c r="A99" s="5" t="s">
        <v>106</v>
      </c>
      <c r="B99" s="19">
        <v>1.1270000000000001E-2</v>
      </c>
      <c r="C99" s="19">
        <v>1.434E-2</v>
      </c>
      <c r="D99" s="19">
        <v>1.4030000000000001E-2</v>
      </c>
      <c r="E99" s="19">
        <v>1.0970000000000001E-2</v>
      </c>
      <c r="F99" s="19">
        <v>1.1650000000000001E-2</v>
      </c>
      <c r="G99" s="19">
        <v>7.9000000000000008E-3</v>
      </c>
      <c r="H99" s="1"/>
      <c r="I99" s="1"/>
      <c r="J99" s="5" t="s">
        <v>106</v>
      </c>
      <c r="K99" s="27">
        <v>2.248E-2</v>
      </c>
      <c r="L99" s="27">
        <v>1.1339999999999999E-2</v>
      </c>
      <c r="M99" s="27">
        <v>8.1399999999999997E-3</v>
      </c>
      <c r="N99" s="27">
        <v>6.0600000000000003E-3</v>
      </c>
      <c r="O99" s="1"/>
      <c r="P99" s="1">
        <f t="shared" si="30"/>
        <v>1.3337278106508876E-4</v>
      </c>
      <c r="Q99" s="1">
        <f t="shared" si="31"/>
        <v>1.4820173625465068E-4</v>
      </c>
      <c r="R99" s="1">
        <f t="shared" si="32"/>
        <v>1.9114441416893732E-4</v>
      </c>
      <c r="S99" s="1">
        <f t="shared" si="33"/>
        <v>1.4136597938144331E-4</v>
      </c>
      <c r="T99" s="1">
        <f t="shared" si="34"/>
        <v>1.3178733031674208E-4</v>
      </c>
      <c r="U99" s="1">
        <f t="shared" si="35"/>
        <v>9.8503740648379055E-5</v>
      </c>
      <c r="V99" s="1"/>
      <c r="W99" s="1"/>
      <c r="X99" s="1"/>
      <c r="Y99" s="1">
        <f t="shared" si="36"/>
        <v>1.7516782383121718E-6</v>
      </c>
      <c r="Z99" s="1">
        <f t="shared" si="37"/>
        <v>2.6945770228118306E-6</v>
      </c>
      <c r="AA99" s="1">
        <f t="shared" si="38"/>
        <v>3.6547689133640026E-6</v>
      </c>
      <c r="AB99" s="1">
        <f t="shared" si="39"/>
        <v>1.8748803631491153E-6</v>
      </c>
    </row>
    <row r="100" spans="1:28" x14ac:dyDescent="0.15">
      <c r="A100" s="5" t="s">
        <v>107</v>
      </c>
      <c r="B100" s="19">
        <v>3.9440000000000003E-2</v>
      </c>
      <c r="C100" s="19">
        <v>4.2599999999999999E-2</v>
      </c>
      <c r="D100" s="19">
        <v>4.2320000000000003E-2</v>
      </c>
      <c r="E100" s="19">
        <v>3.5860000000000003E-2</v>
      </c>
      <c r="F100" s="19">
        <v>3.2419999999999997E-2</v>
      </c>
      <c r="G100" s="19">
        <v>2.6620000000000001E-2</v>
      </c>
      <c r="H100" s="1"/>
      <c r="I100" s="1"/>
      <c r="J100" s="5" t="s">
        <v>107</v>
      </c>
      <c r="K100" s="27">
        <v>5.4330000000000003E-2</v>
      </c>
      <c r="L100" s="27">
        <v>2.478E-2</v>
      </c>
      <c r="M100" s="27">
        <v>2.495E-2</v>
      </c>
      <c r="N100" s="27">
        <v>1.584E-2</v>
      </c>
      <c r="O100" s="1"/>
      <c r="P100" s="1">
        <f t="shared" si="30"/>
        <v>4.6674556213017755E-4</v>
      </c>
      <c r="Q100" s="1">
        <f t="shared" si="31"/>
        <v>4.4026457213724676E-4</v>
      </c>
      <c r="R100" s="1">
        <f t="shared" si="32"/>
        <v>5.76566757493188E-4</v>
      </c>
      <c r="S100" s="1">
        <f t="shared" si="33"/>
        <v>4.6211340206185576E-4</v>
      </c>
      <c r="T100" s="1">
        <f t="shared" si="34"/>
        <v>3.6674208144796375E-4</v>
      </c>
      <c r="U100" s="1">
        <f t="shared" si="35"/>
        <v>3.3192019950124688E-4</v>
      </c>
      <c r="V100" s="1"/>
      <c r="W100" s="1"/>
      <c r="X100" s="1"/>
      <c r="Y100" s="1">
        <f t="shared" si="36"/>
        <v>6.1300966920170417E-6</v>
      </c>
      <c r="Z100" s="1">
        <f t="shared" si="37"/>
        <v>8.0048104024953951E-6</v>
      </c>
      <c r="AA100" s="1">
        <f t="shared" si="38"/>
        <v>1.1024220984573385E-5</v>
      </c>
      <c r="AB100" s="1">
        <f t="shared" si="39"/>
        <v>6.1288249610325692E-6</v>
      </c>
    </row>
    <row r="101" spans="1:28" x14ac:dyDescent="0.15">
      <c r="A101" s="3" t="s">
        <v>108</v>
      </c>
      <c r="B101" s="19">
        <v>7.7920000000000003E-2</v>
      </c>
      <c r="C101" s="19">
        <v>6.5629999999999994E-2</v>
      </c>
      <c r="D101" s="19">
        <v>5.9659999999999998E-2</v>
      </c>
      <c r="E101" s="19">
        <v>8.3250000000000005E-2</v>
      </c>
      <c r="F101" s="19">
        <v>5.7889999999999997E-2</v>
      </c>
      <c r="G101" s="19">
        <v>4.854E-2</v>
      </c>
      <c r="H101" s="1"/>
      <c r="I101" s="1"/>
      <c r="J101" s="3" t="s">
        <v>108</v>
      </c>
      <c r="K101" s="27">
        <v>8.1040000000000001E-2</v>
      </c>
      <c r="L101" s="27">
        <v>6.6860000000000003E-2</v>
      </c>
      <c r="M101" s="27">
        <v>4.981E-2</v>
      </c>
      <c r="N101" s="27">
        <v>3.9530000000000003E-2</v>
      </c>
      <c r="O101" s="1"/>
      <c r="P101" s="1">
        <f t="shared" si="30"/>
        <v>9.2213017751479297E-4</v>
      </c>
      <c r="Q101" s="1">
        <f t="shared" si="31"/>
        <v>6.7827614716825123E-4</v>
      </c>
      <c r="R101" s="1">
        <f t="shared" si="32"/>
        <v>8.1280653950953667E-4</v>
      </c>
      <c r="S101" s="1">
        <f t="shared" si="33"/>
        <v>1.0728092783505157E-3</v>
      </c>
      <c r="T101" s="1">
        <f t="shared" si="34"/>
        <v>6.5486425339366511E-4</v>
      </c>
      <c r="U101" s="1">
        <f t="shared" si="35"/>
        <v>6.0523690773067328E-4</v>
      </c>
      <c r="V101" s="1"/>
      <c r="W101" s="1"/>
      <c r="X101" s="1"/>
      <c r="Y101" s="1">
        <f t="shared" si="36"/>
        <v>1.2110982105526569E-5</v>
      </c>
      <c r="Z101" s="1">
        <f t="shared" si="37"/>
        <v>1.2332293584877295E-5</v>
      </c>
      <c r="AA101" s="1">
        <f t="shared" si="38"/>
        <v>1.5541234025038944E-5</v>
      </c>
      <c r="AB101" s="1">
        <f t="shared" si="39"/>
        <v>1.4228239765921957E-5</v>
      </c>
    </row>
    <row r="102" spans="1:28" x14ac:dyDescent="0.15">
      <c r="A102" s="6" t="s">
        <v>109</v>
      </c>
      <c r="B102" s="19">
        <v>4.5500000000000002E-3</v>
      </c>
      <c r="C102" s="19">
        <v>3.2000000000000002E-3</v>
      </c>
      <c r="D102" s="19">
        <v>2.48E-3</v>
      </c>
      <c r="E102" s="19">
        <v>2.97E-3</v>
      </c>
      <c r="F102" s="19">
        <v>3.47E-3</v>
      </c>
      <c r="G102" s="19">
        <v>3.4299999999999999E-3</v>
      </c>
      <c r="H102" s="1"/>
      <c r="I102" s="1"/>
      <c r="J102" s="6" t="s">
        <v>109</v>
      </c>
      <c r="K102" s="27">
        <v>4.1999999999999997E-3</v>
      </c>
      <c r="L102" s="27">
        <v>3.65E-3</v>
      </c>
      <c r="M102" s="27">
        <v>2.9199999999999999E-3</v>
      </c>
      <c r="N102" s="27">
        <v>2.5500000000000002E-3</v>
      </c>
      <c r="O102" s="1"/>
      <c r="P102" s="1">
        <f t="shared" si="30"/>
        <v>5.3846153846153847E-5</v>
      </c>
      <c r="Q102" s="1">
        <f t="shared" si="31"/>
        <v>3.3071517155849525E-5</v>
      </c>
      <c r="R102" s="1">
        <f t="shared" si="32"/>
        <v>3.3787465940054491E-5</v>
      </c>
      <c r="S102" s="1">
        <f t="shared" si="33"/>
        <v>3.8273195876288663E-5</v>
      </c>
      <c r="T102" s="1">
        <f t="shared" si="34"/>
        <v>3.9253393665158372E-5</v>
      </c>
      <c r="U102" s="1">
        <f t="shared" si="35"/>
        <v>4.276807980049875E-5</v>
      </c>
      <c r="V102" s="1"/>
      <c r="W102" s="1"/>
      <c r="X102" s="1"/>
      <c r="Y102" s="1">
        <f t="shared" si="36"/>
        <v>7.071992887595725E-7</v>
      </c>
      <c r="Z102" s="1">
        <f t="shared" si="37"/>
        <v>6.0130031192453681E-7</v>
      </c>
      <c r="AA102" s="1">
        <f t="shared" si="38"/>
        <v>6.4603185353832678E-7</v>
      </c>
      <c r="AB102" s="1">
        <f t="shared" si="39"/>
        <v>5.0760206732478335E-7</v>
      </c>
    </row>
    <row r="103" spans="1:28" x14ac:dyDescent="0.15">
      <c r="A103" s="3" t="s">
        <v>110</v>
      </c>
      <c r="B103" s="19">
        <v>1.2781</v>
      </c>
      <c r="C103" s="19">
        <v>0.81896000000000002</v>
      </c>
      <c r="D103" s="19">
        <v>0.67356000000000005</v>
      </c>
      <c r="E103" s="19">
        <v>1.1307400000000001</v>
      </c>
      <c r="F103" s="19">
        <v>1.29756</v>
      </c>
      <c r="G103" s="19">
        <v>2.2812800000000002</v>
      </c>
      <c r="H103" s="1"/>
      <c r="I103" s="1"/>
      <c r="J103" s="3" t="s">
        <v>110</v>
      </c>
      <c r="K103" s="27">
        <v>0.86309999999999998</v>
      </c>
      <c r="L103" s="27">
        <v>1.8068200000000001</v>
      </c>
      <c r="M103" s="27">
        <v>0.59977999999999998</v>
      </c>
      <c r="N103" s="27">
        <v>1.10951</v>
      </c>
      <c r="O103" s="1"/>
      <c r="P103" s="1">
        <f t="shared" si="30"/>
        <v>1.5125443786982249E-2</v>
      </c>
      <c r="Q103" s="1">
        <f t="shared" si="31"/>
        <v>8.4638280281107894E-3</v>
      </c>
      <c r="R103" s="1">
        <f t="shared" si="32"/>
        <v>9.1765667574931886E-3</v>
      </c>
      <c r="S103" s="1">
        <f t="shared" si="33"/>
        <v>1.4571391752577321E-2</v>
      </c>
      <c r="T103" s="1">
        <f t="shared" si="34"/>
        <v>1.4678280542986425E-2</v>
      </c>
      <c r="U103" s="1">
        <f t="shared" si="35"/>
        <v>2.8444887780548631E-2</v>
      </c>
      <c r="V103" s="1"/>
      <c r="W103" s="1"/>
      <c r="X103" s="1"/>
      <c r="Y103" s="1">
        <f t="shared" si="36"/>
        <v>1.9865305735463945E-4</v>
      </c>
      <c r="Z103" s="1">
        <f t="shared" si="37"/>
        <v>1.5388778232928709E-4</v>
      </c>
      <c r="AA103" s="1">
        <f t="shared" si="38"/>
        <v>1.7546016744728852E-4</v>
      </c>
      <c r="AB103" s="1">
        <f t="shared" si="39"/>
        <v>1.9325453252755066E-4</v>
      </c>
    </row>
    <row r="104" spans="1:28" x14ac:dyDescent="0.15">
      <c r="A104" s="6" t="s">
        <v>111</v>
      </c>
      <c r="B104" s="19">
        <v>6.0899999999999999E-3</v>
      </c>
      <c r="C104" s="19">
        <v>4.3200000000000001E-3</v>
      </c>
      <c r="D104" s="19">
        <v>8.8900000000000003E-3</v>
      </c>
      <c r="E104" s="19">
        <v>7.7600000000000004E-3</v>
      </c>
      <c r="F104" s="19">
        <v>2.7200000000000002E-3</v>
      </c>
      <c r="G104" s="19">
        <v>5.6800000000000002E-3</v>
      </c>
      <c r="H104" s="1"/>
      <c r="I104" s="1"/>
      <c r="J104" s="6" t="s">
        <v>111</v>
      </c>
      <c r="K104" s="27">
        <v>7.7499999999999999E-3</v>
      </c>
      <c r="L104" s="27">
        <v>9.3399999999999993E-3</v>
      </c>
      <c r="M104" s="27">
        <v>1.209E-2</v>
      </c>
      <c r="N104" s="27">
        <v>6.3499999999999997E-3</v>
      </c>
      <c r="O104" s="1"/>
      <c r="P104" s="1">
        <f t="shared" si="30"/>
        <v>7.2071005917159769E-5</v>
      </c>
      <c r="Q104" s="1">
        <f t="shared" si="31"/>
        <v>4.4646548160396854E-5</v>
      </c>
      <c r="R104" s="1">
        <f t="shared" si="32"/>
        <v>1.2111716621253405E-4</v>
      </c>
      <c r="S104" s="1">
        <f t="shared" si="33"/>
        <v>1.0000000000000002E-4</v>
      </c>
      <c r="T104" s="1">
        <f t="shared" si="34"/>
        <v>3.0769230769230768E-5</v>
      </c>
      <c r="U104" s="1">
        <f t="shared" si="35"/>
        <v>7.082294264339152E-5</v>
      </c>
      <c r="V104" s="1"/>
      <c r="W104" s="1"/>
      <c r="X104" s="1"/>
      <c r="Y104" s="1">
        <f t="shared" si="36"/>
        <v>9.4655904803204322E-7</v>
      </c>
      <c r="Z104" s="1">
        <f t="shared" si="37"/>
        <v>8.1175542109812461E-7</v>
      </c>
      <c r="AA104" s="1">
        <f t="shared" si="38"/>
        <v>2.3158157975627928E-6</v>
      </c>
      <c r="AB104" s="1">
        <f t="shared" si="39"/>
        <v>1.3262599469496022E-6</v>
      </c>
    </row>
    <row r="105" spans="1:28" x14ac:dyDescent="0.15">
      <c r="A105" s="6" t="s">
        <v>112</v>
      </c>
      <c r="B105" s="19">
        <v>7.4799999999999997E-3</v>
      </c>
      <c r="C105" s="19">
        <v>5.7600000000000004E-3</v>
      </c>
      <c r="D105" s="19">
        <v>9.9699999999999997E-3</v>
      </c>
      <c r="E105" s="19">
        <v>6.4700000000000001E-3</v>
      </c>
      <c r="F105" s="19">
        <v>5.4200000000000003E-3</v>
      </c>
      <c r="G105" s="19">
        <v>3.7100000000000002E-3</v>
      </c>
      <c r="H105" s="1"/>
      <c r="I105" s="1"/>
      <c r="J105" s="6" t="s">
        <v>112</v>
      </c>
      <c r="K105" s="27">
        <v>6.62E-3</v>
      </c>
      <c r="L105" s="27">
        <v>4.15E-3</v>
      </c>
      <c r="M105" s="27">
        <v>3.4499999999999999E-3</v>
      </c>
      <c r="N105" s="27">
        <v>4.1200000000000004E-3</v>
      </c>
      <c r="O105" s="1"/>
      <c r="P105" s="1">
        <f t="shared" si="30"/>
        <v>8.8520710059171589E-5</v>
      </c>
      <c r="Q105" s="1">
        <f t="shared" si="31"/>
        <v>5.9528730880529143E-5</v>
      </c>
      <c r="R105" s="1">
        <f t="shared" si="32"/>
        <v>1.3583106267029972E-4</v>
      </c>
      <c r="S105" s="1">
        <f t="shared" si="33"/>
        <v>8.3376288659793818E-5</v>
      </c>
      <c r="T105" s="1">
        <f t="shared" si="34"/>
        <v>6.1312217194570135E-5</v>
      </c>
      <c r="U105" s="1">
        <f t="shared" si="35"/>
        <v>4.6259351620947635E-5</v>
      </c>
      <c r="V105" s="1"/>
      <c r="W105" s="1"/>
      <c r="X105" s="1"/>
      <c r="Y105" s="1">
        <f t="shared" si="36"/>
        <v>1.1626045450377145E-6</v>
      </c>
      <c r="Z105" s="1">
        <f t="shared" si="37"/>
        <v>1.0823405614641663E-6</v>
      </c>
      <c r="AA105" s="1">
        <f t="shared" si="38"/>
        <v>2.5971522499101286E-6</v>
      </c>
      <c r="AB105" s="1">
        <f t="shared" si="39"/>
        <v>1.1057863217479285E-6</v>
      </c>
    </row>
    <row r="106" spans="1:28" x14ac:dyDescent="0.15">
      <c r="A106" s="5" t="s">
        <v>113</v>
      </c>
      <c r="B106" s="19">
        <v>0.35842000000000002</v>
      </c>
      <c r="C106" s="19">
        <v>0.32197999999999999</v>
      </c>
      <c r="D106" s="19">
        <v>0.37422</v>
      </c>
      <c r="E106" s="19">
        <v>0.36941000000000002</v>
      </c>
      <c r="F106" s="19">
        <v>0.37575999999999998</v>
      </c>
      <c r="G106" s="19">
        <v>0.37080999999999997</v>
      </c>
      <c r="H106" s="1"/>
      <c r="I106" s="1"/>
      <c r="J106" s="5" t="s">
        <v>113</v>
      </c>
      <c r="K106" s="27">
        <v>0.43469000000000002</v>
      </c>
      <c r="L106" s="27">
        <v>0.40287000000000001</v>
      </c>
      <c r="M106" s="27">
        <v>0.27660000000000001</v>
      </c>
      <c r="N106" s="27">
        <v>0.28421000000000002</v>
      </c>
      <c r="O106" s="1"/>
      <c r="P106" s="1">
        <f t="shared" si="30"/>
        <v>4.2416568047337283E-3</v>
      </c>
      <c r="Q106" s="1">
        <f t="shared" si="31"/>
        <v>3.327614716825134E-3</v>
      </c>
      <c r="R106" s="1">
        <f t="shared" si="32"/>
        <v>5.0983651226158035E-3</v>
      </c>
      <c r="S106" s="1">
        <f t="shared" si="33"/>
        <v>4.7604381443298975E-3</v>
      </c>
      <c r="T106" s="1">
        <f t="shared" si="34"/>
        <v>4.2506787330316735E-3</v>
      </c>
      <c r="U106" s="1">
        <f t="shared" si="35"/>
        <v>4.6235660847880299E-3</v>
      </c>
      <c r="V106" s="1"/>
      <c r="W106" s="1"/>
      <c r="X106" s="1"/>
      <c r="Y106" s="1">
        <f t="shared" si="36"/>
        <v>5.5708652544440875E-5</v>
      </c>
      <c r="Z106" s="1">
        <f t="shared" si="37"/>
        <v>6.0502085760456982E-5</v>
      </c>
      <c r="AA106" s="1">
        <f t="shared" si="38"/>
        <v>9.7483080738351892E-5</v>
      </c>
      <c r="AB106" s="1">
        <f t="shared" si="39"/>
        <v>6.3135784407558314E-5</v>
      </c>
    </row>
  </sheetData>
  <phoneticPr fontId="1" type="noConversion"/>
  <conditionalFormatting sqref="B28:G28">
    <cfRule type="cellIs" dxfId="3" priority="13" operator="between">
      <formula>0.05</formula>
      <formula>0.1</formula>
    </cfRule>
    <cfRule type="colorScale" priority="14">
      <colorScale>
        <cfvo type="num" val="0.05"/>
        <cfvo type="num" val="0.1"/>
        <color theme="6" tint="0.79998168889431442"/>
        <color theme="9" tint="0.39997558519241921"/>
      </colorScale>
    </cfRule>
    <cfRule type="colorScale" priority="15">
      <colorScale>
        <cfvo type="min"/>
        <cfvo type="max"/>
        <color theme="9" tint="0.79998168889431442"/>
        <color theme="9" tint="-0.249977111117893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A28">
    <cfRule type="cellIs" dxfId="2" priority="9" operator="between">
      <formula>0.05</formula>
      <formula>0.1</formula>
    </cfRule>
    <cfRule type="colorScale" priority="10">
      <colorScale>
        <cfvo type="num" val="0.05"/>
        <cfvo type="num" val="0.1"/>
        <color theme="6" tint="0.79998168889431442"/>
        <color theme="9" tint="0.39997558519241921"/>
      </colorScale>
    </cfRule>
    <cfRule type="colorScale" priority="11">
      <colorScale>
        <cfvo type="min"/>
        <cfvo type="max"/>
        <color theme="9" tint="0.79998168889431442"/>
        <color theme="9" tint="-0.249977111117893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K28:N28">
    <cfRule type="cellIs" dxfId="1" priority="5" operator="between">
      <formula>0.05</formula>
      <formula>0.1</formula>
    </cfRule>
    <cfRule type="colorScale" priority="6">
      <colorScale>
        <cfvo type="num" val="0.05"/>
        <cfvo type="num" val="0.1"/>
        <color theme="6" tint="0.79998168889431442"/>
        <color theme="9" tint="0.39997558519241921"/>
      </colorScale>
    </cfRule>
    <cfRule type="colorScale" priority="7">
      <colorScale>
        <cfvo type="min"/>
        <cfvo type="max"/>
        <color theme="9" tint="0.79998168889431442"/>
        <color theme="9" tint="-0.249977111117893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J28">
    <cfRule type="cellIs" dxfId="0" priority="1" operator="between">
      <formula>0.05</formula>
      <formula>0.1</formula>
    </cfRule>
    <cfRule type="colorScale" priority="2">
      <colorScale>
        <cfvo type="num" val="0.05"/>
        <cfvo type="num" val="0.1"/>
        <color theme="6" tint="0.79998168889431442"/>
        <color theme="9" tint="0.39997558519241921"/>
      </colorScale>
    </cfRule>
    <cfRule type="colorScale" priority="3">
      <colorScale>
        <cfvo type="min"/>
        <cfvo type="max"/>
        <color theme="9" tint="0.79998168889431442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AF1E-ACDA-440D-82D8-41895341CB9E}">
  <dimension ref="A1:AC64"/>
  <sheetViews>
    <sheetView tabSelected="1" topLeftCell="A31" workbookViewId="0">
      <selection activeCell="E58" sqref="E58"/>
    </sheetView>
  </sheetViews>
  <sheetFormatPr defaultRowHeight="13.5" x14ac:dyDescent="0.15"/>
  <cols>
    <col min="1" max="1" width="21" customWidth="1"/>
  </cols>
  <sheetData>
    <row r="1" spans="1:29" s="1" customFormat="1" x14ac:dyDescent="0.15">
      <c r="A1" s="2"/>
      <c r="B1" s="19" t="s">
        <v>402</v>
      </c>
      <c r="C1" s="19" t="s">
        <v>403</v>
      </c>
      <c r="D1" s="19" t="s">
        <v>405</v>
      </c>
      <c r="E1" s="19" t="s">
        <v>404</v>
      </c>
      <c r="F1" s="11" t="s">
        <v>406</v>
      </c>
      <c r="G1" s="19" t="s">
        <v>408</v>
      </c>
      <c r="H1" s="19" t="s">
        <v>407</v>
      </c>
      <c r="I1" s="11" t="s">
        <v>409</v>
      </c>
      <c r="J1" s="19" t="s">
        <v>410</v>
      </c>
      <c r="K1" s="11" t="s">
        <v>409</v>
      </c>
      <c r="L1" s="11" t="s">
        <v>406</v>
      </c>
      <c r="M1" s="11" t="s">
        <v>409</v>
      </c>
      <c r="N1" s="11" t="s">
        <v>409</v>
      </c>
      <c r="O1" s="11" t="s">
        <v>411</v>
      </c>
      <c r="P1" s="11" t="s">
        <v>411</v>
      </c>
      <c r="Q1" s="11" t="s">
        <v>409</v>
      </c>
      <c r="R1" s="11" t="s">
        <v>411</v>
      </c>
      <c r="S1" s="11" t="s">
        <v>411</v>
      </c>
      <c r="T1" s="11" t="s">
        <v>412</v>
      </c>
      <c r="U1" s="11" t="s">
        <v>411</v>
      </c>
      <c r="V1" s="11" t="s">
        <v>412</v>
      </c>
      <c r="W1" s="11" t="s">
        <v>412</v>
      </c>
      <c r="X1" s="11" t="s">
        <v>412</v>
      </c>
      <c r="Y1" s="11" t="s">
        <v>412</v>
      </c>
      <c r="Z1" s="47" t="s">
        <v>406</v>
      </c>
      <c r="AA1" s="47" t="s">
        <v>409</v>
      </c>
      <c r="AB1" s="47" t="s">
        <v>411</v>
      </c>
      <c r="AC1" s="47" t="s">
        <v>412</v>
      </c>
    </row>
    <row r="2" spans="1:29" x14ac:dyDescent="0.15">
      <c r="A2" s="9" t="s">
        <v>323</v>
      </c>
      <c r="B2" s="47">
        <v>4.6170400000000003</v>
      </c>
      <c r="C2" s="47">
        <v>9.4755599999999998</v>
      </c>
      <c r="D2" s="47">
        <v>3.9439799999999998</v>
      </c>
      <c r="E2" s="47">
        <v>3.6449400000000001</v>
      </c>
      <c r="F2" s="9">
        <v>9.9440000000000001E-2</v>
      </c>
      <c r="G2" s="47">
        <v>4.1687799999999999</v>
      </c>
      <c r="H2" s="47">
        <v>11.387029999999999</v>
      </c>
      <c r="I2" s="9">
        <v>0.11081000000000001</v>
      </c>
      <c r="J2" s="47">
        <v>1.22655</v>
      </c>
      <c r="K2" s="9">
        <v>0.80179999999999996</v>
      </c>
      <c r="L2" s="9">
        <v>0.25457999999999997</v>
      </c>
      <c r="M2" s="9">
        <v>0.90717999999999999</v>
      </c>
      <c r="N2" s="9">
        <v>1.43354</v>
      </c>
      <c r="O2" s="9">
        <v>7.8850000000000003E-2</v>
      </c>
      <c r="P2" s="9">
        <v>0.40483999999999998</v>
      </c>
      <c r="Q2" s="9">
        <v>0.29281000000000001</v>
      </c>
      <c r="R2" s="9">
        <v>7.2440000000000004E-2</v>
      </c>
      <c r="S2" s="9">
        <v>0.22220999999999999</v>
      </c>
      <c r="T2" s="9">
        <v>5.987E-2</v>
      </c>
      <c r="U2" s="9">
        <v>0.34469</v>
      </c>
      <c r="V2" s="9">
        <v>2.0199999999999999E-2</v>
      </c>
      <c r="W2" s="9">
        <v>6.9519999999999998E-2</v>
      </c>
      <c r="X2" s="9">
        <v>3.6979999999999999E-2</v>
      </c>
      <c r="Y2" s="9">
        <v>0.17655999999999999</v>
      </c>
      <c r="Z2" s="20">
        <f>F2+L2</f>
        <v>0.35402</v>
      </c>
      <c r="AA2" s="20">
        <f>I2+K2+M2+N2+Q2</f>
        <v>3.5461400000000003</v>
      </c>
      <c r="AB2" s="20">
        <f>O2+P2+R2+S2+U2</f>
        <v>1.12303</v>
      </c>
      <c r="AC2" s="20">
        <f>T2+V2+W2+X2+Y2</f>
        <v>0.36313000000000001</v>
      </c>
    </row>
    <row r="3" spans="1:29" x14ac:dyDescent="0.15">
      <c r="A3" s="9" t="s">
        <v>324</v>
      </c>
      <c r="B3" s="47">
        <v>3.7903199999999999</v>
      </c>
      <c r="C3" s="47">
        <v>4.6879600000000003</v>
      </c>
      <c r="D3" s="47">
        <v>2.74003</v>
      </c>
      <c r="E3" s="47">
        <v>2.7311299999999998</v>
      </c>
      <c r="F3" s="9">
        <v>6.0260000000000001E-2</v>
      </c>
      <c r="G3" s="47">
        <v>3.5957400000000002</v>
      </c>
      <c r="H3" s="47">
        <v>8.8833500000000001</v>
      </c>
      <c r="I3" s="9">
        <v>0.11078</v>
      </c>
      <c r="J3" s="47">
        <v>1.15632</v>
      </c>
      <c r="K3" s="9">
        <v>0.84448999999999996</v>
      </c>
      <c r="L3" s="9">
        <v>0.20535</v>
      </c>
      <c r="M3" s="9">
        <v>0.82930000000000004</v>
      </c>
      <c r="N3" s="9">
        <v>1.01953</v>
      </c>
      <c r="O3" s="9">
        <v>6.7119999999999999E-2</v>
      </c>
      <c r="P3" s="9">
        <v>0.23411000000000001</v>
      </c>
      <c r="Q3" s="9">
        <v>0.16434000000000001</v>
      </c>
      <c r="R3" s="9">
        <v>5.0970000000000001E-2</v>
      </c>
      <c r="S3" s="9">
        <v>0.15162</v>
      </c>
      <c r="T3" s="9">
        <v>5.373E-2</v>
      </c>
      <c r="U3" s="9">
        <v>0.18920000000000001</v>
      </c>
      <c r="V3" s="9">
        <v>1.5559999999999999E-2</v>
      </c>
      <c r="W3" s="9">
        <v>5.3069999999999999E-2</v>
      </c>
      <c r="X3" s="9">
        <v>3.6380000000000003E-2</v>
      </c>
      <c r="Y3" s="9">
        <v>0.12923000000000001</v>
      </c>
      <c r="Z3" s="20">
        <f>F3+L3</f>
        <v>0.26561000000000001</v>
      </c>
      <c r="AA3" s="20">
        <f>I3+K3+M3+N3+Q3</f>
        <v>2.9684400000000002</v>
      </c>
      <c r="AB3" s="20">
        <f>O3+P3+R3+S3+U3</f>
        <v>0.69302000000000008</v>
      </c>
      <c r="AC3" s="20">
        <f>T3+V3+W3+X3+Y3</f>
        <v>0.28797</v>
      </c>
    </row>
    <row r="4" spans="1:29" x14ac:dyDescent="0.15">
      <c r="A4" s="9" t="s">
        <v>325</v>
      </c>
      <c r="B4" s="47">
        <v>2.8982800000000002</v>
      </c>
      <c r="C4" s="47">
        <v>1.85249</v>
      </c>
      <c r="D4" s="47">
        <v>1.16652</v>
      </c>
      <c r="E4" s="47">
        <v>1.42391</v>
      </c>
      <c r="F4" s="9">
        <v>0</v>
      </c>
      <c r="G4" s="47">
        <v>2.6725099999999999</v>
      </c>
      <c r="H4" s="47">
        <v>4.55694</v>
      </c>
      <c r="I4" s="9">
        <v>1.847E-2</v>
      </c>
      <c r="J4" s="47">
        <v>9.7339999999999996E-2</v>
      </c>
      <c r="K4" s="9">
        <v>0.12066</v>
      </c>
      <c r="L4" s="9">
        <v>3.7740000000000003E-2</v>
      </c>
      <c r="M4" s="9">
        <v>0.11076999999999999</v>
      </c>
      <c r="N4" s="9">
        <v>0.37692999999999999</v>
      </c>
      <c r="O4" s="9">
        <v>8.2089999999999996E-2</v>
      </c>
      <c r="P4" s="9">
        <v>0.10105</v>
      </c>
      <c r="Q4" s="9">
        <v>6.5360000000000001E-2</v>
      </c>
      <c r="R4" s="9">
        <v>1.082E-2</v>
      </c>
      <c r="S4" s="9">
        <v>3.9539999999999999E-2</v>
      </c>
      <c r="T4" s="9">
        <v>1.3180000000000001E-2</v>
      </c>
      <c r="U4" s="9">
        <v>6.7199999999999996E-2</v>
      </c>
      <c r="V4" s="9">
        <v>7.0099999999999997E-3</v>
      </c>
      <c r="W4" s="9">
        <v>2.4709999999999999E-2</v>
      </c>
      <c r="X4" s="9">
        <v>1.883E-2</v>
      </c>
      <c r="Y4" s="9">
        <v>0.10759000000000001</v>
      </c>
      <c r="Z4" s="20">
        <f>F4+L4</f>
        <v>3.7740000000000003E-2</v>
      </c>
      <c r="AA4" s="20">
        <f>I4+K4+M4+N4+Q4</f>
        <v>0.69218999999999997</v>
      </c>
      <c r="AB4" s="20">
        <f>O4+P4+R4+S4+U4</f>
        <v>0.30069999999999997</v>
      </c>
      <c r="AC4" s="20">
        <f>T4+V4+W4+X4+Y4</f>
        <v>0.17132</v>
      </c>
    </row>
    <row r="5" spans="1:29" x14ac:dyDescent="0.15">
      <c r="A5" s="9" t="s">
        <v>326</v>
      </c>
      <c r="B5" s="47">
        <v>3.48359</v>
      </c>
      <c r="C5" s="47">
        <v>2.4274300000000002</v>
      </c>
      <c r="D5" s="47">
        <v>1.87157</v>
      </c>
      <c r="E5" s="47">
        <v>2.3989199999999999</v>
      </c>
      <c r="F5" s="9">
        <v>0</v>
      </c>
      <c r="G5" s="47">
        <v>3.4693399999999999</v>
      </c>
      <c r="H5" s="47">
        <v>7.1228499999999997</v>
      </c>
      <c r="I5" s="9">
        <v>4.7489999999999997E-2</v>
      </c>
      <c r="J5" s="47">
        <v>0.23623</v>
      </c>
      <c r="K5" s="9">
        <v>0.21204999999999999</v>
      </c>
      <c r="L5" s="9">
        <v>7.3169999999999999E-2</v>
      </c>
      <c r="M5" s="9">
        <v>0.22406000000000001</v>
      </c>
      <c r="N5" s="9">
        <v>0.35499999999999998</v>
      </c>
      <c r="O5" s="9">
        <v>5.3339999999999999E-2</v>
      </c>
      <c r="P5" s="9">
        <v>0.11995</v>
      </c>
      <c r="Q5" s="9">
        <v>8.9289999999999994E-2</v>
      </c>
      <c r="R5" s="9">
        <v>1.7760000000000001E-2</v>
      </c>
      <c r="S5" s="9">
        <v>5.5359999999999999E-2</v>
      </c>
      <c r="T5" s="9">
        <v>1.7860000000000001E-2</v>
      </c>
      <c r="U5" s="9">
        <v>9.6310000000000007E-2</v>
      </c>
      <c r="V5" s="9">
        <v>7.9000000000000008E-3</v>
      </c>
      <c r="W5" s="9">
        <v>2.3949999999999999E-2</v>
      </c>
      <c r="X5" s="9">
        <v>1.7999999999999999E-2</v>
      </c>
      <c r="Y5" s="9">
        <v>0.1236</v>
      </c>
      <c r="Z5" s="20">
        <f>F5+L5</f>
        <v>7.3169999999999999E-2</v>
      </c>
      <c r="AA5" s="20">
        <f>I5+K5+M5+N5+Q5</f>
        <v>0.92788999999999999</v>
      </c>
      <c r="AB5" s="20">
        <f>O5+P5+R5+S5+U5</f>
        <v>0.34272000000000002</v>
      </c>
      <c r="AC5" s="20">
        <f>T5+V5+W5+X5+Y5</f>
        <v>0.19131000000000001</v>
      </c>
    </row>
    <row r="6" spans="1:29" x14ac:dyDescent="0.15">
      <c r="A6" s="9" t="s">
        <v>327</v>
      </c>
      <c r="B6" s="47">
        <v>3.5181</v>
      </c>
      <c r="C6" s="47">
        <v>2.5275400000000001</v>
      </c>
      <c r="D6" s="47">
        <v>2.1096499999999998</v>
      </c>
      <c r="E6" s="47">
        <v>2.8444500000000001</v>
      </c>
      <c r="F6" s="9">
        <v>0</v>
      </c>
      <c r="G6" s="47">
        <v>4.5348199999999999</v>
      </c>
      <c r="H6" s="47">
        <v>12.23584</v>
      </c>
      <c r="I6" s="9">
        <v>3.209E-2</v>
      </c>
      <c r="J6" s="47">
        <v>0.17573</v>
      </c>
      <c r="K6" s="9">
        <v>0.1381</v>
      </c>
      <c r="L6" s="9">
        <v>7.3569999999999997E-2</v>
      </c>
      <c r="M6" s="9">
        <v>0.15271000000000001</v>
      </c>
      <c r="N6" s="9">
        <v>0.32833000000000001</v>
      </c>
      <c r="O6" s="9">
        <v>5.04E-2</v>
      </c>
      <c r="P6" s="9">
        <v>0.12761</v>
      </c>
      <c r="Q6" s="9">
        <v>0.11586</v>
      </c>
      <c r="R6" s="9">
        <v>1.6279999999999999E-2</v>
      </c>
      <c r="S6" s="9">
        <v>5.5399999999999998E-2</v>
      </c>
      <c r="T6" s="9">
        <v>1.8020000000000001E-2</v>
      </c>
      <c r="U6" s="9">
        <v>0.21123</v>
      </c>
      <c r="V6" s="9">
        <v>7.4700000000000001E-3</v>
      </c>
      <c r="W6" s="9">
        <v>4.0329999999999998E-2</v>
      </c>
      <c r="X6" s="9">
        <v>3.0849999999999999E-2</v>
      </c>
      <c r="Y6" s="9">
        <v>0.14801</v>
      </c>
      <c r="Z6" s="20">
        <f>F6+L6</f>
        <v>7.3569999999999997E-2</v>
      </c>
      <c r="AA6" s="20">
        <f>I6+K6+M6+N6+Q6</f>
        <v>0.76708999999999994</v>
      </c>
      <c r="AB6" s="20">
        <f>O6+P6+R6+S6+U6</f>
        <v>0.46092</v>
      </c>
      <c r="AC6" s="20">
        <f>T6+V6+W6+X6+Y6</f>
        <v>0.24468000000000001</v>
      </c>
    </row>
    <row r="7" spans="1:29" x14ac:dyDescent="0.15">
      <c r="A7" s="9" t="s">
        <v>328</v>
      </c>
      <c r="B7" s="47">
        <v>3.0832700000000002</v>
      </c>
      <c r="C7" s="47">
        <v>1.7443299999999999</v>
      </c>
      <c r="D7" s="47">
        <v>1.91164</v>
      </c>
      <c r="E7" s="47">
        <v>2.3728899999999999</v>
      </c>
      <c r="F7" s="9">
        <v>5.5300000000000002E-3</v>
      </c>
      <c r="G7" s="47">
        <v>7.7746399999999998</v>
      </c>
      <c r="H7" s="47">
        <v>16.131900000000002</v>
      </c>
      <c r="I7" s="9">
        <v>1.519E-2</v>
      </c>
      <c r="J7" s="47">
        <v>0.25380000000000003</v>
      </c>
      <c r="K7" s="9">
        <v>0.16091</v>
      </c>
      <c r="L7" s="9">
        <v>7.6700000000000004E-2</v>
      </c>
      <c r="M7" s="9">
        <v>0.14482</v>
      </c>
      <c r="N7" s="9">
        <v>0.31455</v>
      </c>
      <c r="O7" s="9">
        <v>5.1630000000000002E-2</v>
      </c>
      <c r="P7" s="9">
        <v>0.15268999999999999</v>
      </c>
      <c r="Q7" s="9">
        <v>0.13408999999999999</v>
      </c>
      <c r="R7" s="9">
        <v>2.18E-2</v>
      </c>
      <c r="S7" s="9">
        <v>7.2239999999999999E-2</v>
      </c>
      <c r="T7" s="9">
        <v>2.2970000000000001E-2</v>
      </c>
      <c r="U7" s="9">
        <v>0.29788999999999999</v>
      </c>
      <c r="V7" s="9">
        <v>1.1089999999999999E-2</v>
      </c>
      <c r="W7" s="9">
        <v>6.7659999999999998E-2</v>
      </c>
      <c r="X7" s="9">
        <v>3.6799999999999999E-2</v>
      </c>
      <c r="Y7" s="9">
        <v>0.19078000000000001</v>
      </c>
      <c r="Z7" s="20">
        <f>F7+L7</f>
        <v>8.2229999999999998E-2</v>
      </c>
      <c r="AA7" s="20">
        <f>I7+K7+M7+N7+Q7</f>
        <v>0.76956000000000002</v>
      </c>
      <c r="AB7" s="20">
        <f>O7+P7+R7+S7+U7</f>
        <v>0.59624999999999995</v>
      </c>
      <c r="AC7" s="20">
        <f>T7+V7+W7+X7+Y7</f>
        <v>0.32930000000000004</v>
      </c>
    </row>
    <row r="16" spans="1:29" x14ac:dyDescent="0.15">
      <c r="B16" s="19" t="s">
        <v>413</v>
      </c>
      <c r="C16" s="19" t="s">
        <v>414</v>
      </c>
      <c r="D16" s="19" t="s">
        <v>415</v>
      </c>
      <c r="E16" s="19" t="s">
        <v>417</v>
      </c>
      <c r="F16" s="19" t="s">
        <v>416</v>
      </c>
      <c r="G16" s="19" t="s">
        <v>418</v>
      </c>
    </row>
    <row r="17" spans="1:7" x14ac:dyDescent="0.15">
      <c r="A17" s="9" t="s">
        <v>323</v>
      </c>
      <c r="B17" s="47">
        <v>4.6501700000000001</v>
      </c>
      <c r="C17" s="47">
        <v>4.6743899999999998</v>
      </c>
      <c r="D17" s="47">
        <v>0.15507000000000001</v>
      </c>
      <c r="E17" s="47">
        <v>0.20949000000000001</v>
      </c>
      <c r="F17" s="47">
        <v>0.18867999999999999</v>
      </c>
      <c r="G17" s="47">
        <v>7.2209999999999996E-2</v>
      </c>
    </row>
    <row r="18" spans="1:7" x14ac:dyDescent="0.15">
      <c r="A18" s="9" t="s">
        <v>324</v>
      </c>
      <c r="B18" s="47">
        <v>2.1798000000000002</v>
      </c>
      <c r="C18" s="47">
        <v>2.0837300000000001</v>
      </c>
      <c r="D18" s="47">
        <v>9.5759999999999998E-2</v>
      </c>
      <c r="E18" s="47">
        <v>0.14985000000000001</v>
      </c>
      <c r="F18" s="47">
        <v>0.13682</v>
      </c>
      <c r="G18" s="47">
        <v>1.8020000000000001E-2</v>
      </c>
    </row>
    <row r="19" spans="1:7" x14ac:dyDescent="0.15">
      <c r="A19" s="9" t="s">
        <v>325</v>
      </c>
      <c r="B19" s="47">
        <v>0.94813999999999998</v>
      </c>
      <c r="C19" s="47">
        <v>0.19561999999999999</v>
      </c>
      <c r="D19" s="47">
        <v>2.478E-2</v>
      </c>
      <c r="E19" s="47">
        <v>4.65E-2</v>
      </c>
      <c r="F19" s="47">
        <v>8.4899999999999993E-3</v>
      </c>
      <c r="G19" s="47">
        <v>1.225E-2</v>
      </c>
    </row>
    <row r="20" spans="1:7" x14ac:dyDescent="0.15">
      <c r="A20" s="9" t="s">
        <v>326</v>
      </c>
      <c r="B20" s="47">
        <v>0.82579999999999998</v>
      </c>
      <c r="C20" s="47">
        <v>0.40867999999999999</v>
      </c>
      <c r="D20" s="47">
        <v>3.7789999999999997E-2</v>
      </c>
      <c r="E20" s="47">
        <v>5.9959999999999999E-2</v>
      </c>
      <c r="F20" s="47">
        <v>3.7499999999999999E-3</v>
      </c>
      <c r="G20" s="47">
        <v>1.9619999999999999E-2</v>
      </c>
    </row>
    <row r="21" spans="1:7" x14ac:dyDescent="0.15">
      <c r="A21" s="9" t="s">
        <v>327</v>
      </c>
      <c r="B21" s="47">
        <v>1.49455</v>
      </c>
      <c r="C21" s="47">
        <v>0.21926000000000001</v>
      </c>
      <c r="D21" s="47">
        <v>4.0730000000000002E-2</v>
      </c>
      <c r="E21" s="47">
        <v>8.5930000000000006E-2</v>
      </c>
      <c r="F21" s="47">
        <v>3.3700000000000002E-3</v>
      </c>
      <c r="G21" s="47">
        <v>3.1879999999999999E-2</v>
      </c>
    </row>
    <row r="22" spans="1:7" x14ac:dyDescent="0.15">
      <c r="A22" s="9" t="s">
        <v>328</v>
      </c>
      <c r="B22" s="47">
        <v>0.96738999999999997</v>
      </c>
      <c r="C22" s="47">
        <v>0.11408</v>
      </c>
      <c r="D22" s="47">
        <v>4.6289999999999998E-2</v>
      </c>
      <c r="E22" s="47">
        <v>8.548E-2</v>
      </c>
      <c r="F22" s="47">
        <v>0</v>
      </c>
      <c r="G22" s="47">
        <v>2.164E-2</v>
      </c>
    </row>
    <row r="31" spans="1:7" x14ac:dyDescent="0.15">
      <c r="B31" s="12" t="s">
        <v>419</v>
      </c>
      <c r="C31" s="12" t="s">
        <v>420</v>
      </c>
      <c r="D31" s="12" t="s">
        <v>421</v>
      </c>
      <c r="E31" s="12" t="s">
        <v>421</v>
      </c>
      <c r="F31" s="12" t="s">
        <v>421</v>
      </c>
      <c r="G31" s="1" t="s">
        <v>421</v>
      </c>
    </row>
    <row r="32" spans="1:7" x14ac:dyDescent="0.15">
      <c r="A32" s="9" t="s">
        <v>323</v>
      </c>
      <c r="B32" s="9">
        <v>1.3534299999999999</v>
      </c>
      <c r="C32" s="9">
        <v>2.1914199999999999</v>
      </c>
      <c r="D32" s="9">
        <v>0.91178999999999999</v>
      </c>
      <c r="E32" s="9">
        <v>0.85355000000000003</v>
      </c>
      <c r="F32" s="9">
        <v>0.65369999999999995</v>
      </c>
      <c r="G32" s="1">
        <f t="shared" ref="G32:G37" si="0">D32+E32+F32</f>
        <v>2.4190399999999999</v>
      </c>
    </row>
    <row r="33" spans="1:11" x14ac:dyDescent="0.15">
      <c r="A33" s="9" t="s">
        <v>324</v>
      </c>
      <c r="B33" s="9">
        <v>0.98494999999999999</v>
      </c>
      <c r="C33" s="9">
        <v>1.6123000000000001</v>
      </c>
      <c r="D33" s="9">
        <v>0.68976999999999999</v>
      </c>
      <c r="E33" s="9">
        <v>0.67337999999999998</v>
      </c>
      <c r="F33" s="9">
        <v>0.51248000000000005</v>
      </c>
      <c r="G33" s="1">
        <f t="shared" si="0"/>
        <v>1.8756300000000001</v>
      </c>
    </row>
    <row r="34" spans="1:11" x14ac:dyDescent="0.15">
      <c r="A34" s="9" t="s">
        <v>325</v>
      </c>
      <c r="B34" s="9">
        <v>1.0859099999999999</v>
      </c>
      <c r="C34" s="9">
        <v>0.98731000000000002</v>
      </c>
      <c r="D34" s="9">
        <v>0.57099999999999995</v>
      </c>
      <c r="E34" s="9">
        <v>0.53795999999999999</v>
      </c>
      <c r="F34" s="9">
        <v>0.41833999999999999</v>
      </c>
      <c r="G34" s="1">
        <f t="shared" si="0"/>
        <v>1.5272999999999999</v>
      </c>
    </row>
    <row r="35" spans="1:11" x14ac:dyDescent="0.15">
      <c r="A35" s="9" t="s">
        <v>326</v>
      </c>
      <c r="B35" s="9">
        <v>0.62475999999999998</v>
      </c>
      <c r="C35" s="9">
        <v>1.2355499999999999</v>
      </c>
      <c r="D35" s="9">
        <v>0.67103000000000002</v>
      </c>
      <c r="E35" s="9">
        <v>0.61456999999999995</v>
      </c>
      <c r="F35" s="9">
        <v>0.47611999999999999</v>
      </c>
      <c r="G35" s="1">
        <f t="shared" si="0"/>
        <v>1.76172</v>
      </c>
    </row>
    <row r="36" spans="1:11" x14ac:dyDescent="0.15">
      <c r="A36" s="9" t="s">
        <v>327</v>
      </c>
      <c r="B36" s="9">
        <v>0.64629000000000003</v>
      </c>
      <c r="C36" s="9">
        <v>1.4137</v>
      </c>
      <c r="D36" s="9">
        <v>0.75327999999999995</v>
      </c>
      <c r="E36" s="9">
        <v>0.67447999999999997</v>
      </c>
      <c r="F36" s="9">
        <v>0.51905000000000001</v>
      </c>
      <c r="G36" s="1">
        <f t="shared" si="0"/>
        <v>1.9468099999999999</v>
      </c>
    </row>
    <row r="37" spans="1:11" x14ac:dyDescent="0.15">
      <c r="A37" s="9" t="s">
        <v>328</v>
      </c>
      <c r="B37" s="9">
        <v>0.69343999999999995</v>
      </c>
      <c r="C37" s="9">
        <v>2.07375</v>
      </c>
      <c r="D37" s="9">
        <v>1.03312</v>
      </c>
      <c r="E37" s="9">
        <v>0.96658999999999995</v>
      </c>
      <c r="F37" s="9">
        <v>0.72821999999999998</v>
      </c>
      <c r="G37" s="1">
        <f t="shared" si="0"/>
        <v>2.7279299999999997</v>
      </c>
    </row>
    <row r="45" spans="1:11" x14ac:dyDescent="0.15">
      <c r="B45" s="13" t="s">
        <v>422</v>
      </c>
      <c r="C45" s="11" t="s">
        <v>423</v>
      </c>
      <c r="D45" s="19" t="s">
        <v>424</v>
      </c>
      <c r="E45" s="11" t="s">
        <v>425</v>
      </c>
      <c r="F45" s="19" t="s">
        <v>426</v>
      </c>
      <c r="G45" s="19" t="s">
        <v>427</v>
      </c>
      <c r="H45" s="11" t="s">
        <v>428</v>
      </c>
      <c r="I45" s="11" t="s">
        <v>429</v>
      </c>
      <c r="J45" s="19" t="s">
        <v>430</v>
      </c>
      <c r="K45" s="19" t="s">
        <v>431</v>
      </c>
    </row>
    <row r="46" spans="1:11" x14ac:dyDescent="0.15">
      <c r="A46" s="9" t="s">
        <v>323</v>
      </c>
      <c r="B46" s="9">
        <v>5.194E-2</v>
      </c>
      <c r="C46" s="9">
        <v>5.4340900000000003</v>
      </c>
      <c r="D46" s="47">
        <v>3.959E-2</v>
      </c>
      <c r="E46" s="9">
        <v>0.81772</v>
      </c>
      <c r="F46" s="47">
        <v>1.84301</v>
      </c>
      <c r="G46" s="47">
        <v>0.23457</v>
      </c>
      <c r="H46" s="9">
        <v>5.6800000000000002E-3</v>
      </c>
      <c r="I46" s="9">
        <v>0.17666000000000001</v>
      </c>
      <c r="J46" s="47">
        <v>6.7900000000000002E-2</v>
      </c>
      <c r="K46" s="47">
        <v>4.2790000000000002E-2</v>
      </c>
    </row>
    <row r="47" spans="1:11" x14ac:dyDescent="0.15">
      <c r="A47" s="9" t="s">
        <v>324</v>
      </c>
      <c r="B47" s="9">
        <v>4.2930000000000003E-2</v>
      </c>
      <c r="C47" s="9">
        <v>3.7874400000000001</v>
      </c>
      <c r="D47" s="47">
        <v>5.9900000000000002E-2</v>
      </c>
      <c r="E47" s="9">
        <v>0.34733999999999998</v>
      </c>
      <c r="F47" s="47">
        <v>1.2678</v>
      </c>
      <c r="G47" s="47">
        <v>0.16103999999999999</v>
      </c>
      <c r="H47" s="9">
        <v>1.65E-3</v>
      </c>
      <c r="I47" s="9">
        <v>0.14136000000000001</v>
      </c>
      <c r="J47" s="47">
        <v>3.7839999999999999E-2</v>
      </c>
      <c r="K47" s="47">
        <v>3.9890000000000002E-2</v>
      </c>
    </row>
    <row r="48" spans="1:11" x14ac:dyDescent="0.15">
      <c r="A48" s="9" t="s">
        <v>325</v>
      </c>
      <c r="B48" s="9">
        <v>3.5360000000000003E-2</v>
      </c>
      <c r="C48" s="9">
        <v>0.85135000000000005</v>
      </c>
      <c r="D48" s="47">
        <v>3.6020000000000003E-2</v>
      </c>
      <c r="E48" s="9">
        <v>0.33362000000000003</v>
      </c>
      <c r="F48" s="47">
        <v>0.80650999999999995</v>
      </c>
      <c r="G48" s="47">
        <v>0.10999</v>
      </c>
      <c r="H48" s="9">
        <v>4.13E-3</v>
      </c>
      <c r="I48" s="9">
        <v>0.11877</v>
      </c>
      <c r="J48" s="47">
        <v>2.0230000000000001E-2</v>
      </c>
      <c r="K48" s="47">
        <v>2.6960000000000001E-2</v>
      </c>
    </row>
    <row r="49" spans="1:11" x14ac:dyDescent="0.15">
      <c r="A49" s="9" t="s">
        <v>326</v>
      </c>
      <c r="B49" s="9">
        <v>1.8519999999999998E-2</v>
      </c>
      <c r="C49" s="9">
        <v>1.05592</v>
      </c>
      <c r="D49" s="47">
        <v>8.1700000000000002E-3</v>
      </c>
      <c r="E49" s="9">
        <v>0.33655000000000002</v>
      </c>
      <c r="F49" s="47">
        <v>0.94415000000000004</v>
      </c>
      <c r="G49" s="47">
        <v>0.14749000000000001</v>
      </c>
      <c r="H49" s="9">
        <v>2.4499999999999999E-3</v>
      </c>
      <c r="I49" s="9">
        <v>0.12640999999999999</v>
      </c>
      <c r="J49" s="47">
        <v>2.7799999999999998E-2</v>
      </c>
      <c r="K49" s="47">
        <v>2.436E-2</v>
      </c>
    </row>
    <row r="50" spans="1:11" x14ac:dyDescent="0.15">
      <c r="A50" s="9" t="s">
        <v>327</v>
      </c>
      <c r="B50" s="9">
        <v>4.437E-2</v>
      </c>
      <c r="C50" s="9">
        <v>1.02647</v>
      </c>
      <c r="D50" s="47">
        <v>2.4160000000000001E-2</v>
      </c>
      <c r="E50" s="9">
        <v>0.33723999999999998</v>
      </c>
      <c r="F50" s="47">
        <v>1.22373</v>
      </c>
      <c r="G50" s="47">
        <v>0.17871999999999999</v>
      </c>
      <c r="H50" s="9">
        <v>4.0400000000000002E-3</v>
      </c>
      <c r="I50" s="9">
        <v>0.12446</v>
      </c>
      <c r="J50" s="47">
        <v>3.0419999999999999E-2</v>
      </c>
      <c r="K50" s="47">
        <v>2.5440000000000001E-2</v>
      </c>
    </row>
    <row r="51" spans="1:11" x14ac:dyDescent="0.15">
      <c r="A51" s="9" t="s">
        <v>328</v>
      </c>
      <c r="B51" s="9">
        <v>4.6609999999999999E-2</v>
      </c>
      <c r="C51" s="9">
        <v>1.26735</v>
      </c>
      <c r="D51" s="47">
        <v>2.086E-2</v>
      </c>
      <c r="E51" s="9">
        <v>0.31668000000000002</v>
      </c>
      <c r="F51" s="47">
        <v>1.26112</v>
      </c>
      <c r="G51" s="47">
        <v>0.15379999999999999</v>
      </c>
      <c r="H51" s="9">
        <v>4.2599999999999999E-3</v>
      </c>
      <c r="I51" s="9">
        <v>0.11405</v>
      </c>
      <c r="J51" s="47">
        <v>3.2000000000000001E-2</v>
      </c>
      <c r="K51" s="47">
        <v>3.168E-2</v>
      </c>
    </row>
    <row r="52" spans="1:11" ht="14.25" customHeight="1" x14ac:dyDescent="0.15"/>
    <row r="53" spans="1:11" s="1" customFormat="1" ht="14.25" customHeight="1" x14ac:dyDescent="0.15"/>
    <row r="54" spans="1:11" s="1" customFormat="1" ht="14.25" customHeight="1" x14ac:dyDescent="0.15"/>
    <row r="55" spans="1:11" s="1" customFormat="1" ht="14.25" customHeight="1" x14ac:dyDescent="0.15"/>
    <row r="58" spans="1:11" x14ac:dyDescent="0.15">
      <c r="B58" t="s">
        <v>413</v>
      </c>
    </row>
    <row r="59" spans="1:11" x14ac:dyDescent="0.15">
      <c r="A59" s="9" t="s">
        <v>323</v>
      </c>
      <c r="B59" s="9">
        <v>1.9098200000000001</v>
      </c>
      <c r="C59" s="9"/>
    </row>
    <row r="60" spans="1:11" x14ac:dyDescent="0.15">
      <c r="A60" s="9" t="s">
        <v>324</v>
      </c>
      <c r="B60" s="9">
        <v>1.18588</v>
      </c>
      <c r="C60" s="9"/>
    </row>
    <row r="61" spans="1:11" x14ac:dyDescent="0.15">
      <c r="A61" s="9" t="s">
        <v>325</v>
      </c>
      <c r="B61" s="9">
        <v>0.83350000000000002</v>
      </c>
      <c r="C61" s="9"/>
    </row>
    <row r="62" spans="1:11" x14ac:dyDescent="0.15">
      <c r="A62" s="9" t="s">
        <v>326</v>
      </c>
      <c r="B62" s="9">
        <v>0.91932000000000003</v>
      </c>
      <c r="C62" s="9"/>
    </row>
    <row r="63" spans="1:11" x14ac:dyDescent="0.15">
      <c r="A63" s="9" t="s">
        <v>327</v>
      </c>
      <c r="B63" s="9">
        <v>1.2639199999999999</v>
      </c>
      <c r="C63" s="9"/>
    </row>
    <row r="64" spans="1:11" x14ac:dyDescent="0.15">
      <c r="A64" s="9" t="s">
        <v>328</v>
      </c>
      <c r="B64" s="9">
        <v>1.1595</v>
      </c>
      <c r="C64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92"/>
  <sheetViews>
    <sheetView topLeftCell="K1" zoomScale="85" zoomScaleNormal="85" workbookViewId="0">
      <selection activeCell="AF4" sqref="AF4:AI4"/>
    </sheetView>
  </sheetViews>
  <sheetFormatPr defaultRowHeight="13.5" x14ac:dyDescent="0.15"/>
  <cols>
    <col min="1" max="1" width="19" customWidth="1"/>
    <col min="2" max="5" width="9" style="20"/>
    <col min="7" max="7" width="9" style="1"/>
    <col min="8" max="8" width="9" style="20"/>
    <col min="10" max="10" width="9" style="20"/>
    <col min="32" max="35" width="9" style="20"/>
  </cols>
  <sheetData>
    <row r="1" spans="1:35" x14ac:dyDescent="0.15">
      <c r="A1" s="48" t="s">
        <v>0</v>
      </c>
      <c r="B1" s="48"/>
      <c r="C1" s="48"/>
      <c r="D1" s="25"/>
      <c r="F1" s="1"/>
      <c r="G1" s="20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5" x14ac:dyDescent="0.15">
      <c r="A2" s="2"/>
      <c r="B2" s="16" t="s">
        <v>1</v>
      </c>
      <c r="C2" s="16"/>
      <c r="D2" s="25"/>
      <c r="E2" s="16"/>
      <c r="F2" s="2"/>
      <c r="G2" s="25"/>
      <c r="H2" s="16"/>
      <c r="I2" s="2"/>
      <c r="J2" s="1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6"/>
      <c r="AG2" s="16"/>
      <c r="AH2" s="16"/>
    </row>
    <row r="3" spans="1:35" x14ac:dyDescent="0.15">
      <c r="A3" s="2"/>
      <c r="B3" s="19" t="s">
        <v>402</v>
      </c>
      <c r="C3" s="19" t="s">
        <v>403</v>
      </c>
      <c r="D3" s="19" t="s">
        <v>405</v>
      </c>
      <c r="E3" s="19" t="s">
        <v>404</v>
      </c>
      <c r="F3" s="11" t="s">
        <v>406</v>
      </c>
      <c r="G3" s="19" t="s">
        <v>408</v>
      </c>
      <c r="H3" s="19" t="s">
        <v>407</v>
      </c>
      <c r="I3" s="11" t="s">
        <v>409</v>
      </c>
      <c r="J3" s="19" t="s">
        <v>410</v>
      </c>
      <c r="K3" s="11" t="s">
        <v>409</v>
      </c>
      <c r="L3" s="11" t="s">
        <v>406</v>
      </c>
      <c r="M3" s="11" t="s">
        <v>409</v>
      </c>
      <c r="N3" s="11" t="s">
        <v>409</v>
      </c>
      <c r="O3" s="11" t="s">
        <v>411</v>
      </c>
      <c r="P3" s="2"/>
      <c r="Q3" s="11" t="s">
        <v>411</v>
      </c>
      <c r="R3" s="11" t="s">
        <v>409</v>
      </c>
      <c r="S3" s="11" t="s">
        <v>411</v>
      </c>
      <c r="T3" s="11" t="s">
        <v>411</v>
      </c>
      <c r="U3" s="11" t="s">
        <v>412</v>
      </c>
      <c r="V3" s="11" t="s">
        <v>411</v>
      </c>
      <c r="W3" s="2"/>
      <c r="X3" s="11" t="s">
        <v>412</v>
      </c>
      <c r="Y3" s="11" t="s">
        <v>412</v>
      </c>
      <c r="Z3" s="11" t="s">
        <v>412</v>
      </c>
      <c r="AA3" s="11" t="s">
        <v>412</v>
      </c>
      <c r="AB3" s="2"/>
      <c r="AC3" s="2"/>
      <c r="AD3" s="2"/>
      <c r="AE3" s="2"/>
      <c r="AF3" s="16"/>
      <c r="AG3" s="16"/>
      <c r="AH3" s="16"/>
    </row>
    <row r="4" spans="1:35" x14ac:dyDescent="0.15">
      <c r="A4" s="2" t="s">
        <v>3</v>
      </c>
      <c r="B4" s="16" t="s">
        <v>4</v>
      </c>
      <c r="C4" s="16" t="s">
        <v>6</v>
      </c>
      <c r="D4" s="25" t="s">
        <v>9</v>
      </c>
      <c r="E4" s="16" t="s">
        <v>8</v>
      </c>
      <c r="F4" s="3" t="s">
        <v>13</v>
      </c>
      <c r="G4" s="25" t="s">
        <v>16</v>
      </c>
      <c r="H4" s="16" t="s">
        <v>15</v>
      </c>
      <c r="I4" s="3" t="s">
        <v>33</v>
      </c>
      <c r="J4" s="16" t="s">
        <v>37</v>
      </c>
      <c r="K4" s="3" t="s">
        <v>38</v>
      </c>
      <c r="L4" s="3" t="s">
        <v>13</v>
      </c>
      <c r="M4" s="3" t="s">
        <v>40</v>
      </c>
      <c r="N4" s="3" t="s">
        <v>43</v>
      </c>
      <c r="O4" s="3" t="s">
        <v>46</v>
      </c>
      <c r="P4" s="3" t="s">
        <v>48</v>
      </c>
      <c r="Q4" s="3" t="s">
        <v>53</v>
      </c>
      <c r="R4" s="3" t="s">
        <v>55</v>
      </c>
      <c r="S4" s="3" t="s">
        <v>56</v>
      </c>
      <c r="T4" s="3" t="s">
        <v>57</v>
      </c>
      <c r="U4" s="3" t="s">
        <v>61</v>
      </c>
      <c r="V4" s="3" t="s">
        <v>62</v>
      </c>
      <c r="W4" s="3" t="s">
        <v>66</v>
      </c>
      <c r="X4" s="3" t="s">
        <v>70</v>
      </c>
      <c r="Y4" s="3" t="s">
        <v>71</v>
      </c>
      <c r="Z4" s="3" t="s">
        <v>72</v>
      </c>
      <c r="AA4" s="3" t="s">
        <v>76</v>
      </c>
      <c r="AB4" s="3" t="s">
        <v>87</v>
      </c>
      <c r="AC4" s="3" t="s">
        <v>98</v>
      </c>
      <c r="AD4" s="3" t="s">
        <v>108</v>
      </c>
      <c r="AE4" s="3" t="s">
        <v>110</v>
      </c>
      <c r="AF4" s="16" t="s">
        <v>433</v>
      </c>
      <c r="AG4" s="16" t="s">
        <v>434</v>
      </c>
      <c r="AH4" s="16" t="s">
        <v>435</v>
      </c>
      <c r="AI4" s="16" t="s">
        <v>436</v>
      </c>
    </row>
    <row r="5" spans="1:35" x14ac:dyDescent="0.15">
      <c r="A5" s="9" t="s">
        <v>114</v>
      </c>
      <c r="B5" s="20">
        <v>3.0285199999999999</v>
      </c>
      <c r="C5" s="20">
        <v>3.66506</v>
      </c>
      <c r="D5" s="20">
        <v>3.4567600000000001</v>
      </c>
      <c r="E5" s="20">
        <v>17.086559999999999</v>
      </c>
      <c r="F5" s="8">
        <v>3.7199999999999997E-2</v>
      </c>
      <c r="G5" s="20">
        <v>4.6007400000000001</v>
      </c>
      <c r="H5" s="20">
        <v>7.5824800000000003</v>
      </c>
      <c r="I5" s="8">
        <v>3.2460000000000003E-2</v>
      </c>
      <c r="J5" s="20">
        <v>0.75031000000000003</v>
      </c>
      <c r="K5" s="8">
        <v>0.33967999999999998</v>
      </c>
      <c r="L5" s="8">
        <v>0.1835</v>
      </c>
      <c r="M5" s="8">
        <v>0.22922999999999999</v>
      </c>
      <c r="N5" s="8">
        <v>0.35200999999999999</v>
      </c>
      <c r="O5" s="8">
        <v>4.8439999999999997E-2</v>
      </c>
      <c r="P5" s="8">
        <v>0.11276</v>
      </c>
      <c r="Q5" s="8">
        <v>0.40007999999999999</v>
      </c>
      <c r="R5" s="8">
        <v>0.32868999999999998</v>
      </c>
      <c r="S5" s="8">
        <v>3.2719999999999999E-2</v>
      </c>
      <c r="T5" s="8">
        <v>0.16692000000000001</v>
      </c>
      <c r="U5" s="8">
        <v>6.0150000000000002E-2</v>
      </c>
      <c r="V5" s="8">
        <v>0.31905</v>
      </c>
      <c r="W5" s="8">
        <v>0.22752</v>
      </c>
      <c r="X5" s="8">
        <v>2.1260000000000001E-2</v>
      </c>
      <c r="Y5" s="8">
        <v>0.19459000000000001</v>
      </c>
      <c r="Z5" s="8">
        <v>0.14581</v>
      </c>
      <c r="AA5" s="8">
        <v>0.18804999999999999</v>
      </c>
      <c r="AB5" s="8">
        <v>5.0529999999999999E-2</v>
      </c>
      <c r="AC5" s="8">
        <v>8.4870000000000001E-2</v>
      </c>
      <c r="AD5" s="8">
        <v>4.1399999999999999E-2</v>
      </c>
      <c r="AE5" s="8">
        <v>0.23568</v>
      </c>
      <c r="AF5" s="20">
        <f t="shared" ref="AF5:AF68" si="0">F5+L5</f>
        <v>0.22070000000000001</v>
      </c>
      <c r="AG5" s="20">
        <f>I5+K5+M5+N5+R5</f>
        <v>1.2820699999999998</v>
      </c>
      <c r="AH5" s="20">
        <f>O5+Q5+S5+T5+V5</f>
        <v>0.96721000000000013</v>
      </c>
      <c r="AI5" s="20">
        <f>U5+X5+Y5+Z5+AA5</f>
        <v>0.60986000000000007</v>
      </c>
    </row>
    <row r="6" spans="1:35" x14ac:dyDescent="0.15">
      <c r="A6" s="9" t="s">
        <v>115</v>
      </c>
      <c r="B6" s="16">
        <v>3.1377700000000002</v>
      </c>
      <c r="C6" s="16">
        <v>2.9639600000000002</v>
      </c>
      <c r="D6" s="25">
        <v>3.0619700000000001</v>
      </c>
      <c r="E6" s="16">
        <v>22.996269999999999</v>
      </c>
      <c r="F6" s="9">
        <v>1.7850000000000001E-2</v>
      </c>
      <c r="G6" s="25">
        <v>4.6900899999999996</v>
      </c>
      <c r="H6" s="16">
        <v>8.0329700000000006</v>
      </c>
      <c r="I6" s="9">
        <v>2.826E-2</v>
      </c>
      <c r="J6" s="16">
        <v>0.74099000000000004</v>
      </c>
      <c r="K6" s="9">
        <v>0.35747000000000001</v>
      </c>
      <c r="L6" s="9">
        <v>9.2999999999999999E-2</v>
      </c>
      <c r="M6" s="9">
        <v>0.21243000000000001</v>
      </c>
      <c r="N6" s="9">
        <v>0.30410999999999999</v>
      </c>
      <c r="O6" s="9">
        <v>6.1710000000000001E-2</v>
      </c>
      <c r="P6" s="9">
        <v>0.10392</v>
      </c>
      <c r="Q6" s="9">
        <v>0.23599000000000001</v>
      </c>
      <c r="R6" s="9">
        <v>0.16016</v>
      </c>
      <c r="S6" s="9">
        <v>2.7980000000000001E-2</v>
      </c>
      <c r="T6" s="9">
        <v>7.4740000000000001E-2</v>
      </c>
      <c r="U6" s="9">
        <v>4.3630000000000002E-2</v>
      </c>
      <c r="V6" s="9">
        <v>0.24779000000000001</v>
      </c>
      <c r="W6" s="9">
        <v>0.14013</v>
      </c>
      <c r="X6" s="9">
        <v>1.5440000000000001E-2</v>
      </c>
      <c r="Y6" s="9">
        <v>0.12861</v>
      </c>
      <c r="Z6" s="9">
        <v>0.10002</v>
      </c>
      <c r="AA6" s="9">
        <v>0.20000999999999999</v>
      </c>
      <c r="AB6" s="9">
        <v>9.153E-2</v>
      </c>
      <c r="AC6" s="9">
        <v>0.10304000000000001</v>
      </c>
      <c r="AD6" s="9">
        <v>7.0510000000000003E-2</v>
      </c>
      <c r="AE6" s="9">
        <v>0.53512000000000004</v>
      </c>
      <c r="AF6" s="20">
        <f t="shared" si="0"/>
        <v>0.11085</v>
      </c>
      <c r="AG6" s="20">
        <f t="shared" ref="AG6:AG69" si="1">I6+K6+M6+N6+R6</f>
        <v>1.06243</v>
      </c>
      <c r="AH6" s="20">
        <f t="shared" ref="AH6:AH69" si="2">O6+Q6+S6+T6+V6</f>
        <v>0.64820999999999995</v>
      </c>
      <c r="AI6" s="20">
        <f t="shared" ref="AI6:AI69" si="3">U6+X6+Y6+Z6+AA6</f>
        <v>0.48770999999999998</v>
      </c>
    </row>
    <row r="7" spans="1:35" x14ac:dyDescent="0.15">
      <c r="A7" s="9" t="s">
        <v>116</v>
      </c>
      <c r="B7" s="16">
        <v>3.1699299999999999</v>
      </c>
      <c r="C7" s="16">
        <v>3.3542100000000001</v>
      </c>
      <c r="D7" s="25">
        <v>3.6284700000000001</v>
      </c>
      <c r="E7" s="16">
        <v>26.315940000000001</v>
      </c>
      <c r="F7" s="9">
        <v>2.8879999999999999E-2</v>
      </c>
      <c r="G7" s="25">
        <v>5.9049199999999997</v>
      </c>
      <c r="H7" s="16">
        <v>9.5316799999999997</v>
      </c>
      <c r="I7" s="9">
        <v>3.9359999999999999E-2</v>
      </c>
      <c r="J7" s="16">
        <v>1.01708</v>
      </c>
      <c r="K7" s="9">
        <v>0.64502999999999999</v>
      </c>
      <c r="L7" s="9">
        <v>0.12256</v>
      </c>
      <c r="M7" s="9">
        <v>0.27316000000000001</v>
      </c>
      <c r="N7" s="9">
        <v>0.36409000000000002</v>
      </c>
      <c r="O7" s="9">
        <v>5.7049999999999997E-2</v>
      </c>
      <c r="P7" s="9">
        <v>0.11971</v>
      </c>
      <c r="Q7" s="9">
        <v>0.23669999999999999</v>
      </c>
      <c r="R7" s="9">
        <v>0.18386</v>
      </c>
      <c r="S7" s="9">
        <v>2.6550000000000001E-2</v>
      </c>
      <c r="T7" s="9">
        <v>8.6470000000000005E-2</v>
      </c>
      <c r="U7" s="9">
        <v>4.199E-2</v>
      </c>
      <c r="V7" s="9">
        <v>0.26945999999999998</v>
      </c>
      <c r="W7" s="9">
        <v>0.17612</v>
      </c>
      <c r="X7" s="9">
        <v>1.7950000000000001E-2</v>
      </c>
      <c r="Y7" s="9">
        <v>0.18434</v>
      </c>
      <c r="Z7" s="9">
        <v>0.10105</v>
      </c>
      <c r="AA7" s="9">
        <v>0.23835000000000001</v>
      </c>
      <c r="AB7" s="9">
        <v>0.10614999999999999</v>
      </c>
      <c r="AC7" s="9">
        <v>8.9829999999999993E-2</v>
      </c>
      <c r="AD7" s="9">
        <v>4.0309999999999999E-2</v>
      </c>
      <c r="AE7" s="9">
        <v>0.35963000000000001</v>
      </c>
      <c r="AF7" s="20">
        <f t="shared" si="0"/>
        <v>0.15143999999999999</v>
      </c>
      <c r="AG7" s="20">
        <f t="shared" si="1"/>
        <v>1.5054999999999998</v>
      </c>
      <c r="AH7" s="20">
        <f t="shared" si="2"/>
        <v>0.67623</v>
      </c>
      <c r="AI7" s="20">
        <f t="shared" si="3"/>
        <v>0.58367999999999998</v>
      </c>
    </row>
    <row r="8" spans="1:35" x14ac:dyDescent="0.15">
      <c r="A8" s="9" t="s">
        <v>117</v>
      </c>
      <c r="B8" s="16">
        <v>3.0878000000000001</v>
      </c>
      <c r="C8" s="16">
        <v>2.16988</v>
      </c>
      <c r="D8" s="25">
        <v>1.81871</v>
      </c>
      <c r="E8" s="16">
        <v>12.10576</v>
      </c>
      <c r="F8" s="9">
        <v>2.2429999999999999E-2</v>
      </c>
      <c r="G8" s="25">
        <v>2.4075500000000001</v>
      </c>
      <c r="H8" s="16">
        <v>4.0989000000000004</v>
      </c>
      <c r="I8" s="9">
        <v>1.787E-2</v>
      </c>
      <c r="J8" s="16">
        <v>0.16650000000000001</v>
      </c>
      <c r="K8" s="9">
        <v>0.18446000000000001</v>
      </c>
      <c r="L8" s="9">
        <v>4.9779999999999998E-2</v>
      </c>
      <c r="M8" s="9">
        <v>0.11638</v>
      </c>
      <c r="N8" s="9">
        <v>0.15071000000000001</v>
      </c>
      <c r="O8" s="9">
        <v>6.8049999999999999E-2</v>
      </c>
      <c r="P8" s="9">
        <v>4.1070000000000002E-2</v>
      </c>
      <c r="Q8" s="9">
        <v>9.6659999999999996E-2</v>
      </c>
      <c r="R8" s="9">
        <v>5.1520000000000003E-2</v>
      </c>
      <c r="S8" s="9">
        <v>1.349E-2</v>
      </c>
      <c r="T8" s="9">
        <v>3.2289999999999999E-2</v>
      </c>
      <c r="U8" s="9">
        <v>1.546E-2</v>
      </c>
      <c r="V8" s="9">
        <v>0.14982999999999999</v>
      </c>
      <c r="W8" s="9">
        <v>6.5490000000000007E-2</v>
      </c>
      <c r="X8" s="9">
        <v>6.5199999999999998E-3</v>
      </c>
      <c r="Y8" s="9">
        <v>4.6960000000000002E-2</v>
      </c>
      <c r="Z8" s="9">
        <v>5.0070000000000003E-2</v>
      </c>
      <c r="AA8" s="9">
        <v>0.12578</v>
      </c>
      <c r="AB8" s="9">
        <v>6.8349999999999994E-2</v>
      </c>
      <c r="AC8" s="9">
        <v>7.4609999999999996E-2</v>
      </c>
      <c r="AD8" s="9">
        <v>4.6829999999999997E-2</v>
      </c>
      <c r="AE8" s="9">
        <v>0.50629000000000002</v>
      </c>
      <c r="AF8" s="20">
        <f t="shared" si="0"/>
        <v>7.2209999999999996E-2</v>
      </c>
      <c r="AG8" s="20">
        <f t="shared" si="1"/>
        <v>0.52093999999999996</v>
      </c>
      <c r="AH8" s="20">
        <f t="shared" si="2"/>
        <v>0.36031999999999997</v>
      </c>
      <c r="AI8" s="20">
        <f t="shared" si="3"/>
        <v>0.24479000000000001</v>
      </c>
    </row>
    <row r="9" spans="1:35" x14ac:dyDescent="0.15">
      <c r="A9" s="9" t="s">
        <v>118</v>
      </c>
      <c r="B9" s="16">
        <v>3.1475499999999998</v>
      </c>
      <c r="C9" s="16">
        <v>2.4152800000000001</v>
      </c>
      <c r="D9" s="25">
        <v>2.3390900000000001</v>
      </c>
      <c r="E9" s="16">
        <v>18.250050000000002</v>
      </c>
      <c r="F9" s="9">
        <v>1.107E-2</v>
      </c>
      <c r="G9" s="25">
        <v>3.7915999999999999</v>
      </c>
      <c r="H9" s="16">
        <v>6.8705699999999998</v>
      </c>
      <c r="I9" s="9">
        <v>6.7200000000000003E-3</v>
      </c>
      <c r="J9" s="16">
        <v>0.4874</v>
      </c>
      <c r="K9" s="9">
        <v>0.18966</v>
      </c>
      <c r="L9" s="9">
        <v>6.3719999999999999E-2</v>
      </c>
      <c r="M9" s="9">
        <v>0.13966000000000001</v>
      </c>
      <c r="N9" s="9">
        <v>0.16891999999999999</v>
      </c>
      <c r="O9" s="9">
        <v>6.1539999999999997E-2</v>
      </c>
      <c r="P9" s="9">
        <v>5.5500000000000001E-2</v>
      </c>
      <c r="Q9" s="9">
        <v>2.6939999999999999E-2</v>
      </c>
      <c r="R9" s="9">
        <v>5.2609999999999997E-2</v>
      </c>
      <c r="S9" s="9">
        <v>1.0489999999999999E-2</v>
      </c>
      <c r="T9" s="9">
        <v>3.696E-2</v>
      </c>
      <c r="U9" s="9">
        <v>1.8350000000000002E-2</v>
      </c>
      <c r="V9" s="9">
        <v>0.1825</v>
      </c>
      <c r="W9" s="9">
        <v>9.2609999999999998E-2</v>
      </c>
      <c r="X9" s="9">
        <v>8.1799999999999998E-3</v>
      </c>
      <c r="Y9" s="9">
        <v>8.0110000000000001E-2</v>
      </c>
      <c r="Z9" s="9">
        <v>7.3130000000000001E-2</v>
      </c>
      <c r="AA9" s="9">
        <v>0.12956999999999999</v>
      </c>
      <c r="AB9" s="9">
        <v>6.6890000000000005E-2</v>
      </c>
      <c r="AC9" s="9">
        <v>6.5210000000000004E-2</v>
      </c>
      <c r="AD9" s="9">
        <v>6.0909999999999999E-2</v>
      </c>
      <c r="AE9" s="9">
        <v>0.62921000000000005</v>
      </c>
      <c r="AF9" s="20">
        <f t="shared" si="0"/>
        <v>7.4789999999999995E-2</v>
      </c>
      <c r="AG9" s="20">
        <f t="shared" si="1"/>
        <v>0.55757000000000001</v>
      </c>
      <c r="AH9" s="20">
        <f t="shared" si="2"/>
        <v>0.31842999999999999</v>
      </c>
      <c r="AI9" s="20">
        <f t="shared" si="3"/>
        <v>0.30933999999999995</v>
      </c>
    </row>
    <row r="10" spans="1:35" x14ac:dyDescent="0.15">
      <c r="A10" s="9" t="s">
        <v>119</v>
      </c>
      <c r="B10" s="16">
        <v>3.10155</v>
      </c>
      <c r="C10" s="16">
        <v>2.3627400000000001</v>
      </c>
      <c r="D10" s="25">
        <v>2.8938799999999998</v>
      </c>
      <c r="E10" s="16">
        <v>20.730789999999999</v>
      </c>
      <c r="F10" s="9">
        <v>4.4409999999999998E-2</v>
      </c>
      <c r="G10" s="25">
        <v>5.8097700000000003</v>
      </c>
      <c r="H10" s="16">
        <v>9.1959800000000005</v>
      </c>
      <c r="I10" s="9">
        <v>2.3109999999999999E-2</v>
      </c>
      <c r="J10" s="16">
        <v>0.66742999999999997</v>
      </c>
      <c r="K10" s="9">
        <v>0.32594000000000001</v>
      </c>
      <c r="L10" s="9">
        <v>0.10106999999999999</v>
      </c>
      <c r="M10" s="9">
        <v>0.17344000000000001</v>
      </c>
      <c r="N10" s="9">
        <v>0.21260999999999999</v>
      </c>
      <c r="O10" s="9">
        <v>5.4579999999999997E-2</v>
      </c>
      <c r="P10" s="9">
        <v>7.0209999999999995E-2</v>
      </c>
      <c r="Q10" s="9">
        <v>0.17039000000000001</v>
      </c>
      <c r="R10" s="9">
        <v>7.5219999999999995E-2</v>
      </c>
      <c r="S10" s="9">
        <v>1.652E-2</v>
      </c>
      <c r="T10" s="9">
        <v>5.629E-2</v>
      </c>
      <c r="U10" s="9">
        <v>2.5270000000000001E-2</v>
      </c>
      <c r="V10" s="9">
        <v>0.22388</v>
      </c>
      <c r="W10" s="9">
        <v>0.15873000000000001</v>
      </c>
      <c r="X10" s="9">
        <v>1.1650000000000001E-2</v>
      </c>
      <c r="Y10" s="9">
        <v>0.19450000000000001</v>
      </c>
      <c r="Z10" s="9">
        <v>0.14108999999999999</v>
      </c>
      <c r="AA10" s="9">
        <v>0.19617000000000001</v>
      </c>
      <c r="AB10" s="9">
        <v>7.4310000000000001E-2</v>
      </c>
      <c r="AC10" s="9">
        <v>6.6239999999999993E-2</v>
      </c>
      <c r="AD10" s="9">
        <v>4.4040000000000003E-2</v>
      </c>
      <c r="AE10" s="9">
        <v>0.53378000000000003</v>
      </c>
      <c r="AF10" s="20">
        <f t="shared" si="0"/>
        <v>0.14548</v>
      </c>
      <c r="AG10" s="20">
        <f t="shared" si="1"/>
        <v>0.81031999999999993</v>
      </c>
      <c r="AH10" s="20">
        <f t="shared" si="2"/>
        <v>0.52166000000000001</v>
      </c>
      <c r="AI10" s="20">
        <f t="shared" si="3"/>
        <v>0.56868000000000007</v>
      </c>
    </row>
    <row r="11" spans="1:35" x14ac:dyDescent="0.15">
      <c r="A11" s="9" t="s">
        <v>120</v>
      </c>
      <c r="B11" s="16">
        <v>3.15848</v>
      </c>
      <c r="C11" s="16">
        <v>3.09728</v>
      </c>
      <c r="D11" s="25">
        <v>3.0802800000000001</v>
      </c>
      <c r="E11" s="16">
        <v>15.202299999999999</v>
      </c>
      <c r="F11" s="9">
        <v>9.41E-3</v>
      </c>
      <c r="G11" s="25">
        <v>4.3440300000000001</v>
      </c>
      <c r="H11" s="16">
        <v>6.9250400000000001</v>
      </c>
      <c r="I11" s="9">
        <v>2.7560000000000001E-2</v>
      </c>
      <c r="J11" s="16">
        <v>0.54635</v>
      </c>
      <c r="K11" s="9">
        <v>0.40227000000000002</v>
      </c>
      <c r="L11" s="9">
        <v>8.9950000000000002E-2</v>
      </c>
      <c r="M11" s="9">
        <v>0.19472999999999999</v>
      </c>
      <c r="N11" s="9">
        <v>0.26569999999999999</v>
      </c>
      <c r="O11" s="9">
        <v>4.6609999999999999E-2</v>
      </c>
      <c r="P11" s="9">
        <v>9.8150000000000001E-2</v>
      </c>
      <c r="Q11" s="9">
        <v>9.4049999999999995E-2</v>
      </c>
      <c r="R11" s="9">
        <v>8.3960000000000007E-2</v>
      </c>
      <c r="S11" s="9">
        <v>2.2169999999999999E-2</v>
      </c>
      <c r="T11" s="9">
        <v>6.9379999999999997E-2</v>
      </c>
      <c r="U11" s="9">
        <v>2.8729999999999999E-2</v>
      </c>
      <c r="V11" s="9">
        <v>0.25945000000000001</v>
      </c>
      <c r="W11" s="9">
        <v>0.14291000000000001</v>
      </c>
      <c r="X11" s="9">
        <v>1.23E-2</v>
      </c>
      <c r="Y11" s="9">
        <v>0.1472</v>
      </c>
      <c r="Z11" s="9">
        <v>0.11634</v>
      </c>
      <c r="AA11" s="9">
        <v>0.14971000000000001</v>
      </c>
      <c r="AB11" s="9">
        <v>3.9100000000000003E-2</v>
      </c>
      <c r="AC11" s="9">
        <v>9.5149999999999998E-2</v>
      </c>
      <c r="AD11" s="9">
        <v>4.897E-2</v>
      </c>
      <c r="AE11" s="9">
        <v>0.56940999999999997</v>
      </c>
      <c r="AF11" s="20">
        <f t="shared" si="0"/>
        <v>9.9360000000000004E-2</v>
      </c>
      <c r="AG11" s="20">
        <f t="shared" si="1"/>
        <v>0.97422000000000009</v>
      </c>
      <c r="AH11" s="20">
        <f t="shared" si="2"/>
        <v>0.49165999999999999</v>
      </c>
      <c r="AI11" s="20">
        <f t="shared" si="3"/>
        <v>0.45428000000000002</v>
      </c>
    </row>
    <row r="12" spans="1:35" x14ac:dyDescent="0.15">
      <c r="A12" s="9" t="s">
        <v>121</v>
      </c>
      <c r="B12" s="16">
        <v>3.0013999999999998</v>
      </c>
      <c r="C12" s="16">
        <v>2.2982999999999998</v>
      </c>
      <c r="D12" s="25">
        <v>2.28241</v>
      </c>
      <c r="E12" s="16">
        <v>17.184560000000001</v>
      </c>
      <c r="F12" s="9">
        <v>7.8899999999999994E-3</v>
      </c>
      <c r="G12" s="25">
        <v>3.464</v>
      </c>
      <c r="H12" s="16">
        <v>6.2217599999999997</v>
      </c>
      <c r="I12" s="9">
        <v>2.1170000000000001E-2</v>
      </c>
      <c r="J12" s="16">
        <v>0.39029000000000003</v>
      </c>
      <c r="K12" s="9">
        <v>0.23871000000000001</v>
      </c>
      <c r="L12" s="9">
        <v>5.7619999999999998E-2</v>
      </c>
      <c r="M12" s="9">
        <v>0.11967999999999999</v>
      </c>
      <c r="N12" s="9">
        <v>0.17138</v>
      </c>
      <c r="O12" s="9">
        <v>4.7079999999999997E-2</v>
      </c>
      <c r="P12" s="9">
        <v>5.629E-2</v>
      </c>
      <c r="Q12" s="9">
        <v>6.5040000000000001E-2</v>
      </c>
      <c r="R12" s="9">
        <v>4.7460000000000002E-2</v>
      </c>
      <c r="S12" s="9">
        <v>1.0449999999999999E-2</v>
      </c>
      <c r="T12" s="9">
        <v>3.7539999999999997E-2</v>
      </c>
      <c r="U12" s="9">
        <v>1.3129999999999999E-2</v>
      </c>
      <c r="V12" s="9">
        <v>0.10374</v>
      </c>
      <c r="W12" s="9">
        <v>7.9699999999999993E-2</v>
      </c>
      <c r="X12" s="9">
        <v>6.8900000000000003E-3</v>
      </c>
      <c r="Y12" s="9">
        <v>7.5550000000000006E-2</v>
      </c>
      <c r="Z12" s="9">
        <v>5.6309999999999999E-2</v>
      </c>
      <c r="AA12" s="9">
        <v>0.10594000000000001</v>
      </c>
      <c r="AB12" s="9">
        <v>3.1879999999999999E-2</v>
      </c>
      <c r="AC12" s="9">
        <v>9.3060000000000004E-2</v>
      </c>
      <c r="AD12" s="9">
        <v>7.1389999999999995E-2</v>
      </c>
      <c r="AE12" s="9">
        <v>0.73182000000000003</v>
      </c>
      <c r="AF12" s="20">
        <f t="shared" si="0"/>
        <v>6.5509999999999999E-2</v>
      </c>
      <c r="AG12" s="20">
        <f t="shared" si="1"/>
        <v>0.59840000000000004</v>
      </c>
      <c r="AH12" s="20">
        <f t="shared" si="2"/>
        <v>0.26385000000000003</v>
      </c>
      <c r="AI12" s="20">
        <f t="shared" si="3"/>
        <v>0.25782000000000005</v>
      </c>
    </row>
    <row r="13" spans="1:35" x14ac:dyDescent="0.15">
      <c r="A13" s="9" t="s">
        <v>122</v>
      </c>
      <c r="B13" s="16">
        <v>19.194870000000002</v>
      </c>
      <c r="C13" s="16">
        <v>13.90161</v>
      </c>
      <c r="D13" s="25">
        <v>5.7744799999999996</v>
      </c>
      <c r="E13" s="16">
        <v>39.111550000000001</v>
      </c>
      <c r="F13" s="9">
        <v>0.37852999999999998</v>
      </c>
      <c r="G13" s="25">
        <v>4.7374299999999998</v>
      </c>
      <c r="H13" s="16">
        <v>7.4480199999999996</v>
      </c>
      <c r="I13" s="9">
        <v>7.3870000000000005E-2</v>
      </c>
      <c r="J13" s="16">
        <v>2.0832299999999999</v>
      </c>
      <c r="K13" s="9">
        <v>1.4032500000000001</v>
      </c>
      <c r="L13" s="9">
        <v>0.29017999999999999</v>
      </c>
      <c r="M13" s="9">
        <v>3.5075099999999999</v>
      </c>
      <c r="N13" s="9">
        <v>12.16926</v>
      </c>
      <c r="O13" s="9">
        <v>9.1429999999999997E-2</v>
      </c>
      <c r="P13" s="9">
        <v>1.47357</v>
      </c>
      <c r="Q13" s="9">
        <v>0.4985</v>
      </c>
      <c r="R13" s="9">
        <v>0.35365000000000002</v>
      </c>
      <c r="S13" s="9">
        <v>6.948E-2</v>
      </c>
      <c r="T13" s="9">
        <v>0.28050000000000003</v>
      </c>
      <c r="U13" s="9">
        <v>6.4750000000000002E-2</v>
      </c>
      <c r="V13" s="9">
        <v>0.34261000000000003</v>
      </c>
      <c r="W13" s="9">
        <v>0.25236999999999998</v>
      </c>
      <c r="X13" s="9">
        <v>2.6960000000000001E-2</v>
      </c>
      <c r="Y13" s="9">
        <v>0.12817999999999999</v>
      </c>
      <c r="Z13" s="9">
        <v>8.8370000000000004E-2</v>
      </c>
      <c r="AA13" s="9">
        <v>0.24235000000000001</v>
      </c>
      <c r="AB13" s="9">
        <v>6.4710000000000004E-2</v>
      </c>
      <c r="AC13" s="9">
        <v>0.10758</v>
      </c>
      <c r="AD13" s="9">
        <v>7.9130000000000006E-2</v>
      </c>
      <c r="AE13" s="9">
        <v>0.86097999999999997</v>
      </c>
      <c r="AF13" s="20">
        <f t="shared" si="0"/>
        <v>0.66870999999999992</v>
      </c>
      <c r="AG13" s="20">
        <f t="shared" si="1"/>
        <v>17.507539999999999</v>
      </c>
      <c r="AH13" s="20">
        <f t="shared" si="2"/>
        <v>1.2825200000000001</v>
      </c>
      <c r="AI13" s="20">
        <f t="shared" si="3"/>
        <v>0.55061000000000004</v>
      </c>
    </row>
    <row r="14" spans="1:35" x14ac:dyDescent="0.15">
      <c r="A14" s="9" t="s">
        <v>123</v>
      </c>
      <c r="B14" s="16">
        <v>3.51532</v>
      </c>
      <c r="C14" s="16">
        <v>6.0483900000000004</v>
      </c>
      <c r="D14" s="25">
        <v>2.9846499999999998</v>
      </c>
      <c r="E14" s="16">
        <v>27.101230000000001</v>
      </c>
      <c r="F14" s="9">
        <v>0.16796</v>
      </c>
      <c r="G14" s="25">
        <v>3.97241</v>
      </c>
      <c r="H14" s="16">
        <v>5.7421699999999998</v>
      </c>
      <c r="I14" s="9">
        <v>3.1870000000000002E-2</v>
      </c>
      <c r="J14" s="16">
        <v>0.52968000000000004</v>
      </c>
      <c r="K14" s="9">
        <v>0.54335999999999995</v>
      </c>
      <c r="L14" s="9">
        <v>0.14429</v>
      </c>
      <c r="M14" s="9">
        <v>0.33367999999999998</v>
      </c>
      <c r="N14" s="9">
        <v>0.59331999999999996</v>
      </c>
      <c r="O14" s="9">
        <v>7.0040000000000005E-2</v>
      </c>
      <c r="P14" s="9">
        <v>0.15703</v>
      </c>
      <c r="Q14" s="9">
        <v>0.33651999999999999</v>
      </c>
      <c r="R14" s="9">
        <v>0.14535999999999999</v>
      </c>
      <c r="S14" s="9">
        <v>2.1749999999999999E-2</v>
      </c>
      <c r="T14" s="9">
        <v>0.12786</v>
      </c>
      <c r="U14" s="9">
        <v>2.7179999999999999E-2</v>
      </c>
      <c r="V14" s="9">
        <v>0.19597000000000001</v>
      </c>
      <c r="W14" s="9">
        <v>0.12853999999999999</v>
      </c>
      <c r="X14" s="9">
        <v>1.4749999999999999E-2</v>
      </c>
      <c r="Y14" s="9">
        <v>0.11518</v>
      </c>
      <c r="Z14" s="9">
        <v>6.8110000000000004E-2</v>
      </c>
      <c r="AA14" s="9">
        <v>0.18328</v>
      </c>
      <c r="AB14" s="9">
        <v>8.3580000000000002E-2</v>
      </c>
      <c r="AC14" s="9">
        <v>9.2950000000000005E-2</v>
      </c>
      <c r="AD14" s="9">
        <v>5.7660000000000003E-2</v>
      </c>
      <c r="AE14" s="9">
        <v>0.61326999999999998</v>
      </c>
      <c r="AF14" s="20">
        <f t="shared" si="0"/>
        <v>0.31225000000000003</v>
      </c>
      <c r="AG14" s="20">
        <f t="shared" si="1"/>
        <v>1.6475899999999999</v>
      </c>
      <c r="AH14" s="20">
        <f t="shared" si="2"/>
        <v>0.75213999999999992</v>
      </c>
      <c r="AI14" s="20">
        <f t="shared" si="3"/>
        <v>0.40849999999999997</v>
      </c>
    </row>
    <row r="15" spans="1:35" x14ac:dyDescent="0.15">
      <c r="A15" s="9" t="s">
        <v>124</v>
      </c>
      <c r="B15" s="16">
        <v>3.4400499999999998</v>
      </c>
      <c r="C15" s="16">
        <v>5.58352</v>
      </c>
      <c r="D15" s="25">
        <v>3.88035</v>
      </c>
      <c r="E15" s="16">
        <v>54.795639999999999</v>
      </c>
      <c r="F15" s="9">
        <v>9.0249999999999997E-2</v>
      </c>
      <c r="G15" s="25">
        <v>4.6528200000000002</v>
      </c>
      <c r="H15" s="16">
        <v>7.7213599999999998</v>
      </c>
      <c r="I15" s="9">
        <v>2.9149999999999999E-2</v>
      </c>
      <c r="J15" s="16">
        <v>0.57857999999999998</v>
      </c>
      <c r="K15" s="9">
        <v>0.36231000000000002</v>
      </c>
      <c r="L15" s="9">
        <v>0.112</v>
      </c>
      <c r="M15" s="9">
        <v>0.28541</v>
      </c>
      <c r="N15" s="9">
        <v>0.54498000000000002</v>
      </c>
      <c r="O15" s="9">
        <v>6.8449999999999997E-2</v>
      </c>
      <c r="P15" s="9">
        <v>0.13333999999999999</v>
      </c>
      <c r="Q15" s="9">
        <v>0.25402000000000002</v>
      </c>
      <c r="R15" s="9">
        <v>0.13730000000000001</v>
      </c>
      <c r="S15" s="9">
        <v>2.3179999999999999E-2</v>
      </c>
      <c r="T15" s="9">
        <v>0.11285000000000001</v>
      </c>
      <c r="U15" s="9">
        <v>2.571E-2</v>
      </c>
      <c r="V15" s="9">
        <v>0.20230000000000001</v>
      </c>
      <c r="W15" s="9">
        <v>0.13255</v>
      </c>
      <c r="X15" s="9">
        <v>1.353E-2</v>
      </c>
      <c r="Y15" s="9">
        <v>0.11022999999999999</v>
      </c>
      <c r="Z15" s="9">
        <v>9.3829999999999997E-2</v>
      </c>
      <c r="AA15" s="9">
        <v>0.1613</v>
      </c>
      <c r="AB15" s="9">
        <v>9.1670000000000001E-2</v>
      </c>
      <c r="AC15" s="9">
        <v>8.924E-2</v>
      </c>
      <c r="AD15" s="9">
        <v>8.3790000000000003E-2</v>
      </c>
      <c r="AE15" s="9">
        <v>0.62095</v>
      </c>
      <c r="AF15" s="20">
        <f t="shared" si="0"/>
        <v>0.20224999999999999</v>
      </c>
      <c r="AG15" s="20">
        <f t="shared" si="1"/>
        <v>1.3591500000000001</v>
      </c>
      <c r="AH15" s="20">
        <f t="shared" si="2"/>
        <v>0.66080000000000005</v>
      </c>
      <c r="AI15" s="20">
        <f t="shared" si="3"/>
        <v>0.40459999999999996</v>
      </c>
    </row>
    <row r="16" spans="1:35" x14ac:dyDescent="0.15">
      <c r="A16" s="9" t="s">
        <v>125</v>
      </c>
      <c r="B16" s="16">
        <v>3.3282799999999999</v>
      </c>
      <c r="C16" s="16">
        <v>5.0244799999999996</v>
      </c>
      <c r="D16" s="25">
        <v>3.35514</v>
      </c>
      <c r="E16" s="16">
        <v>41.20252</v>
      </c>
      <c r="F16" s="9">
        <v>9.8809999999999995E-2</v>
      </c>
      <c r="G16" s="25">
        <v>3.8955899999999999</v>
      </c>
      <c r="H16" s="16">
        <v>6.3553300000000004</v>
      </c>
      <c r="I16" s="9">
        <v>1.0749999999999999E-2</v>
      </c>
      <c r="J16" s="16">
        <v>0.46904000000000001</v>
      </c>
      <c r="K16" s="9">
        <v>0.36129</v>
      </c>
      <c r="L16" s="9">
        <v>0.13658999999999999</v>
      </c>
      <c r="M16" s="9">
        <v>0.31994</v>
      </c>
      <c r="N16" s="9">
        <v>0.56091000000000002</v>
      </c>
      <c r="O16" s="9">
        <v>6.973E-2</v>
      </c>
      <c r="P16" s="9">
        <v>0.15182999999999999</v>
      </c>
      <c r="Q16" s="9">
        <v>0.3095</v>
      </c>
      <c r="R16" s="9">
        <v>0.14086000000000001</v>
      </c>
      <c r="S16" s="9">
        <v>2.683E-2</v>
      </c>
      <c r="T16" s="9">
        <v>0.11479</v>
      </c>
      <c r="U16" s="9">
        <v>4.2900000000000001E-2</v>
      </c>
      <c r="V16" s="9">
        <v>0.20327000000000001</v>
      </c>
      <c r="W16" s="9">
        <v>0.1191</v>
      </c>
      <c r="X16" s="9">
        <v>1.806E-2</v>
      </c>
      <c r="Y16" s="9">
        <v>9.4759999999999997E-2</v>
      </c>
      <c r="Z16" s="9">
        <v>7.8060000000000004E-2</v>
      </c>
      <c r="AA16" s="9">
        <v>0.14743999999999999</v>
      </c>
      <c r="AB16" s="9">
        <v>9.8350000000000007E-2</v>
      </c>
      <c r="AC16" s="9">
        <v>8.6059999999999998E-2</v>
      </c>
      <c r="AD16" s="9">
        <v>5.3740000000000003E-2</v>
      </c>
      <c r="AE16" s="9">
        <v>0.50412000000000001</v>
      </c>
      <c r="AF16" s="20">
        <f t="shared" si="0"/>
        <v>0.2354</v>
      </c>
      <c r="AG16" s="20">
        <f t="shared" si="1"/>
        <v>1.39375</v>
      </c>
      <c r="AH16" s="20">
        <f t="shared" si="2"/>
        <v>0.7241200000000001</v>
      </c>
      <c r="AI16" s="20">
        <f t="shared" si="3"/>
        <v>0.38122</v>
      </c>
    </row>
    <row r="17" spans="1:35" s="15" customFormat="1" x14ac:dyDescent="0.15">
      <c r="A17" s="14" t="s">
        <v>126</v>
      </c>
      <c r="B17" s="21">
        <v>2.9162400000000002</v>
      </c>
      <c r="C17" s="21">
        <v>2.9042699999999999</v>
      </c>
      <c r="D17" s="21">
        <v>2.70974</v>
      </c>
      <c r="E17" s="21">
        <v>29.377199999999998</v>
      </c>
      <c r="F17" s="14">
        <v>0</v>
      </c>
      <c r="G17" s="21">
        <v>3.70695</v>
      </c>
      <c r="H17" s="21">
        <v>5.3776000000000002</v>
      </c>
      <c r="I17" s="14">
        <v>2.3779999999999999E-2</v>
      </c>
      <c r="J17" s="21">
        <v>0.31931999999999999</v>
      </c>
      <c r="K17" s="14">
        <v>0.23366999999999999</v>
      </c>
      <c r="L17" s="14">
        <v>7.2090000000000001E-2</v>
      </c>
      <c r="M17" s="14">
        <v>0.17935000000000001</v>
      </c>
      <c r="N17" s="14">
        <v>0.24335999999999999</v>
      </c>
      <c r="O17" s="14">
        <v>6.1199999999999997E-2</v>
      </c>
      <c r="P17" s="14">
        <v>8.3129999999999996E-2</v>
      </c>
      <c r="Q17" s="14">
        <v>0.17682999999999999</v>
      </c>
      <c r="R17" s="14">
        <v>7.9750000000000001E-2</v>
      </c>
      <c r="S17" s="14">
        <v>1.7389999999999999E-2</v>
      </c>
      <c r="T17" s="14">
        <v>5.7919999999999999E-2</v>
      </c>
      <c r="U17" s="14">
        <v>2.4719999999999999E-2</v>
      </c>
      <c r="V17" s="14">
        <v>0.18059</v>
      </c>
      <c r="W17" s="14">
        <v>0.10574</v>
      </c>
      <c r="X17" s="14">
        <v>1.188E-2</v>
      </c>
      <c r="Y17" s="14">
        <v>0.10816000000000001</v>
      </c>
      <c r="Z17" s="14">
        <v>6.7659999999999998E-2</v>
      </c>
      <c r="AA17" s="14">
        <v>0.13244</v>
      </c>
      <c r="AB17" s="14">
        <v>6.0400000000000002E-2</v>
      </c>
      <c r="AC17" s="14">
        <v>7.6689999999999994E-2</v>
      </c>
      <c r="AD17" s="14">
        <v>6.5540000000000001E-2</v>
      </c>
      <c r="AE17" s="14">
        <v>0.73550000000000004</v>
      </c>
      <c r="AF17" s="20">
        <f t="shared" si="0"/>
        <v>7.2090000000000001E-2</v>
      </c>
      <c r="AG17" s="20">
        <f t="shared" si="1"/>
        <v>0.75990999999999997</v>
      </c>
      <c r="AH17" s="20">
        <f t="shared" si="2"/>
        <v>0.49392999999999998</v>
      </c>
      <c r="AI17" s="20">
        <f t="shared" si="3"/>
        <v>0.34486</v>
      </c>
    </row>
    <row r="18" spans="1:35" x14ac:dyDescent="0.15">
      <c r="A18" s="9" t="s">
        <v>127</v>
      </c>
      <c r="B18" s="16">
        <v>2.9853700000000001</v>
      </c>
      <c r="C18" s="16">
        <v>2.7392599999999998</v>
      </c>
      <c r="D18" s="25">
        <v>2.6210800000000001</v>
      </c>
      <c r="E18" s="16">
        <v>27.68674</v>
      </c>
      <c r="F18" s="9">
        <v>7.4900000000000001E-3</v>
      </c>
      <c r="G18" s="25">
        <v>4.1676500000000001</v>
      </c>
      <c r="H18" s="16">
        <v>5.6222700000000003</v>
      </c>
      <c r="I18" s="9">
        <v>1.883E-2</v>
      </c>
      <c r="J18" s="16">
        <v>0.25536999999999999</v>
      </c>
      <c r="K18" s="9">
        <v>0.20957999999999999</v>
      </c>
      <c r="L18" s="9">
        <v>6.3799999999999996E-2</v>
      </c>
      <c r="M18" s="9">
        <v>0.14373</v>
      </c>
      <c r="N18" s="9">
        <v>0.20799999999999999</v>
      </c>
      <c r="O18" s="9">
        <v>7.0559999999999998E-2</v>
      </c>
      <c r="P18" s="9">
        <v>6.7860000000000004E-2</v>
      </c>
      <c r="Q18" s="9">
        <v>0.12684000000000001</v>
      </c>
      <c r="R18" s="9">
        <v>7.6689999999999994E-2</v>
      </c>
      <c r="S18" s="9">
        <v>1.7899999999999999E-2</v>
      </c>
      <c r="T18" s="9">
        <v>5.5960000000000003E-2</v>
      </c>
      <c r="U18" s="9">
        <v>1.908E-2</v>
      </c>
      <c r="V18" s="9">
        <v>0.15689</v>
      </c>
      <c r="W18" s="9">
        <v>0.12876000000000001</v>
      </c>
      <c r="X18" s="9">
        <v>9.6699999999999998E-3</v>
      </c>
      <c r="Y18" s="9">
        <v>0.15603</v>
      </c>
      <c r="Z18" s="9">
        <v>0.12418</v>
      </c>
      <c r="AA18" s="9">
        <v>0.20671</v>
      </c>
      <c r="AB18" s="9">
        <v>5.8169999999999999E-2</v>
      </c>
      <c r="AC18" s="9">
        <v>0.14954999999999999</v>
      </c>
      <c r="AD18" s="9">
        <v>8.5680000000000006E-2</v>
      </c>
      <c r="AE18" s="9">
        <v>1.2028799999999999</v>
      </c>
      <c r="AF18" s="20">
        <f t="shared" si="0"/>
        <v>7.1289999999999992E-2</v>
      </c>
      <c r="AG18" s="20">
        <f t="shared" si="1"/>
        <v>0.65683000000000002</v>
      </c>
      <c r="AH18" s="20">
        <f t="shared" si="2"/>
        <v>0.42815000000000003</v>
      </c>
      <c r="AI18" s="20">
        <f t="shared" si="3"/>
        <v>0.51567000000000007</v>
      </c>
    </row>
    <row r="19" spans="1:35" x14ac:dyDescent="0.15">
      <c r="A19" s="9" t="s">
        <v>128</v>
      </c>
      <c r="B19" s="16">
        <v>2.92571</v>
      </c>
      <c r="C19" s="16">
        <v>3.5189900000000001</v>
      </c>
      <c r="D19" s="25">
        <v>3.6678500000000001</v>
      </c>
      <c r="E19" s="16">
        <v>48.905389999999997</v>
      </c>
      <c r="F19" s="9">
        <v>1.719E-2</v>
      </c>
      <c r="G19" s="25">
        <v>4.4133399999999998</v>
      </c>
      <c r="H19" s="16">
        <v>6.9405900000000003</v>
      </c>
      <c r="I19" s="9">
        <v>1.9470000000000001E-2</v>
      </c>
      <c r="J19" s="16">
        <v>0.25701000000000002</v>
      </c>
      <c r="K19" s="9">
        <v>0.26888000000000001</v>
      </c>
      <c r="L19" s="9">
        <v>7.6630000000000004E-2</v>
      </c>
      <c r="M19" s="9">
        <v>0.15068000000000001</v>
      </c>
      <c r="N19" s="9">
        <v>0.20049</v>
      </c>
      <c r="O19" s="9">
        <v>5.1119999999999999E-2</v>
      </c>
      <c r="P19" s="9">
        <v>5.9110000000000003E-2</v>
      </c>
      <c r="Q19" s="9">
        <v>0.15235000000000001</v>
      </c>
      <c r="R19" s="9">
        <v>8.0829999999999999E-2</v>
      </c>
      <c r="S19" s="9">
        <v>5.5399999999999998E-3</v>
      </c>
      <c r="T19" s="9">
        <v>5.1319999999999998E-2</v>
      </c>
      <c r="U19" s="9">
        <v>1.6830000000000001E-2</v>
      </c>
      <c r="V19" s="9">
        <v>0.14227000000000001</v>
      </c>
      <c r="W19" s="9">
        <v>0.10115</v>
      </c>
      <c r="X19" s="9">
        <v>7.1700000000000002E-3</v>
      </c>
      <c r="Y19" s="9">
        <v>0.12477000000000001</v>
      </c>
      <c r="Z19" s="9">
        <v>9.085E-2</v>
      </c>
      <c r="AA19" s="9">
        <v>0.13153000000000001</v>
      </c>
      <c r="AB19" s="9">
        <v>5.9229999999999998E-2</v>
      </c>
      <c r="AC19" s="9">
        <v>6.8320000000000006E-2</v>
      </c>
      <c r="AD19" s="9">
        <v>5.101E-2</v>
      </c>
      <c r="AE19" s="9">
        <v>0.63139000000000001</v>
      </c>
      <c r="AF19" s="20">
        <f t="shared" si="0"/>
        <v>9.3820000000000001E-2</v>
      </c>
      <c r="AG19" s="20">
        <f t="shared" si="1"/>
        <v>0.72035000000000005</v>
      </c>
      <c r="AH19" s="20">
        <f t="shared" si="2"/>
        <v>0.40260000000000001</v>
      </c>
      <c r="AI19" s="20">
        <f t="shared" si="3"/>
        <v>0.37114999999999998</v>
      </c>
    </row>
    <row r="20" spans="1:35" x14ac:dyDescent="0.15">
      <c r="A20" s="9" t="s">
        <v>129</v>
      </c>
      <c r="B20" s="16">
        <v>5.44686</v>
      </c>
      <c r="C20" s="16">
        <v>7.5632599999999996</v>
      </c>
      <c r="D20" s="25">
        <v>3.31494</v>
      </c>
      <c r="E20" s="16">
        <v>31.14019</v>
      </c>
      <c r="F20" s="9">
        <v>0.50226000000000004</v>
      </c>
      <c r="G20" s="25">
        <v>5.5297700000000001</v>
      </c>
      <c r="H20" s="16">
        <v>10.074310000000001</v>
      </c>
      <c r="I20" s="9">
        <v>5.3560000000000003E-2</v>
      </c>
      <c r="J20" s="16">
        <v>0.82399</v>
      </c>
      <c r="K20" s="9">
        <v>0.64512999999999998</v>
      </c>
      <c r="L20" s="9">
        <v>0.17237</v>
      </c>
      <c r="M20" s="9">
        <v>0.67537999999999998</v>
      </c>
      <c r="N20" s="9">
        <v>1.7275400000000001</v>
      </c>
      <c r="O20" s="9">
        <v>6.1120000000000001E-2</v>
      </c>
      <c r="P20" s="9">
        <v>0.31429000000000001</v>
      </c>
      <c r="Q20" s="9">
        <v>0.29892000000000002</v>
      </c>
      <c r="R20" s="9">
        <v>0.17680000000000001</v>
      </c>
      <c r="S20" s="9">
        <v>5.7540000000000001E-2</v>
      </c>
      <c r="T20" s="9">
        <v>0.21429000000000001</v>
      </c>
      <c r="U20" s="9">
        <v>5.0500000000000003E-2</v>
      </c>
      <c r="V20" s="9">
        <v>0.24137</v>
      </c>
      <c r="W20" s="9">
        <v>0.18862000000000001</v>
      </c>
      <c r="X20" s="9">
        <v>2.742E-2</v>
      </c>
      <c r="Y20" s="9">
        <v>4.8509999999999998E-2</v>
      </c>
      <c r="Z20" s="9">
        <v>4.2810000000000001E-2</v>
      </c>
      <c r="AA20" s="9">
        <v>0.10502</v>
      </c>
      <c r="AB20" s="9">
        <v>5.1959999999999999E-2</v>
      </c>
      <c r="AC20" s="9">
        <v>7.5579999999999994E-2</v>
      </c>
      <c r="AD20" s="9">
        <v>5.0939999999999999E-2</v>
      </c>
      <c r="AE20" s="9">
        <v>0.62605999999999995</v>
      </c>
      <c r="AF20" s="20">
        <f t="shared" si="0"/>
        <v>0.67463000000000006</v>
      </c>
      <c r="AG20" s="20">
        <f t="shared" si="1"/>
        <v>3.27841</v>
      </c>
      <c r="AH20" s="20">
        <f t="shared" si="2"/>
        <v>0.87324000000000002</v>
      </c>
      <c r="AI20" s="20">
        <f t="shared" si="3"/>
        <v>0.27426</v>
      </c>
    </row>
    <row r="21" spans="1:35" x14ac:dyDescent="0.15">
      <c r="A21" s="9" t="s">
        <v>130</v>
      </c>
      <c r="B21" s="16">
        <v>3.6032700000000002</v>
      </c>
      <c r="C21" s="16">
        <v>4.2640900000000004</v>
      </c>
      <c r="D21" s="25">
        <v>3.5046400000000002</v>
      </c>
      <c r="E21" s="16">
        <v>49.540860000000002</v>
      </c>
      <c r="F21" s="9">
        <v>2.1520000000000001E-2</v>
      </c>
      <c r="G21" s="25">
        <v>7.7942799999999997</v>
      </c>
      <c r="H21" s="16">
        <v>14.692869999999999</v>
      </c>
      <c r="I21" s="9">
        <v>2.2780000000000002E-2</v>
      </c>
      <c r="J21" s="16">
        <v>0.27056999999999998</v>
      </c>
      <c r="K21" s="9">
        <v>0.26910000000000001</v>
      </c>
      <c r="L21" s="9">
        <v>0.10002999999999999</v>
      </c>
      <c r="M21" s="9">
        <v>0.32242999999999999</v>
      </c>
      <c r="N21" s="9">
        <v>0.88922999999999996</v>
      </c>
      <c r="O21" s="9">
        <v>5.04E-2</v>
      </c>
      <c r="P21" s="9">
        <v>0.14063000000000001</v>
      </c>
      <c r="Q21" s="9">
        <v>0.14946000000000001</v>
      </c>
      <c r="R21" s="9">
        <v>8.0729999999999996E-2</v>
      </c>
      <c r="S21" s="9">
        <v>1.323E-2</v>
      </c>
      <c r="T21" s="9">
        <v>6.7879999999999996E-2</v>
      </c>
      <c r="U21" s="9">
        <v>2.7439999999999999E-2</v>
      </c>
      <c r="V21" s="9">
        <v>0.18165000000000001</v>
      </c>
      <c r="W21" s="9">
        <v>0.18146000000000001</v>
      </c>
      <c r="X21" s="9">
        <v>1.321E-2</v>
      </c>
      <c r="Y21" s="9">
        <v>3.5209999999999998E-2</v>
      </c>
      <c r="Z21" s="9">
        <v>2.87E-2</v>
      </c>
      <c r="AA21" s="9">
        <v>9.3039999999999998E-2</v>
      </c>
      <c r="AB21" s="9">
        <v>3.9039999999999998E-2</v>
      </c>
      <c r="AC21" s="9">
        <v>7.9420000000000004E-2</v>
      </c>
      <c r="AD21" s="9">
        <v>5.3260000000000002E-2</v>
      </c>
      <c r="AE21" s="9">
        <v>0.70548</v>
      </c>
      <c r="AF21" s="20">
        <f t="shared" si="0"/>
        <v>0.12154999999999999</v>
      </c>
      <c r="AG21" s="20">
        <f t="shared" si="1"/>
        <v>1.5842700000000001</v>
      </c>
      <c r="AH21" s="20">
        <f t="shared" si="2"/>
        <v>0.46262000000000003</v>
      </c>
      <c r="AI21" s="20">
        <f t="shared" si="3"/>
        <v>0.1976</v>
      </c>
    </row>
    <row r="22" spans="1:35" x14ac:dyDescent="0.15">
      <c r="A22" s="9" t="s">
        <v>131</v>
      </c>
      <c r="B22" s="16">
        <v>4.0513000000000003</v>
      </c>
      <c r="C22" s="16">
        <v>4.5970800000000001</v>
      </c>
      <c r="D22" s="25">
        <v>2.5954799999999998</v>
      </c>
      <c r="E22" s="16">
        <v>25.206140000000001</v>
      </c>
      <c r="F22" s="9">
        <v>9.1259999999999994E-2</v>
      </c>
      <c r="G22" s="25">
        <v>3.5362</v>
      </c>
      <c r="H22" s="16">
        <v>6.9379900000000001</v>
      </c>
      <c r="I22" s="9">
        <v>3.065E-2</v>
      </c>
      <c r="J22" s="16">
        <v>0.34660000000000002</v>
      </c>
      <c r="K22" s="9">
        <v>0.29303000000000001</v>
      </c>
      <c r="L22" s="9">
        <v>6.8640000000000007E-2</v>
      </c>
      <c r="M22" s="9">
        <v>0.45623000000000002</v>
      </c>
      <c r="N22" s="9">
        <v>1.2455099999999999</v>
      </c>
      <c r="O22" s="9">
        <v>5.1569999999999998E-2</v>
      </c>
      <c r="P22" s="9">
        <v>0.20294999999999999</v>
      </c>
      <c r="Q22" s="9">
        <v>0.14635999999999999</v>
      </c>
      <c r="R22" s="9">
        <v>7.4810000000000001E-2</v>
      </c>
      <c r="S22" s="9">
        <v>1.444E-2</v>
      </c>
      <c r="T22" s="9">
        <v>7.492E-2</v>
      </c>
      <c r="U22" s="9">
        <v>3.6339999999999997E-2</v>
      </c>
      <c r="V22" s="9">
        <v>0.15121000000000001</v>
      </c>
      <c r="W22" s="9">
        <v>0.11280999999999999</v>
      </c>
      <c r="X22" s="9">
        <v>2.0199999999999999E-2</v>
      </c>
      <c r="Y22" s="9">
        <v>2.997E-2</v>
      </c>
      <c r="Z22" s="9">
        <v>2.478E-2</v>
      </c>
      <c r="AA22" s="9">
        <v>7.2789999999999994E-2</v>
      </c>
      <c r="AB22" s="9">
        <v>4.0939999999999997E-2</v>
      </c>
      <c r="AC22" s="9">
        <v>5.9229999999999998E-2</v>
      </c>
      <c r="AD22" s="9">
        <v>4.5510000000000002E-2</v>
      </c>
      <c r="AE22" s="9">
        <v>0.33600000000000002</v>
      </c>
      <c r="AF22" s="20">
        <f t="shared" si="0"/>
        <v>0.15989999999999999</v>
      </c>
      <c r="AG22" s="20">
        <f t="shared" si="1"/>
        <v>2.1002299999999998</v>
      </c>
      <c r="AH22" s="20">
        <f t="shared" si="2"/>
        <v>0.4385</v>
      </c>
      <c r="AI22" s="20">
        <f t="shared" si="3"/>
        <v>0.18407999999999997</v>
      </c>
    </row>
    <row r="23" spans="1:35" x14ac:dyDescent="0.15">
      <c r="A23" s="9" t="s">
        <v>132</v>
      </c>
      <c r="B23" s="16">
        <v>7.0868000000000002</v>
      </c>
      <c r="C23" s="16">
        <v>9.1658399999999993</v>
      </c>
      <c r="D23" s="25">
        <v>3.2502</v>
      </c>
      <c r="E23" s="16">
        <v>19.052479999999999</v>
      </c>
      <c r="F23" s="9">
        <v>0.20133999999999999</v>
      </c>
      <c r="G23" s="25">
        <v>3.4795099999999999</v>
      </c>
      <c r="H23" s="16">
        <v>6.0674200000000003</v>
      </c>
      <c r="I23" s="9">
        <v>6.522E-2</v>
      </c>
      <c r="J23" s="16">
        <v>0.58911999999999998</v>
      </c>
      <c r="K23" s="9">
        <v>0.45068000000000003</v>
      </c>
      <c r="L23" s="9">
        <v>0.18010000000000001</v>
      </c>
      <c r="M23" s="9">
        <v>0.48421999999999998</v>
      </c>
      <c r="N23" s="9">
        <v>1.1091599999999999</v>
      </c>
      <c r="O23" s="9">
        <v>6.1559999999999997E-2</v>
      </c>
      <c r="P23" s="9">
        <v>0.2651</v>
      </c>
      <c r="Q23" s="9">
        <v>0.44717000000000001</v>
      </c>
      <c r="R23" s="9">
        <v>0.25289</v>
      </c>
      <c r="S23" s="9">
        <v>4.9669999999999999E-2</v>
      </c>
      <c r="T23" s="9">
        <v>0.15361</v>
      </c>
      <c r="U23" s="9">
        <v>3.9120000000000002E-2</v>
      </c>
      <c r="V23" s="9">
        <v>0.35297000000000001</v>
      </c>
      <c r="W23" s="9">
        <v>0.20996000000000001</v>
      </c>
      <c r="X23" s="9">
        <v>1.908E-2</v>
      </c>
      <c r="Y23" s="9">
        <v>4.727E-2</v>
      </c>
      <c r="Z23" s="9">
        <v>2.5729999999999999E-2</v>
      </c>
      <c r="AA23" s="9">
        <v>0.11136</v>
      </c>
      <c r="AB23" s="9">
        <v>6.2080000000000003E-2</v>
      </c>
      <c r="AC23" s="9">
        <v>7.6020000000000004E-2</v>
      </c>
      <c r="AD23" s="9">
        <v>6.5140000000000003E-2</v>
      </c>
      <c r="AE23" s="9">
        <v>0.48936000000000002</v>
      </c>
      <c r="AF23" s="20">
        <f t="shared" si="0"/>
        <v>0.38144</v>
      </c>
      <c r="AG23" s="20">
        <f t="shared" si="1"/>
        <v>2.3621699999999999</v>
      </c>
      <c r="AH23" s="20">
        <f t="shared" si="2"/>
        <v>1.06498</v>
      </c>
      <c r="AI23" s="20">
        <f t="shared" si="3"/>
        <v>0.24256</v>
      </c>
    </row>
    <row r="24" spans="1:35" x14ac:dyDescent="0.15">
      <c r="A24" s="9" t="s">
        <v>133</v>
      </c>
      <c r="B24" s="16">
        <v>19.592700000000001</v>
      </c>
      <c r="C24" s="16">
        <v>13.674200000000001</v>
      </c>
      <c r="D24" s="25">
        <v>4.5350299999999999</v>
      </c>
      <c r="E24" s="16">
        <v>18.908169999999998</v>
      </c>
      <c r="F24" s="9">
        <v>0.38292999999999999</v>
      </c>
      <c r="G24" s="25">
        <v>3.9393600000000002</v>
      </c>
      <c r="H24" s="16">
        <v>6.7041199999999996</v>
      </c>
      <c r="I24" s="9">
        <v>2.5569999999999999E-2</v>
      </c>
      <c r="J24" s="16">
        <v>1.2842899999999999</v>
      </c>
      <c r="K24" s="9">
        <v>0.86597000000000002</v>
      </c>
      <c r="L24" s="9">
        <v>0.60677000000000003</v>
      </c>
      <c r="M24" s="9">
        <v>1.94275</v>
      </c>
      <c r="N24" s="9">
        <v>7.6159400000000002</v>
      </c>
      <c r="O24" s="9">
        <v>7.8460000000000002E-2</v>
      </c>
      <c r="P24" s="9">
        <v>1.00092</v>
      </c>
      <c r="Q24" s="9">
        <v>0.33367999999999998</v>
      </c>
      <c r="R24" s="9">
        <v>0.18695000000000001</v>
      </c>
      <c r="S24" s="9">
        <v>4.1489999999999999E-2</v>
      </c>
      <c r="T24" s="9">
        <v>0.21329999999999999</v>
      </c>
      <c r="U24" s="9">
        <v>2.6599999999999999E-2</v>
      </c>
      <c r="V24" s="9">
        <v>0.27855999999999997</v>
      </c>
      <c r="W24" s="9">
        <v>0.15881000000000001</v>
      </c>
      <c r="X24" s="9">
        <v>1.455E-2</v>
      </c>
      <c r="Y24" s="9">
        <v>4.3090000000000003E-2</v>
      </c>
      <c r="Z24" s="9">
        <v>3.7789999999999997E-2</v>
      </c>
      <c r="AA24" s="9">
        <v>0.18423</v>
      </c>
      <c r="AB24" s="9">
        <v>7.8240000000000004E-2</v>
      </c>
      <c r="AC24" s="9">
        <v>9.2410000000000006E-2</v>
      </c>
      <c r="AD24" s="9">
        <v>7.2720000000000007E-2</v>
      </c>
      <c r="AE24" s="9">
        <v>0.89026000000000005</v>
      </c>
      <c r="AF24" s="20">
        <f t="shared" si="0"/>
        <v>0.98970000000000002</v>
      </c>
      <c r="AG24" s="20">
        <f t="shared" si="1"/>
        <v>10.637180000000001</v>
      </c>
      <c r="AH24" s="20">
        <f t="shared" si="2"/>
        <v>0.94548999999999994</v>
      </c>
      <c r="AI24" s="20">
        <f t="shared" si="3"/>
        <v>0.30625999999999998</v>
      </c>
    </row>
    <row r="25" spans="1:35" x14ac:dyDescent="0.15">
      <c r="A25" s="9" t="s">
        <v>134</v>
      </c>
      <c r="B25" s="16">
        <v>11.15774</v>
      </c>
      <c r="C25" s="16">
        <v>9.1790800000000008</v>
      </c>
      <c r="D25" s="25">
        <v>4.3123100000000001</v>
      </c>
      <c r="E25" s="16">
        <v>28.823969999999999</v>
      </c>
      <c r="F25" s="9">
        <v>0.38743</v>
      </c>
      <c r="G25" s="25">
        <v>4.6112799999999998</v>
      </c>
      <c r="H25" s="16">
        <v>8.2700800000000001</v>
      </c>
      <c r="I25" s="9">
        <v>0.12317</v>
      </c>
      <c r="J25" s="16">
        <v>1.8430299999999999</v>
      </c>
      <c r="K25" s="9">
        <v>1.1791100000000001</v>
      </c>
      <c r="L25" s="9">
        <v>0.85872999999999999</v>
      </c>
      <c r="M25" s="9">
        <v>1.40663</v>
      </c>
      <c r="N25" s="9">
        <v>4.5573800000000002</v>
      </c>
      <c r="O25" s="9">
        <v>7.7670000000000003E-2</v>
      </c>
      <c r="P25" s="9">
        <v>0.90583000000000002</v>
      </c>
      <c r="Q25" s="9">
        <v>0.28693999999999997</v>
      </c>
      <c r="R25" s="9">
        <v>0.21257000000000001</v>
      </c>
      <c r="S25" s="9">
        <v>6.3799999999999996E-2</v>
      </c>
      <c r="T25" s="9">
        <v>0.26755000000000001</v>
      </c>
      <c r="U25" s="9">
        <v>3.7960000000000001E-2</v>
      </c>
      <c r="V25" s="9">
        <v>0.42226000000000002</v>
      </c>
      <c r="W25" s="9">
        <v>0.23024</v>
      </c>
      <c r="X25" s="9">
        <v>1.883E-2</v>
      </c>
      <c r="Y25" s="9">
        <v>7.3169999999999999E-2</v>
      </c>
      <c r="Z25" s="9">
        <v>3.4040000000000001E-2</v>
      </c>
      <c r="AA25" s="9">
        <v>0.19800000000000001</v>
      </c>
      <c r="AB25" s="9">
        <v>0.10324999999999999</v>
      </c>
      <c r="AC25" s="9">
        <v>0.10231999999999999</v>
      </c>
      <c r="AD25" s="9">
        <v>7.6170000000000002E-2</v>
      </c>
      <c r="AE25" s="9">
        <v>0.96145999999999998</v>
      </c>
      <c r="AF25" s="20">
        <f t="shared" si="0"/>
        <v>1.2461599999999999</v>
      </c>
      <c r="AG25" s="20">
        <f t="shared" si="1"/>
        <v>7.478860000000001</v>
      </c>
      <c r="AH25" s="20">
        <f t="shared" si="2"/>
        <v>1.11822</v>
      </c>
      <c r="AI25" s="20">
        <f t="shared" si="3"/>
        <v>0.36199999999999999</v>
      </c>
    </row>
    <row r="26" spans="1:35" x14ac:dyDescent="0.15">
      <c r="A26" s="9" t="s">
        <v>135</v>
      </c>
      <c r="B26" s="16">
        <v>4.2321999999999997</v>
      </c>
      <c r="C26" s="16">
        <v>3.6198999999999999</v>
      </c>
      <c r="D26" s="25">
        <v>2.9250799999999999</v>
      </c>
      <c r="E26" s="16">
        <v>33.285960000000003</v>
      </c>
      <c r="F26" s="9">
        <v>8.5849999999999996E-2</v>
      </c>
      <c r="G26" s="25">
        <v>4.72384</v>
      </c>
      <c r="H26" s="16">
        <v>9.6453600000000002</v>
      </c>
      <c r="I26" s="9">
        <v>2.6419999999999999E-2</v>
      </c>
      <c r="J26" s="16">
        <v>0.43091000000000002</v>
      </c>
      <c r="K26" s="9">
        <v>0.34893000000000002</v>
      </c>
      <c r="L26" s="9">
        <v>0.22747999999999999</v>
      </c>
      <c r="M26" s="9">
        <v>0.41410000000000002</v>
      </c>
      <c r="N26" s="9">
        <v>0.83697999999999995</v>
      </c>
      <c r="O26" s="9">
        <v>5.2019999999999997E-2</v>
      </c>
      <c r="P26" s="9">
        <v>0.20963999999999999</v>
      </c>
      <c r="Q26" s="9">
        <v>0.19453000000000001</v>
      </c>
      <c r="R26" s="9">
        <v>7.85E-2</v>
      </c>
      <c r="S26" s="9">
        <v>2.392E-2</v>
      </c>
      <c r="T26" s="9">
        <v>8.0460000000000004E-2</v>
      </c>
      <c r="U26" s="9">
        <v>4.206E-2</v>
      </c>
      <c r="V26" s="9">
        <v>0.19139999999999999</v>
      </c>
      <c r="W26" s="9">
        <v>0.13394</v>
      </c>
      <c r="X26" s="9">
        <v>2.2419999999999999E-2</v>
      </c>
      <c r="Y26" s="9">
        <v>3.9980000000000002E-2</v>
      </c>
      <c r="Z26" s="9">
        <v>3.0620000000000001E-2</v>
      </c>
      <c r="AA26" s="9">
        <v>0.12723999999999999</v>
      </c>
      <c r="AB26" s="9">
        <v>8.6279999999999996E-2</v>
      </c>
      <c r="AC26" s="9">
        <v>7.3899999999999993E-2</v>
      </c>
      <c r="AD26" s="9">
        <v>5.636E-2</v>
      </c>
      <c r="AE26" s="9">
        <v>0.45230999999999999</v>
      </c>
      <c r="AF26" s="20">
        <f t="shared" si="0"/>
        <v>0.31333</v>
      </c>
      <c r="AG26" s="20">
        <f t="shared" si="1"/>
        <v>1.7049300000000001</v>
      </c>
      <c r="AH26" s="20">
        <f t="shared" si="2"/>
        <v>0.54232999999999998</v>
      </c>
      <c r="AI26" s="20">
        <f t="shared" si="3"/>
        <v>0.26232</v>
      </c>
    </row>
    <row r="27" spans="1:35" s="15" customFormat="1" x14ac:dyDescent="0.15">
      <c r="A27" s="18" t="s">
        <v>136</v>
      </c>
      <c r="B27" s="22">
        <v>5.0263799999999996</v>
      </c>
      <c r="C27" s="22">
        <v>5.4930000000000003</v>
      </c>
      <c r="D27" s="22">
        <v>3.3557800000000002</v>
      </c>
      <c r="E27" s="22">
        <v>21.172720000000002</v>
      </c>
      <c r="F27" s="18">
        <v>1.489E-2</v>
      </c>
      <c r="G27" s="22">
        <v>4.3826000000000001</v>
      </c>
      <c r="H27" s="22">
        <v>8.6888799999999993</v>
      </c>
      <c r="I27" s="18">
        <v>8.5269999999999999E-2</v>
      </c>
      <c r="J27" s="22">
        <v>0.71118999999999999</v>
      </c>
      <c r="K27" s="18">
        <v>0.55484999999999995</v>
      </c>
      <c r="L27" s="18">
        <v>0.24675</v>
      </c>
      <c r="M27" s="18">
        <v>0.69743999999999995</v>
      </c>
      <c r="N27" s="18">
        <v>1.65015</v>
      </c>
      <c r="O27" s="18">
        <v>0.12298000000000001</v>
      </c>
      <c r="P27" s="18">
        <v>0.31169000000000002</v>
      </c>
      <c r="Q27" s="18">
        <v>0.14165</v>
      </c>
      <c r="R27" s="18">
        <v>0.13186999999999999</v>
      </c>
      <c r="S27" s="18">
        <v>4.0759999999999998E-2</v>
      </c>
      <c r="T27" s="18">
        <v>0.1288</v>
      </c>
      <c r="U27" s="18">
        <v>4.598E-2</v>
      </c>
      <c r="V27" s="18">
        <v>0.22931000000000001</v>
      </c>
      <c r="W27" s="18">
        <v>0.14717</v>
      </c>
      <c r="X27" s="18">
        <v>1.3270000000000001E-2</v>
      </c>
      <c r="Y27" s="18">
        <v>3.9309999999999998E-2</v>
      </c>
      <c r="Z27" s="18">
        <v>2.077E-2</v>
      </c>
      <c r="AA27" s="18">
        <v>0.13141</v>
      </c>
      <c r="AB27" s="18">
        <v>0.11212999999999999</v>
      </c>
      <c r="AC27" s="18">
        <v>6.8250000000000005E-2</v>
      </c>
      <c r="AD27" s="18">
        <v>5.4780000000000002E-2</v>
      </c>
      <c r="AE27" s="18">
        <v>0.56859999999999999</v>
      </c>
      <c r="AF27" s="23">
        <f t="shared" si="0"/>
        <v>0.26163999999999998</v>
      </c>
      <c r="AG27" s="24">
        <f t="shared" si="1"/>
        <v>3.11958</v>
      </c>
      <c r="AH27" s="24">
        <f t="shared" si="2"/>
        <v>0.66350000000000009</v>
      </c>
      <c r="AI27" s="24">
        <f t="shared" si="3"/>
        <v>0.25073999999999996</v>
      </c>
    </row>
    <row r="28" spans="1:35" x14ac:dyDescent="0.15">
      <c r="A28" s="9" t="s">
        <v>137</v>
      </c>
      <c r="B28" s="16">
        <v>4.6393300000000002</v>
      </c>
      <c r="C28" s="16">
        <v>4.8313300000000003</v>
      </c>
      <c r="D28" s="25">
        <v>2.6379800000000002</v>
      </c>
      <c r="E28" s="16">
        <v>21.60398</v>
      </c>
      <c r="F28" s="9">
        <v>7.0870000000000002E-2</v>
      </c>
      <c r="G28" s="25">
        <v>3.38327</v>
      </c>
      <c r="H28" s="16">
        <v>6.9468399999999999</v>
      </c>
      <c r="I28" s="9">
        <v>4.9689999999999998E-2</v>
      </c>
      <c r="J28" s="16">
        <v>0.37530999999999998</v>
      </c>
      <c r="K28" s="9">
        <v>0.36924000000000001</v>
      </c>
      <c r="L28" s="9">
        <v>0.17019000000000001</v>
      </c>
      <c r="M28" s="9">
        <v>0.42512</v>
      </c>
      <c r="N28" s="9">
        <v>0.99716000000000005</v>
      </c>
      <c r="O28" s="9">
        <v>0.10408000000000001</v>
      </c>
      <c r="P28" s="9">
        <v>0.18601999999999999</v>
      </c>
      <c r="Q28" s="9">
        <v>0.28058</v>
      </c>
      <c r="R28" s="9">
        <v>0.10953</v>
      </c>
      <c r="S28" s="9">
        <v>3.0259999999999999E-2</v>
      </c>
      <c r="T28" s="9">
        <v>0.11206000000000001</v>
      </c>
      <c r="U28" s="9">
        <v>3.0020000000000002E-2</v>
      </c>
      <c r="V28" s="9">
        <v>0.20285</v>
      </c>
      <c r="W28" s="9">
        <v>0.11088000000000001</v>
      </c>
      <c r="X28" s="9">
        <v>1.391E-2</v>
      </c>
      <c r="Y28" s="9">
        <v>3.3020000000000001E-2</v>
      </c>
      <c r="Z28" s="9">
        <v>1.576E-2</v>
      </c>
      <c r="AA28" s="9">
        <v>0.11636000000000001</v>
      </c>
      <c r="AB28" s="9">
        <v>0.10964</v>
      </c>
      <c r="AC28" s="9">
        <v>6.1499999999999999E-2</v>
      </c>
      <c r="AD28" s="9">
        <v>7.671E-2</v>
      </c>
      <c r="AE28" s="9">
        <v>1.0270999999999999</v>
      </c>
      <c r="AF28" s="20">
        <f t="shared" si="0"/>
        <v>0.24106</v>
      </c>
      <c r="AG28" s="20">
        <f t="shared" si="1"/>
        <v>1.9507399999999999</v>
      </c>
      <c r="AH28" s="20">
        <f t="shared" si="2"/>
        <v>0.72982999999999998</v>
      </c>
      <c r="AI28" s="20">
        <f t="shared" si="3"/>
        <v>0.20907000000000001</v>
      </c>
    </row>
    <row r="29" spans="1:35" x14ac:dyDescent="0.15">
      <c r="A29" s="9" t="s">
        <v>138</v>
      </c>
      <c r="B29" s="16">
        <v>4.5910900000000003</v>
      </c>
      <c r="C29" s="16">
        <v>4.81623</v>
      </c>
      <c r="D29" s="25">
        <v>2.7552699999999999</v>
      </c>
      <c r="E29" s="16">
        <v>21.523630000000001</v>
      </c>
      <c r="F29" s="9">
        <v>5.3699999999999998E-2</v>
      </c>
      <c r="G29" s="25">
        <v>3.21984</v>
      </c>
      <c r="H29" s="16">
        <v>6.9127700000000001</v>
      </c>
      <c r="I29" s="9">
        <v>4.7199999999999999E-2</v>
      </c>
      <c r="J29" s="16">
        <v>0.45967000000000002</v>
      </c>
      <c r="K29" s="9">
        <v>0.39893000000000001</v>
      </c>
      <c r="L29" s="9">
        <v>0.17413000000000001</v>
      </c>
      <c r="M29" s="9">
        <v>0.48318</v>
      </c>
      <c r="N29" s="9">
        <v>1.0302100000000001</v>
      </c>
      <c r="O29" s="9">
        <v>8.9080000000000006E-2</v>
      </c>
      <c r="P29" s="9">
        <v>0.21228</v>
      </c>
      <c r="Q29" s="9">
        <v>0.1012</v>
      </c>
      <c r="R29" s="9">
        <v>0.10865</v>
      </c>
      <c r="S29" s="9">
        <v>3.0300000000000001E-2</v>
      </c>
      <c r="T29" s="9">
        <v>0.11938</v>
      </c>
      <c r="U29" s="9">
        <v>4.65E-2</v>
      </c>
      <c r="V29" s="9">
        <v>0.22653000000000001</v>
      </c>
      <c r="W29" s="9">
        <v>0.11688999999999999</v>
      </c>
      <c r="X29" s="9">
        <v>1.7579999999999998E-2</v>
      </c>
      <c r="Y29" s="9">
        <v>3.209E-2</v>
      </c>
      <c r="Z29" s="9">
        <v>2.298E-2</v>
      </c>
      <c r="AA29" s="9">
        <v>0.12381</v>
      </c>
      <c r="AB29" s="9">
        <v>0.11386</v>
      </c>
      <c r="AC29" s="9">
        <v>5.8279999999999998E-2</v>
      </c>
      <c r="AD29" s="9">
        <v>5.0110000000000002E-2</v>
      </c>
      <c r="AE29" s="9">
        <v>0.57413000000000003</v>
      </c>
      <c r="AF29" s="20">
        <f t="shared" si="0"/>
        <v>0.22783</v>
      </c>
      <c r="AG29" s="20">
        <f t="shared" si="1"/>
        <v>2.0681700000000003</v>
      </c>
      <c r="AH29" s="20">
        <f t="shared" si="2"/>
        <v>0.56648999999999994</v>
      </c>
      <c r="AI29" s="20">
        <f t="shared" si="3"/>
        <v>0.24296000000000001</v>
      </c>
    </row>
    <row r="30" spans="1:35" x14ac:dyDescent="0.15">
      <c r="A30" s="9" t="s">
        <v>139</v>
      </c>
      <c r="B30" s="16">
        <v>4.7208800000000002</v>
      </c>
      <c r="C30" s="16">
        <v>4.9522500000000003</v>
      </c>
      <c r="D30" s="25">
        <v>2.96021</v>
      </c>
      <c r="E30" s="16">
        <v>20.825310000000002</v>
      </c>
      <c r="F30" s="9">
        <v>7.3520000000000002E-2</v>
      </c>
      <c r="G30" s="25">
        <v>3.21225</v>
      </c>
      <c r="H30" s="16">
        <v>6.9547999999999996</v>
      </c>
      <c r="I30" s="9">
        <v>7.2969999999999993E-2</v>
      </c>
      <c r="J30" s="16">
        <v>0.58357000000000003</v>
      </c>
      <c r="K30" s="9">
        <v>0.44252000000000002</v>
      </c>
      <c r="L30" s="9">
        <v>0.23244000000000001</v>
      </c>
      <c r="M30" s="9">
        <v>0.64659999999999995</v>
      </c>
      <c r="N30" s="9">
        <v>1.2186900000000001</v>
      </c>
      <c r="O30" s="9">
        <v>0.11094999999999999</v>
      </c>
      <c r="P30" s="9">
        <v>0.25729000000000002</v>
      </c>
      <c r="Q30" s="9">
        <v>0.26708999999999999</v>
      </c>
      <c r="R30" s="9">
        <v>0.12803</v>
      </c>
      <c r="S30" s="9">
        <v>4.1709999999999997E-2</v>
      </c>
      <c r="T30" s="9">
        <v>0.1384</v>
      </c>
      <c r="U30" s="9">
        <v>5.7919999999999999E-2</v>
      </c>
      <c r="V30" s="9">
        <v>0.23566999999999999</v>
      </c>
      <c r="W30" s="9">
        <v>0.12540999999999999</v>
      </c>
      <c r="X30" s="9">
        <v>2.793E-2</v>
      </c>
      <c r="Y30" s="9">
        <v>4.5449999999999997E-2</v>
      </c>
      <c r="Z30" s="9">
        <v>2.104E-2</v>
      </c>
      <c r="AA30" s="9">
        <v>0.14568999999999999</v>
      </c>
      <c r="AB30" s="9">
        <v>0.12658</v>
      </c>
      <c r="AC30" s="9">
        <v>6.0630000000000003E-2</v>
      </c>
      <c r="AD30" s="9">
        <v>4.9700000000000001E-2</v>
      </c>
      <c r="AE30" s="9">
        <v>0.18679000000000001</v>
      </c>
      <c r="AF30" s="20">
        <f t="shared" si="0"/>
        <v>0.30596000000000001</v>
      </c>
      <c r="AG30" s="20">
        <f t="shared" si="1"/>
        <v>2.50881</v>
      </c>
      <c r="AH30" s="20">
        <f t="shared" si="2"/>
        <v>0.79381999999999997</v>
      </c>
      <c r="AI30" s="20">
        <f t="shared" si="3"/>
        <v>0.29803000000000002</v>
      </c>
    </row>
    <row r="31" spans="1:35" x14ac:dyDescent="0.15">
      <c r="A31" s="9" t="s">
        <v>140</v>
      </c>
      <c r="B31" s="16">
        <v>4.5032399999999999</v>
      </c>
      <c r="C31" s="16">
        <v>4.7459899999999999</v>
      </c>
      <c r="D31" s="25">
        <v>2.6383700000000001</v>
      </c>
      <c r="E31" s="16">
        <v>20.650369999999999</v>
      </c>
      <c r="F31" s="9">
        <v>6.8919999999999995E-2</v>
      </c>
      <c r="G31" s="25">
        <v>3.0574400000000002</v>
      </c>
      <c r="H31" s="16">
        <v>6.6550700000000003</v>
      </c>
      <c r="I31" s="9">
        <v>5.9249999999999997E-2</v>
      </c>
      <c r="J31" s="16">
        <v>0.49047000000000002</v>
      </c>
      <c r="K31" s="9">
        <v>0.44340000000000002</v>
      </c>
      <c r="L31" s="9">
        <v>0.17685999999999999</v>
      </c>
      <c r="M31" s="9">
        <v>0.47914000000000001</v>
      </c>
      <c r="N31" s="9">
        <v>1.0300499999999999</v>
      </c>
      <c r="O31" s="9">
        <v>0.10842</v>
      </c>
      <c r="P31" s="9">
        <v>0.21037</v>
      </c>
      <c r="Q31" s="9">
        <v>0.28488999999999998</v>
      </c>
      <c r="R31" s="9">
        <v>0.10643</v>
      </c>
      <c r="S31" s="9">
        <v>3.1969999999999998E-2</v>
      </c>
      <c r="T31" s="9">
        <v>0.1527</v>
      </c>
      <c r="U31" s="9">
        <v>4.403E-2</v>
      </c>
      <c r="V31" s="9">
        <v>0.20782999999999999</v>
      </c>
      <c r="W31" s="9">
        <v>0.11072</v>
      </c>
      <c r="X31" s="9">
        <v>1.9089999999999999E-2</v>
      </c>
      <c r="Y31" s="9">
        <v>3.1730000000000001E-2</v>
      </c>
      <c r="Z31" s="9">
        <v>2.3869999999999999E-2</v>
      </c>
      <c r="AA31" s="9">
        <v>0.10613</v>
      </c>
      <c r="AB31" s="9">
        <v>9.9159999999999998E-2</v>
      </c>
      <c r="AC31" s="9">
        <v>5.6180000000000001E-2</v>
      </c>
      <c r="AD31" s="9">
        <v>5.0169999999999999E-2</v>
      </c>
      <c r="AE31" s="9">
        <v>0.38867000000000002</v>
      </c>
      <c r="AF31" s="20">
        <f t="shared" si="0"/>
        <v>0.24578</v>
      </c>
      <c r="AG31" s="20">
        <f t="shared" si="1"/>
        <v>2.1182699999999999</v>
      </c>
      <c r="AH31" s="20">
        <f t="shared" si="2"/>
        <v>0.7858099999999999</v>
      </c>
      <c r="AI31" s="20">
        <f t="shared" si="3"/>
        <v>0.22484999999999999</v>
      </c>
    </row>
    <row r="32" spans="1:35" x14ac:dyDescent="0.15">
      <c r="A32" s="9" t="s">
        <v>141</v>
      </c>
      <c r="B32" s="16">
        <v>4.5032399999999999</v>
      </c>
      <c r="C32" s="16">
        <v>4.7459899999999999</v>
      </c>
      <c r="D32" s="25">
        <v>2.6383700000000001</v>
      </c>
      <c r="E32" s="16">
        <v>20.650369999999999</v>
      </c>
      <c r="F32" s="9">
        <v>6.8919999999999995E-2</v>
      </c>
      <c r="G32" s="25">
        <v>3.0574400000000002</v>
      </c>
      <c r="H32" s="16">
        <v>6.6550700000000003</v>
      </c>
      <c r="I32" s="9">
        <v>8.7600000000000004E-3</v>
      </c>
      <c r="J32" s="16">
        <v>0.12967999999999999</v>
      </c>
      <c r="K32" s="9">
        <v>9.5320000000000002E-2</v>
      </c>
      <c r="L32" s="9">
        <v>6.6559999999999994E-2</v>
      </c>
      <c r="M32" s="9">
        <v>0.14341000000000001</v>
      </c>
      <c r="N32" s="9">
        <v>0.19764999999999999</v>
      </c>
      <c r="O32" s="9">
        <v>4.4690000000000001E-2</v>
      </c>
      <c r="P32" s="9">
        <v>5.7549999999999997E-2</v>
      </c>
      <c r="Q32" s="9">
        <v>0.15118999999999999</v>
      </c>
      <c r="R32" s="9">
        <v>5.2949999999999997E-2</v>
      </c>
      <c r="S32" s="9">
        <v>8.7100000000000007E-3</v>
      </c>
      <c r="T32" s="9">
        <v>4.3619999999999999E-2</v>
      </c>
      <c r="U32" s="9">
        <v>2.418E-2</v>
      </c>
      <c r="V32" s="9">
        <v>0.13374</v>
      </c>
      <c r="W32" s="9">
        <v>6.2039999999999998E-2</v>
      </c>
      <c r="X32" s="9">
        <v>1.304E-2</v>
      </c>
      <c r="Y32" s="9">
        <v>2.1479999999999999E-2</v>
      </c>
      <c r="Z32" s="9">
        <v>1.532E-2</v>
      </c>
      <c r="AA32" s="9">
        <v>5.5079999999999997E-2</v>
      </c>
      <c r="AB32" s="9">
        <v>4.8349999999999997E-2</v>
      </c>
      <c r="AC32" s="9">
        <v>5.2290000000000003E-2</v>
      </c>
      <c r="AD32" s="9">
        <v>4.965E-2</v>
      </c>
      <c r="AE32" s="9">
        <v>0.49038999999999999</v>
      </c>
      <c r="AF32" s="20">
        <f t="shared" si="0"/>
        <v>0.13547999999999999</v>
      </c>
      <c r="AG32" s="20">
        <f t="shared" si="1"/>
        <v>0.49808999999999998</v>
      </c>
      <c r="AH32" s="20">
        <f t="shared" si="2"/>
        <v>0.38195000000000001</v>
      </c>
      <c r="AI32" s="20">
        <f t="shared" si="3"/>
        <v>0.12909999999999999</v>
      </c>
    </row>
    <row r="33" spans="1:35" x14ac:dyDescent="0.15">
      <c r="A33" s="9" t="s">
        <v>142</v>
      </c>
      <c r="B33" s="16">
        <v>1.78413</v>
      </c>
      <c r="C33" s="16">
        <v>3.2953800000000002</v>
      </c>
      <c r="D33" s="25">
        <v>8.1469500000000004</v>
      </c>
      <c r="E33" s="16">
        <v>1.6100399999999999</v>
      </c>
      <c r="F33" s="9">
        <v>1.9980000000000001E-2</v>
      </c>
      <c r="G33" s="25">
        <v>1.5522899999999999</v>
      </c>
      <c r="H33" s="16">
        <v>3.1498900000000001</v>
      </c>
      <c r="I33" s="9">
        <v>3.96E-3</v>
      </c>
      <c r="J33" s="16">
        <v>5.518E-2</v>
      </c>
      <c r="K33" s="9">
        <v>6.1409999999999999E-2</v>
      </c>
      <c r="L33" s="9">
        <v>4.2680000000000003E-2</v>
      </c>
      <c r="M33" s="9">
        <v>7.0889999999999995E-2</v>
      </c>
      <c r="N33" s="9">
        <v>0.1048</v>
      </c>
      <c r="O33" s="9">
        <v>5.3999999999999999E-2</v>
      </c>
      <c r="P33" s="9">
        <v>3.193E-2</v>
      </c>
      <c r="Q33" s="9">
        <v>9.7390000000000004E-2</v>
      </c>
      <c r="R33" s="9">
        <v>3.1850000000000003E-2</v>
      </c>
      <c r="S33" s="9">
        <v>1.0500000000000001E-2</v>
      </c>
      <c r="T33" s="9">
        <v>3.117E-2</v>
      </c>
      <c r="U33" s="9">
        <v>1.2409999999999999E-2</v>
      </c>
      <c r="V33" s="9">
        <v>8.2140000000000005E-2</v>
      </c>
      <c r="W33" s="9">
        <v>7.5020000000000003E-2</v>
      </c>
      <c r="X33" s="9">
        <v>5.5799999999999999E-3</v>
      </c>
      <c r="Y33" s="9">
        <v>1.536E-2</v>
      </c>
      <c r="Z33" s="9">
        <v>1.384E-2</v>
      </c>
      <c r="AA33" s="9">
        <v>4.6940000000000003E-2</v>
      </c>
      <c r="AB33" s="9">
        <v>3.49E-2</v>
      </c>
      <c r="AC33" s="9">
        <v>5.7669999999999999E-2</v>
      </c>
      <c r="AD33" s="9">
        <v>5.4829999999999997E-2</v>
      </c>
      <c r="AE33" s="9">
        <v>0.66047</v>
      </c>
      <c r="AF33" s="20">
        <f t="shared" si="0"/>
        <v>6.2660000000000007E-2</v>
      </c>
      <c r="AG33" s="20">
        <f t="shared" si="1"/>
        <v>0.27290999999999999</v>
      </c>
      <c r="AH33" s="20">
        <f t="shared" si="2"/>
        <v>0.2752</v>
      </c>
      <c r="AI33" s="20">
        <f t="shared" si="3"/>
        <v>9.4129999999999991E-2</v>
      </c>
    </row>
    <row r="34" spans="1:35" x14ac:dyDescent="0.15">
      <c r="A34" s="9" t="s">
        <v>143</v>
      </c>
      <c r="B34" s="16">
        <v>2.0497800000000002</v>
      </c>
      <c r="C34" s="16">
        <v>3.70581</v>
      </c>
      <c r="D34" s="25">
        <v>10.476509999999999</v>
      </c>
      <c r="E34" s="16">
        <v>1.92266</v>
      </c>
      <c r="F34" s="9">
        <v>5.62E-3</v>
      </c>
      <c r="G34" s="25">
        <v>2.19902</v>
      </c>
      <c r="H34" s="16">
        <v>4.2692199999999998</v>
      </c>
      <c r="I34" s="9">
        <v>1.6150000000000001E-2</v>
      </c>
      <c r="J34" s="16">
        <v>7.8810000000000005E-2</v>
      </c>
      <c r="K34" s="9">
        <v>7.7899999999999997E-2</v>
      </c>
      <c r="L34" s="9">
        <v>7.4130000000000001E-2</v>
      </c>
      <c r="M34" s="9">
        <v>8.2580000000000001E-2</v>
      </c>
      <c r="N34" s="9">
        <v>0.14112</v>
      </c>
      <c r="O34" s="9">
        <v>4.5159999999999999E-2</v>
      </c>
      <c r="P34" s="9">
        <v>3.653E-2</v>
      </c>
      <c r="Q34" s="9">
        <v>8.0149999999999999E-2</v>
      </c>
      <c r="R34" s="9">
        <v>4.1410000000000002E-2</v>
      </c>
      <c r="S34" s="9">
        <v>1.183E-2</v>
      </c>
      <c r="T34" s="9">
        <v>4.0750000000000001E-2</v>
      </c>
      <c r="U34" s="9">
        <v>1.0160000000000001E-2</v>
      </c>
      <c r="V34" s="9">
        <v>0.18103</v>
      </c>
      <c r="W34" s="9">
        <v>0.11143</v>
      </c>
      <c r="X34" s="9">
        <v>6.5799999999999999E-3</v>
      </c>
      <c r="Y34" s="9">
        <v>2.546E-2</v>
      </c>
      <c r="Z34" s="9">
        <v>1.401E-2</v>
      </c>
      <c r="AA34" s="9">
        <v>5.6579999999999998E-2</v>
      </c>
      <c r="AB34" s="9">
        <v>3.7769999999999998E-2</v>
      </c>
      <c r="AC34" s="9">
        <v>5.6439999999999997E-2</v>
      </c>
      <c r="AD34" s="9">
        <v>3.8960000000000002E-2</v>
      </c>
      <c r="AE34" s="9">
        <v>0.63175000000000003</v>
      </c>
      <c r="AF34" s="20">
        <f t="shared" si="0"/>
        <v>7.9750000000000001E-2</v>
      </c>
      <c r="AG34" s="20">
        <f t="shared" si="1"/>
        <v>0.35915999999999998</v>
      </c>
      <c r="AH34" s="20">
        <f t="shared" si="2"/>
        <v>0.35892000000000002</v>
      </c>
      <c r="AI34" s="20">
        <f t="shared" si="3"/>
        <v>0.11279</v>
      </c>
    </row>
    <row r="35" spans="1:35" x14ac:dyDescent="0.15">
      <c r="A35" s="9" t="s">
        <v>144</v>
      </c>
      <c r="B35" s="16">
        <v>2.6469100000000001</v>
      </c>
      <c r="C35" s="16">
        <v>3.24979</v>
      </c>
      <c r="D35" s="25">
        <v>6.5563200000000004</v>
      </c>
      <c r="E35" s="16">
        <v>1.32338</v>
      </c>
      <c r="F35" s="9">
        <v>1.7999999999999999E-2</v>
      </c>
      <c r="G35" s="25">
        <v>1.40977</v>
      </c>
      <c r="H35" s="16">
        <v>3.1950599999999998</v>
      </c>
      <c r="I35" s="9">
        <v>9.9000000000000008E-3</v>
      </c>
      <c r="J35" s="16">
        <v>0.19089</v>
      </c>
      <c r="K35" s="9">
        <v>0.14876</v>
      </c>
      <c r="L35" s="9">
        <v>6.2120000000000002E-2</v>
      </c>
      <c r="M35" s="9">
        <v>0.15767999999999999</v>
      </c>
      <c r="N35" s="9">
        <v>0.22914999999999999</v>
      </c>
      <c r="O35" s="9">
        <v>6.0690000000000001E-2</v>
      </c>
      <c r="P35" s="9">
        <v>6.0449999999999997E-2</v>
      </c>
      <c r="Q35" s="9">
        <v>0.10159</v>
      </c>
      <c r="R35" s="9">
        <v>4.8099999999999997E-2</v>
      </c>
      <c r="S35" s="9">
        <v>1.2529999999999999E-2</v>
      </c>
      <c r="T35" s="9">
        <v>4.2930000000000003E-2</v>
      </c>
      <c r="U35" s="9">
        <v>1.89E-2</v>
      </c>
      <c r="V35" s="9">
        <v>0.11178</v>
      </c>
      <c r="W35" s="9">
        <v>7.1650000000000005E-2</v>
      </c>
      <c r="X35" s="9">
        <v>7.9500000000000005E-3</v>
      </c>
      <c r="Y35" s="9">
        <v>1.9060000000000001E-2</v>
      </c>
      <c r="Z35" s="9">
        <v>1.123E-2</v>
      </c>
      <c r="AA35" s="9">
        <v>4.9489999999999999E-2</v>
      </c>
      <c r="AB35" s="9">
        <v>3.7740000000000003E-2</v>
      </c>
      <c r="AC35" s="9">
        <v>5.1610000000000003E-2</v>
      </c>
      <c r="AD35" s="9">
        <v>4.1820000000000003E-2</v>
      </c>
      <c r="AE35" s="9">
        <v>0.31091999999999997</v>
      </c>
      <c r="AF35" s="20">
        <f t="shared" si="0"/>
        <v>8.0119999999999997E-2</v>
      </c>
      <c r="AG35" s="20">
        <f t="shared" si="1"/>
        <v>0.59358999999999995</v>
      </c>
      <c r="AH35" s="20">
        <f t="shared" si="2"/>
        <v>0.32952000000000004</v>
      </c>
      <c r="AI35" s="20">
        <f t="shared" si="3"/>
        <v>0.10663</v>
      </c>
    </row>
    <row r="36" spans="1:35" x14ac:dyDescent="0.15">
      <c r="A36" s="9" t="s">
        <v>145</v>
      </c>
      <c r="B36" s="16">
        <v>3.16</v>
      </c>
      <c r="C36" s="16">
        <v>8.1061899999999998</v>
      </c>
      <c r="D36" s="25">
        <v>23.423719999999999</v>
      </c>
      <c r="E36" s="16">
        <v>4.3044799999999999</v>
      </c>
      <c r="F36" s="9">
        <v>6.9159999999999999E-2</v>
      </c>
      <c r="G36" s="25">
        <v>4.9716300000000002</v>
      </c>
      <c r="H36" s="16">
        <v>11.90246</v>
      </c>
      <c r="I36" s="9">
        <v>1.6840000000000001E-2</v>
      </c>
      <c r="J36" s="16">
        <v>0.33978000000000003</v>
      </c>
      <c r="K36" s="9">
        <v>0.11362</v>
      </c>
      <c r="L36" s="9">
        <v>0.19025</v>
      </c>
      <c r="M36" s="9">
        <v>0.24779999999999999</v>
      </c>
      <c r="N36" s="9">
        <v>0.39924999999999999</v>
      </c>
      <c r="O36" s="9">
        <v>6.4119999999999996E-2</v>
      </c>
      <c r="P36" s="9">
        <v>0.13641</v>
      </c>
      <c r="Q36" s="9">
        <v>0.17599999999999999</v>
      </c>
      <c r="R36" s="9">
        <v>9.9900000000000003E-2</v>
      </c>
      <c r="S36" s="9">
        <v>3.218E-2</v>
      </c>
      <c r="T36" s="9">
        <v>9.6449999999999994E-2</v>
      </c>
      <c r="U36" s="9">
        <v>3.5830000000000001E-2</v>
      </c>
      <c r="V36" s="9">
        <v>0.23358999999999999</v>
      </c>
      <c r="W36" s="9">
        <v>0.21679999999999999</v>
      </c>
      <c r="X36" s="9">
        <v>1.7139999999999999E-2</v>
      </c>
      <c r="Y36" s="9">
        <v>4.7699999999999999E-2</v>
      </c>
      <c r="Z36" s="9">
        <v>2.7119999999999998E-2</v>
      </c>
      <c r="AA36" s="9">
        <v>8.7639999999999996E-2</v>
      </c>
      <c r="AB36" s="9">
        <v>4.648E-2</v>
      </c>
      <c r="AC36" s="9">
        <v>6.2820000000000001E-2</v>
      </c>
      <c r="AD36" s="9">
        <v>4.1750000000000002E-2</v>
      </c>
      <c r="AE36" s="9">
        <v>0.54754000000000003</v>
      </c>
      <c r="AF36" s="20">
        <f t="shared" si="0"/>
        <v>0.25941000000000003</v>
      </c>
      <c r="AG36" s="20">
        <f t="shared" si="1"/>
        <v>0.87740999999999991</v>
      </c>
      <c r="AH36" s="20">
        <f t="shared" si="2"/>
        <v>0.60233999999999999</v>
      </c>
      <c r="AI36" s="20">
        <f t="shared" si="3"/>
        <v>0.21543000000000001</v>
      </c>
    </row>
    <row r="37" spans="1:35" x14ac:dyDescent="0.15">
      <c r="A37" s="9" t="s">
        <v>146</v>
      </c>
      <c r="B37" s="16">
        <v>13.126910000000001</v>
      </c>
      <c r="C37" s="16">
        <v>17.918759999999999</v>
      </c>
      <c r="D37" s="25">
        <v>17.63523</v>
      </c>
      <c r="E37" s="16">
        <v>4.2253100000000003</v>
      </c>
      <c r="F37" s="9">
        <v>0.35432000000000002</v>
      </c>
      <c r="G37" s="25">
        <v>4.7147300000000003</v>
      </c>
      <c r="H37" s="16">
        <v>14.138400000000001</v>
      </c>
      <c r="I37" s="9">
        <v>0.10495</v>
      </c>
      <c r="J37" s="16">
        <v>2.3172000000000001</v>
      </c>
      <c r="K37" s="9">
        <v>1.45923</v>
      </c>
      <c r="L37" s="9">
        <v>0.65046000000000004</v>
      </c>
      <c r="M37" s="9">
        <v>2.2776800000000001</v>
      </c>
      <c r="N37" s="9">
        <v>8.0234299999999994</v>
      </c>
      <c r="O37" s="9">
        <v>0.16424</v>
      </c>
      <c r="P37" s="9">
        <v>1.1464700000000001</v>
      </c>
      <c r="Q37" s="9">
        <v>0.35210999999999998</v>
      </c>
      <c r="R37" s="9">
        <v>0.31697999999999998</v>
      </c>
      <c r="S37" s="9">
        <v>8.8160000000000002E-2</v>
      </c>
      <c r="T37" s="9">
        <v>0.30714999999999998</v>
      </c>
      <c r="U37" s="9">
        <v>5.1839999999999997E-2</v>
      </c>
      <c r="V37" s="9">
        <v>0.54440999999999995</v>
      </c>
      <c r="W37" s="9">
        <v>0.33951999999999999</v>
      </c>
      <c r="X37" s="9">
        <v>2.589E-2</v>
      </c>
      <c r="Y37" s="9">
        <v>0.10685</v>
      </c>
      <c r="Z37" s="9">
        <v>5.6279999999999997E-2</v>
      </c>
      <c r="AA37" s="9">
        <v>0.29228999999999999</v>
      </c>
      <c r="AB37" s="9">
        <v>0.13965</v>
      </c>
      <c r="AC37" s="9">
        <v>0.11598</v>
      </c>
      <c r="AD37" s="9">
        <v>8.4010000000000001E-2</v>
      </c>
      <c r="AE37" s="9">
        <v>1.64141</v>
      </c>
      <c r="AF37" s="20">
        <f t="shared" si="0"/>
        <v>1.00478</v>
      </c>
      <c r="AG37" s="20">
        <f t="shared" si="1"/>
        <v>12.182269999999999</v>
      </c>
      <c r="AH37" s="20">
        <f t="shared" si="2"/>
        <v>1.45607</v>
      </c>
      <c r="AI37" s="20">
        <f t="shared" si="3"/>
        <v>0.53315000000000001</v>
      </c>
    </row>
    <row r="38" spans="1:35" s="15" customFormat="1" x14ac:dyDescent="0.15">
      <c r="A38" s="14" t="s">
        <v>147</v>
      </c>
      <c r="B38" s="21">
        <v>2.7025800000000002</v>
      </c>
      <c r="C38" s="21">
        <v>5.0914599999999997</v>
      </c>
      <c r="D38" s="21">
        <v>10.974170000000001</v>
      </c>
      <c r="E38" s="21">
        <v>2.07612</v>
      </c>
      <c r="F38" s="14">
        <v>4.165E-2</v>
      </c>
      <c r="G38" s="21">
        <v>3.36829</v>
      </c>
      <c r="H38" s="21">
        <v>13.857699999999999</v>
      </c>
      <c r="I38" s="14">
        <v>5.3100000000000001E-2</v>
      </c>
      <c r="J38" s="21">
        <v>0.31367</v>
      </c>
      <c r="K38" s="14">
        <v>0.29293000000000002</v>
      </c>
      <c r="L38" s="14">
        <v>0.22184999999999999</v>
      </c>
      <c r="M38" s="14">
        <v>0.39355000000000001</v>
      </c>
      <c r="N38" s="14">
        <v>0.67225000000000001</v>
      </c>
      <c r="O38" s="14">
        <v>0.12254</v>
      </c>
      <c r="P38" s="14">
        <v>0.1603</v>
      </c>
      <c r="Q38" s="14">
        <v>0.22383</v>
      </c>
      <c r="R38" s="14">
        <v>0.11821</v>
      </c>
      <c r="S38" s="14">
        <v>3.2199999999999999E-2</v>
      </c>
      <c r="T38" s="14">
        <v>0.10647</v>
      </c>
      <c r="U38" s="14">
        <v>3.637E-2</v>
      </c>
      <c r="V38" s="14">
        <v>0.26369999999999999</v>
      </c>
      <c r="W38" s="14">
        <v>0.20960999999999999</v>
      </c>
      <c r="X38" s="14">
        <v>1.7250000000000001E-2</v>
      </c>
      <c r="Y38" s="14">
        <v>4.7109999999999999E-2</v>
      </c>
      <c r="Z38" s="14">
        <v>2.9520000000000001E-2</v>
      </c>
      <c r="AA38" s="14">
        <v>0.13658999999999999</v>
      </c>
      <c r="AB38" s="14">
        <v>8.6449999999999999E-2</v>
      </c>
      <c r="AC38" s="14">
        <v>8.8039999999999993E-2</v>
      </c>
      <c r="AD38" s="14">
        <v>7.2020000000000001E-2</v>
      </c>
      <c r="AE38" s="14">
        <v>2.7644799999999998</v>
      </c>
      <c r="AF38" s="23">
        <f t="shared" si="0"/>
        <v>0.26350000000000001</v>
      </c>
      <c r="AG38" s="23">
        <f t="shared" si="1"/>
        <v>1.5300400000000001</v>
      </c>
      <c r="AH38" s="23">
        <f t="shared" si="2"/>
        <v>0.74873999999999996</v>
      </c>
      <c r="AI38" s="23">
        <f t="shared" si="3"/>
        <v>0.26683999999999997</v>
      </c>
    </row>
    <row r="39" spans="1:35" x14ac:dyDescent="0.15">
      <c r="A39" s="9" t="s">
        <v>148</v>
      </c>
      <c r="B39" s="16">
        <v>4.3674900000000001</v>
      </c>
      <c r="C39" s="16">
        <v>8.3254800000000007</v>
      </c>
      <c r="D39" s="25">
        <v>17.488499999999998</v>
      </c>
      <c r="E39" s="16">
        <v>3.1933199999999999</v>
      </c>
      <c r="F39" s="9">
        <v>5.7750000000000003E-2</v>
      </c>
      <c r="G39" s="25">
        <v>4.5459199999999997</v>
      </c>
      <c r="H39" s="16">
        <v>8.8021899999999995</v>
      </c>
      <c r="I39" s="9">
        <v>5.4539999999999998E-2</v>
      </c>
      <c r="J39" s="16">
        <v>0.62802000000000002</v>
      </c>
      <c r="K39" s="9">
        <v>0.41256999999999999</v>
      </c>
      <c r="L39" s="9">
        <v>0.23613999999999999</v>
      </c>
      <c r="M39" s="9">
        <v>0.61960000000000004</v>
      </c>
      <c r="N39" s="9">
        <v>1.93438</v>
      </c>
      <c r="O39" s="9">
        <v>0.10707</v>
      </c>
      <c r="P39" s="9">
        <v>0.32993</v>
      </c>
      <c r="Q39" s="9">
        <v>0.2172</v>
      </c>
      <c r="R39" s="9">
        <v>0.13439000000000001</v>
      </c>
      <c r="S39" s="9">
        <v>3.6900000000000002E-2</v>
      </c>
      <c r="T39" s="9">
        <v>0.11755</v>
      </c>
      <c r="U39" s="9">
        <v>4.6949999999999999E-2</v>
      </c>
      <c r="V39" s="9">
        <v>0.32924999999999999</v>
      </c>
      <c r="W39" s="9">
        <v>0.28581000000000001</v>
      </c>
      <c r="X39" s="9">
        <v>1.9550000000000001E-2</v>
      </c>
      <c r="Y39" s="9">
        <v>6.4600000000000005E-2</v>
      </c>
      <c r="Z39" s="9">
        <v>5.1619999999999999E-2</v>
      </c>
      <c r="AA39" s="9">
        <v>0.16187000000000001</v>
      </c>
      <c r="AB39" s="9">
        <v>8.6779999999999996E-2</v>
      </c>
      <c r="AC39" s="9">
        <v>0.10281</v>
      </c>
      <c r="AD39" s="9">
        <v>7.7189999999999995E-2</v>
      </c>
      <c r="AE39" s="9">
        <v>1.1503099999999999</v>
      </c>
      <c r="AF39" s="20">
        <f t="shared" si="0"/>
        <v>0.29388999999999998</v>
      </c>
      <c r="AG39" s="20">
        <f t="shared" si="1"/>
        <v>3.1554799999999998</v>
      </c>
      <c r="AH39" s="20">
        <f t="shared" si="2"/>
        <v>0.80796999999999997</v>
      </c>
      <c r="AI39" s="20">
        <f t="shared" si="3"/>
        <v>0.34459000000000001</v>
      </c>
    </row>
    <row r="40" spans="1:35" x14ac:dyDescent="0.15">
      <c r="A40" s="9" t="s">
        <v>149</v>
      </c>
      <c r="B40" s="16">
        <v>4.85799</v>
      </c>
      <c r="C40" s="16">
        <v>7.6376499999999998</v>
      </c>
      <c r="D40" s="25">
        <v>10.31903</v>
      </c>
      <c r="E40" s="16">
        <v>2.46373</v>
      </c>
      <c r="F40" s="9">
        <v>8.4790000000000004E-2</v>
      </c>
      <c r="G40" s="25">
        <v>2.4006500000000002</v>
      </c>
      <c r="H40" s="16">
        <v>4.5678999999999998</v>
      </c>
      <c r="I40" s="9">
        <v>4.9849999999999998E-2</v>
      </c>
      <c r="J40" s="16">
        <v>0.63661000000000001</v>
      </c>
      <c r="K40" s="9">
        <v>0.42019000000000001</v>
      </c>
      <c r="L40" s="9">
        <v>0.21049999999999999</v>
      </c>
      <c r="M40" s="9">
        <v>0.89659</v>
      </c>
      <c r="N40" s="9">
        <v>2.9683700000000002</v>
      </c>
      <c r="O40" s="9">
        <v>8.4570000000000006E-2</v>
      </c>
      <c r="P40" s="9">
        <v>0.39295000000000002</v>
      </c>
      <c r="Q40" s="9">
        <v>0.18048</v>
      </c>
      <c r="R40" s="9">
        <v>8.7040000000000006E-2</v>
      </c>
      <c r="S40" s="9">
        <v>2.4080000000000001E-2</v>
      </c>
      <c r="T40" s="9">
        <v>8.813E-2</v>
      </c>
      <c r="U40" s="9">
        <v>3.322E-2</v>
      </c>
      <c r="V40" s="9">
        <v>0.22528000000000001</v>
      </c>
      <c r="W40" s="9">
        <v>0.14912</v>
      </c>
      <c r="X40" s="9">
        <v>1.273E-2</v>
      </c>
      <c r="Y40" s="9">
        <v>3.6139999999999999E-2</v>
      </c>
      <c r="Z40" s="9">
        <v>3.3119999999999997E-2</v>
      </c>
      <c r="AA40" s="9">
        <v>0.12242</v>
      </c>
      <c r="AB40" s="9">
        <v>8.3349999999999994E-2</v>
      </c>
      <c r="AC40" s="9">
        <v>6.7040000000000002E-2</v>
      </c>
      <c r="AD40" s="9">
        <v>5.5259999999999997E-2</v>
      </c>
      <c r="AE40" s="9">
        <v>1.4931099999999999</v>
      </c>
      <c r="AF40" s="20">
        <f t="shared" si="0"/>
        <v>0.29529</v>
      </c>
      <c r="AG40" s="20">
        <f t="shared" si="1"/>
        <v>4.42204</v>
      </c>
      <c r="AH40" s="20">
        <f t="shared" si="2"/>
        <v>0.60253999999999996</v>
      </c>
      <c r="AI40" s="20">
        <f t="shared" si="3"/>
        <v>0.23763000000000001</v>
      </c>
    </row>
    <row r="41" spans="1:35" x14ac:dyDescent="0.15">
      <c r="A41" s="9" t="s">
        <v>150</v>
      </c>
      <c r="B41" s="16">
        <v>2.6743600000000001</v>
      </c>
      <c r="C41" s="16">
        <v>2.9494899999999999</v>
      </c>
      <c r="D41" s="25">
        <v>3.54643</v>
      </c>
      <c r="E41" s="16">
        <v>2.9586000000000001</v>
      </c>
      <c r="F41" s="9">
        <v>8.0499999999999999E-3</v>
      </c>
      <c r="G41" s="25">
        <v>7.13401</v>
      </c>
      <c r="H41" s="16">
        <v>10.798170000000001</v>
      </c>
      <c r="I41" s="9">
        <v>3.2890000000000003E-2</v>
      </c>
      <c r="J41" s="16">
        <v>0.27515000000000001</v>
      </c>
      <c r="K41" s="9">
        <v>0.25208000000000003</v>
      </c>
      <c r="L41" s="9">
        <v>0.15867999999999999</v>
      </c>
      <c r="M41" s="9">
        <v>0.21906999999999999</v>
      </c>
      <c r="N41" s="9">
        <v>0.34799000000000002</v>
      </c>
      <c r="O41" s="9">
        <v>6.472E-2</v>
      </c>
      <c r="P41" s="9">
        <v>0.11273</v>
      </c>
      <c r="Q41" s="9">
        <v>0.18554000000000001</v>
      </c>
      <c r="R41" s="9">
        <v>9.6600000000000005E-2</v>
      </c>
      <c r="S41" s="9">
        <v>1.6160000000000001E-2</v>
      </c>
      <c r="T41" s="9">
        <v>0.10017</v>
      </c>
      <c r="U41" s="9">
        <v>3.0939999999999999E-2</v>
      </c>
      <c r="V41" s="9">
        <v>0.18948999999999999</v>
      </c>
      <c r="W41" s="9">
        <v>0.15168999999999999</v>
      </c>
      <c r="X41" s="9">
        <v>1.562E-2</v>
      </c>
      <c r="Y41" s="9">
        <v>4.0680000000000001E-2</v>
      </c>
      <c r="Z41" s="9">
        <v>2.325E-2</v>
      </c>
      <c r="AA41" s="9">
        <v>9.2369999999999994E-2</v>
      </c>
      <c r="AB41" s="9">
        <v>5.2729999999999999E-2</v>
      </c>
      <c r="AC41" s="9">
        <v>8.9230000000000004E-2</v>
      </c>
      <c r="AD41" s="9">
        <v>7.177E-2</v>
      </c>
      <c r="AE41" s="9">
        <v>0.92957000000000001</v>
      </c>
      <c r="AF41" s="20">
        <f t="shared" si="0"/>
        <v>0.16672999999999999</v>
      </c>
      <c r="AG41" s="20">
        <f t="shared" si="1"/>
        <v>0.94863000000000008</v>
      </c>
      <c r="AH41" s="20">
        <f t="shared" si="2"/>
        <v>0.55608000000000002</v>
      </c>
      <c r="AI41" s="20">
        <f t="shared" si="3"/>
        <v>0.20285999999999998</v>
      </c>
    </row>
    <row r="42" spans="1:35" x14ac:dyDescent="0.15">
      <c r="A42" s="9" t="s">
        <v>151</v>
      </c>
      <c r="B42" s="16">
        <v>10.13012</v>
      </c>
      <c r="C42" s="16">
        <v>8.8559900000000003</v>
      </c>
      <c r="D42" s="25">
        <v>4.7725200000000001</v>
      </c>
      <c r="E42" s="16">
        <v>3.63747</v>
      </c>
      <c r="F42" s="9">
        <v>0.48597000000000001</v>
      </c>
      <c r="G42" s="25">
        <v>4.8197799999999997</v>
      </c>
      <c r="H42" s="16">
        <v>7.6318700000000002</v>
      </c>
      <c r="I42" s="9">
        <v>4.4080000000000001E-2</v>
      </c>
      <c r="J42" s="16">
        <v>0.8871</v>
      </c>
      <c r="K42" s="9">
        <v>0.54761000000000004</v>
      </c>
      <c r="L42" s="9">
        <v>0.26105</v>
      </c>
      <c r="M42" s="9">
        <v>0.74524999999999997</v>
      </c>
      <c r="N42" s="9">
        <v>2.8254199999999998</v>
      </c>
      <c r="O42" s="9">
        <v>3.7359999999999997E-2</v>
      </c>
      <c r="P42" s="9">
        <v>0.51666000000000001</v>
      </c>
      <c r="Q42" s="9">
        <v>0.24786</v>
      </c>
      <c r="R42" s="9">
        <v>0.1351</v>
      </c>
      <c r="S42" s="9">
        <v>3.7159999999999999E-2</v>
      </c>
      <c r="T42" s="9">
        <v>0.1419</v>
      </c>
      <c r="U42" s="9">
        <v>3.3640000000000003E-2</v>
      </c>
      <c r="V42" s="9">
        <v>0.17285</v>
      </c>
      <c r="W42" s="9">
        <v>0.11165</v>
      </c>
      <c r="X42" s="9">
        <v>1.661E-2</v>
      </c>
      <c r="Y42" s="9">
        <v>3.3189999999999997E-2</v>
      </c>
      <c r="Z42" s="9">
        <v>3.6519999999999997E-2</v>
      </c>
      <c r="AA42" s="9">
        <v>0.11584999999999999</v>
      </c>
      <c r="AB42" s="9">
        <v>4.9799999999999997E-2</v>
      </c>
      <c r="AC42" s="9">
        <v>7.1220000000000006E-2</v>
      </c>
      <c r="AD42" s="9">
        <v>4.8030000000000003E-2</v>
      </c>
      <c r="AE42" s="9">
        <v>0.67184999999999995</v>
      </c>
      <c r="AF42" s="20">
        <f t="shared" si="0"/>
        <v>0.74702000000000002</v>
      </c>
      <c r="AG42" s="20">
        <f t="shared" si="1"/>
        <v>4.2974599999999992</v>
      </c>
      <c r="AH42" s="20">
        <f t="shared" si="2"/>
        <v>0.63712999999999997</v>
      </c>
      <c r="AI42" s="20">
        <f t="shared" si="3"/>
        <v>0.23580999999999999</v>
      </c>
    </row>
    <row r="43" spans="1:35" x14ac:dyDescent="0.15">
      <c r="A43" s="9" t="s">
        <v>152</v>
      </c>
      <c r="B43" s="16">
        <v>2.8059799999999999</v>
      </c>
      <c r="C43" s="16">
        <v>3.2088700000000001</v>
      </c>
      <c r="D43" s="25">
        <v>5.7679999999999998</v>
      </c>
      <c r="E43" s="16">
        <v>4.0253800000000002</v>
      </c>
      <c r="F43" s="9">
        <v>6.0339999999999998E-2</v>
      </c>
      <c r="G43" s="25">
        <v>15.242520000000001</v>
      </c>
      <c r="H43" s="16">
        <v>19.740770000000001</v>
      </c>
      <c r="I43" s="9">
        <v>4.0410000000000001E-2</v>
      </c>
      <c r="J43" s="16">
        <v>0.31056</v>
      </c>
      <c r="K43" s="9">
        <v>0.25235000000000002</v>
      </c>
      <c r="L43" s="9">
        <v>0.19783999999999999</v>
      </c>
      <c r="M43" s="9">
        <v>0.27073000000000003</v>
      </c>
      <c r="N43" s="9">
        <v>0.62277000000000005</v>
      </c>
      <c r="O43" s="9">
        <v>8.3650000000000002E-2</v>
      </c>
      <c r="P43" s="9">
        <v>0.18315000000000001</v>
      </c>
      <c r="Q43" s="9">
        <v>0.32613999999999999</v>
      </c>
      <c r="R43" s="9">
        <v>0.13994000000000001</v>
      </c>
      <c r="S43" s="9">
        <v>4.301E-2</v>
      </c>
      <c r="T43" s="9">
        <v>0.15242</v>
      </c>
      <c r="U43" s="9">
        <v>4.394E-2</v>
      </c>
      <c r="V43" s="9">
        <v>0.35793999999999998</v>
      </c>
      <c r="W43" s="9">
        <v>0.36009999999999998</v>
      </c>
      <c r="X43" s="9">
        <v>1.9279999999999999E-2</v>
      </c>
      <c r="Y43" s="9">
        <v>7.9269999999999993E-2</v>
      </c>
      <c r="Z43" s="9">
        <v>4.7980000000000002E-2</v>
      </c>
      <c r="AA43" s="9">
        <v>0.16525999999999999</v>
      </c>
      <c r="AB43" s="9">
        <v>5.7430000000000002E-2</v>
      </c>
      <c r="AC43" s="9">
        <v>0.15164</v>
      </c>
      <c r="AD43" s="9">
        <v>7.9100000000000004E-2</v>
      </c>
      <c r="AE43" s="9">
        <v>2.0962800000000001</v>
      </c>
      <c r="AF43" s="20">
        <f t="shared" si="0"/>
        <v>0.25817999999999997</v>
      </c>
      <c r="AG43" s="20">
        <f t="shared" si="1"/>
        <v>1.3262</v>
      </c>
      <c r="AH43" s="20">
        <f t="shared" si="2"/>
        <v>0.96316000000000002</v>
      </c>
      <c r="AI43" s="20">
        <f t="shared" si="3"/>
        <v>0.35572999999999999</v>
      </c>
    </row>
    <row r="44" spans="1:35" x14ac:dyDescent="0.15">
      <c r="A44" s="9" t="s">
        <v>153</v>
      </c>
      <c r="B44" s="16">
        <v>4.4777699999999996</v>
      </c>
      <c r="C44" s="16">
        <v>3.9888300000000001</v>
      </c>
      <c r="D44" s="25">
        <v>3.16764</v>
      </c>
      <c r="E44" s="16">
        <v>2.55436</v>
      </c>
      <c r="F44" s="9">
        <v>1.7100000000000001E-2</v>
      </c>
      <c r="G44" s="25">
        <v>4.3048000000000002</v>
      </c>
      <c r="H44" s="16">
        <v>6.8376599999999996</v>
      </c>
      <c r="I44" s="9">
        <v>2.9610000000000001E-2</v>
      </c>
      <c r="J44" s="16">
        <v>0.40934999999999999</v>
      </c>
      <c r="K44" s="9">
        <v>0.30758000000000002</v>
      </c>
      <c r="L44" s="9">
        <v>0.13194</v>
      </c>
      <c r="M44" s="9">
        <v>0.29759000000000002</v>
      </c>
      <c r="N44" s="9">
        <v>0.51751999999999998</v>
      </c>
      <c r="O44" s="9">
        <v>4.8439999999999997E-2</v>
      </c>
      <c r="P44" s="9">
        <v>0.16397</v>
      </c>
      <c r="Q44" s="9">
        <v>0.24681</v>
      </c>
      <c r="R44" s="9">
        <v>0.12656999999999999</v>
      </c>
      <c r="S44" s="9">
        <v>2.0729999999999998E-2</v>
      </c>
      <c r="T44" s="9">
        <v>9.5219999999999999E-2</v>
      </c>
      <c r="U44" s="9">
        <v>4.4170000000000001E-2</v>
      </c>
      <c r="V44" s="9">
        <v>0.22352</v>
      </c>
      <c r="W44" s="9">
        <v>0.15021999999999999</v>
      </c>
      <c r="X44" s="9">
        <v>1.8870000000000001E-2</v>
      </c>
      <c r="Y44" s="9">
        <v>4.8599999999999997E-2</v>
      </c>
      <c r="Z44" s="9">
        <v>2.29E-2</v>
      </c>
      <c r="AA44" s="9">
        <v>0.10302</v>
      </c>
      <c r="AB44" s="9">
        <v>6.2609999999999999E-2</v>
      </c>
      <c r="AC44" s="9">
        <v>7.6600000000000001E-2</v>
      </c>
      <c r="AD44" s="9">
        <v>7.6799999999999993E-2</v>
      </c>
      <c r="AE44" s="9">
        <v>0.99953000000000003</v>
      </c>
      <c r="AF44" s="20">
        <f t="shared" si="0"/>
        <v>0.14904000000000001</v>
      </c>
      <c r="AG44" s="20">
        <f t="shared" si="1"/>
        <v>1.2788700000000002</v>
      </c>
      <c r="AH44" s="20">
        <f t="shared" si="2"/>
        <v>0.63471999999999995</v>
      </c>
      <c r="AI44" s="20">
        <f t="shared" si="3"/>
        <v>0.23755999999999999</v>
      </c>
    </row>
    <row r="45" spans="1:35" x14ac:dyDescent="0.15">
      <c r="A45" s="9" t="s">
        <v>154</v>
      </c>
      <c r="B45" s="16">
        <v>3.57206</v>
      </c>
      <c r="C45" s="16">
        <v>2.83731</v>
      </c>
      <c r="D45" s="25">
        <v>2.5158100000000001</v>
      </c>
      <c r="E45" s="16">
        <v>1.7238599999999999</v>
      </c>
      <c r="F45" s="9">
        <v>2.06E-2</v>
      </c>
      <c r="G45" s="25">
        <v>3.2443599999999999</v>
      </c>
      <c r="H45" s="16">
        <v>4.9940699999999998</v>
      </c>
      <c r="I45" s="9">
        <v>1.3390000000000001E-2</v>
      </c>
      <c r="J45" s="16">
        <v>0.27104</v>
      </c>
      <c r="K45" s="9">
        <v>0.23588000000000001</v>
      </c>
      <c r="L45" s="9">
        <v>0.10663</v>
      </c>
      <c r="M45" s="9">
        <v>0.21933</v>
      </c>
      <c r="N45" s="9">
        <v>0.39097999999999999</v>
      </c>
      <c r="O45" s="9">
        <v>4.5130000000000003E-2</v>
      </c>
      <c r="P45" s="9">
        <v>0.12371</v>
      </c>
      <c r="Q45" s="9">
        <v>4.496E-2</v>
      </c>
      <c r="R45" s="9">
        <v>9.2960000000000001E-2</v>
      </c>
      <c r="S45" s="9">
        <v>2.5000000000000001E-2</v>
      </c>
      <c r="T45" s="9">
        <v>7.1879999999999999E-2</v>
      </c>
      <c r="U45" s="9">
        <v>2.9839999999999998E-2</v>
      </c>
      <c r="V45" s="9">
        <v>0.18415000000000001</v>
      </c>
      <c r="W45" s="9">
        <v>0.11666</v>
      </c>
      <c r="X45" s="9">
        <v>1.465E-2</v>
      </c>
      <c r="Y45" s="9">
        <v>3.5959999999999999E-2</v>
      </c>
      <c r="Z45" s="9">
        <v>2.4750000000000001E-2</v>
      </c>
      <c r="AA45" s="9">
        <v>9.9169999999999994E-2</v>
      </c>
      <c r="AB45" s="9">
        <v>8.1079999999999999E-2</v>
      </c>
      <c r="AC45" s="9">
        <v>8.0019999999999994E-2</v>
      </c>
      <c r="AD45" s="9">
        <v>8.3629999999999996E-2</v>
      </c>
      <c r="AE45" s="9">
        <v>1.1104000000000001</v>
      </c>
      <c r="AF45" s="20">
        <f t="shared" si="0"/>
        <v>0.12723000000000001</v>
      </c>
      <c r="AG45" s="20">
        <f t="shared" si="1"/>
        <v>0.95254000000000005</v>
      </c>
      <c r="AH45" s="20">
        <f t="shared" si="2"/>
        <v>0.37112000000000001</v>
      </c>
      <c r="AI45" s="20">
        <f t="shared" si="3"/>
        <v>0.20437</v>
      </c>
    </row>
    <row r="46" spans="1:35" x14ac:dyDescent="0.15">
      <c r="A46" s="9" t="s">
        <v>155</v>
      </c>
      <c r="B46" s="16">
        <v>2.7326700000000002</v>
      </c>
      <c r="C46" s="16">
        <v>2.2829999999999999</v>
      </c>
      <c r="D46" s="25">
        <v>3.63096</v>
      </c>
      <c r="E46" s="16">
        <v>2.9279199999999999</v>
      </c>
      <c r="F46" s="9">
        <v>0</v>
      </c>
      <c r="G46" s="25">
        <v>8.1674900000000008</v>
      </c>
      <c r="H46" s="16">
        <v>12.217639999999999</v>
      </c>
      <c r="I46" s="9">
        <v>3.0280000000000001E-2</v>
      </c>
      <c r="J46" s="16">
        <v>0.14663000000000001</v>
      </c>
      <c r="K46" s="9">
        <v>0.16491</v>
      </c>
      <c r="L46" s="9">
        <v>0.10545</v>
      </c>
      <c r="M46" s="9">
        <v>0.16195000000000001</v>
      </c>
      <c r="N46" s="9">
        <v>0.26855000000000001</v>
      </c>
      <c r="O46" s="9">
        <v>5.3539999999999997E-2</v>
      </c>
      <c r="P46" s="9">
        <v>8.4099999999999994E-2</v>
      </c>
      <c r="Q46" s="9">
        <v>0.15387999999999999</v>
      </c>
      <c r="R46" s="9">
        <v>6.5339999999999995E-2</v>
      </c>
      <c r="S46" s="9">
        <v>2.0410000000000001E-2</v>
      </c>
      <c r="T46" s="9">
        <v>6.225E-2</v>
      </c>
      <c r="U46" s="9">
        <v>2.5829999999999999E-2</v>
      </c>
      <c r="V46" s="9">
        <v>0.18851000000000001</v>
      </c>
      <c r="W46" s="9">
        <v>0.14251</v>
      </c>
      <c r="X46" s="9">
        <v>1.2370000000000001E-2</v>
      </c>
      <c r="Y46" s="9">
        <v>3.4250000000000003E-2</v>
      </c>
      <c r="Z46" s="9">
        <v>1.95E-2</v>
      </c>
      <c r="AA46" s="9">
        <v>0.12225999999999999</v>
      </c>
      <c r="AB46" s="9">
        <v>0.10226</v>
      </c>
      <c r="AC46" s="9">
        <v>7.0050000000000001E-2</v>
      </c>
      <c r="AD46" s="9">
        <v>6.275E-2</v>
      </c>
      <c r="AE46" s="9">
        <v>1.21295</v>
      </c>
      <c r="AF46" s="20">
        <f t="shared" si="0"/>
        <v>0.10545</v>
      </c>
      <c r="AG46" s="20">
        <f t="shared" si="1"/>
        <v>0.69103000000000003</v>
      </c>
      <c r="AH46" s="20">
        <f t="shared" si="2"/>
        <v>0.47859000000000002</v>
      </c>
      <c r="AI46" s="20">
        <f t="shared" si="3"/>
        <v>0.21421000000000001</v>
      </c>
    </row>
    <row r="47" spans="1:35" x14ac:dyDescent="0.15">
      <c r="A47" s="9" t="s">
        <v>156</v>
      </c>
      <c r="B47" s="16">
        <v>2.58121</v>
      </c>
      <c r="C47" s="16">
        <v>2.03722</v>
      </c>
      <c r="D47" s="25">
        <v>2.9970300000000001</v>
      </c>
      <c r="E47" s="16">
        <v>2.3111999999999999</v>
      </c>
      <c r="F47" s="9">
        <v>7.7499999999999999E-3</v>
      </c>
      <c r="G47" s="25">
        <v>6.2494699999999996</v>
      </c>
      <c r="H47" s="16">
        <v>9.3783700000000003</v>
      </c>
      <c r="I47" s="9">
        <v>2.1510000000000001E-2</v>
      </c>
      <c r="J47" s="16">
        <v>0.11521000000000001</v>
      </c>
      <c r="K47" s="9">
        <v>0.14848</v>
      </c>
      <c r="L47" s="9">
        <v>7.9159999999999994E-2</v>
      </c>
      <c r="M47" s="9">
        <v>0.10888</v>
      </c>
      <c r="N47" s="9">
        <v>0.21365000000000001</v>
      </c>
      <c r="O47" s="9">
        <v>6.1899999999999997E-2</v>
      </c>
      <c r="P47" s="9">
        <v>6.4269999999999994E-2</v>
      </c>
      <c r="Q47" s="9">
        <v>7.671E-2</v>
      </c>
      <c r="R47" s="9">
        <v>4.9369999999999997E-2</v>
      </c>
      <c r="S47" s="9">
        <v>7.3699999999999998E-3</v>
      </c>
      <c r="T47" s="9">
        <v>4.5679999999999998E-2</v>
      </c>
      <c r="U47" s="9">
        <v>1.789E-2</v>
      </c>
      <c r="V47" s="9">
        <v>0.14812</v>
      </c>
      <c r="W47" s="9">
        <v>0.10352</v>
      </c>
      <c r="X47" s="9">
        <v>6.7799999999999996E-3</v>
      </c>
      <c r="Y47" s="9">
        <v>2.5499999999999998E-2</v>
      </c>
      <c r="Z47" s="9">
        <v>1.35E-2</v>
      </c>
      <c r="AA47" s="9">
        <v>9.3410000000000007E-2</v>
      </c>
      <c r="AB47" s="9">
        <v>8.1089999999999995E-2</v>
      </c>
      <c r="AC47" s="9">
        <v>6.1240000000000003E-2</v>
      </c>
      <c r="AD47" s="9">
        <v>5.4339999999999999E-2</v>
      </c>
      <c r="AE47" s="9">
        <v>1.2481800000000001</v>
      </c>
      <c r="AF47" s="20">
        <f t="shared" si="0"/>
        <v>8.6909999999999987E-2</v>
      </c>
      <c r="AG47" s="20">
        <f t="shared" si="1"/>
        <v>0.54188999999999998</v>
      </c>
      <c r="AH47" s="20">
        <f t="shared" si="2"/>
        <v>0.33977999999999997</v>
      </c>
      <c r="AI47" s="20">
        <f t="shared" si="3"/>
        <v>0.15708</v>
      </c>
    </row>
    <row r="48" spans="1:35" s="15" customFormat="1" x14ac:dyDescent="0.15">
      <c r="A48" s="14" t="s">
        <v>157</v>
      </c>
      <c r="B48" s="21">
        <v>2.80477</v>
      </c>
      <c r="C48" s="21">
        <v>2.1349499999999999</v>
      </c>
      <c r="D48" s="21">
        <v>2.6871</v>
      </c>
      <c r="E48" s="21">
        <v>1.8733500000000001</v>
      </c>
      <c r="F48" s="14">
        <v>2.4299999999999999E-2</v>
      </c>
      <c r="G48" s="21">
        <v>5.4989299999999997</v>
      </c>
      <c r="H48" s="21">
        <v>8.1634799999999998</v>
      </c>
      <c r="I48" s="14">
        <v>3.3680000000000002E-2</v>
      </c>
      <c r="J48" s="21">
        <v>0.19797999999999999</v>
      </c>
      <c r="K48" s="14">
        <v>0.15995000000000001</v>
      </c>
      <c r="L48" s="14">
        <v>8.5349999999999995E-2</v>
      </c>
      <c r="M48" s="14">
        <v>0.16753999999999999</v>
      </c>
      <c r="N48" s="14">
        <v>0.27606000000000003</v>
      </c>
      <c r="O48" s="14">
        <v>5.9479999999999998E-2</v>
      </c>
      <c r="P48" s="14">
        <v>9.2929999999999999E-2</v>
      </c>
      <c r="Q48" s="14">
        <v>0.14671000000000001</v>
      </c>
      <c r="R48" s="14">
        <v>6.3560000000000005E-2</v>
      </c>
      <c r="S48" s="14">
        <v>1.472E-2</v>
      </c>
      <c r="T48" s="14">
        <v>5.654E-2</v>
      </c>
      <c r="U48" s="14">
        <v>3.1440000000000003E-2</v>
      </c>
      <c r="V48" s="14">
        <v>0.17510999999999999</v>
      </c>
      <c r="W48" s="14">
        <v>0.11616</v>
      </c>
      <c r="X48" s="14">
        <v>1.6160000000000001E-2</v>
      </c>
      <c r="Y48" s="14">
        <v>3.5889999999999998E-2</v>
      </c>
      <c r="Z48" s="14">
        <v>2.7990000000000001E-2</v>
      </c>
      <c r="AA48" s="14">
        <v>0.1196</v>
      </c>
      <c r="AB48" s="14">
        <v>9.4130000000000005E-2</v>
      </c>
      <c r="AC48" s="14">
        <v>7.5370000000000006E-2</v>
      </c>
      <c r="AD48" s="14">
        <v>6.0679999999999998E-2</v>
      </c>
      <c r="AE48" s="14">
        <v>1.23891</v>
      </c>
      <c r="AF48" s="23">
        <f t="shared" si="0"/>
        <v>0.10965</v>
      </c>
      <c r="AG48" s="23">
        <f t="shared" si="1"/>
        <v>0.70079000000000002</v>
      </c>
      <c r="AH48" s="23">
        <f t="shared" si="2"/>
        <v>0.45256000000000002</v>
      </c>
      <c r="AI48" s="23">
        <f t="shared" si="3"/>
        <v>0.23108000000000001</v>
      </c>
    </row>
    <row r="49" spans="1:35" x14ac:dyDescent="0.15">
      <c r="A49" s="9" t="s">
        <v>158</v>
      </c>
      <c r="B49" s="16">
        <v>2.7007599999999998</v>
      </c>
      <c r="C49" s="16">
        <v>1.9855499999999999</v>
      </c>
      <c r="D49" s="25">
        <v>2.4289399999999999</v>
      </c>
      <c r="E49" s="16">
        <v>1.8996200000000001</v>
      </c>
      <c r="F49" s="9">
        <v>2.3009999999999999E-2</v>
      </c>
      <c r="G49" s="25">
        <v>4.4640199999999997</v>
      </c>
      <c r="H49" s="16">
        <v>7.0352399999999999</v>
      </c>
      <c r="I49" s="9">
        <v>2.742E-2</v>
      </c>
      <c r="J49" s="16">
        <v>0.14563999999999999</v>
      </c>
      <c r="K49" s="9">
        <v>0.15604000000000001</v>
      </c>
      <c r="L49" s="9">
        <v>7.0930000000000007E-2</v>
      </c>
      <c r="M49" s="9">
        <v>0.16003000000000001</v>
      </c>
      <c r="N49" s="9">
        <v>0.24263999999999999</v>
      </c>
      <c r="O49" s="9">
        <v>6.676E-2</v>
      </c>
      <c r="P49" s="9">
        <v>7.3499999999999996E-2</v>
      </c>
      <c r="Q49" s="9">
        <v>0.13289999999999999</v>
      </c>
      <c r="R49" s="9">
        <v>5.0470000000000001E-2</v>
      </c>
      <c r="S49" s="9">
        <v>1.17E-2</v>
      </c>
      <c r="T49" s="9">
        <v>4.99E-2</v>
      </c>
      <c r="U49" s="9">
        <v>2.8219999999999999E-2</v>
      </c>
      <c r="V49" s="9">
        <v>0.14963000000000001</v>
      </c>
      <c r="W49" s="9">
        <v>8.7359999999999993E-2</v>
      </c>
      <c r="X49" s="9">
        <v>1.201E-2</v>
      </c>
      <c r="Y49" s="9">
        <v>2.8250000000000001E-2</v>
      </c>
      <c r="Z49" s="9">
        <v>1.9910000000000001E-2</v>
      </c>
      <c r="AA49" s="9">
        <v>9.1759999999999994E-2</v>
      </c>
      <c r="AB49" s="9">
        <v>8.4010000000000001E-2</v>
      </c>
      <c r="AC49" s="9">
        <v>6.6720000000000002E-2</v>
      </c>
      <c r="AD49" s="9">
        <v>7.288E-2</v>
      </c>
      <c r="AE49" s="9">
        <v>0.99658999999999998</v>
      </c>
      <c r="AF49" s="20">
        <f t="shared" si="0"/>
        <v>9.394000000000001E-2</v>
      </c>
      <c r="AG49" s="20">
        <f t="shared" si="1"/>
        <v>0.63660000000000005</v>
      </c>
      <c r="AH49" s="20">
        <f t="shared" si="2"/>
        <v>0.41088999999999998</v>
      </c>
      <c r="AI49" s="20">
        <f t="shared" si="3"/>
        <v>0.18014999999999998</v>
      </c>
    </row>
    <row r="50" spans="1:35" x14ac:dyDescent="0.15">
      <c r="A50" s="9" t="s">
        <v>159</v>
      </c>
      <c r="B50" s="16">
        <v>2.8284699999999998</v>
      </c>
      <c r="C50" s="16">
        <v>3.6173299999999999</v>
      </c>
      <c r="D50" s="25">
        <v>2.9741</v>
      </c>
      <c r="E50" s="16">
        <v>2.23231</v>
      </c>
      <c r="F50" s="9">
        <v>0</v>
      </c>
      <c r="G50" s="25">
        <v>5.9353499999999997</v>
      </c>
      <c r="H50" s="16">
        <v>8.4657099999999996</v>
      </c>
      <c r="I50" s="9">
        <v>5.7829999999999999E-2</v>
      </c>
      <c r="J50" s="16">
        <v>0.40458</v>
      </c>
      <c r="K50" s="9">
        <v>0.36581999999999998</v>
      </c>
      <c r="L50" s="9">
        <v>0.1396</v>
      </c>
      <c r="M50" s="9">
        <v>0.29128999999999999</v>
      </c>
      <c r="N50" s="9">
        <v>0.50321000000000005</v>
      </c>
      <c r="O50" s="9">
        <v>6.8839999999999998E-2</v>
      </c>
      <c r="P50" s="9">
        <v>0.18578</v>
      </c>
      <c r="Q50" s="9">
        <v>0.27411999999999997</v>
      </c>
      <c r="R50" s="9">
        <v>9.3990000000000004E-2</v>
      </c>
      <c r="S50" s="9">
        <v>4.759E-2</v>
      </c>
      <c r="T50" s="9">
        <v>0.14796999999999999</v>
      </c>
      <c r="U50" s="9">
        <v>0.14433000000000001</v>
      </c>
      <c r="V50" s="9">
        <v>0.24392</v>
      </c>
      <c r="W50" s="9">
        <v>0.17136999999999999</v>
      </c>
      <c r="X50" s="9">
        <v>4.9889999999999997E-2</v>
      </c>
      <c r="Y50" s="9">
        <v>4.7940000000000003E-2</v>
      </c>
      <c r="Z50" s="9">
        <v>5.1929999999999997E-2</v>
      </c>
      <c r="AA50" s="9">
        <v>0.14399999999999999</v>
      </c>
      <c r="AB50" s="9">
        <v>5.9119999999999999E-2</v>
      </c>
      <c r="AC50" s="9">
        <v>9.1310000000000002E-2</v>
      </c>
      <c r="AD50" s="9">
        <v>5.4190000000000002E-2</v>
      </c>
      <c r="AE50" s="9">
        <v>0.74995999999999996</v>
      </c>
      <c r="AF50" s="20">
        <f t="shared" si="0"/>
        <v>0.1396</v>
      </c>
      <c r="AG50" s="20">
        <f t="shared" si="1"/>
        <v>1.3121400000000001</v>
      </c>
      <c r="AH50" s="20">
        <f t="shared" si="2"/>
        <v>0.78244000000000002</v>
      </c>
      <c r="AI50" s="20">
        <f t="shared" si="3"/>
        <v>0.43808999999999998</v>
      </c>
    </row>
    <row r="51" spans="1:35" x14ac:dyDescent="0.15">
      <c r="A51" s="9" t="s">
        <v>160</v>
      </c>
      <c r="B51" s="16">
        <v>2.0838199999999998</v>
      </c>
      <c r="C51" s="16">
        <v>2.1748799999999999</v>
      </c>
      <c r="D51" s="25">
        <v>3.5609199999999999</v>
      </c>
      <c r="E51" s="16">
        <v>1.9706600000000001</v>
      </c>
      <c r="F51" s="9">
        <v>2.1340000000000001E-2</v>
      </c>
      <c r="G51" s="25">
        <v>8.7288499999999996</v>
      </c>
      <c r="H51" s="16">
        <v>5.2725</v>
      </c>
      <c r="I51" s="9">
        <v>2.7099999999999999E-2</v>
      </c>
      <c r="J51" s="16">
        <v>0.1115</v>
      </c>
      <c r="K51" s="9">
        <v>0.12534999999999999</v>
      </c>
      <c r="L51" s="9">
        <v>5.3519999999999998E-2</v>
      </c>
      <c r="M51" s="9">
        <v>0.12016</v>
      </c>
      <c r="N51" s="9">
        <v>0.20230000000000001</v>
      </c>
      <c r="O51" s="9">
        <v>4.4420000000000001E-2</v>
      </c>
      <c r="P51" s="9">
        <v>6.1490000000000003E-2</v>
      </c>
      <c r="Q51" s="9">
        <v>0.10682</v>
      </c>
      <c r="R51" s="9">
        <v>5.4239999999999997E-2</v>
      </c>
      <c r="S51" s="9">
        <v>1.129E-2</v>
      </c>
      <c r="T51" s="9">
        <v>4.3920000000000001E-2</v>
      </c>
      <c r="U51" s="9">
        <v>1.703E-2</v>
      </c>
      <c r="V51" s="9">
        <v>0.11516</v>
      </c>
      <c r="W51" s="9">
        <v>8.1490000000000007E-2</v>
      </c>
      <c r="X51" s="9">
        <v>8.0999999999999996E-3</v>
      </c>
      <c r="Y51" s="9">
        <v>2.7300000000000001E-2</v>
      </c>
      <c r="Z51" s="9">
        <v>2.3040000000000001E-2</v>
      </c>
      <c r="AA51" s="9">
        <v>8.949E-2</v>
      </c>
      <c r="AB51" s="9">
        <v>5.645E-2</v>
      </c>
      <c r="AC51" s="9">
        <v>0.10734</v>
      </c>
      <c r="AD51" s="9">
        <v>6.9059999999999996E-2</v>
      </c>
      <c r="AE51" s="9">
        <v>6.9709399999999997</v>
      </c>
      <c r="AF51" s="20">
        <f t="shared" si="0"/>
        <v>7.4859999999999996E-2</v>
      </c>
      <c r="AG51" s="20">
        <f t="shared" si="1"/>
        <v>0.5291499999999999</v>
      </c>
      <c r="AH51" s="20">
        <f t="shared" si="2"/>
        <v>0.32160999999999995</v>
      </c>
      <c r="AI51" s="20">
        <f t="shared" si="3"/>
        <v>0.16496</v>
      </c>
    </row>
    <row r="52" spans="1:35" x14ac:dyDescent="0.15">
      <c r="A52" s="9" t="s">
        <v>161</v>
      </c>
      <c r="B52" s="16">
        <v>3.59517</v>
      </c>
      <c r="C52" s="16">
        <v>4.28078</v>
      </c>
      <c r="D52" s="25">
        <v>7.38429</v>
      </c>
      <c r="E52" s="16">
        <v>4.1623799999999997</v>
      </c>
      <c r="F52" s="9">
        <v>2.23E-2</v>
      </c>
      <c r="G52" s="25">
        <v>12.25253</v>
      </c>
      <c r="H52" s="16">
        <v>10.20173</v>
      </c>
      <c r="I52" s="9">
        <v>2.8500000000000001E-2</v>
      </c>
      <c r="J52" s="16">
        <v>0.28406999999999999</v>
      </c>
      <c r="K52" s="9">
        <v>0.17763999999999999</v>
      </c>
      <c r="L52" s="9">
        <v>6.6850000000000007E-2</v>
      </c>
      <c r="M52" s="9">
        <v>0.13020000000000001</v>
      </c>
      <c r="N52" s="9">
        <v>0.25541000000000003</v>
      </c>
      <c r="O52" s="9">
        <v>3.6360000000000003E-2</v>
      </c>
      <c r="P52" s="9">
        <v>7.9250000000000001E-2</v>
      </c>
      <c r="Q52" s="9">
        <v>0.10539</v>
      </c>
      <c r="R52" s="9">
        <v>5.9400000000000001E-2</v>
      </c>
      <c r="S52" s="9">
        <v>1.2500000000000001E-2</v>
      </c>
      <c r="T52" s="9">
        <v>4.6829999999999997E-2</v>
      </c>
      <c r="U52" s="9">
        <v>1.6750000000000001E-2</v>
      </c>
      <c r="V52" s="9">
        <v>0.13109000000000001</v>
      </c>
      <c r="W52" s="9">
        <v>0.1033</v>
      </c>
      <c r="X52" s="9">
        <v>8.77E-3</v>
      </c>
      <c r="Y52" s="9">
        <v>3.1050000000000001E-2</v>
      </c>
      <c r="Z52" s="9">
        <v>2.581E-2</v>
      </c>
      <c r="AA52" s="9">
        <v>0.10377</v>
      </c>
      <c r="AB52" s="9">
        <v>5.9859999999999997E-2</v>
      </c>
      <c r="AC52" s="9">
        <v>0.10879999999999999</v>
      </c>
      <c r="AD52" s="9">
        <v>4.8390000000000002E-2</v>
      </c>
      <c r="AE52" s="9">
        <v>5.8836199999999996</v>
      </c>
      <c r="AF52" s="20">
        <f t="shared" si="0"/>
        <v>8.9150000000000007E-2</v>
      </c>
      <c r="AG52" s="20">
        <f t="shared" si="1"/>
        <v>0.65115000000000001</v>
      </c>
      <c r="AH52" s="20">
        <f t="shared" si="2"/>
        <v>0.33216999999999997</v>
      </c>
      <c r="AI52" s="20">
        <f t="shared" si="3"/>
        <v>0.18615000000000001</v>
      </c>
    </row>
    <row r="53" spans="1:35" x14ac:dyDescent="0.15">
      <c r="A53" s="9" t="s">
        <v>162</v>
      </c>
      <c r="B53" s="16">
        <v>1.5400700000000001</v>
      </c>
      <c r="C53" s="16">
        <v>2.33806</v>
      </c>
      <c r="D53" s="25">
        <v>4.9850399999999997</v>
      </c>
      <c r="E53" s="16">
        <v>2.6989100000000001</v>
      </c>
      <c r="F53" s="9">
        <v>1.6000000000000001E-3</v>
      </c>
      <c r="G53" s="25">
        <v>6.2223100000000002</v>
      </c>
      <c r="H53" s="16">
        <v>7.8341599999999998</v>
      </c>
      <c r="I53" s="9">
        <v>1.5650000000000001E-2</v>
      </c>
      <c r="J53" s="16">
        <v>0.11371000000000001</v>
      </c>
      <c r="K53" s="9">
        <v>0.13186</v>
      </c>
      <c r="L53" s="9">
        <v>5.5329999999999997E-2</v>
      </c>
      <c r="M53" s="9">
        <v>9.4280000000000003E-2</v>
      </c>
      <c r="N53" s="9">
        <v>0.16550999999999999</v>
      </c>
      <c r="O53" s="9">
        <v>3.5630000000000002E-2</v>
      </c>
      <c r="P53" s="9">
        <v>5.4330000000000003E-2</v>
      </c>
      <c r="Q53" s="9">
        <v>6.9669999999999996E-2</v>
      </c>
      <c r="R53" s="9">
        <v>4.9250000000000002E-2</v>
      </c>
      <c r="S53" s="9">
        <v>1.213E-2</v>
      </c>
      <c r="T53" s="9">
        <v>4.7940000000000003E-2</v>
      </c>
      <c r="U53" s="9">
        <v>1.6449999999999999E-2</v>
      </c>
      <c r="V53" s="9">
        <v>0.15142</v>
      </c>
      <c r="W53" s="9">
        <v>0.14155999999999999</v>
      </c>
      <c r="X53" s="9">
        <v>7.6699999999999997E-3</v>
      </c>
      <c r="Y53" s="9">
        <v>3.3599999999999998E-2</v>
      </c>
      <c r="Z53" s="9">
        <v>2.6870000000000002E-2</v>
      </c>
      <c r="AA53" s="9">
        <v>9.8290000000000002E-2</v>
      </c>
      <c r="AB53" s="9">
        <v>4.7469999999999998E-2</v>
      </c>
      <c r="AC53" s="9">
        <v>8.8359999999999994E-2</v>
      </c>
      <c r="AD53" s="9">
        <v>3.968E-2</v>
      </c>
      <c r="AE53" s="9">
        <v>1.5100499999999999</v>
      </c>
      <c r="AF53" s="20">
        <f t="shared" si="0"/>
        <v>5.6929999999999994E-2</v>
      </c>
      <c r="AG53" s="20">
        <f t="shared" si="1"/>
        <v>0.45655000000000001</v>
      </c>
      <c r="AH53" s="20">
        <f t="shared" si="2"/>
        <v>0.31679000000000002</v>
      </c>
      <c r="AI53" s="20">
        <f t="shared" si="3"/>
        <v>0.18287999999999999</v>
      </c>
    </row>
    <row r="54" spans="1:35" x14ac:dyDescent="0.15">
      <c r="A54" s="9" t="s">
        <v>163</v>
      </c>
      <c r="B54" s="16">
        <v>3.0617200000000002</v>
      </c>
      <c r="C54" s="16">
        <v>4.1977500000000001</v>
      </c>
      <c r="D54" s="25">
        <v>4.9475100000000003</v>
      </c>
      <c r="E54" s="16">
        <v>2.9849899999999998</v>
      </c>
      <c r="F54" s="9">
        <v>2.9690000000000001E-2</v>
      </c>
      <c r="G54" s="25">
        <v>10.94345</v>
      </c>
      <c r="H54" s="16">
        <v>6.90672</v>
      </c>
      <c r="I54" s="9">
        <v>3.5139999999999998E-2</v>
      </c>
      <c r="J54" s="16">
        <v>0.18967000000000001</v>
      </c>
      <c r="K54" s="9">
        <v>0.22406000000000001</v>
      </c>
      <c r="L54" s="9">
        <v>9.0660000000000004E-2</v>
      </c>
      <c r="M54" s="9">
        <v>0.18926999999999999</v>
      </c>
      <c r="N54" s="9">
        <v>0.36726999999999999</v>
      </c>
      <c r="O54" s="9">
        <v>3.7190000000000001E-2</v>
      </c>
      <c r="P54" s="9">
        <v>0.11461</v>
      </c>
      <c r="Q54" s="9">
        <v>0.13444</v>
      </c>
      <c r="R54" s="9">
        <v>0.10070999999999999</v>
      </c>
      <c r="S54" s="9">
        <v>2.266E-2</v>
      </c>
      <c r="T54" s="9">
        <v>6.7949999999999997E-2</v>
      </c>
      <c r="U54" s="9">
        <v>3.2070000000000001E-2</v>
      </c>
      <c r="V54" s="9">
        <v>0.18068999999999999</v>
      </c>
      <c r="W54" s="9">
        <v>0.13508999999999999</v>
      </c>
      <c r="X54" s="9">
        <v>1.754E-2</v>
      </c>
      <c r="Y54" s="9">
        <v>4.1020000000000001E-2</v>
      </c>
      <c r="Z54" s="9">
        <v>3.0009999999999998E-2</v>
      </c>
      <c r="AA54" s="9">
        <v>0.14143</v>
      </c>
      <c r="AB54" s="9">
        <v>6.6299999999999998E-2</v>
      </c>
      <c r="AC54" s="9">
        <v>8.1949999999999995E-2</v>
      </c>
      <c r="AD54" s="9">
        <v>8.8529999999999998E-2</v>
      </c>
      <c r="AE54" s="9">
        <v>5.2422500000000003</v>
      </c>
      <c r="AF54" s="20">
        <f t="shared" si="0"/>
        <v>0.12035000000000001</v>
      </c>
      <c r="AG54" s="20">
        <f t="shared" si="1"/>
        <v>0.91644999999999988</v>
      </c>
      <c r="AH54" s="20">
        <f t="shared" si="2"/>
        <v>0.44293000000000005</v>
      </c>
      <c r="AI54" s="20">
        <f t="shared" si="3"/>
        <v>0.26207000000000003</v>
      </c>
    </row>
    <row r="55" spans="1:35" x14ac:dyDescent="0.15">
      <c r="A55" s="9" t="s">
        <v>164</v>
      </c>
      <c r="B55" s="16">
        <v>2.7643599999999999</v>
      </c>
      <c r="C55" s="16">
        <v>3.89811</v>
      </c>
      <c r="D55" s="25">
        <v>6.3534600000000001</v>
      </c>
      <c r="E55" s="16">
        <v>3.39845</v>
      </c>
      <c r="F55" s="9">
        <v>3.1269999999999999E-2</v>
      </c>
      <c r="G55" s="25">
        <v>6.3832000000000004</v>
      </c>
      <c r="H55" s="16">
        <v>9.4761500000000005</v>
      </c>
      <c r="I55" s="9">
        <v>3.6700000000000003E-2</v>
      </c>
      <c r="J55" s="16">
        <v>0.23629</v>
      </c>
      <c r="K55" s="9">
        <v>0.22781999999999999</v>
      </c>
      <c r="L55" s="9">
        <v>9.3350000000000002E-2</v>
      </c>
      <c r="M55" s="9">
        <v>0.19894999999999999</v>
      </c>
      <c r="N55" s="9">
        <v>0.38185999999999998</v>
      </c>
      <c r="O55" s="9">
        <v>4.351E-2</v>
      </c>
      <c r="P55" s="9">
        <v>0.13747000000000001</v>
      </c>
      <c r="Q55" s="9">
        <v>0.15903999999999999</v>
      </c>
      <c r="R55" s="9">
        <v>0.12468</v>
      </c>
      <c r="S55" s="9">
        <v>1.7510000000000001E-2</v>
      </c>
      <c r="T55" s="9">
        <v>9.7100000000000006E-2</v>
      </c>
      <c r="U55" s="9">
        <v>3.1320000000000001E-2</v>
      </c>
      <c r="V55" s="9">
        <v>0.24589</v>
      </c>
      <c r="W55" s="9">
        <v>0.23122999999999999</v>
      </c>
      <c r="X55" s="9">
        <v>1.746E-2</v>
      </c>
      <c r="Y55" s="9">
        <v>5.382E-2</v>
      </c>
      <c r="Z55" s="9">
        <v>4.3099999999999999E-2</v>
      </c>
      <c r="AA55" s="9">
        <v>0.20255000000000001</v>
      </c>
      <c r="AB55" s="9">
        <v>8.3330000000000001E-2</v>
      </c>
      <c r="AC55" s="9">
        <v>0.1241</v>
      </c>
      <c r="AD55" s="9">
        <v>9.3479999999999994E-2</v>
      </c>
      <c r="AE55" s="9">
        <v>11.71801</v>
      </c>
      <c r="AF55" s="20">
        <f t="shared" si="0"/>
        <v>0.12462000000000001</v>
      </c>
      <c r="AG55" s="20">
        <f t="shared" si="1"/>
        <v>0.97000999999999993</v>
      </c>
      <c r="AH55" s="20">
        <f t="shared" si="2"/>
        <v>0.56305000000000005</v>
      </c>
      <c r="AI55" s="20">
        <f t="shared" si="3"/>
        <v>0.34825</v>
      </c>
    </row>
    <row r="56" spans="1:35" x14ac:dyDescent="0.15">
      <c r="A56" s="9" t="s">
        <v>165</v>
      </c>
      <c r="B56" s="16">
        <v>2.64595</v>
      </c>
      <c r="C56" s="16">
        <v>3.7542300000000002</v>
      </c>
      <c r="D56" s="25">
        <v>7.0471300000000001</v>
      </c>
      <c r="E56" s="16">
        <v>3.8418100000000002</v>
      </c>
      <c r="F56" s="9">
        <v>2.383E-2</v>
      </c>
      <c r="G56" s="25">
        <v>6.6680099999999998</v>
      </c>
      <c r="H56" s="16">
        <v>10.503590000000001</v>
      </c>
      <c r="I56" s="9">
        <v>2.7900000000000001E-2</v>
      </c>
      <c r="J56" s="16">
        <v>0.19026999999999999</v>
      </c>
      <c r="K56" s="9">
        <v>0.19128999999999999</v>
      </c>
      <c r="L56" s="9">
        <v>0.10528</v>
      </c>
      <c r="M56" s="9">
        <v>0.15720999999999999</v>
      </c>
      <c r="N56" s="9">
        <v>0.34105999999999997</v>
      </c>
      <c r="O56" s="9">
        <v>4.8559999999999999E-2</v>
      </c>
      <c r="P56" s="9">
        <v>0.11383</v>
      </c>
      <c r="Q56" s="9">
        <v>0.13872000000000001</v>
      </c>
      <c r="R56" s="9">
        <v>0.12298000000000001</v>
      </c>
      <c r="S56" s="9">
        <v>1.9539999999999998E-2</v>
      </c>
      <c r="T56" s="9">
        <v>8.8679999999999995E-2</v>
      </c>
      <c r="U56" s="9">
        <v>3.0099999999999998E-2</v>
      </c>
      <c r="V56" s="9">
        <v>0.27576000000000001</v>
      </c>
      <c r="W56" s="9">
        <v>0.26746999999999999</v>
      </c>
      <c r="X56" s="9">
        <v>1.5169999999999999E-2</v>
      </c>
      <c r="Y56" s="9">
        <v>6.4030000000000004E-2</v>
      </c>
      <c r="Z56" s="9">
        <v>4.9939999999999998E-2</v>
      </c>
      <c r="AA56" s="9">
        <v>0.21238000000000001</v>
      </c>
      <c r="AB56" s="9">
        <v>8.7720000000000006E-2</v>
      </c>
      <c r="AC56" s="9">
        <v>0.11781999999999999</v>
      </c>
      <c r="AD56" s="9">
        <v>6.8940000000000001E-2</v>
      </c>
      <c r="AE56" s="9">
        <v>8.7310999999999996</v>
      </c>
      <c r="AF56" s="20">
        <f t="shared" si="0"/>
        <v>0.12911</v>
      </c>
      <c r="AG56" s="20">
        <f t="shared" si="1"/>
        <v>0.84043999999999996</v>
      </c>
      <c r="AH56" s="20">
        <f t="shared" si="2"/>
        <v>0.57125999999999999</v>
      </c>
      <c r="AI56" s="20">
        <f t="shared" si="3"/>
        <v>0.37162000000000001</v>
      </c>
    </row>
    <row r="57" spans="1:35" s="15" customFormat="1" x14ac:dyDescent="0.15">
      <c r="A57" s="14" t="s">
        <v>166</v>
      </c>
      <c r="B57" s="21">
        <v>1.8130200000000001</v>
      </c>
      <c r="C57" s="21">
        <v>13.99869</v>
      </c>
      <c r="D57" s="21">
        <v>2.6712899999999999</v>
      </c>
      <c r="E57" s="21">
        <v>1.67727</v>
      </c>
      <c r="F57" s="14">
        <v>1.9740000000000001E-2</v>
      </c>
      <c r="G57" s="21">
        <v>2.2656999999999998</v>
      </c>
      <c r="H57" s="21">
        <v>3.85589</v>
      </c>
      <c r="I57" s="14">
        <v>2.657E-2</v>
      </c>
      <c r="J57" s="21">
        <v>0.29161999999999999</v>
      </c>
      <c r="K57" s="14">
        <v>0.24748999999999999</v>
      </c>
      <c r="L57" s="14">
        <v>6.4350000000000004E-2</v>
      </c>
      <c r="M57" s="14">
        <v>0.21461</v>
      </c>
      <c r="N57" s="14">
        <v>0.2717</v>
      </c>
      <c r="O57" s="14">
        <v>6.0769999999999998E-2</v>
      </c>
      <c r="P57" s="14">
        <v>0.1152</v>
      </c>
      <c r="Q57" s="14">
        <v>0.13625999999999999</v>
      </c>
      <c r="R57" s="14">
        <v>4.4679999999999997E-2</v>
      </c>
      <c r="S57" s="14">
        <v>1.6809999999999999E-2</v>
      </c>
      <c r="T57" s="14">
        <v>8.3220000000000002E-2</v>
      </c>
      <c r="U57" s="14">
        <v>2.7890000000000002E-2</v>
      </c>
      <c r="V57" s="14">
        <v>0.1638</v>
      </c>
      <c r="W57" s="14">
        <v>9.3600000000000003E-2</v>
      </c>
      <c r="X57" s="14">
        <v>1.238E-2</v>
      </c>
      <c r="Y57" s="14">
        <v>3.7420000000000002E-2</v>
      </c>
      <c r="Z57" s="14">
        <v>3.1980000000000001E-2</v>
      </c>
      <c r="AA57" s="14">
        <v>0.15298999999999999</v>
      </c>
      <c r="AB57" s="14">
        <v>0.1113</v>
      </c>
      <c r="AC57" s="14">
        <v>9.3399999999999997E-2</v>
      </c>
      <c r="AD57" s="14">
        <v>0.10346</v>
      </c>
      <c r="AE57" s="14">
        <v>3.40991</v>
      </c>
      <c r="AF57" s="23">
        <f t="shared" si="0"/>
        <v>8.4089999999999998E-2</v>
      </c>
      <c r="AG57" s="23">
        <f t="shared" si="1"/>
        <v>0.80505000000000004</v>
      </c>
      <c r="AH57" s="23">
        <f t="shared" si="2"/>
        <v>0.46085999999999999</v>
      </c>
      <c r="AI57" s="23">
        <f t="shared" si="3"/>
        <v>0.26266</v>
      </c>
    </row>
    <row r="58" spans="1:35" x14ac:dyDescent="0.15">
      <c r="A58" s="9" t="s">
        <v>167</v>
      </c>
      <c r="B58" s="16">
        <v>1.86911</v>
      </c>
      <c r="C58" s="16">
        <v>2.2601300000000002</v>
      </c>
      <c r="D58" s="25">
        <v>4.0907200000000001</v>
      </c>
      <c r="E58" s="16">
        <v>2.4544700000000002</v>
      </c>
      <c r="F58" s="9">
        <v>7.1999999999999998E-3</v>
      </c>
      <c r="G58" s="25">
        <v>3.1297199999999998</v>
      </c>
      <c r="H58" s="16">
        <v>5.8662900000000002</v>
      </c>
      <c r="I58" s="9">
        <v>2.7210000000000002E-2</v>
      </c>
      <c r="J58" s="16">
        <v>0.22183</v>
      </c>
      <c r="K58" s="9">
        <v>0.18811</v>
      </c>
      <c r="L58" s="9">
        <v>6.3729999999999995E-2</v>
      </c>
      <c r="M58" s="9">
        <v>9.2649999999999996E-2</v>
      </c>
      <c r="N58" s="9">
        <v>0.22014</v>
      </c>
      <c r="O58" s="9">
        <v>5.7180000000000002E-2</v>
      </c>
      <c r="P58" s="9">
        <v>9.5070000000000002E-2</v>
      </c>
      <c r="Q58" s="9">
        <v>9.69E-2</v>
      </c>
      <c r="R58" s="9">
        <v>4.3929999999999997E-2</v>
      </c>
      <c r="S58" s="9">
        <v>2.4510000000000001E-2</v>
      </c>
      <c r="T58" s="9">
        <v>6.4920000000000005E-2</v>
      </c>
      <c r="U58" s="9">
        <v>1.719E-2</v>
      </c>
      <c r="V58" s="9">
        <v>0.17957000000000001</v>
      </c>
      <c r="W58" s="9">
        <v>0.12063</v>
      </c>
      <c r="X58" s="9">
        <v>1.157E-2</v>
      </c>
      <c r="Y58" s="9">
        <v>3.7949999999999998E-2</v>
      </c>
      <c r="Z58" s="9">
        <v>2.8289999999999999E-2</v>
      </c>
      <c r="AA58" s="9">
        <v>0.13427</v>
      </c>
      <c r="AB58" s="9">
        <v>0.10593</v>
      </c>
      <c r="AC58" s="9">
        <v>6.3899999999999998E-2</v>
      </c>
      <c r="AD58" s="9">
        <v>7.6310000000000003E-2</v>
      </c>
      <c r="AE58" s="9">
        <v>6.1555799999999996</v>
      </c>
      <c r="AF58" s="20">
        <f t="shared" si="0"/>
        <v>7.0929999999999993E-2</v>
      </c>
      <c r="AG58" s="20">
        <f t="shared" si="1"/>
        <v>0.5720400000000001</v>
      </c>
      <c r="AH58" s="20">
        <f t="shared" si="2"/>
        <v>0.42308000000000001</v>
      </c>
      <c r="AI58" s="20">
        <f t="shared" si="3"/>
        <v>0.22926999999999997</v>
      </c>
    </row>
    <row r="59" spans="1:35" x14ac:dyDescent="0.15">
      <c r="A59" s="9" t="s">
        <v>168</v>
      </c>
      <c r="B59" s="16">
        <v>2.2990699999999999</v>
      </c>
      <c r="C59" s="16">
        <v>10.45317</v>
      </c>
      <c r="D59" s="25">
        <v>18.824110000000001</v>
      </c>
      <c r="E59" s="16">
        <v>13.269030000000001</v>
      </c>
      <c r="F59" s="9">
        <v>3.3849999999999998E-2</v>
      </c>
      <c r="G59" s="25">
        <v>16.845680000000002</v>
      </c>
      <c r="H59" s="16">
        <v>28.304880000000001</v>
      </c>
      <c r="I59" s="9">
        <v>1.017E-2</v>
      </c>
      <c r="J59" s="16">
        <v>0.17151</v>
      </c>
      <c r="K59" s="9">
        <v>0.16521</v>
      </c>
      <c r="L59" s="9">
        <v>0.11761000000000001</v>
      </c>
      <c r="M59" s="9">
        <v>0.1845</v>
      </c>
      <c r="N59" s="9">
        <v>0.29652000000000001</v>
      </c>
      <c r="O59" s="9">
        <v>3.6179999999999997E-2</v>
      </c>
      <c r="P59" s="9">
        <v>8.2320000000000004E-2</v>
      </c>
      <c r="Q59" s="9">
        <v>0.13483000000000001</v>
      </c>
      <c r="R59" s="9">
        <v>6.2939999999999996E-2</v>
      </c>
      <c r="S59" s="9">
        <v>1.107E-2</v>
      </c>
      <c r="T59" s="9">
        <v>6.6460000000000005E-2</v>
      </c>
      <c r="U59" s="9">
        <v>3.9469999999999998E-2</v>
      </c>
      <c r="V59" s="9">
        <v>0.13200999999999999</v>
      </c>
      <c r="W59" s="9">
        <v>9.5329999999999998E-2</v>
      </c>
      <c r="X59" s="9">
        <v>1.7139999999999999E-2</v>
      </c>
      <c r="Y59" s="9">
        <v>3.1539999999999999E-2</v>
      </c>
      <c r="Z59" s="9">
        <v>1.831E-2</v>
      </c>
      <c r="AA59" s="9">
        <v>9.7619999999999998E-2</v>
      </c>
      <c r="AB59" s="9">
        <v>6.8349999999999994E-2</v>
      </c>
      <c r="AC59" s="9">
        <v>8.5519999999999999E-2</v>
      </c>
      <c r="AD59" s="9">
        <v>0.11206000000000001</v>
      </c>
      <c r="AE59" s="9">
        <v>3.2749600000000001</v>
      </c>
      <c r="AF59" s="20">
        <f t="shared" si="0"/>
        <v>0.15146000000000001</v>
      </c>
      <c r="AG59" s="20">
        <f t="shared" si="1"/>
        <v>0.71933999999999998</v>
      </c>
      <c r="AH59" s="20">
        <f t="shared" si="2"/>
        <v>0.38054999999999994</v>
      </c>
      <c r="AI59" s="20">
        <f t="shared" si="3"/>
        <v>0.20407999999999998</v>
      </c>
    </row>
    <row r="60" spans="1:35" x14ac:dyDescent="0.15">
      <c r="A60" s="9" t="s">
        <v>169</v>
      </c>
      <c r="B60" s="16">
        <v>2.0941299999999998</v>
      </c>
      <c r="C60" s="16">
        <v>12.93629</v>
      </c>
      <c r="D60" s="25">
        <v>29.554680000000001</v>
      </c>
      <c r="E60" s="16">
        <v>21.366800000000001</v>
      </c>
      <c r="F60" s="9">
        <v>1.9499999999999999E-3</v>
      </c>
      <c r="G60" s="25">
        <v>14.17365</v>
      </c>
      <c r="H60" s="16">
        <v>23.16919</v>
      </c>
      <c r="I60" s="9">
        <v>2.3890000000000002E-2</v>
      </c>
      <c r="J60" s="16">
        <v>0.17337</v>
      </c>
      <c r="K60" s="9">
        <v>0.11333</v>
      </c>
      <c r="L60" s="9">
        <v>9.6589999999999995E-2</v>
      </c>
      <c r="M60" s="9">
        <v>0.14308999999999999</v>
      </c>
      <c r="N60" s="9">
        <v>0.20424</v>
      </c>
      <c r="O60" s="9">
        <v>4.7550000000000002E-2</v>
      </c>
      <c r="P60" s="9">
        <v>6.6290000000000002E-2</v>
      </c>
      <c r="Q60" s="9">
        <v>7.5550000000000006E-2</v>
      </c>
      <c r="R60" s="9">
        <v>5.901E-2</v>
      </c>
      <c r="S60" s="9">
        <v>1.3259999999999999E-2</v>
      </c>
      <c r="T60" s="9">
        <v>5.2130000000000003E-2</v>
      </c>
      <c r="U60" s="9">
        <v>2.2259999999999999E-2</v>
      </c>
      <c r="V60" s="9">
        <v>0.13761000000000001</v>
      </c>
      <c r="W60" s="9">
        <v>0.12230000000000001</v>
      </c>
      <c r="X60" s="9">
        <v>1.244E-2</v>
      </c>
      <c r="Y60" s="9">
        <v>3.2680000000000001E-2</v>
      </c>
      <c r="Z60" s="9">
        <v>2.5069999999999999E-2</v>
      </c>
      <c r="AA60" s="9">
        <v>9.7170000000000006E-2</v>
      </c>
      <c r="AB60" s="9">
        <v>6.0789999999999997E-2</v>
      </c>
      <c r="AC60" s="9">
        <v>6.8470000000000003E-2</v>
      </c>
      <c r="AD60" s="9">
        <v>6.5949999999999995E-2</v>
      </c>
      <c r="AE60" s="9">
        <v>5.8692200000000003</v>
      </c>
      <c r="AF60" s="20">
        <f t="shared" si="0"/>
        <v>9.8539999999999989E-2</v>
      </c>
      <c r="AG60" s="20">
        <f t="shared" si="1"/>
        <v>0.54356000000000004</v>
      </c>
      <c r="AH60" s="20">
        <f t="shared" si="2"/>
        <v>0.32610000000000006</v>
      </c>
      <c r="AI60" s="20">
        <f t="shared" si="3"/>
        <v>0.18962000000000001</v>
      </c>
    </row>
    <row r="61" spans="1:35" x14ac:dyDescent="0.15">
      <c r="A61" s="9" t="s">
        <v>170</v>
      </c>
      <c r="B61" s="16">
        <v>1.5697700000000001</v>
      </c>
      <c r="C61" s="16">
        <v>8.5785</v>
      </c>
      <c r="D61" s="25">
        <v>24.554210000000001</v>
      </c>
      <c r="E61" s="16">
        <v>15.385350000000001</v>
      </c>
      <c r="F61" s="9">
        <v>0</v>
      </c>
      <c r="G61" s="25">
        <v>7.4028799999999997</v>
      </c>
      <c r="H61" s="16">
        <v>11.00637</v>
      </c>
      <c r="I61" s="9">
        <v>1.5879999999999998E-2</v>
      </c>
      <c r="J61" s="16">
        <v>9.5259999999999997E-2</v>
      </c>
      <c r="K61" s="9">
        <v>7.1609999999999993E-2</v>
      </c>
      <c r="L61" s="9">
        <v>7.2950000000000001E-2</v>
      </c>
      <c r="M61" s="9">
        <v>0.11046</v>
      </c>
      <c r="N61" s="9">
        <v>0.15279999999999999</v>
      </c>
      <c r="O61" s="9">
        <v>3.95E-2</v>
      </c>
      <c r="P61" s="9">
        <v>4.7070000000000001E-2</v>
      </c>
      <c r="Q61" s="9">
        <v>9.1749999999999998E-2</v>
      </c>
      <c r="R61" s="9">
        <v>4.5999999999999999E-2</v>
      </c>
      <c r="S61" s="9">
        <v>1.299E-2</v>
      </c>
      <c r="T61" s="9">
        <v>4.3819999999999998E-2</v>
      </c>
      <c r="U61" s="9">
        <v>1.9179999999999999E-2</v>
      </c>
      <c r="V61" s="9">
        <v>0.10235</v>
      </c>
      <c r="W61" s="9">
        <v>9.3729999999999994E-2</v>
      </c>
      <c r="X61" s="9">
        <v>7.4000000000000003E-3</v>
      </c>
      <c r="Y61" s="9">
        <v>1.942E-2</v>
      </c>
      <c r="Z61" s="9">
        <v>1.8780000000000002E-2</v>
      </c>
      <c r="AA61" s="9">
        <v>8.0030000000000004E-2</v>
      </c>
      <c r="AB61" s="9">
        <v>4.7379999999999999E-2</v>
      </c>
      <c r="AC61" s="9">
        <v>7.0940000000000003E-2</v>
      </c>
      <c r="AD61" s="9">
        <v>3.925E-2</v>
      </c>
      <c r="AE61" s="9">
        <v>2.2484799999999998</v>
      </c>
      <c r="AF61" s="20">
        <f t="shared" si="0"/>
        <v>7.2950000000000001E-2</v>
      </c>
      <c r="AG61" s="20">
        <f t="shared" si="1"/>
        <v>0.39674999999999999</v>
      </c>
      <c r="AH61" s="20">
        <f t="shared" si="2"/>
        <v>0.29041</v>
      </c>
      <c r="AI61" s="20">
        <f t="shared" si="3"/>
        <v>0.14480999999999999</v>
      </c>
    </row>
    <row r="62" spans="1:35" x14ac:dyDescent="0.15">
      <c r="A62" s="9" t="s">
        <v>171</v>
      </c>
      <c r="B62" s="16">
        <v>6.6456799999999996</v>
      </c>
      <c r="C62" s="16">
        <v>14.175829999999999</v>
      </c>
      <c r="D62" s="25">
        <v>22.94454</v>
      </c>
      <c r="E62" s="16">
        <v>16.239899999999999</v>
      </c>
      <c r="F62" s="9">
        <v>8.6300000000000002E-2</v>
      </c>
      <c r="G62" s="25">
        <v>5.31149</v>
      </c>
      <c r="H62" s="16">
        <v>9.1947600000000005</v>
      </c>
      <c r="I62" s="9">
        <v>5.1450000000000003E-2</v>
      </c>
      <c r="J62" s="16">
        <v>0.33911999999999998</v>
      </c>
      <c r="K62" s="9">
        <v>0.37363000000000002</v>
      </c>
      <c r="L62" s="9">
        <v>0.17762</v>
      </c>
      <c r="M62" s="9">
        <v>0.57857999999999998</v>
      </c>
      <c r="N62" s="9">
        <v>1.75709</v>
      </c>
      <c r="O62" s="9">
        <v>4.9529999999999998E-2</v>
      </c>
      <c r="P62" s="9">
        <v>0.27950000000000003</v>
      </c>
      <c r="Q62" s="9">
        <v>0.86550000000000005</v>
      </c>
      <c r="R62" s="9">
        <v>1.20347</v>
      </c>
      <c r="S62" s="9">
        <v>3.6319999999999998E-2</v>
      </c>
      <c r="T62" s="9">
        <v>9.4219999999999998E-2</v>
      </c>
      <c r="U62" s="9">
        <v>7.3940000000000006E-2</v>
      </c>
      <c r="V62" s="9">
        <v>0.25223000000000001</v>
      </c>
      <c r="W62" s="9">
        <v>0.17305000000000001</v>
      </c>
      <c r="X62" s="9">
        <v>2.938E-2</v>
      </c>
      <c r="Y62" s="9">
        <v>6.268E-2</v>
      </c>
      <c r="Z62" s="9">
        <v>4.648E-2</v>
      </c>
      <c r="AA62" s="9">
        <v>0.21840999999999999</v>
      </c>
      <c r="AB62" s="9">
        <v>7.5899999999999995E-2</v>
      </c>
      <c r="AC62" s="9">
        <v>9.1639999999999999E-2</v>
      </c>
      <c r="AD62" s="9">
        <v>7.8420000000000004E-2</v>
      </c>
      <c r="AE62" s="9">
        <v>8.7214200000000002</v>
      </c>
      <c r="AF62" s="20">
        <f t="shared" si="0"/>
        <v>0.26391999999999999</v>
      </c>
      <c r="AG62" s="20">
        <f t="shared" si="1"/>
        <v>3.9642200000000001</v>
      </c>
      <c r="AH62" s="20">
        <f t="shared" si="2"/>
        <v>1.2978000000000001</v>
      </c>
      <c r="AI62" s="20">
        <f t="shared" si="3"/>
        <v>0.43089</v>
      </c>
    </row>
    <row r="63" spans="1:35" s="15" customFormat="1" x14ac:dyDescent="0.15">
      <c r="A63" s="14" t="s">
        <v>172</v>
      </c>
      <c r="B63" s="21">
        <v>3.1698599999999999</v>
      </c>
      <c r="C63" s="21">
        <v>7.4671599999999998</v>
      </c>
      <c r="D63" s="21">
        <v>13.62781</v>
      </c>
      <c r="E63" s="21">
        <v>9.8108500000000003</v>
      </c>
      <c r="F63" s="14">
        <v>1.907E-2</v>
      </c>
      <c r="G63" s="21">
        <v>14.53614</v>
      </c>
      <c r="H63" s="21">
        <v>27.783080000000002</v>
      </c>
      <c r="I63" s="14">
        <v>3.9320000000000001E-2</v>
      </c>
      <c r="J63" s="21">
        <v>0.89239000000000002</v>
      </c>
      <c r="K63" s="14">
        <v>0.46478999999999998</v>
      </c>
      <c r="L63" s="14">
        <v>0.17049</v>
      </c>
      <c r="M63" s="14">
        <v>0.47602</v>
      </c>
      <c r="N63" s="14">
        <v>0.65615999999999997</v>
      </c>
      <c r="O63" s="14">
        <v>0.10434</v>
      </c>
      <c r="P63" s="14">
        <v>0.17881</v>
      </c>
      <c r="Q63" s="14">
        <v>0.40432000000000001</v>
      </c>
      <c r="R63" s="14">
        <v>1.57538</v>
      </c>
      <c r="S63" s="14">
        <v>9.2469999999999997E-2</v>
      </c>
      <c r="T63" s="14">
        <v>0.28309000000000001</v>
      </c>
      <c r="U63" s="14">
        <v>5.8209999999999998E-2</v>
      </c>
      <c r="V63" s="14">
        <v>0.34906999999999999</v>
      </c>
      <c r="W63" s="14">
        <v>0.12192</v>
      </c>
      <c r="X63" s="14">
        <v>2.3779999999999999E-2</v>
      </c>
      <c r="Y63" s="14">
        <v>5.8770000000000003E-2</v>
      </c>
      <c r="Z63" s="14">
        <v>4.7239999999999997E-2</v>
      </c>
      <c r="AA63" s="14">
        <v>0.18722</v>
      </c>
      <c r="AB63" s="14">
        <v>0.11055</v>
      </c>
      <c r="AC63" s="14">
        <v>8.7550000000000003E-2</v>
      </c>
      <c r="AD63" s="14">
        <v>0.12027</v>
      </c>
      <c r="AE63" s="14">
        <v>7.8829799999999999</v>
      </c>
      <c r="AF63" s="23">
        <f t="shared" si="0"/>
        <v>0.18956000000000001</v>
      </c>
      <c r="AG63" s="23">
        <f t="shared" si="1"/>
        <v>3.2116699999999998</v>
      </c>
      <c r="AH63" s="23">
        <f t="shared" si="2"/>
        <v>1.23329</v>
      </c>
      <c r="AI63" s="23">
        <f t="shared" si="3"/>
        <v>0.37522</v>
      </c>
    </row>
    <row r="64" spans="1:35" x14ac:dyDescent="0.15">
      <c r="A64" s="9" t="s">
        <v>173</v>
      </c>
      <c r="B64" s="16">
        <v>3.7816299999999998</v>
      </c>
      <c r="C64" s="16">
        <v>8.3442600000000002</v>
      </c>
      <c r="D64" s="25">
        <v>16.226299999999998</v>
      </c>
      <c r="E64" s="16">
        <v>10.8147</v>
      </c>
      <c r="F64" s="9">
        <v>2.4469999999999999E-2</v>
      </c>
      <c r="G64" s="25">
        <v>7.4217899999999997</v>
      </c>
      <c r="H64" s="16">
        <v>11.787559999999999</v>
      </c>
      <c r="I64" s="9">
        <v>7.7299999999999994E-2</v>
      </c>
      <c r="J64" s="16">
        <v>0.60050999999999999</v>
      </c>
      <c r="K64" s="9">
        <v>0.51861000000000002</v>
      </c>
      <c r="L64" s="9">
        <v>0.17008000000000001</v>
      </c>
      <c r="M64" s="9">
        <v>0.69069000000000003</v>
      </c>
      <c r="N64" s="9">
        <v>1.3162700000000001</v>
      </c>
      <c r="O64" s="9">
        <v>7.4770000000000003E-2</v>
      </c>
      <c r="P64" s="9">
        <v>0.27444000000000002</v>
      </c>
      <c r="Q64" s="9">
        <v>0.12694</v>
      </c>
      <c r="R64" s="9">
        <v>0.70462000000000002</v>
      </c>
      <c r="S64" s="9">
        <v>2.7879999999999999E-2</v>
      </c>
      <c r="T64" s="9">
        <v>9.6560000000000007E-2</v>
      </c>
      <c r="U64" s="9">
        <v>5.9839999999999997E-2</v>
      </c>
      <c r="V64" s="9">
        <v>0.22586999999999999</v>
      </c>
      <c r="W64" s="9">
        <v>0.12920000000000001</v>
      </c>
      <c r="X64" s="9">
        <v>2.2859999999999998E-2</v>
      </c>
      <c r="Y64" s="9">
        <v>4.061E-2</v>
      </c>
      <c r="Z64" s="9">
        <v>3.1699999999999999E-2</v>
      </c>
      <c r="AA64" s="9">
        <v>0.16536000000000001</v>
      </c>
      <c r="AB64" s="9">
        <v>9.8720000000000002E-2</v>
      </c>
      <c r="AC64" s="9">
        <v>6.5360000000000001E-2</v>
      </c>
      <c r="AD64" s="9">
        <v>8.9560000000000001E-2</v>
      </c>
      <c r="AE64" s="9">
        <v>6.1618300000000001</v>
      </c>
      <c r="AF64" s="20">
        <f t="shared" si="0"/>
        <v>0.19455</v>
      </c>
      <c r="AG64" s="20">
        <f t="shared" si="1"/>
        <v>3.3074900000000005</v>
      </c>
      <c r="AH64" s="20">
        <f t="shared" si="2"/>
        <v>0.55201999999999996</v>
      </c>
      <c r="AI64" s="20">
        <f t="shared" si="3"/>
        <v>0.32037000000000004</v>
      </c>
    </row>
    <row r="65" spans="1:35" x14ac:dyDescent="0.15">
      <c r="A65" s="9" t="s">
        <v>174</v>
      </c>
      <c r="B65" s="16">
        <v>3.9667400000000002</v>
      </c>
      <c r="C65" s="16">
        <v>8.8025400000000005</v>
      </c>
      <c r="D65" s="25">
        <v>15.84559</v>
      </c>
      <c r="E65" s="16">
        <v>10.74976</v>
      </c>
      <c r="F65" s="9">
        <v>3.594E-2</v>
      </c>
      <c r="G65" s="25">
        <v>7.6521499999999998</v>
      </c>
      <c r="H65" s="16">
        <v>11.705970000000001</v>
      </c>
      <c r="I65" s="9">
        <v>8.6989999999999998E-2</v>
      </c>
      <c r="J65" s="16">
        <v>0.83611000000000002</v>
      </c>
      <c r="K65" s="9">
        <v>0.56359000000000004</v>
      </c>
      <c r="L65" s="9">
        <v>0.19431000000000001</v>
      </c>
      <c r="M65" s="9">
        <v>0.90575000000000006</v>
      </c>
      <c r="N65" s="9">
        <v>1.65568</v>
      </c>
      <c r="O65" s="9">
        <v>8.2750000000000004E-2</v>
      </c>
      <c r="P65" s="9">
        <v>0.33199000000000001</v>
      </c>
      <c r="Q65" s="9">
        <v>0.23616000000000001</v>
      </c>
      <c r="R65" s="9">
        <v>0.63956999999999997</v>
      </c>
      <c r="S65" s="9">
        <v>3.739E-2</v>
      </c>
      <c r="T65" s="9">
        <v>0.11086</v>
      </c>
      <c r="U65" s="9">
        <v>7.1749999999999994E-2</v>
      </c>
      <c r="V65" s="9">
        <v>0.24102999999999999</v>
      </c>
      <c r="W65" s="9">
        <v>0.1341</v>
      </c>
      <c r="X65" s="9">
        <v>2.844E-2</v>
      </c>
      <c r="Y65" s="9">
        <v>5.0500000000000003E-2</v>
      </c>
      <c r="Z65" s="9">
        <v>3.449E-2</v>
      </c>
      <c r="AA65" s="9">
        <v>0.16172</v>
      </c>
      <c r="AB65" s="9">
        <v>0.11779000000000001</v>
      </c>
      <c r="AC65" s="9">
        <v>7.6319999999999999E-2</v>
      </c>
      <c r="AD65" s="9">
        <v>7.4829999999999994E-2</v>
      </c>
      <c r="AE65" s="9">
        <v>3.7345700000000002</v>
      </c>
      <c r="AF65" s="20">
        <f t="shared" si="0"/>
        <v>0.23025000000000001</v>
      </c>
      <c r="AG65" s="20">
        <f t="shared" si="1"/>
        <v>3.8515800000000002</v>
      </c>
      <c r="AH65" s="20">
        <f t="shared" si="2"/>
        <v>0.70818999999999999</v>
      </c>
      <c r="AI65" s="20">
        <f t="shared" si="3"/>
        <v>0.34689999999999999</v>
      </c>
    </row>
    <row r="66" spans="1:35" x14ac:dyDescent="0.15">
      <c r="A66" s="9" t="s">
        <v>175</v>
      </c>
      <c r="B66" s="16">
        <v>2.8872</v>
      </c>
      <c r="C66" s="16">
        <v>5.1385399999999999</v>
      </c>
      <c r="D66" s="25">
        <v>9.6137899999999998</v>
      </c>
      <c r="E66" s="16">
        <v>6.0938600000000003</v>
      </c>
      <c r="F66" s="9">
        <v>4.8900000000000002E-3</v>
      </c>
      <c r="G66" s="25">
        <v>5.0301400000000003</v>
      </c>
      <c r="H66" s="16">
        <v>8.2482699999999998</v>
      </c>
      <c r="I66" s="9">
        <v>7.4639999999999998E-2</v>
      </c>
      <c r="J66" s="16">
        <v>0.65110000000000001</v>
      </c>
      <c r="K66" s="9">
        <v>0.44919999999999999</v>
      </c>
      <c r="L66" s="9">
        <v>0.14801</v>
      </c>
      <c r="M66" s="9">
        <v>0.57633000000000001</v>
      </c>
      <c r="N66" s="9">
        <v>0.72767000000000004</v>
      </c>
      <c r="O66" s="9">
        <v>7.1929999999999994E-2</v>
      </c>
      <c r="P66" s="9">
        <v>0.19571</v>
      </c>
      <c r="Q66" s="9">
        <v>0.25301000000000001</v>
      </c>
      <c r="R66" s="9">
        <v>0.81940000000000002</v>
      </c>
      <c r="S66" s="9">
        <v>2.717E-2</v>
      </c>
      <c r="T66" s="9">
        <v>8.931E-2</v>
      </c>
      <c r="U66" s="9">
        <v>5.6419999999999998E-2</v>
      </c>
      <c r="V66" s="9">
        <v>0.20930000000000001</v>
      </c>
      <c r="W66" s="9">
        <v>0.11042</v>
      </c>
      <c r="X66" s="9">
        <v>1.635E-2</v>
      </c>
      <c r="Y66" s="9">
        <v>3.5880000000000002E-2</v>
      </c>
      <c r="Z66" s="9">
        <v>2.4140000000000002E-2</v>
      </c>
      <c r="AA66" s="9">
        <v>0.14801</v>
      </c>
      <c r="AB66" s="9">
        <v>0.11294</v>
      </c>
      <c r="AC66" s="9">
        <v>6.1409999999999999E-2</v>
      </c>
      <c r="AD66" s="9">
        <v>6.105E-2</v>
      </c>
      <c r="AE66" s="9">
        <v>1.21885</v>
      </c>
      <c r="AF66" s="20">
        <f t="shared" si="0"/>
        <v>0.15290000000000001</v>
      </c>
      <c r="AG66" s="20">
        <f t="shared" si="1"/>
        <v>2.64724</v>
      </c>
      <c r="AH66" s="20">
        <f t="shared" si="2"/>
        <v>0.65072000000000008</v>
      </c>
      <c r="AI66" s="20">
        <f t="shared" si="3"/>
        <v>0.28079999999999999</v>
      </c>
    </row>
    <row r="67" spans="1:35" x14ac:dyDescent="0.15">
      <c r="A67" s="9" t="s">
        <v>176</v>
      </c>
      <c r="B67" s="16">
        <v>2.88056</v>
      </c>
      <c r="C67" s="16">
        <v>7.5724799999999997</v>
      </c>
      <c r="D67" s="25">
        <v>17.413540000000001</v>
      </c>
      <c r="E67" s="16">
        <v>11.0722</v>
      </c>
      <c r="F67" s="9">
        <v>4.3899999999999998E-3</v>
      </c>
      <c r="G67" s="25">
        <v>9.5295100000000001</v>
      </c>
      <c r="H67" s="16">
        <v>14.465719999999999</v>
      </c>
      <c r="I67" s="9">
        <v>7.0879999999999999E-2</v>
      </c>
      <c r="J67" s="16">
        <v>0.56511</v>
      </c>
      <c r="K67" s="9">
        <v>0.36346000000000001</v>
      </c>
      <c r="L67" s="9">
        <v>0.13106999999999999</v>
      </c>
      <c r="M67" s="9">
        <v>0.54449000000000003</v>
      </c>
      <c r="N67" s="9">
        <v>0.6694</v>
      </c>
      <c r="O67" s="9">
        <v>7.7149999999999996E-2</v>
      </c>
      <c r="P67" s="9">
        <v>0.15953999999999999</v>
      </c>
      <c r="Q67" s="9">
        <v>0.20993000000000001</v>
      </c>
      <c r="R67" s="9">
        <v>0.82091000000000003</v>
      </c>
      <c r="S67" s="9">
        <v>2.0230000000000001E-2</v>
      </c>
      <c r="T67" s="9">
        <v>9.3310000000000004E-2</v>
      </c>
      <c r="U67" s="9">
        <v>5.5500000000000001E-2</v>
      </c>
      <c r="V67" s="9">
        <v>0.21961</v>
      </c>
      <c r="W67" s="9">
        <v>0.13916000000000001</v>
      </c>
      <c r="X67" s="9">
        <v>1.9230000000000001E-2</v>
      </c>
      <c r="Y67" s="9">
        <v>3.78E-2</v>
      </c>
      <c r="Z67" s="9">
        <v>2.0799999999999999E-2</v>
      </c>
      <c r="AA67" s="9">
        <v>0.15148</v>
      </c>
      <c r="AB67" s="9">
        <v>9.7040000000000001E-2</v>
      </c>
      <c r="AC67" s="9">
        <v>7.0099999999999996E-2</v>
      </c>
      <c r="AD67" s="9">
        <v>5.6230000000000002E-2</v>
      </c>
      <c r="AE67" s="9">
        <v>1.6766399999999999</v>
      </c>
      <c r="AF67" s="20">
        <f t="shared" si="0"/>
        <v>0.13546</v>
      </c>
      <c r="AG67" s="20">
        <f t="shared" si="1"/>
        <v>2.4691400000000003</v>
      </c>
      <c r="AH67" s="20">
        <f t="shared" si="2"/>
        <v>0.62023000000000006</v>
      </c>
      <c r="AI67" s="20">
        <f t="shared" si="3"/>
        <v>0.28481000000000001</v>
      </c>
    </row>
    <row r="68" spans="1:35" x14ac:dyDescent="0.15">
      <c r="A68" s="9" t="s">
        <v>177</v>
      </c>
      <c r="B68" s="16">
        <v>6.7801999999999998</v>
      </c>
      <c r="C68" s="16">
        <v>7.9959899999999999</v>
      </c>
      <c r="D68" s="25">
        <v>5.3924200000000004</v>
      </c>
      <c r="E68" s="16">
        <v>3.6006399999999998</v>
      </c>
      <c r="F68" s="9">
        <v>8.7179999999999994E-2</v>
      </c>
      <c r="G68" s="25">
        <v>3.8700199999999998</v>
      </c>
      <c r="H68" s="16">
        <v>7.3009899999999996</v>
      </c>
      <c r="I68" s="9">
        <v>0.11655</v>
      </c>
      <c r="J68" s="16">
        <v>1.9530400000000001</v>
      </c>
      <c r="K68" s="9">
        <v>1.3448899999999999</v>
      </c>
      <c r="L68" s="9">
        <v>0.28062999999999999</v>
      </c>
      <c r="M68" s="9">
        <v>1.27321</v>
      </c>
      <c r="N68" s="9">
        <v>2.4715500000000001</v>
      </c>
      <c r="O68" s="9">
        <v>9.8000000000000004E-2</v>
      </c>
      <c r="P68" s="9">
        <v>0.62731999999999999</v>
      </c>
      <c r="Q68" s="9">
        <v>0.59743000000000002</v>
      </c>
      <c r="R68" s="9">
        <v>0.42385</v>
      </c>
      <c r="S68" s="9">
        <v>0.10389</v>
      </c>
      <c r="T68" s="9">
        <v>0.34370000000000001</v>
      </c>
      <c r="U68" s="9">
        <v>8.4059999999999996E-2</v>
      </c>
      <c r="V68" s="9">
        <v>0.62860000000000005</v>
      </c>
      <c r="W68" s="9">
        <v>0.34526000000000001</v>
      </c>
      <c r="X68" s="9">
        <v>3.8730000000000001E-2</v>
      </c>
      <c r="Y68" s="9">
        <v>0.11629</v>
      </c>
      <c r="Z68" s="9">
        <v>9.2869999999999994E-2</v>
      </c>
      <c r="AA68" s="9">
        <v>0.17288999999999999</v>
      </c>
      <c r="AB68" s="9">
        <v>7.5550000000000006E-2</v>
      </c>
      <c r="AC68" s="9">
        <v>0.11769</v>
      </c>
      <c r="AD68" s="9">
        <v>0.10192</v>
      </c>
      <c r="AE68" s="9">
        <v>6.01675</v>
      </c>
      <c r="AF68" s="20">
        <f t="shared" si="0"/>
        <v>0.36780999999999997</v>
      </c>
      <c r="AG68" s="20">
        <f t="shared" si="1"/>
        <v>5.6300499999999998</v>
      </c>
      <c r="AH68" s="20">
        <f t="shared" si="2"/>
        <v>1.77162</v>
      </c>
      <c r="AI68" s="20">
        <f t="shared" si="3"/>
        <v>0.50483999999999996</v>
      </c>
    </row>
    <row r="69" spans="1:35" x14ac:dyDescent="0.15">
      <c r="A69" s="9" t="s">
        <v>178</v>
      </c>
      <c r="B69" s="16">
        <v>3.1321699999999999</v>
      </c>
      <c r="C69" s="16">
        <v>4.6774800000000001</v>
      </c>
      <c r="D69" s="25">
        <v>8.1044599999999996</v>
      </c>
      <c r="E69" s="16">
        <v>6.2162499999999996</v>
      </c>
      <c r="F69" s="9">
        <v>4.4400000000000002E-2</v>
      </c>
      <c r="G69" s="25">
        <v>5.3178900000000002</v>
      </c>
      <c r="H69" s="16">
        <v>12.664070000000001</v>
      </c>
      <c r="I69" s="9">
        <v>7.0830000000000004E-2</v>
      </c>
      <c r="J69" s="16">
        <v>1.63697</v>
      </c>
      <c r="K69" s="9">
        <v>1.34249</v>
      </c>
      <c r="L69" s="9">
        <v>0.21079000000000001</v>
      </c>
      <c r="M69" s="9">
        <v>0.89629999999999999</v>
      </c>
      <c r="N69" s="9">
        <v>1.0789899999999999</v>
      </c>
      <c r="O69" s="9">
        <v>7.5209999999999999E-2</v>
      </c>
      <c r="P69" s="9">
        <v>0.41353000000000001</v>
      </c>
      <c r="Q69" s="9">
        <v>0.25951000000000002</v>
      </c>
      <c r="R69" s="9">
        <v>0.24590000000000001</v>
      </c>
      <c r="S69" s="9">
        <v>7.5319999999999998E-2</v>
      </c>
      <c r="T69" s="9">
        <v>0.26188</v>
      </c>
      <c r="U69" s="9">
        <v>7.7909999999999993E-2</v>
      </c>
      <c r="V69" s="9">
        <v>0.41854000000000002</v>
      </c>
      <c r="W69" s="9">
        <v>0.28594999999999998</v>
      </c>
      <c r="X69" s="9">
        <v>2.546E-2</v>
      </c>
      <c r="Y69" s="9">
        <v>0.13086</v>
      </c>
      <c r="Z69" s="9">
        <v>6.6710000000000005E-2</v>
      </c>
      <c r="AA69" s="9">
        <v>0.18185999999999999</v>
      </c>
      <c r="AB69" s="9">
        <v>8.0229999999999996E-2</v>
      </c>
      <c r="AC69" s="9">
        <v>9.8489999999999994E-2</v>
      </c>
      <c r="AD69" s="9">
        <v>7.4249999999999997E-2</v>
      </c>
      <c r="AE69" s="9">
        <v>7.13584</v>
      </c>
      <c r="AF69" s="20">
        <f t="shared" ref="AF69:AF132" si="4">F69+L69</f>
        <v>0.25519000000000003</v>
      </c>
      <c r="AG69" s="20">
        <f t="shared" si="1"/>
        <v>3.6345099999999997</v>
      </c>
      <c r="AH69" s="20">
        <f t="shared" si="2"/>
        <v>1.0904600000000002</v>
      </c>
      <c r="AI69" s="20">
        <f t="shared" si="3"/>
        <v>0.48280000000000001</v>
      </c>
    </row>
    <row r="70" spans="1:35" x14ac:dyDescent="0.15">
      <c r="A70" s="9" t="s">
        <v>179</v>
      </c>
      <c r="B70" s="16">
        <v>2.4879699999999998</v>
      </c>
      <c r="C70" s="16">
        <v>3.7336499999999999</v>
      </c>
      <c r="D70" s="25">
        <v>7.9345600000000003</v>
      </c>
      <c r="E70" s="16">
        <v>6.1143799999999997</v>
      </c>
      <c r="F70" s="9">
        <v>4.1820000000000003E-2</v>
      </c>
      <c r="G70" s="25">
        <v>5.0001300000000004</v>
      </c>
      <c r="H70" s="16">
        <v>12.182259999999999</v>
      </c>
      <c r="I70" s="9">
        <v>6.9790000000000005E-2</v>
      </c>
      <c r="J70" s="16">
        <v>1.82789</v>
      </c>
      <c r="K70" s="9">
        <v>1.39279</v>
      </c>
      <c r="L70" s="9">
        <v>0.19478000000000001</v>
      </c>
      <c r="M70" s="9">
        <v>0.85297000000000001</v>
      </c>
      <c r="N70" s="9">
        <v>0.92532999999999999</v>
      </c>
      <c r="O70" s="9">
        <v>4.1000000000000002E-2</v>
      </c>
      <c r="P70" s="9">
        <v>0.38702999999999999</v>
      </c>
      <c r="Q70" s="9">
        <v>0.31086999999999998</v>
      </c>
      <c r="R70" s="9">
        <v>0.21531</v>
      </c>
      <c r="S70" s="9">
        <v>7.1900000000000006E-2</v>
      </c>
      <c r="T70" s="9">
        <v>0.24701999999999999</v>
      </c>
      <c r="U70" s="9">
        <v>6.7900000000000002E-2</v>
      </c>
      <c r="V70" s="9">
        <v>0.32952999999999999</v>
      </c>
      <c r="W70" s="9">
        <v>0.24582000000000001</v>
      </c>
      <c r="X70" s="9">
        <v>2.9090000000000001E-2</v>
      </c>
      <c r="Y70" s="9">
        <v>8.992E-2</v>
      </c>
      <c r="Z70" s="9">
        <v>7.9079999999999998E-2</v>
      </c>
      <c r="AA70" s="9">
        <v>0.13181999999999999</v>
      </c>
      <c r="AB70" s="9">
        <v>7.3660000000000003E-2</v>
      </c>
      <c r="AC70" s="9">
        <v>6.8180000000000004E-2</v>
      </c>
      <c r="AD70" s="9">
        <v>5.3109999999999997E-2</v>
      </c>
      <c r="AE70" s="9">
        <v>2.3635999999999999</v>
      </c>
      <c r="AF70" s="20">
        <f t="shared" si="4"/>
        <v>0.2366</v>
      </c>
      <c r="AG70" s="20">
        <f t="shared" ref="AG70:AG133" si="5">I70+K70+M70+N70+R70</f>
        <v>3.4561899999999999</v>
      </c>
      <c r="AH70" s="20">
        <f t="shared" ref="AH70:AH133" si="6">O70+Q70+S70+T70+V70</f>
        <v>1.0003199999999999</v>
      </c>
      <c r="AI70" s="20">
        <f t="shared" ref="AI70:AI133" si="7">U70+X70+Y70+Z70+AA70</f>
        <v>0.39781</v>
      </c>
    </row>
    <row r="71" spans="1:35" x14ac:dyDescent="0.15">
      <c r="A71" s="9" t="s">
        <v>180</v>
      </c>
      <c r="B71" s="16">
        <v>3.2964500000000001</v>
      </c>
      <c r="C71" s="16">
        <v>4.5482699999999996</v>
      </c>
      <c r="D71" s="25">
        <v>11.151730000000001</v>
      </c>
      <c r="E71" s="16">
        <v>7.6300299999999996</v>
      </c>
      <c r="F71" s="9">
        <v>4.3229999999999998E-2</v>
      </c>
      <c r="G71" s="25">
        <v>7.9696600000000002</v>
      </c>
      <c r="H71" s="16">
        <v>16.816790000000001</v>
      </c>
      <c r="I71" s="9">
        <v>0.10542</v>
      </c>
      <c r="J71" s="16">
        <v>3.3260200000000002</v>
      </c>
      <c r="K71" s="9">
        <v>2.5579299999999998</v>
      </c>
      <c r="L71" s="9">
        <v>0.26224999999999998</v>
      </c>
      <c r="M71" s="9">
        <v>1.50474</v>
      </c>
      <c r="N71" s="9">
        <v>1.6791799999999999</v>
      </c>
      <c r="O71" s="9">
        <v>0.11890000000000001</v>
      </c>
      <c r="P71" s="9">
        <v>0.72367000000000004</v>
      </c>
      <c r="Q71" s="9">
        <v>0.46905999999999998</v>
      </c>
      <c r="R71" s="9">
        <v>0.38885999999999998</v>
      </c>
      <c r="S71" s="9">
        <v>0.14902000000000001</v>
      </c>
      <c r="T71" s="9">
        <v>0.56188000000000005</v>
      </c>
      <c r="U71" s="9">
        <v>9.307E-2</v>
      </c>
      <c r="V71" s="9">
        <v>0.60372000000000003</v>
      </c>
      <c r="W71" s="9">
        <v>0.48885000000000001</v>
      </c>
      <c r="X71" s="9">
        <v>4.9110000000000001E-2</v>
      </c>
      <c r="Y71" s="9">
        <v>0.20902999999999999</v>
      </c>
      <c r="Z71" s="9">
        <v>0.11488</v>
      </c>
      <c r="AA71" s="9">
        <v>0.22425</v>
      </c>
      <c r="AB71" s="9">
        <v>0.10628</v>
      </c>
      <c r="AC71" s="9">
        <v>9.7250000000000003E-2</v>
      </c>
      <c r="AD71" s="9">
        <v>6.0979999999999999E-2</v>
      </c>
      <c r="AE71" s="9">
        <v>3.1332800000000001</v>
      </c>
      <c r="AF71" s="20">
        <f t="shared" si="4"/>
        <v>0.30547999999999997</v>
      </c>
      <c r="AG71" s="20">
        <f t="shared" si="5"/>
        <v>6.2361299999999993</v>
      </c>
      <c r="AH71" s="20">
        <f t="shared" si="6"/>
        <v>1.9025800000000002</v>
      </c>
      <c r="AI71" s="20">
        <f t="shared" si="7"/>
        <v>0.69033999999999995</v>
      </c>
    </row>
    <row r="72" spans="1:35" x14ac:dyDescent="0.15">
      <c r="A72" s="9" t="s">
        <v>181</v>
      </c>
      <c r="B72" s="16">
        <v>3.61327</v>
      </c>
      <c r="C72" s="16">
        <v>4.5706699999999998</v>
      </c>
      <c r="D72" s="25">
        <v>8.4281600000000001</v>
      </c>
      <c r="E72" s="16">
        <v>6.1078599999999996</v>
      </c>
      <c r="F72" s="9">
        <v>0</v>
      </c>
      <c r="G72" s="25">
        <v>5.3332899999999999</v>
      </c>
      <c r="H72" s="16">
        <v>11.9399</v>
      </c>
      <c r="I72" s="9">
        <v>9.3729999999999994E-2</v>
      </c>
      <c r="J72" s="16">
        <v>2.1046800000000001</v>
      </c>
      <c r="K72" s="9">
        <v>1.6019399999999999</v>
      </c>
      <c r="L72" s="9">
        <v>0.20633000000000001</v>
      </c>
      <c r="M72" s="9">
        <v>1.0518000000000001</v>
      </c>
      <c r="N72" s="9">
        <v>1.17123</v>
      </c>
      <c r="O72" s="9">
        <v>9.5159999999999995E-2</v>
      </c>
      <c r="P72" s="9">
        <v>0.46299000000000001</v>
      </c>
      <c r="Q72" s="9">
        <v>0.39490999999999998</v>
      </c>
      <c r="R72" s="9">
        <v>0.26332</v>
      </c>
      <c r="S72" s="9">
        <v>8.9130000000000001E-2</v>
      </c>
      <c r="T72" s="9">
        <v>0.29987999999999998</v>
      </c>
      <c r="U72" s="9">
        <v>6.6949999999999996E-2</v>
      </c>
      <c r="V72" s="9">
        <v>0.40575</v>
      </c>
      <c r="W72" s="9">
        <v>0.30046</v>
      </c>
      <c r="X72" s="9">
        <v>3.056E-2</v>
      </c>
      <c r="Y72" s="9">
        <v>0.12895999999999999</v>
      </c>
      <c r="Z72" s="9">
        <v>6.905E-2</v>
      </c>
      <c r="AA72" s="9">
        <v>0.15805</v>
      </c>
      <c r="AB72" s="9">
        <v>7.1040000000000006E-2</v>
      </c>
      <c r="AC72" s="9">
        <v>7.2789999999999994E-2</v>
      </c>
      <c r="AD72" s="9">
        <v>5.6270000000000001E-2</v>
      </c>
      <c r="AE72" s="9">
        <v>1.6562300000000001</v>
      </c>
      <c r="AF72" s="20">
        <f t="shared" si="4"/>
        <v>0.20633000000000001</v>
      </c>
      <c r="AG72" s="20">
        <f t="shared" si="5"/>
        <v>4.1820199999999996</v>
      </c>
      <c r="AH72" s="20">
        <f t="shared" si="6"/>
        <v>1.2848300000000001</v>
      </c>
      <c r="AI72" s="20">
        <f t="shared" si="7"/>
        <v>0.45357000000000003</v>
      </c>
    </row>
    <row r="73" spans="1:35" x14ac:dyDescent="0.15">
      <c r="A73" s="9" t="s">
        <v>182</v>
      </c>
      <c r="B73" s="16">
        <v>4.9362199999999996</v>
      </c>
      <c r="C73" s="16">
        <v>7.9826699999999997</v>
      </c>
      <c r="D73" s="25">
        <v>13.201790000000001</v>
      </c>
      <c r="E73" s="16">
        <v>6.1580500000000002</v>
      </c>
      <c r="F73" s="9">
        <v>0.38329000000000002</v>
      </c>
      <c r="G73" s="25">
        <v>6.34964</v>
      </c>
      <c r="H73" s="16">
        <v>17.35858</v>
      </c>
      <c r="I73" s="9">
        <v>0.39422000000000001</v>
      </c>
      <c r="J73" s="16">
        <v>4.3396400000000002</v>
      </c>
      <c r="K73" s="9">
        <v>2.9134600000000002</v>
      </c>
      <c r="L73" s="9">
        <v>0.69676000000000005</v>
      </c>
      <c r="M73" s="9">
        <v>3.6158600000000001</v>
      </c>
      <c r="N73" s="9">
        <v>2.3727</v>
      </c>
      <c r="O73" s="9">
        <v>0.16442000000000001</v>
      </c>
      <c r="P73" s="9">
        <v>0.90105999999999997</v>
      </c>
      <c r="Q73" s="9">
        <v>0.57735000000000003</v>
      </c>
      <c r="R73" s="9">
        <v>0.46199000000000001</v>
      </c>
      <c r="S73" s="9">
        <v>0.16805</v>
      </c>
      <c r="T73" s="9">
        <v>0.47153</v>
      </c>
      <c r="U73" s="9">
        <v>0.37898999999999999</v>
      </c>
      <c r="V73" s="9">
        <v>0.61700999999999995</v>
      </c>
      <c r="W73" s="9">
        <v>0.50990000000000002</v>
      </c>
      <c r="X73" s="9">
        <v>0.11794</v>
      </c>
      <c r="Y73" s="9">
        <v>0.15429999999999999</v>
      </c>
      <c r="Z73" s="9">
        <v>0.11426</v>
      </c>
      <c r="AA73" s="9">
        <v>0.32729000000000003</v>
      </c>
      <c r="AB73" s="9">
        <v>9.6829999999999999E-2</v>
      </c>
      <c r="AC73" s="9">
        <v>0.11212999999999999</v>
      </c>
      <c r="AD73" s="9">
        <v>0.15703</v>
      </c>
      <c r="AE73" s="9">
        <v>15.405110000000001</v>
      </c>
      <c r="AF73" s="20">
        <f t="shared" si="4"/>
        <v>1.08005</v>
      </c>
      <c r="AG73" s="20">
        <f t="shared" si="5"/>
        <v>9.7582300000000011</v>
      </c>
      <c r="AH73" s="20">
        <f t="shared" si="6"/>
        <v>1.9983599999999999</v>
      </c>
      <c r="AI73" s="20">
        <f t="shared" si="7"/>
        <v>1.0927800000000001</v>
      </c>
    </row>
    <row r="74" spans="1:35" x14ac:dyDescent="0.15">
      <c r="A74" s="9" t="s">
        <v>183</v>
      </c>
      <c r="B74" s="16">
        <v>3.8233799999999998</v>
      </c>
      <c r="C74" s="16">
        <v>5.2070100000000004</v>
      </c>
      <c r="D74" s="25">
        <v>9.2848699999999997</v>
      </c>
      <c r="E74" s="16">
        <v>5.1564699999999997</v>
      </c>
      <c r="F74" s="9">
        <v>0.13877999999999999</v>
      </c>
      <c r="G74" s="25">
        <v>5.0120199999999997</v>
      </c>
      <c r="H74" s="16">
        <v>11.627940000000001</v>
      </c>
      <c r="I74" s="9">
        <v>0.18895999999999999</v>
      </c>
      <c r="J74" s="16">
        <v>2.1139000000000001</v>
      </c>
      <c r="K74" s="9">
        <v>1.68605</v>
      </c>
      <c r="L74" s="9">
        <v>0.33738000000000001</v>
      </c>
      <c r="M74" s="9">
        <v>1.89991</v>
      </c>
      <c r="N74" s="9">
        <v>1.5002899999999999</v>
      </c>
      <c r="O74" s="9">
        <v>9.5409999999999995E-2</v>
      </c>
      <c r="P74" s="9">
        <v>0.55991000000000002</v>
      </c>
      <c r="Q74" s="9">
        <v>0.38379000000000002</v>
      </c>
      <c r="R74" s="9">
        <v>2.5526499999999999</v>
      </c>
      <c r="S74" s="9">
        <v>0.10555</v>
      </c>
      <c r="T74" s="9">
        <v>0.31931999999999999</v>
      </c>
      <c r="U74" s="9">
        <v>0.17655000000000001</v>
      </c>
      <c r="V74" s="9">
        <v>0.41954000000000002</v>
      </c>
      <c r="W74" s="9">
        <v>0.34993000000000002</v>
      </c>
      <c r="X74" s="9">
        <v>5.9970000000000002E-2</v>
      </c>
      <c r="Y74" s="9">
        <v>0.10419</v>
      </c>
      <c r="Z74" s="9">
        <v>8.3930000000000005E-2</v>
      </c>
      <c r="AA74" s="9">
        <v>0.28628999999999999</v>
      </c>
      <c r="AB74" s="9">
        <v>8.4269999999999998E-2</v>
      </c>
      <c r="AC74" s="9">
        <v>8.2379999999999995E-2</v>
      </c>
      <c r="AD74" s="9">
        <v>0.1086</v>
      </c>
      <c r="AE74" s="9">
        <v>7.3891299999999998</v>
      </c>
      <c r="AF74" s="20">
        <f t="shared" si="4"/>
        <v>0.47616000000000003</v>
      </c>
      <c r="AG74" s="20">
        <f t="shared" si="5"/>
        <v>7.8278599999999994</v>
      </c>
      <c r="AH74" s="20">
        <f t="shared" si="6"/>
        <v>1.32361</v>
      </c>
      <c r="AI74" s="20">
        <f t="shared" si="7"/>
        <v>0.71093000000000006</v>
      </c>
    </row>
    <row r="75" spans="1:35" x14ac:dyDescent="0.15">
      <c r="A75" s="9" t="s">
        <v>184</v>
      </c>
      <c r="B75" s="16">
        <v>3.0803199999999999</v>
      </c>
      <c r="C75" s="16">
        <v>4.0305099999999996</v>
      </c>
      <c r="D75" s="25">
        <v>8.5486799999999992</v>
      </c>
      <c r="E75" s="16">
        <v>5.4884300000000001</v>
      </c>
      <c r="F75" s="9">
        <v>4.931E-2</v>
      </c>
      <c r="G75" s="25">
        <v>5.5654300000000001</v>
      </c>
      <c r="H75" s="16">
        <v>11.637549999999999</v>
      </c>
      <c r="I75" s="9">
        <v>9.0520000000000003E-2</v>
      </c>
      <c r="J75" s="16">
        <v>1.8895599999999999</v>
      </c>
      <c r="K75" s="9">
        <v>1.57226</v>
      </c>
      <c r="L75" s="9">
        <v>0.25672</v>
      </c>
      <c r="M75" s="9">
        <v>1.20922</v>
      </c>
      <c r="N75" s="9">
        <v>1.3037300000000001</v>
      </c>
      <c r="O75" s="9">
        <v>8.1900000000000001E-2</v>
      </c>
      <c r="P75" s="9">
        <v>0.52087000000000006</v>
      </c>
      <c r="Q75" s="9">
        <v>0.36127999999999999</v>
      </c>
      <c r="R75" s="9">
        <v>3.4261200000000001</v>
      </c>
      <c r="S75" s="9">
        <v>0.10611</v>
      </c>
      <c r="T75" s="9">
        <v>0.40501999999999999</v>
      </c>
      <c r="U75" s="9">
        <v>9.8849999999999993E-2</v>
      </c>
      <c r="V75" s="9">
        <v>0.46986</v>
      </c>
      <c r="W75" s="9">
        <v>0.39659</v>
      </c>
      <c r="X75" s="9">
        <v>4.1500000000000002E-2</v>
      </c>
      <c r="Y75" s="9">
        <v>0.15081</v>
      </c>
      <c r="Z75" s="9">
        <v>9.425E-2</v>
      </c>
      <c r="AA75" s="9">
        <v>0.33401999999999998</v>
      </c>
      <c r="AB75" s="9">
        <v>0.1024</v>
      </c>
      <c r="AC75" s="9">
        <v>0.10355</v>
      </c>
      <c r="AD75" s="9">
        <v>0.11904000000000001</v>
      </c>
      <c r="AE75" s="9">
        <v>11.881539999999999</v>
      </c>
      <c r="AF75" s="20">
        <f t="shared" si="4"/>
        <v>0.30603000000000002</v>
      </c>
      <c r="AG75" s="20">
        <f t="shared" si="5"/>
        <v>7.6018499999999998</v>
      </c>
      <c r="AH75" s="20">
        <f t="shared" si="6"/>
        <v>1.4241699999999999</v>
      </c>
      <c r="AI75" s="20">
        <f t="shared" si="7"/>
        <v>0.71943000000000001</v>
      </c>
    </row>
    <row r="76" spans="1:35" x14ac:dyDescent="0.15">
      <c r="A76" s="9" t="s">
        <v>185</v>
      </c>
      <c r="B76" s="16">
        <v>2.72858</v>
      </c>
      <c r="C76" s="16">
        <v>3.9860500000000001</v>
      </c>
      <c r="D76" s="25">
        <v>9.4659300000000002</v>
      </c>
      <c r="E76" s="16">
        <v>7.1706099999999999</v>
      </c>
      <c r="F76" s="9">
        <v>2.3480000000000001E-2</v>
      </c>
      <c r="G76" s="25">
        <v>6.5603199999999999</v>
      </c>
      <c r="H76" s="16">
        <v>14.851900000000001</v>
      </c>
      <c r="I76" s="9">
        <v>0.12293</v>
      </c>
      <c r="J76" s="16">
        <v>3.45174</v>
      </c>
      <c r="K76" s="9">
        <v>2.4095499999999999</v>
      </c>
      <c r="L76" s="9">
        <v>0.52753000000000005</v>
      </c>
      <c r="M76" s="9">
        <v>1.5508999999999999</v>
      </c>
      <c r="N76" s="9">
        <v>1.62384</v>
      </c>
      <c r="O76" s="9">
        <v>0.12586</v>
      </c>
      <c r="P76" s="9">
        <v>0.91388999999999998</v>
      </c>
      <c r="Q76" s="9">
        <v>0.48942999999999998</v>
      </c>
      <c r="R76" s="9">
        <v>0.51048000000000004</v>
      </c>
      <c r="S76" s="9">
        <v>0.91871000000000003</v>
      </c>
      <c r="T76" s="9">
        <v>0.76322999999999996</v>
      </c>
      <c r="U76" s="9">
        <v>0.16550000000000001</v>
      </c>
      <c r="V76" s="9">
        <v>1.06809</v>
      </c>
      <c r="W76" s="9">
        <v>1.0276099999999999</v>
      </c>
      <c r="X76" s="9">
        <v>0.10367</v>
      </c>
      <c r="Y76" s="9">
        <v>0.34721999999999997</v>
      </c>
      <c r="Z76" s="9">
        <v>0.42870000000000003</v>
      </c>
      <c r="AA76" s="9">
        <v>0.46311999999999998</v>
      </c>
      <c r="AB76" s="9">
        <v>0.14602999999999999</v>
      </c>
      <c r="AC76" s="9">
        <v>0.12238</v>
      </c>
      <c r="AD76" s="9">
        <v>0.12914</v>
      </c>
      <c r="AE76" s="9">
        <v>5.1391499999999999</v>
      </c>
      <c r="AF76" s="20">
        <f t="shared" si="4"/>
        <v>0.55101</v>
      </c>
      <c r="AG76" s="20">
        <f t="shared" si="5"/>
        <v>6.2176999999999998</v>
      </c>
      <c r="AH76" s="20">
        <f t="shared" si="6"/>
        <v>3.3653199999999996</v>
      </c>
      <c r="AI76" s="20">
        <f t="shared" si="7"/>
        <v>1.5082100000000001</v>
      </c>
    </row>
    <row r="77" spans="1:35" x14ac:dyDescent="0.15">
      <c r="A77" s="9" t="s">
        <v>186</v>
      </c>
      <c r="B77" s="16">
        <v>2.2771699999999999</v>
      </c>
      <c r="C77" s="16">
        <v>2.5241500000000001</v>
      </c>
      <c r="D77" s="25">
        <v>4.5621900000000002</v>
      </c>
      <c r="E77" s="16">
        <v>3.6042100000000001</v>
      </c>
      <c r="F77" s="9">
        <v>0</v>
      </c>
      <c r="G77" s="25">
        <v>2.6092499999999998</v>
      </c>
      <c r="H77" s="16">
        <v>6.3712400000000002</v>
      </c>
      <c r="I77" s="9">
        <v>2.5569999999999999E-2</v>
      </c>
      <c r="J77" s="16">
        <v>0.96682999999999997</v>
      </c>
      <c r="K77" s="9">
        <v>0.73314999999999997</v>
      </c>
      <c r="L77" s="9">
        <v>0.10341</v>
      </c>
      <c r="M77" s="9">
        <v>0.53269999999999995</v>
      </c>
      <c r="N77" s="9">
        <v>0.67767999999999995</v>
      </c>
      <c r="O77" s="9">
        <v>8.1869999999999998E-2</v>
      </c>
      <c r="P77" s="9">
        <v>0.23927999999999999</v>
      </c>
      <c r="Q77" s="9">
        <v>0.22635</v>
      </c>
      <c r="R77" s="9">
        <v>0.15512999999999999</v>
      </c>
      <c r="S77" s="9">
        <v>5.076E-2</v>
      </c>
      <c r="T77" s="9">
        <v>0.17141999999999999</v>
      </c>
      <c r="U77" s="9">
        <v>3.9640000000000002E-2</v>
      </c>
      <c r="V77" s="9">
        <v>0.24449000000000001</v>
      </c>
      <c r="W77" s="9">
        <v>0.18554999999999999</v>
      </c>
      <c r="X77" s="9">
        <v>2.0990000000000002E-2</v>
      </c>
      <c r="Y77" s="9">
        <v>7.6039999999999996E-2</v>
      </c>
      <c r="Z77" s="9">
        <v>3.9600000000000003E-2</v>
      </c>
      <c r="AA77" s="9">
        <v>0.21132999999999999</v>
      </c>
      <c r="AB77" s="9">
        <v>7.2319999999999995E-2</v>
      </c>
      <c r="AC77" s="9">
        <v>7.3910000000000003E-2</v>
      </c>
      <c r="AD77" s="9">
        <v>8.7029999999999996E-2</v>
      </c>
      <c r="AE77" s="9">
        <v>2.4400900000000001</v>
      </c>
      <c r="AF77" s="20">
        <f t="shared" si="4"/>
        <v>0.10341</v>
      </c>
      <c r="AG77" s="20">
        <f t="shared" si="5"/>
        <v>2.1242299999999998</v>
      </c>
      <c r="AH77" s="20">
        <f t="shared" si="6"/>
        <v>0.77488999999999997</v>
      </c>
      <c r="AI77" s="20">
        <f t="shared" si="7"/>
        <v>0.3876</v>
      </c>
    </row>
    <row r="78" spans="1:35" s="15" customFormat="1" x14ac:dyDescent="0.15">
      <c r="A78" s="14" t="s">
        <v>187</v>
      </c>
      <c r="B78" s="22">
        <v>2.6764100000000002</v>
      </c>
      <c r="C78" s="22">
        <v>2.8314400000000002</v>
      </c>
      <c r="D78" s="22">
        <v>2.4457300000000002</v>
      </c>
      <c r="E78" s="22">
        <v>2.0569799999999998</v>
      </c>
      <c r="F78" s="14">
        <v>7.5900000000000004E-3</v>
      </c>
      <c r="G78" s="22">
        <v>5.0454999999999997</v>
      </c>
      <c r="H78" s="22">
        <v>8.0434599999999996</v>
      </c>
      <c r="I78" s="14">
        <v>3.1699999999999999E-2</v>
      </c>
      <c r="J78" s="22">
        <v>0.26541999999999999</v>
      </c>
      <c r="K78" s="14">
        <v>0.21998999999999999</v>
      </c>
      <c r="L78" s="14">
        <v>9.7989999999999994E-2</v>
      </c>
      <c r="M78" s="14">
        <v>0.25068000000000001</v>
      </c>
      <c r="N78" s="14">
        <v>0.37325999999999998</v>
      </c>
      <c r="O78" s="14">
        <v>8.7650000000000006E-2</v>
      </c>
      <c r="P78" s="14">
        <v>0.13947000000000001</v>
      </c>
      <c r="Q78" s="14">
        <v>7.9869999999999997E-2</v>
      </c>
      <c r="R78" s="14">
        <v>1.8181499999999999</v>
      </c>
      <c r="S78" s="14">
        <v>2.836E-2</v>
      </c>
      <c r="T78" s="14">
        <v>0.11209</v>
      </c>
      <c r="U78" s="14">
        <v>3.4840000000000003E-2</v>
      </c>
      <c r="V78" s="14">
        <v>0.32978000000000002</v>
      </c>
      <c r="W78" s="14">
        <v>0.21268999999999999</v>
      </c>
      <c r="X78" s="14">
        <v>1.2E-2</v>
      </c>
      <c r="Y78" s="14">
        <v>5.6410000000000002E-2</v>
      </c>
      <c r="Z78" s="14">
        <v>2.845E-2</v>
      </c>
      <c r="AA78" s="14">
        <v>0.13719999999999999</v>
      </c>
      <c r="AB78" s="14">
        <v>6.2729999999999994E-2</v>
      </c>
      <c r="AC78" s="14">
        <v>4.99E-2</v>
      </c>
      <c r="AD78" s="14">
        <v>6.4869999999999997E-2</v>
      </c>
      <c r="AE78" s="14">
        <v>2.0053399999999999</v>
      </c>
      <c r="AF78" s="23">
        <f t="shared" si="4"/>
        <v>0.10557999999999999</v>
      </c>
      <c r="AG78" s="23">
        <f t="shared" si="5"/>
        <v>2.6937799999999998</v>
      </c>
      <c r="AH78" s="23">
        <f t="shared" si="6"/>
        <v>0.63775000000000004</v>
      </c>
      <c r="AI78" s="23">
        <f t="shared" si="7"/>
        <v>0.26890000000000003</v>
      </c>
    </row>
    <row r="79" spans="1:35" x14ac:dyDescent="0.15">
      <c r="A79" s="9" t="s">
        <v>188</v>
      </c>
      <c r="B79" s="16">
        <v>4.7006899999999998</v>
      </c>
      <c r="C79" s="16">
        <v>9.5359700000000007</v>
      </c>
      <c r="D79" s="25">
        <v>4.2137500000000001</v>
      </c>
      <c r="E79" s="16">
        <v>3.4118400000000002</v>
      </c>
      <c r="F79" s="9">
        <v>7.621E-2</v>
      </c>
      <c r="G79" s="25">
        <v>4.7311399999999999</v>
      </c>
      <c r="H79" s="16">
        <v>7.7058499999999999</v>
      </c>
      <c r="I79" s="9">
        <v>6.4409999999999995E-2</v>
      </c>
      <c r="J79" s="16">
        <v>0.84004999999999996</v>
      </c>
      <c r="K79" s="9">
        <v>0.36108000000000001</v>
      </c>
      <c r="L79" s="9">
        <v>0.33344000000000001</v>
      </c>
      <c r="M79" s="9">
        <v>0.85746999999999995</v>
      </c>
      <c r="N79" s="9">
        <v>2.44855</v>
      </c>
      <c r="O79" s="9">
        <v>0.10768999999999999</v>
      </c>
      <c r="P79" s="9">
        <v>0.52722000000000002</v>
      </c>
      <c r="Q79" s="9">
        <v>0.23336000000000001</v>
      </c>
      <c r="R79" s="9">
        <v>0.18340999999999999</v>
      </c>
      <c r="S79" s="9">
        <v>4.5249999999999999E-2</v>
      </c>
      <c r="T79" s="9">
        <v>0.15404999999999999</v>
      </c>
      <c r="U79" s="9">
        <v>3.6200000000000003E-2</v>
      </c>
      <c r="V79" s="9">
        <v>0.23926</v>
      </c>
      <c r="W79" s="9">
        <v>0.23802999999999999</v>
      </c>
      <c r="X79" s="9">
        <v>1.941E-2</v>
      </c>
      <c r="Y79" s="9">
        <v>6.4310000000000006E-2</v>
      </c>
      <c r="Z79" s="9">
        <v>4.58E-2</v>
      </c>
      <c r="AA79" s="9">
        <v>0.11429</v>
      </c>
      <c r="AB79" s="9">
        <v>6.7599999999999993E-2</v>
      </c>
      <c r="AC79" s="9">
        <v>5.2569999999999999E-2</v>
      </c>
      <c r="AD79" s="9">
        <v>5.5550000000000002E-2</v>
      </c>
      <c r="AE79" s="9">
        <v>0.72663</v>
      </c>
      <c r="AF79" s="20">
        <f t="shared" si="4"/>
        <v>0.40965000000000001</v>
      </c>
      <c r="AG79" s="20">
        <f t="shared" si="5"/>
        <v>3.91492</v>
      </c>
      <c r="AH79" s="20">
        <f t="shared" si="6"/>
        <v>0.77961000000000003</v>
      </c>
      <c r="AI79" s="20">
        <f t="shared" si="7"/>
        <v>0.28000999999999998</v>
      </c>
    </row>
    <row r="80" spans="1:35" s="15" customFormat="1" x14ac:dyDescent="0.15">
      <c r="A80" s="14" t="s">
        <v>189</v>
      </c>
      <c r="B80" s="22">
        <v>1.35412</v>
      </c>
      <c r="C80" s="22">
        <v>1.49438</v>
      </c>
      <c r="D80" s="22">
        <v>1.2650999999999999</v>
      </c>
      <c r="E80" s="22">
        <v>1.5269900000000001</v>
      </c>
      <c r="F80" s="14">
        <v>8.5299999999999994E-3</v>
      </c>
      <c r="G80" s="22">
        <v>3.4742000000000002</v>
      </c>
      <c r="H80" s="22">
        <v>4.9218700000000002</v>
      </c>
      <c r="I80" s="14">
        <v>7.7999999999999996E-3</v>
      </c>
      <c r="J80" s="22">
        <v>0.1358</v>
      </c>
      <c r="K80" s="14">
        <v>3.866E-2</v>
      </c>
      <c r="L80" s="14">
        <v>4.3810000000000002E-2</v>
      </c>
      <c r="M80" s="14">
        <v>0.10766000000000001</v>
      </c>
      <c r="N80" s="14">
        <v>0.1482</v>
      </c>
      <c r="O80" s="14">
        <v>3.0710000000000001E-2</v>
      </c>
      <c r="P80" s="14">
        <v>6.3070000000000001E-2</v>
      </c>
      <c r="Q80" s="14">
        <v>6.9650000000000004E-2</v>
      </c>
      <c r="R80" s="14">
        <v>4.7210000000000002E-2</v>
      </c>
      <c r="S80" s="14">
        <v>4.5100000000000001E-3</v>
      </c>
      <c r="T80" s="14">
        <v>5.8130000000000001E-2</v>
      </c>
      <c r="U80" s="14">
        <v>9.4999999999999998E-3</v>
      </c>
      <c r="V80" s="14">
        <v>0.13217000000000001</v>
      </c>
      <c r="W80" s="14">
        <v>9.8330000000000001E-2</v>
      </c>
      <c r="X80" s="14">
        <v>8.0199999999999994E-3</v>
      </c>
      <c r="Y80" s="14">
        <v>9.4649999999999998E-2</v>
      </c>
      <c r="Z80" s="14">
        <v>3.4860000000000002E-2</v>
      </c>
      <c r="AA80" s="14">
        <v>0.14179</v>
      </c>
      <c r="AB80" s="14">
        <v>4.0289999999999999E-2</v>
      </c>
      <c r="AC80" s="14">
        <v>2.8309999999999998E-2</v>
      </c>
      <c r="AD80" s="14">
        <v>3.0040000000000001E-2</v>
      </c>
      <c r="AE80" s="14">
        <v>0.71648000000000001</v>
      </c>
      <c r="AF80" s="23">
        <f t="shared" si="4"/>
        <v>5.2339999999999998E-2</v>
      </c>
      <c r="AG80" s="23">
        <f t="shared" si="5"/>
        <v>0.34953000000000001</v>
      </c>
      <c r="AH80" s="23">
        <f t="shared" si="6"/>
        <v>0.29517000000000004</v>
      </c>
      <c r="AI80" s="23">
        <f t="shared" si="7"/>
        <v>0.28881999999999997</v>
      </c>
    </row>
    <row r="81" spans="1:35" x14ac:dyDescent="0.15">
      <c r="A81" s="9" t="s">
        <v>190</v>
      </c>
      <c r="B81" s="16">
        <v>1.31409</v>
      </c>
      <c r="C81" s="16">
        <v>1.14672</v>
      </c>
      <c r="D81" s="25">
        <v>1.17883</v>
      </c>
      <c r="E81" s="16">
        <v>1.61958</v>
      </c>
      <c r="F81" s="9">
        <v>1.7149999999999999E-2</v>
      </c>
      <c r="G81" s="25">
        <v>3.2641399999999998</v>
      </c>
      <c r="H81" s="16">
        <v>5.3792999999999997</v>
      </c>
      <c r="I81" s="9">
        <v>1.2829999999999999E-2</v>
      </c>
      <c r="J81" s="16">
        <v>9.0740000000000001E-2</v>
      </c>
      <c r="K81" s="9">
        <v>9.9260000000000001E-2</v>
      </c>
      <c r="L81" s="9">
        <v>3.1530000000000002E-2</v>
      </c>
      <c r="M81" s="9">
        <v>4.3520000000000003E-2</v>
      </c>
      <c r="N81" s="9">
        <v>0.13019</v>
      </c>
      <c r="O81" s="9">
        <v>5.3679999999999999E-2</v>
      </c>
      <c r="P81" s="9">
        <v>5.2920000000000002E-2</v>
      </c>
      <c r="Q81" s="9">
        <v>6.9330000000000003E-2</v>
      </c>
      <c r="R81" s="9">
        <v>4.8379999999999999E-2</v>
      </c>
      <c r="S81" s="9">
        <v>1.6719999999999999E-2</v>
      </c>
      <c r="T81" s="9">
        <v>4.734E-2</v>
      </c>
      <c r="U81" s="9">
        <v>8.3899999999999999E-3</v>
      </c>
      <c r="V81" s="9">
        <v>0.10817</v>
      </c>
      <c r="W81" s="9">
        <v>7.0760000000000003E-2</v>
      </c>
      <c r="X81" s="9">
        <v>3.8300000000000001E-3</v>
      </c>
      <c r="Y81" s="9">
        <v>3.0439999999999998E-2</v>
      </c>
      <c r="Z81" s="9">
        <v>1.6559999999999998E-2</v>
      </c>
      <c r="AA81" s="9">
        <v>5.3830000000000003E-2</v>
      </c>
      <c r="AB81" s="9">
        <v>3.6459999999999999E-2</v>
      </c>
      <c r="AC81" s="9">
        <v>2.9250000000000002E-2</v>
      </c>
      <c r="AD81" s="9">
        <v>4.1399999999999999E-2</v>
      </c>
      <c r="AE81" s="9">
        <v>1.1225700000000001</v>
      </c>
      <c r="AF81" s="20">
        <f t="shared" si="4"/>
        <v>4.8680000000000001E-2</v>
      </c>
      <c r="AG81" s="20">
        <f t="shared" si="5"/>
        <v>0.33417999999999998</v>
      </c>
      <c r="AH81" s="20">
        <f t="shared" si="6"/>
        <v>0.29524</v>
      </c>
      <c r="AI81" s="20">
        <f t="shared" si="7"/>
        <v>0.11305</v>
      </c>
    </row>
    <row r="82" spans="1:35" x14ac:dyDescent="0.15">
      <c r="A82" s="9" t="s">
        <v>191</v>
      </c>
      <c r="B82" s="16">
        <v>1.3342499999999999</v>
      </c>
      <c r="C82" s="16">
        <v>1.20136</v>
      </c>
      <c r="D82" s="25">
        <v>1.4127400000000001</v>
      </c>
      <c r="E82" s="16">
        <v>1.85192</v>
      </c>
      <c r="F82" s="9">
        <v>0</v>
      </c>
      <c r="G82" s="25">
        <v>4.0601099999999999</v>
      </c>
      <c r="H82" s="16">
        <v>6.2063499999999996</v>
      </c>
      <c r="I82" s="9">
        <v>1.289E-2</v>
      </c>
      <c r="J82" s="16">
        <v>9.7100000000000006E-2</v>
      </c>
      <c r="K82" s="9">
        <v>1.7440000000000001E-2</v>
      </c>
      <c r="L82" s="9">
        <v>4.4769999999999997E-2</v>
      </c>
      <c r="M82" s="9">
        <v>7.6469999999999996E-2</v>
      </c>
      <c r="N82" s="9">
        <v>0.13836000000000001</v>
      </c>
      <c r="O82" s="9">
        <v>8.1299999999999997E-2</v>
      </c>
      <c r="P82" s="9">
        <v>5.3740000000000003E-2</v>
      </c>
      <c r="Q82" s="9">
        <v>6.7330000000000001E-2</v>
      </c>
      <c r="R82" s="9">
        <v>5.0979999999999998E-2</v>
      </c>
      <c r="S82" s="9">
        <v>1.6930000000000001E-2</v>
      </c>
      <c r="T82" s="9">
        <v>4.6510000000000003E-2</v>
      </c>
      <c r="U82" s="9">
        <v>9.4800000000000006E-3</v>
      </c>
      <c r="V82" s="9">
        <v>0.25541000000000003</v>
      </c>
      <c r="W82" s="9">
        <v>7.961E-2</v>
      </c>
      <c r="X82" s="9">
        <v>3.5100000000000001E-3</v>
      </c>
      <c r="Y82" s="9">
        <v>2.5229999999999999E-2</v>
      </c>
      <c r="Z82" s="9">
        <v>1.6820000000000002E-2</v>
      </c>
      <c r="AA82" s="9">
        <v>5.5590000000000001E-2</v>
      </c>
      <c r="AB82" s="9">
        <v>3.2379999999999999E-2</v>
      </c>
      <c r="AC82" s="9">
        <v>3.3059999999999999E-2</v>
      </c>
      <c r="AD82" s="9">
        <v>4.0469999999999999E-2</v>
      </c>
      <c r="AE82" s="9">
        <v>1.4105700000000001</v>
      </c>
      <c r="AF82" s="20">
        <f t="shared" si="4"/>
        <v>4.4769999999999997E-2</v>
      </c>
      <c r="AG82" s="20">
        <f t="shared" si="5"/>
        <v>0.29614000000000001</v>
      </c>
      <c r="AH82" s="20">
        <f t="shared" si="6"/>
        <v>0.46748000000000001</v>
      </c>
      <c r="AI82" s="20">
        <f t="shared" si="7"/>
        <v>0.11063000000000001</v>
      </c>
    </row>
    <row r="83" spans="1:35" x14ac:dyDescent="0.15">
      <c r="A83" s="9" t="s">
        <v>192</v>
      </c>
      <c r="B83" s="16">
        <v>1.53264</v>
      </c>
      <c r="C83" s="16">
        <v>1.05816</v>
      </c>
      <c r="D83" s="25">
        <v>1.7226300000000001</v>
      </c>
      <c r="E83" s="16">
        <v>1.94224</v>
      </c>
      <c r="F83" s="9">
        <v>1.8249999999999999E-2</v>
      </c>
      <c r="G83" s="25">
        <v>5.0367899999999999</v>
      </c>
      <c r="H83" s="16">
        <v>8.3134200000000007</v>
      </c>
      <c r="I83" s="9">
        <v>1.231E-2</v>
      </c>
      <c r="J83" s="16">
        <v>9.6689999999999998E-2</v>
      </c>
      <c r="K83" s="9">
        <v>6.4579999999999999E-2</v>
      </c>
      <c r="L83" s="9">
        <v>4.1329999999999999E-2</v>
      </c>
      <c r="M83" s="9">
        <v>7.8829999999999997E-2</v>
      </c>
      <c r="N83" s="9">
        <v>0.14584</v>
      </c>
      <c r="O83" s="9">
        <v>6.4939999999999998E-2</v>
      </c>
      <c r="P83" s="9">
        <v>5.9929999999999997E-2</v>
      </c>
      <c r="Q83" s="9">
        <v>5.7619999999999998E-2</v>
      </c>
      <c r="R83" s="9">
        <v>6.5689999999999998E-2</v>
      </c>
      <c r="S83" s="9">
        <v>1.1679999999999999E-2</v>
      </c>
      <c r="T83" s="9">
        <v>6.3329999999999997E-2</v>
      </c>
      <c r="U83" s="9">
        <v>1.0120000000000001E-2</v>
      </c>
      <c r="V83" s="9">
        <v>0.15415999999999999</v>
      </c>
      <c r="W83" s="9">
        <v>0.14294999999999999</v>
      </c>
      <c r="X83" s="9">
        <v>6.4900000000000001E-3</v>
      </c>
      <c r="Y83" s="9">
        <v>3.9609999999999999E-2</v>
      </c>
      <c r="Z83" s="9">
        <v>2.179E-2</v>
      </c>
      <c r="AA83" s="9">
        <v>8.3119999999999999E-2</v>
      </c>
      <c r="AB83" s="9">
        <v>4.5490000000000003E-2</v>
      </c>
      <c r="AC83" s="9">
        <v>3.8199999999999998E-2</v>
      </c>
      <c r="AD83" s="9">
        <v>3.56E-2</v>
      </c>
      <c r="AE83" s="9">
        <v>1.1109899999999999</v>
      </c>
      <c r="AF83" s="20">
        <f t="shared" si="4"/>
        <v>5.9579999999999994E-2</v>
      </c>
      <c r="AG83" s="20">
        <f t="shared" si="5"/>
        <v>0.36724999999999997</v>
      </c>
      <c r="AH83" s="20">
        <f t="shared" si="6"/>
        <v>0.35172999999999999</v>
      </c>
      <c r="AI83" s="20">
        <f t="shared" si="7"/>
        <v>0.16113</v>
      </c>
    </row>
    <row r="84" spans="1:35" x14ac:dyDescent="0.15">
      <c r="A84" s="9" t="s">
        <v>193</v>
      </c>
      <c r="B84" s="16">
        <v>2.7188699999999999</v>
      </c>
      <c r="C84" s="16">
        <v>1.89472</v>
      </c>
      <c r="D84" s="25">
        <v>2.5393500000000002</v>
      </c>
      <c r="E84" s="16">
        <v>2.70024</v>
      </c>
      <c r="F84" s="9">
        <v>1.1860000000000001E-2</v>
      </c>
      <c r="G84" s="25">
        <v>6.6335100000000002</v>
      </c>
      <c r="H84" s="16">
        <v>11.16849</v>
      </c>
      <c r="I84" s="9">
        <v>1.2699999999999999E-2</v>
      </c>
      <c r="J84" s="16">
        <v>7.6869999999999994E-2</v>
      </c>
      <c r="K84" s="9">
        <v>5.8099999999999999E-2</v>
      </c>
      <c r="L84" s="9">
        <v>5.2769999999999997E-2</v>
      </c>
      <c r="M84" s="9">
        <v>7.2950000000000001E-2</v>
      </c>
      <c r="N84" s="9">
        <v>0.16311</v>
      </c>
      <c r="O84" s="9">
        <v>5.6489999999999999E-2</v>
      </c>
      <c r="P84" s="9">
        <v>6.0510000000000001E-2</v>
      </c>
      <c r="Q84" s="9">
        <v>5.108E-2</v>
      </c>
      <c r="R84" s="9">
        <v>6.2199999999999998E-2</v>
      </c>
      <c r="S84" s="9">
        <v>1.374E-2</v>
      </c>
      <c r="T84" s="9">
        <v>5.4429999999999999E-2</v>
      </c>
      <c r="U84" s="9">
        <v>1.047E-2</v>
      </c>
      <c r="V84" s="9">
        <v>0.14111000000000001</v>
      </c>
      <c r="W84" s="9">
        <v>0.14144999999999999</v>
      </c>
      <c r="X84" s="9">
        <v>7.0800000000000004E-3</v>
      </c>
      <c r="Y84" s="9">
        <v>4.0689999999999997E-2</v>
      </c>
      <c r="Z84" s="9">
        <v>2.0840000000000001E-2</v>
      </c>
      <c r="AA84" s="9">
        <v>7.5459999999999999E-2</v>
      </c>
      <c r="AB84" s="9">
        <v>3.9940000000000003E-2</v>
      </c>
      <c r="AC84" s="9">
        <v>4.0239999999999998E-2</v>
      </c>
      <c r="AD84" s="9">
        <v>4.0710000000000003E-2</v>
      </c>
      <c r="AE84" s="9">
        <v>3.23854</v>
      </c>
      <c r="AF84" s="20">
        <f t="shared" si="4"/>
        <v>6.4629999999999993E-2</v>
      </c>
      <c r="AG84" s="20">
        <f t="shared" si="5"/>
        <v>0.36906</v>
      </c>
      <c r="AH84" s="20">
        <f t="shared" si="6"/>
        <v>0.31685000000000002</v>
      </c>
      <c r="AI84" s="20">
        <f t="shared" si="7"/>
        <v>0.15454000000000001</v>
      </c>
    </row>
    <row r="85" spans="1:35" x14ac:dyDescent="0.15">
      <c r="A85" s="9" t="s">
        <v>194</v>
      </c>
      <c r="B85" s="16">
        <v>1.2093499999999999</v>
      </c>
      <c r="C85" s="16">
        <v>1.2175</v>
      </c>
      <c r="D85" s="25">
        <v>1.7874300000000001</v>
      </c>
      <c r="E85" s="16">
        <v>2.2858999999999998</v>
      </c>
      <c r="F85" s="9">
        <v>1.261E-2</v>
      </c>
      <c r="G85" s="25">
        <v>6.0391399999999997</v>
      </c>
      <c r="H85" s="16">
        <v>9.9045500000000004</v>
      </c>
      <c r="I85" s="9">
        <v>2.026E-2</v>
      </c>
      <c r="J85" s="16">
        <v>0.15082000000000001</v>
      </c>
      <c r="K85" s="9">
        <v>7.7060000000000003E-2</v>
      </c>
      <c r="L85" s="9">
        <v>2.6849999999999999E-2</v>
      </c>
      <c r="M85" s="9">
        <v>7.034E-2</v>
      </c>
      <c r="N85" s="9">
        <v>0.13186999999999999</v>
      </c>
      <c r="O85" s="9">
        <v>5.391E-2</v>
      </c>
      <c r="P85" s="9">
        <v>5.9580000000000001E-2</v>
      </c>
      <c r="Q85" s="9">
        <v>8.097E-2</v>
      </c>
      <c r="R85" s="9">
        <v>8.0640000000000003E-2</v>
      </c>
      <c r="S85" s="9">
        <v>1.4189999999999999E-2</v>
      </c>
      <c r="T85" s="9">
        <v>6.4140000000000003E-2</v>
      </c>
      <c r="U85" s="9">
        <v>1.136E-2</v>
      </c>
      <c r="V85" s="9">
        <v>0.28312999999999999</v>
      </c>
      <c r="W85" s="9">
        <v>0.18229000000000001</v>
      </c>
      <c r="X85" s="9">
        <v>7.0499999999999998E-3</v>
      </c>
      <c r="Y85" s="9">
        <v>4.7559999999999998E-2</v>
      </c>
      <c r="Z85" s="9">
        <v>2.333E-2</v>
      </c>
      <c r="AA85" s="9">
        <v>8.7359999999999993E-2</v>
      </c>
      <c r="AB85" s="9">
        <v>4.8399999999999999E-2</v>
      </c>
      <c r="AC85" s="9">
        <v>4.2049999999999997E-2</v>
      </c>
      <c r="AD85" s="9">
        <v>5.0750000000000003E-2</v>
      </c>
      <c r="AE85" s="9">
        <v>1.2775399999999999</v>
      </c>
      <c r="AF85" s="20">
        <f t="shared" si="4"/>
        <v>3.9459999999999995E-2</v>
      </c>
      <c r="AG85" s="20">
        <f t="shared" si="5"/>
        <v>0.38016999999999995</v>
      </c>
      <c r="AH85" s="20">
        <f t="shared" si="6"/>
        <v>0.49634</v>
      </c>
      <c r="AI85" s="20">
        <f t="shared" si="7"/>
        <v>0.17665999999999998</v>
      </c>
    </row>
    <row r="86" spans="1:35" x14ac:dyDescent="0.15">
      <c r="A86" s="9" t="s">
        <v>195</v>
      </c>
      <c r="B86" s="16">
        <v>1.28531</v>
      </c>
      <c r="C86" s="16">
        <v>1.2149799999999999</v>
      </c>
      <c r="D86" s="25">
        <v>1.2508999999999999</v>
      </c>
      <c r="E86" s="16">
        <v>1.5703800000000001</v>
      </c>
      <c r="F86" s="9">
        <v>0</v>
      </c>
      <c r="G86" s="25">
        <v>3.7658900000000002</v>
      </c>
      <c r="H86" s="16">
        <v>6.3324600000000002</v>
      </c>
      <c r="I86" s="9">
        <v>4.5100000000000001E-3</v>
      </c>
      <c r="J86" s="16">
        <v>8.1129999999999994E-2</v>
      </c>
      <c r="K86" s="9">
        <v>4.4690000000000001E-2</v>
      </c>
      <c r="L86" s="9">
        <v>2.256E-2</v>
      </c>
      <c r="M86" s="9">
        <v>6.1620000000000001E-2</v>
      </c>
      <c r="N86" s="9">
        <v>0.10746</v>
      </c>
      <c r="O86" s="9">
        <v>8.0979999999999996E-2</v>
      </c>
      <c r="P86" s="9">
        <v>4.0210000000000003E-2</v>
      </c>
      <c r="Q86" s="9">
        <v>6.7970000000000003E-2</v>
      </c>
      <c r="R86" s="9">
        <v>5.8900000000000001E-2</v>
      </c>
      <c r="S86" s="9">
        <v>1.103E-2</v>
      </c>
      <c r="T86" s="9">
        <v>4.2659999999999997E-2</v>
      </c>
      <c r="U86" s="9">
        <v>1.04E-2</v>
      </c>
      <c r="V86" s="9">
        <v>0.11957</v>
      </c>
      <c r="W86" s="9">
        <v>0.10222000000000001</v>
      </c>
      <c r="X86" s="9">
        <v>7.45E-3</v>
      </c>
      <c r="Y86" s="9">
        <v>2.7869999999999999E-2</v>
      </c>
      <c r="Z86" s="9">
        <v>1.3650000000000001E-2</v>
      </c>
      <c r="AA86" s="9">
        <v>6.7489999999999994E-2</v>
      </c>
      <c r="AB86" s="9">
        <v>3.4430000000000002E-2</v>
      </c>
      <c r="AC86" s="9">
        <v>3.524E-2</v>
      </c>
      <c r="AD86" s="9">
        <v>4.2349999999999999E-2</v>
      </c>
      <c r="AE86" s="9">
        <v>1.1004499999999999</v>
      </c>
      <c r="AF86" s="20">
        <f t="shared" si="4"/>
        <v>2.256E-2</v>
      </c>
      <c r="AG86" s="20">
        <f t="shared" si="5"/>
        <v>0.27717999999999998</v>
      </c>
      <c r="AH86" s="20">
        <f t="shared" si="6"/>
        <v>0.32221</v>
      </c>
      <c r="AI86" s="20">
        <f t="shared" si="7"/>
        <v>0.12686</v>
      </c>
    </row>
    <row r="87" spans="1:35" x14ac:dyDescent="0.15">
      <c r="A87" s="9" t="s">
        <v>196</v>
      </c>
      <c r="B87" s="16">
        <v>1.2073100000000001</v>
      </c>
      <c r="C87" s="16">
        <v>0.96648999999999996</v>
      </c>
      <c r="D87" s="25">
        <v>1.24061</v>
      </c>
      <c r="E87" s="16">
        <v>1.6177600000000001</v>
      </c>
      <c r="F87" s="9">
        <v>7.5000000000000002E-4</v>
      </c>
      <c r="G87" s="25">
        <v>3.2829000000000002</v>
      </c>
      <c r="H87" s="16">
        <v>5.9459400000000002</v>
      </c>
      <c r="I87" s="9">
        <v>1.099E-2</v>
      </c>
      <c r="J87" s="16">
        <v>4.8120000000000003E-2</v>
      </c>
      <c r="K87" s="9">
        <v>2.9329999999999998E-2</v>
      </c>
      <c r="L87" s="9">
        <v>2.4029999999999999E-2</v>
      </c>
      <c r="M87" s="9">
        <v>5.4080000000000003E-2</v>
      </c>
      <c r="N87" s="9">
        <v>9.2660000000000006E-2</v>
      </c>
      <c r="O87" s="9">
        <v>6.0630000000000003E-2</v>
      </c>
      <c r="P87" s="9">
        <v>4.1020000000000001E-2</v>
      </c>
      <c r="Q87" s="9">
        <v>8.0890000000000004E-2</v>
      </c>
      <c r="R87" s="9">
        <v>5.2170000000000001E-2</v>
      </c>
      <c r="S87" s="9">
        <v>7.77E-3</v>
      </c>
      <c r="T87" s="9">
        <v>3.7170000000000002E-2</v>
      </c>
      <c r="U87" s="9">
        <v>9.3799999999999994E-3</v>
      </c>
      <c r="V87" s="9">
        <v>0.10367</v>
      </c>
      <c r="W87" s="9">
        <v>8.3720000000000003E-2</v>
      </c>
      <c r="X87" s="9">
        <v>5.3499999999999997E-3</v>
      </c>
      <c r="Y87" s="9">
        <v>2.4279999999999999E-2</v>
      </c>
      <c r="Z87" s="9">
        <v>1.585E-2</v>
      </c>
      <c r="AA87" s="9">
        <v>7.9479999999999995E-2</v>
      </c>
      <c r="AB87" s="9">
        <v>5.262E-2</v>
      </c>
      <c r="AC87" s="9">
        <v>3.3910000000000003E-2</v>
      </c>
      <c r="AD87" s="9">
        <v>4.1590000000000002E-2</v>
      </c>
      <c r="AE87" s="9">
        <v>1.3547800000000001</v>
      </c>
      <c r="AF87" s="20">
        <f t="shared" si="4"/>
        <v>2.478E-2</v>
      </c>
      <c r="AG87" s="20">
        <f t="shared" si="5"/>
        <v>0.23923</v>
      </c>
      <c r="AH87" s="20">
        <f t="shared" si="6"/>
        <v>0.29013</v>
      </c>
      <c r="AI87" s="20">
        <f t="shared" si="7"/>
        <v>0.13434000000000001</v>
      </c>
    </row>
    <row r="88" spans="1:35" x14ac:dyDescent="0.15">
      <c r="A88" s="9" t="s">
        <v>197</v>
      </c>
      <c r="B88" s="16">
        <v>2.0337000000000001</v>
      </c>
      <c r="C88" s="16">
        <v>2.0257700000000001</v>
      </c>
      <c r="D88" s="25">
        <v>3.6557599999999999</v>
      </c>
      <c r="E88" s="16">
        <v>6.7854799999999997</v>
      </c>
      <c r="F88" s="9">
        <v>0</v>
      </c>
      <c r="G88" s="25">
        <v>9.84483</v>
      </c>
      <c r="H88" s="16">
        <v>19.364360000000001</v>
      </c>
      <c r="I88" s="9">
        <v>1.9109999999999999E-2</v>
      </c>
      <c r="J88" s="16">
        <v>7.0690000000000003E-2</v>
      </c>
      <c r="K88" s="9">
        <v>6.7979999999999999E-2</v>
      </c>
      <c r="L88" s="9">
        <v>8.1320000000000003E-2</v>
      </c>
      <c r="M88" s="9">
        <v>9.7250000000000003E-2</v>
      </c>
      <c r="N88" s="9">
        <v>0.25852999999999998</v>
      </c>
      <c r="O88" s="9">
        <v>7.0809999999999998E-2</v>
      </c>
      <c r="P88" s="9">
        <v>9.5680000000000001E-2</v>
      </c>
      <c r="Q88" s="9">
        <v>6.4600000000000005E-2</v>
      </c>
      <c r="R88" s="9">
        <v>9.7919999999999993E-2</v>
      </c>
      <c r="S88" s="9">
        <v>2.3019999999999999E-2</v>
      </c>
      <c r="T88" s="9">
        <v>8.133E-2</v>
      </c>
      <c r="U88" s="9">
        <v>1.796E-2</v>
      </c>
      <c r="V88" s="9">
        <v>0.17307</v>
      </c>
      <c r="W88" s="9">
        <v>0.17111000000000001</v>
      </c>
      <c r="X88" s="9">
        <v>1.1429999999999999E-2</v>
      </c>
      <c r="Y88" s="9">
        <v>4.9669999999999999E-2</v>
      </c>
      <c r="Z88" s="9">
        <v>2.5530000000000001E-2</v>
      </c>
      <c r="AA88" s="9">
        <v>0.1338</v>
      </c>
      <c r="AB88" s="9">
        <v>5.0999999999999997E-2</v>
      </c>
      <c r="AC88" s="9">
        <v>6.8629999999999997E-2</v>
      </c>
      <c r="AD88" s="9">
        <v>5.1589999999999997E-2</v>
      </c>
      <c r="AE88" s="9">
        <v>2.8576299999999999</v>
      </c>
      <c r="AF88" s="20">
        <f t="shared" si="4"/>
        <v>8.1320000000000003E-2</v>
      </c>
      <c r="AG88" s="20">
        <f t="shared" si="5"/>
        <v>0.54078999999999999</v>
      </c>
      <c r="AH88" s="20">
        <f t="shared" si="6"/>
        <v>0.41283000000000003</v>
      </c>
      <c r="AI88" s="20">
        <f t="shared" si="7"/>
        <v>0.23838999999999999</v>
      </c>
    </row>
    <row r="89" spans="1:35" x14ac:dyDescent="0.15">
      <c r="A89" s="9" t="s">
        <v>198</v>
      </c>
      <c r="B89" s="16">
        <v>5.4313599999999997</v>
      </c>
      <c r="C89" s="16">
        <v>10.44265</v>
      </c>
      <c r="D89" s="25">
        <v>8.3460599999999996</v>
      </c>
      <c r="E89" s="16">
        <v>6.3410299999999999</v>
      </c>
      <c r="F89" s="9">
        <v>0.11269999999999999</v>
      </c>
      <c r="G89" s="25">
        <v>3.82314</v>
      </c>
      <c r="H89" s="16">
        <v>4.6849800000000004</v>
      </c>
      <c r="I89" s="9">
        <v>4.197E-2</v>
      </c>
      <c r="J89" s="16">
        <v>0.56089999999999995</v>
      </c>
      <c r="K89" s="9">
        <v>0.43785000000000002</v>
      </c>
      <c r="L89" s="9">
        <v>0.14579</v>
      </c>
      <c r="M89" s="9">
        <v>0.32289000000000001</v>
      </c>
      <c r="N89" s="9">
        <v>0.79910999999999999</v>
      </c>
      <c r="O89" s="9">
        <v>4.555E-2</v>
      </c>
      <c r="P89" s="9">
        <v>0.23154</v>
      </c>
      <c r="Q89" s="9">
        <v>0.184</v>
      </c>
      <c r="R89" s="9">
        <v>0.20233999999999999</v>
      </c>
      <c r="S89" s="9">
        <v>3.6519999999999997E-2</v>
      </c>
      <c r="T89" s="9">
        <v>0.11569</v>
      </c>
      <c r="U89" s="9">
        <v>3.458E-2</v>
      </c>
      <c r="V89" s="9">
        <v>0.21290000000000001</v>
      </c>
      <c r="W89" s="9">
        <v>0.17025999999999999</v>
      </c>
      <c r="X89" s="9">
        <v>1.7049999999999999E-2</v>
      </c>
      <c r="Y89" s="9">
        <v>4.6730000000000001E-2</v>
      </c>
      <c r="Z89" s="9">
        <v>2.6550000000000001E-2</v>
      </c>
      <c r="AA89" s="9">
        <v>0.12001000000000001</v>
      </c>
      <c r="AB89" s="9">
        <v>5.2569999999999999E-2</v>
      </c>
      <c r="AC89" s="9">
        <v>8.201E-2</v>
      </c>
      <c r="AD89" s="9">
        <v>9.7320000000000004E-2</v>
      </c>
      <c r="AE89" s="9">
        <v>3.1021299999999998</v>
      </c>
      <c r="AF89" s="20">
        <f t="shared" si="4"/>
        <v>0.25849</v>
      </c>
      <c r="AG89" s="20">
        <f t="shared" si="5"/>
        <v>1.80416</v>
      </c>
      <c r="AH89" s="20">
        <f t="shared" si="6"/>
        <v>0.59466000000000008</v>
      </c>
      <c r="AI89" s="20">
        <f t="shared" si="7"/>
        <v>0.24492000000000003</v>
      </c>
    </row>
    <row r="90" spans="1:35" x14ac:dyDescent="0.15">
      <c r="A90" s="9" t="s">
        <v>199</v>
      </c>
      <c r="B90" s="16">
        <v>1.8506100000000001</v>
      </c>
      <c r="C90" s="16">
        <v>2.3940899999999998</v>
      </c>
      <c r="D90" s="25">
        <v>10.2227</v>
      </c>
      <c r="E90" s="16">
        <v>9.3276599999999998</v>
      </c>
      <c r="F90" s="9">
        <v>0</v>
      </c>
      <c r="G90" s="25">
        <v>3.8660899999999998</v>
      </c>
      <c r="H90" s="16">
        <v>5.2164000000000001</v>
      </c>
      <c r="I90" s="9">
        <v>1.355E-2</v>
      </c>
      <c r="J90" s="16">
        <v>7.5130000000000002E-2</v>
      </c>
      <c r="K90" s="9">
        <v>9.0069999999999997E-2</v>
      </c>
      <c r="L90" s="9">
        <v>3.2620000000000003E-2</v>
      </c>
      <c r="M90" s="9">
        <v>3.3849999999999998E-2</v>
      </c>
      <c r="N90" s="9">
        <v>0.12187000000000001</v>
      </c>
      <c r="O90" s="9">
        <v>2.41E-2</v>
      </c>
      <c r="P90" s="9">
        <v>6.4509999999999998E-2</v>
      </c>
      <c r="Q90" s="9">
        <v>5.5309999999999998E-2</v>
      </c>
      <c r="R90" s="9">
        <v>4.9430000000000002E-2</v>
      </c>
      <c r="S90" s="9">
        <v>8.2000000000000007E-3</v>
      </c>
      <c r="T90" s="9">
        <v>2.4559999999999998E-2</v>
      </c>
      <c r="U90" s="9">
        <v>1.1209999999999999E-2</v>
      </c>
      <c r="V90" s="9">
        <v>7.3190000000000005E-2</v>
      </c>
      <c r="W90" s="9">
        <v>5.5570000000000001E-2</v>
      </c>
      <c r="X90" s="9">
        <v>8.3599999999999994E-3</v>
      </c>
      <c r="Y90" s="9">
        <v>1.6E-2</v>
      </c>
      <c r="Z90" s="9">
        <v>8.77E-3</v>
      </c>
      <c r="AA90" s="9">
        <v>8.1920000000000007E-2</v>
      </c>
      <c r="AB90" s="9">
        <v>3.2309999999999998E-2</v>
      </c>
      <c r="AC90" s="9">
        <v>4.7410000000000001E-2</v>
      </c>
      <c r="AD90" s="9">
        <v>4.7460000000000002E-2</v>
      </c>
      <c r="AE90" s="9">
        <v>1.7097800000000001</v>
      </c>
      <c r="AF90" s="20">
        <f t="shared" si="4"/>
        <v>3.2620000000000003E-2</v>
      </c>
      <c r="AG90" s="20">
        <f t="shared" si="5"/>
        <v>0.30876999999999999</v>
      </c>
      <c r="AH90" s="20">
        <f t="shared" si="6"/>
        <v>0.18536</v>
      </c>
      <c r="AI90" s="20">
        <f t="shared" si="7"/>
        <v>0.12626000000000001</v>
      </c>
    </row>
    <row r="91" spans="1:35" s="15" customFormat="1" x14ac:dyDescent="0.15">
      <c r="A91" s="14" t="s">
        <v>200</v>
      </c>
      <c r="B91" s="22">
        <v>2.7028099999999999</v>
      </c>
      <c r="C91" s="22">
        <v>5.5673300000000001</v>
      </c>
      <c r="D91" s="22">
        <v>7.8508500000000003</v>
      </c>
      <c r="E91" s="22">
        <v>7.6056900000000001</v>
      </c>
      <c r="F91" s="14">
        <v>1.9879999999999998E-2</v>
      </c>
      <c r="G91" s="22">
        <v>2.5930800000000001</v>
      </c>
      <c r="H91" s="22">
        <v>3.7300399999999998</v>
      </c>
      <c r="I91" s="14">
        <v>3.9600000000000003E-2</v>
      </c>
      <c r="J91" s="22">
        <v>0.34844000000000003</v>
      </c>
      <c r="K91" s="14">
        <v>0.20610999999999999</v>
      </c>
      <c r="L91" s="14">
        <v>9.3049999999999994E-2</v>
      </c>
      <c r="M91" s="14">
        <v>0.22886999999999999</v>
      </c>
      <c r="N91" s="14">
        <v>0.33256999999999998</v>
      </c>
      <c r="O91" s="14">
        <v>1.6299999999999999E-2</v>
      </c>
      <c r="P91" s="14">
        <v>0.12051000000000001</v>
      </c>
      <c r="Q91" s="14">
        <v>0.12417</v>
      </c>
      <c r="R91" s="14">
        <v>8.0689999999999998E-2</v>
      </c>
      <c r="S91" s="14">
        <v>1.7399999999999999E-2</v>
      </c>
      <c r="T91" s="14">
        <v>6.1019999999999998E-2</v>
      </c>
      <c r="U91" s="14">
        <v>2.6290000000000001E-2</v>
      </c>
      <c r="V91" s="14">
        <v>0.10134</v>
      </c>
      <c r="W91" s="14">
        <v>6.5670000000000006E-2</v>
      </c>
      <c r="X91" s="14">
        <v>1.2489999999999999E-2</v>
      </c>
      <c r="Y91" s="14">
        <v>2.351E-2</v>
      </c>
      <c r="Z91" s="14">
        <v>1.925E-2</v>
      </c>
      <c r="AA91" s="14">
        <v>5.7680000000000002E-2</v>
      </c>
      <c r="AB91" s="14">
        <v>3.5099999999999999E-2</v>
      </c>
      <c r="AC91" s="14">
        <v>5.0770000000000003E-2</v>
      </c>
      <c r="AD91" s="14">
        <v>5.8009999999999999E-2</v>
      </c>
      <c r="AE91" s="14">
        <v>1.9910699999999999</v>
      </c>
      <c r="AF91" s="23">
        <f t="shared" si="4"/>
        <v>0.11292999999999999</v>
      </c>
      <c r="AG91" s="23">
        <f t="shared" si="5"/>
        <v>0.88784000000000007</v>
      </c>
      <c r="AH91" s="23">
        <f t="shared" si="6"/>
        <v>0.32023000000000001</v>
      </c>
      <c r="AI91" s="23">
        <f t="shared" si="7"/>
        <v>0.13922000000000001</v>
      </c>
    </row>
    <row r="92" spans="1:35" x14ac:dyDescent="0.15">
      <c r="A92" s="9" t="s">
        <v>201</v>
      </c>
      <c r="B92" s="16">
        <v>6.9400599999999999</v>
      </c>
      <c r="C92" s="16">
        <v>7.2874100000000004</v>
      </c>
      <c r="D92" s="25">
        <v>6.8178900000000002</v>
      </c>
      <c r="E92" s="16">
        <v>6.6695799999999998</v>
      </c>
      <c r="F92" s="9">
        <v>1.3050000000000001E-2</v>
      </c>
      <c r="G92" s="25">
        <v>2.5392600000000001</v>
      </c>
      <c r="H92" s="16">
        <v>3.5815299999999999</v>
      </c>
      <c r="I92" s="9">
        <v>5.0880000000000002E-2</v>
      </c>
      <c r="J92" s="16">
        <v>0.67652999999999996</v>
      </c>
      <c r="K92" s="9">
        <v>0.52575000000000005</v>
      </c>
      <c r="L92" s="9">
        <v>0.18468999999999999</v>
      </c>
      <c r="M92" s="9">
        <v>0.34791</v>
      </c>
      <c r="N92" s="9">
        <v>0.87211000000000005</v>
      </c>
      <c r="O92" s="9">
        <v>9.6180000000000002E-2</v>
      </c>
      <c r="P92" s="9">
        <v>0.27744000000000002</v>
      </c>
      <c r="Q92" s="9">
        <v>0.22369</v>
      </c>
      <c r="R92" s="9">
        <v>0.20538000000000001</v>
      </c>
      <c r="S92" s="9">
        <v>4.3839999999999997E-2</v>
      </c>
      <c r="T92" s="9">
        <v>0.15584999999999999</v>
      </c>
      <c r="U92" s="9">
        <v>1.737E-2</v>
      </c>
      <c r="V92" s="9">
        <v>0.19708000000000001</v>
      </c>
      <c r="W92" s="9">
        <v>0.13150999999999999</v>
      </c>
      <c r="X92" s="9">
        <v>9.2899999999999996E-3</v>
      </c>
      <c r="Y92" s="9">
        <v>4.1410000000000002E-2</v>
      </c>
      <c r="Z92" s="9">
        <v>2.0899999999999998E-2</v>
      </c>
      <c r="AA92" s="9">
        <v>7.417E-2</v>
      </c>
      <c r="AB92" s="9">
        <v>3.2050000000000002E-2</v>
      </c>
      <c r="AC92" s="9">
        <v>3.5249999999999997E-2</v>
      </c>
      <c r="AD92" s="9">
        <v>4.1160000000000002E-2</v>
      </c>
      <c r="AE92" s="9">
        <v>1.14842</v>
      </c>
      <c r="AF92" s="20">
        <f t="shared" si="4"/>
        <v>0.19774</v>
      </c>
      <c r="AG92" s="20">
        <f t="shared" si="5"/>
        <v>2.00203</v>
      </c>
      <c r="AH92" s="20">
        <f t="shared" si="6"/>
        <v>0.71664000000000005</v>
      </c>
      <c r="AI92" s="20">
        <f t="shared" si="7"/>
        <v>0.16314000000000001</v>
      </c>
    </row>
    <row r="93" spans="1:35" x14ac:dyDescent="0.15">
      <c r="A93" s="9" t="s">
        <v>202</v>
      </c>
      <c r="B93" s="16">
        <v>2.7908499999999998</v>
      </c>
      <c r="C93" s="16">
        <v>4.0891200000000003</v>
      </c>
      <c r="D93" s="25">
        <v>7.7902899999999997</v>
      </c>
      <c r="E93" s="16">
        <v>6.9274399999999998</v>
      </c>
      <c r="F93" s="9">
        <v>1.3010000000000001E-2</v>
      </c>
      <c r="G93" s="25">
        <v>3.3287900000000001</v>
      </c>
      <c r="H93" s="16">
        <v>4.2061599999999997</v>
      </c>
      <c r="I93" s="9">
        <v>1.6E-2</v>
      </c>
      <c r="J93" s="16">
        <v>0.21181</v>
      </c>
      <c r="K93" s="9">
        <v>0.18225</v>
      </c>
      <c r="L93" s="9">
        <v>5.6840000000000002E-2</v>
      </c>
      <c r="M93" s="9">
        <v>0.16466</v>
      </c>
      <c r="N93" s="9">
        <v>0.34440999999999999</v>
      </c>
      <c r="O93" s="9">
        <v>4.36E-2</v>
      </c>
      <c r="P93" s="9">
        <v>0.12692000000000001</v>
      </c>
      <c r="Q93" s="9">
        <v>0.10568</v>
      </c>
      <c r="R93" s="9">
        <v>7.9200000000000007E-2</v>
      </c>
      <c r="S93" s="9">
        <v>2.2929999999999999E-2</v>
      </c>
      <c r="T93" s="9">
        <v>6.6269999999999996E-2</v>
      </c>
      <c r="U93" s="9">
        <v>1.951E-2</v>
      </c>
      <c r="V93" s="9">
        <v>0.12452000000000001</v>
      </c>
      <c r="W93" s="9">
        <v>9.3210000000000001E-2</v>
      </c>
      <c r="X93" s="9">
        <v>1.1379999999999999E-2</v>
      </c>
      <c r="Y93" s="9">
        <v>2.7109999999999999E-2</v>
      </c>
      <c r="Z93" s="9">
        <v>1.538E-2</v>
      </c>
      <c r="AA93" s="9">
        <v>5.8930000000000003E-2</v>
      </c>
      <c r="AB93" s="9">
        <v>3.2669999999999998E-2</v>
      </c>
      <c r="AC93" s="9">
        <v>3.712E-2</v>
      </c>
      <c r="AD93" s="9">
        <v>2.5569999999999999E-2</v>
      </c>
      <c r="AE93" s="9">
        <v>0.57523000000000002</v>
      </c>
      <c r="AF93" s="20">
        <f t="shared" si="4"/>
        <v>6.9849999999999995E-2</v>
      </c>
      <c r="AG93" s="20">
        <f t="shared" si="5"/>
        <v>0.78652</v>
      </c>
      <c r="AH93" s="20">
        <f t="shared" si="6"/>
        <v>0.36299999999999999</v>
      </c>
      <c r="AI93" s="20">
        <f t="shared" si="7"/>
        <v>0.13231000000000001</v>
      </c>
    </row>
    <row r="94" spans="1:35" x14ac:dyDescent="0.15">
      <c r="A94" s="9" t="s">
        <v>203</v>
      </c>
      <c r="B94" s="16">
        <v>2.44109</v>
      </c>
      <c r="C94" s="16">
        <v>2.3704499999999999</v>
      </c>
      <c r="D94" s="25">
        <v>8.2067700000000006</v>
      </c>
      <c r="E94" s="16">
        <v>7.6113499999999998</v>
      </c>
      <c r="F94" s="9">
        <v>2.0539999999999999E-2</v>
      </c>
      <c r="G94" s="25">
        <v>4.0745399999999998</v>
      </c>
      <c r="H94" s="16">
        <v>4.8289499999999999</v>
      </c>
      <c r="I94" s="9">
        <v>1.435E-2</v>
      </c>
      <c r="J94" s="16">
        <v>9.0120000000000006E-2</v>
      </c>
      <c r="K94" s="9">
        <v>9.4210000000000002E-2</v>
      </c>
      <c r="L94" s="9">
        <v>6.3490000000000005E-2</v>
      </c>
      <c r="M94" s="9">
        <v>7.714E-2</v>
      </c>
      <c r="N94" s="9">
        <v>0.14102999999999999</v>
      </c>
      <c r="O94" s="9">
        <v>4.1209999999999997E-2</v>
      </c>
      <c r="P94" s="9">
        <v>6.6400000000000001E-2</v>
      </c>
      <c r="Q94" s="9">
        <v>8.1769999999999995E-2</v>
      </c>
      <c r="R94" s="9">
        <v>6.0109999999999997E-2</v>
      </c>
      <c r="S94" s="9">
        <v>9.7099999999999999E-3</v>
      </c>
      <c r="T94" s="9">
        <v>4.0640000000000003E-2</v>
      </c>
      <c r="U94" s="9">
        <v>1.0290000000000001E-2</v>
      </c>
      <c r="V94" s="9">
        <v>9.3399999999999997E-2</v>
      </c>
      <c r="W94" s="9">
        <v>8.5080000000000003E-2</v>
      </c>
      <c r="X94" s="9">
        <v>7.6600000000000001E-3</v>
      </c>
      <c r="Y94" s="9">
        <v>2.274E-2</v>
      </c>
      <c r="Z94" s="9">
        <v>1.6379999999999999E-2</v>
      </c>
      <c r="AA94" s="9">
        <v>5.2440000000000001E-2</v>
      </c>
      <c r="AB94" s="9">
        <v>2.793E-2</v>
      </c>
      <c r="AC94" s="9">
        <v>4.3189999999999999E-2</v>
      </c>
      <c r="AD94" s="9">
        <v>3.2489999999999998E-2</v>
      </c>
      <c r="AE94" s="9">
        <v>1.0858699999999999</v>
      </c>
      <c r="AF94" s="20">
        <f t="shared" si="4"/>
        <v>8.4030000000000007E-2</v>
      </c>
      <c r="AG94" s="20">
        <f t="shared" si="5"/>
        <v>0.38683999999999996</v>
      </c>
      <c r="AH94" s="20">
        <f t="shared" si="6"/>
        <v>0.26673000000000002</v>
      </c>
      <c r="AI94" s="20">
        <f t="shared" si="7"/>
        <v>0.10951</v>
      </c>
    </row>
    <row r="95" spans="1:35" x14ac:dyDescent="0.15">
      <c r="A95" s="9" t="s">
        <v>204</v>
      </c>
      <c r="B95" s="16">
        <v>21.794499999999999</v>
      </c>
      <c r="C95" s="16">
        <v>13.91943</v>
      </c>
      <c r="D95" s="25">
        <v>10.52183</v>
      </c>
      <c r="E95" s="16">
        <v>7.8662200000000002</v>
      </c>
      <c r="F95" s="9">
        <v>0.19305</v>
      </c>
      <c r="G95" s="25">
        <v>5.1574099999999996</v>
      </c>
      <c r="H95" s="16">
        <v>6.1482999999999999</v>
      </c>
      <c r="I95" s="9">
        <v>7.7240000000000003E-2</v>
      </c>
      <c r="J95" s="16">
        <v>1.3094699999999999</v>
      </c>
      <c r="K95" s="9">
        <v>0.83708000000000005</v>
      </c>
      <c r="L95" s="9">
        <v>0.30377999999999999</v>
      </c>
      <c r="M95" s="9">
        <v>1.3866000000000001</v>
      </c>
      <c r="N95" s="9">
        <v>4.0385900000000001</v>
      </c>
      <c r="O95" s="9">
        <v>8.8059999999999999E-2</v>
      </c>
      <c r="P95" s="9">
        <v>0.66649000000000003</v>
      </c>
      <c r="Q95" s="9">
        <v>0.40650999999999998</v>
      </c>
      <c r="R95" s="9">
        <v>0.39004</v>
      </c>
      <c r="S95" s="9">
        <v>7.9680000000000001E-2</v>
      </c>
      <c r="T95" s="9">
        <v>0.26374999999999998</v>
      </c>
      <c r="U95" s="9">
        <v>8.9469999999999994E-2</v>
      </c>
      <c r="V95" s="9">
        <v>0.34034999999999999</v>
      </c>
      <c r="W95" s="9">
        <v>0.26623000000000002</v>
      </c>
      <c r="X95" s="9">
        <v>4.3569999999999998E-2</v>
      </c>
      <c r="Y95" s="9">
        <v>8.6629999999999999E-2</v>
      </c>
      <c r="Z95" s="9">
        <v>5.1839999999999997E-2</v>
      </c>
      <c r="AA95" s="9">
        <v>0.21515999999999999</v>
      </c>
      <c r="AB95" s="9">
        <v>0.10100000000000001</v>
      </c>
      <c r="AC95" s="9">
        <v>0.12806999999999999</v>
      </c>
      <c r="AD95" s="9">
        <v>0.11055</v>
      </c>
      <c r="AE95" s="9">
        <v>2.6059899999999998</v>
      </c>
      <c r="AF95" s="20">
        <f t="shared" si="4"/>
        <v>0.49682999999999999</v>
      </c>
      <c r="AG95" s="20">
        <f t="shared" si="5"/>
        <v>6.7295500000000006</v>
      </c>
      <c r="AH95" s="20">
        <f t="shared" si="6"/>
        <v>1.1783499999999998</v>
      </c>
      <c r="AI95" s="20">
        <f t="shared" si="7"/>
        <v>0.48666999999999994</v>
      </c>
    </row>
    <row r="96" spans="1:35" x14ac:dyDescent="0.15">
      <c r="A96" s="9" t="s">
        <v>205</v>
      </c>
      <c r="B96" s="16">
        <v>13.10726</v>
      </c>
      <c r="C96" s="16">
        <v>9.0580099999999995</v>
      </c>
      <c r="D96" s="25">
        <v>10.826219999999999</v>
      </c>
      <c r="E96" s="16">
        <v>9.6860499999999998</v>
      </c>
      <c r="F96" s="9">
        <v>0.10177</v>
      </c>
      <c r="G96" s="25">
        <v>4.5771199999999999</v>
      </c>
      <c r="H96" s="16">
        <v>6.09396</v>
      </c>
      <c r="I96" s="9">
        <v>9.0069999999999997E-2</v>
      </c>
      <c r="J96" s="16">
        <v>0.78749000000000002</v>
      </c>
      <c r="K96" s="9">
        <v>0.29563</v>
      </c>
      <c r="L96" s="9">
        <v>0.21310000000000001</v>
      </c>
      <c r="M96" s="9">
        <v>0.60282999999999998</v>
      </c>
      <c r="N96" s="9">
        <v>1.64937</v>
      </c>
      <c r="O96" s="9">
        <v>7.8649999999999998E-2</v>
      </c>
      <c r="P96" s="9">
        <v>0.28947000000000001</v>
      </c>
      <c r="Q96" s="9">
        <v>0.50246999999999997</v>
      </c>
      <c r="R96" s="9">
        <v>0.16769000000000001</v>
      </c>
      <c r="S96" s="9">
        <v>4.8869999999999997E-2</v>
      </c>
      <c r="T96" s="9">
        <v>0.21271000000000001</v>
      </c>
      <c r="U96" s="9">
        <v>5.7829999999999999E-2</v>
      </c>
      <c r="V96" s="9">
        <v>0.22214999999999999</v>
      </c>
      <c r="W96" s="9">
        <v>0.16145000000000001</v>
      </c>
      <c r="X96" s="9">
        <v>2.5020000000000001E-2</v>
      </c>
      <c r="Y96" s="9">
        <v>5.1900000000000002E-2</v>
      </c>
      <c r="Z96" s="9">
        <v>3.9989999999999998E-2</v>
      </c>
      <c r="AA96" s="9">
        <v>0.15651999999999999</v>
      </c>
      <c r="AB96" s="9">
        <v>6.1580000000000003E-2</v>
      </c>
      <c r="AC96" s="9">
        <v>8.6269999999999999E-2</v>
      </c>
      <c r="AD96" s="9">
        <v>8.3089999999999997E-2</v>
      </c>
      <c r="AE96" s="9">
        <v>2.0914000000000001</v>
      </c>
      <c r="AF96" s="20">
        <f t="shared" si="4"/>
        <v>0.31486999999999998</v>
      </c>
      <c r="AG96" s="20">
        <f t="shared" si="5"/>
        <v>2.80559</v>
      </c>
      <c r="AH96" s="20">
        <f t="shared" si="6"/>
        <v>1.0648500000000001</v>
      </c>
      <c r="AI96" s="20">
        <f t="shared" si="7"/>
        <v>0.33126</v>
      </c>
    </row>
    <row r="97" spans="1:35" x14ac:dyDescent="0.15">
      <c r="A97" s="9" t="s">
        <v>206</v>
      </c>
      <c r="B97" s="16">
        <v>9.4089799999999997</v>
      </c>
      <c r="C97" s="16">
        <v>13.65175</v>
      </c>
      <c r="D97" s="25">
        <v>10.67488</v>
      </c>
      <c r="E97" s="16">
        <v>10.10568</v>
      </c>
      <c r="F97" s="9">
        <v>2.1229999999999999E-2</v>
      </c>
      <c r="G97" s="25">
        <v>3.8882500000000002</v>
      </c>
      <c r="H97" s="16">
        <v>5.1328800000000001</v>
      </c>
      <c r="I97" s="9">
        <v>3.5619999999999999E-2</v>
      </c>
      <c r="J97" s="16">
        <v>0.58470999999999995</v>
      </c>
      <c r="K97" s="9">
        <v>0.41387000000000002</v>
      </c>
      <c r="L97" s="9">
        <v>0.17582999999999999</v>
      </c>
      <c r="M97" s="9">
        <v>0.83306000000000002</v>
      </c>
      <c r="N97" s="9">
        <v>3.8272200000000001</v>
      </c>
      <c r="O97" s="9">
        <v>6.5750000000000003E-2</v>
      </c>
      <c r="P97" s="9">
        <v>0.53127999999999997</v>
      </c>
      <c r="Q97" s="9">
        <v>9.0609999999999996E-2</v>
      </c>
      <c r="R97" s="9">
        <v>0.10287</v>
      </c>
      <c r="S97" s="9">
        <v>2.2710000000000001E-2</v>
      </c>
      <c r="T97" s="9">
        <v>7.5819999999999999E-2</v>
      </c>
      <c r="U97" s="9">
        <v>2.2890000000000001E-2</v>
      </c>
      <c r="V97" s="9">
        <v>0.14842</v>
      </c>
      <c r="W97" s="9">
        <v>0.10204000000000001</v>
      </c>
      <c r="X97" s="9">
        <v>1.392E-2</v>
      </c>
      <c r="Y97" s="9">
        <v>3.4470000000000001E-2</v>
      </c>
      <c r="Z97" s="9">
        <v>2.8899999999999999E-2</v>
      </c>
      <c r="AA97" s="9">
        <v>0.13658000000000001</v>
      </c>
      <c r="AB97" s="9">
        <v>4.3529999999999999E-2</v>
      </c>
      <c r="AC97" s="9">
        <v>5.5910000000000001E-2</v>
      </c>
      <c r="AD97" s="9">
        <v>4.7669999999999997E-2</v>
      </c>
      <c r="AE97" s="9">
        <v>1.23323</v>
      </c>
      <c r="AF97" s="20">
        <f t="shared" si="4"/>
        <v>0.19705999999999999</v>
      </c>
      <c r="AG97" s="20">
        <f t="shared" si="5"/>
        <v>5.2126400000000004</v>
      </c>
      <c r="AH97" s="20">
        <f t="shared" si="6"/>
        <v>0.40331</v>
      </c>
      <c r="AI97" s="20">
        <f t="shared" si="7"/>
        <v>0.23676000000000003</v>
      </c>
    </row>
    <row r="98" spans="1:35" x14ac:dyDescent="0.15">
      <c r="A98" s="9" t="s">
        <v>207</v>
      </c>
      <c r="B98" s="16">
        <v>2.7974899999999998</v>
      </c>
      <c r="C98" s="16">
        <v>3.4470100000000001</v>
      </c>
      <c r="D98" s="25">
        <v>9.32437</v>
      </c>
      <c r="E98" s="16">
        <v>9.4021399999999993</v>
      </c>
      <c r="F98" s="9">
        <v>1.397E-2</v>
      </c>
      <c r="G98" s="25">
        <v>3.97641</v>
      </c>
      <c r="H98" s="16">
        <v>5.1855900000000004</v>
      </c>
      <c r="I98" s="9">
        <v>2.5680000000000001E-2</v>
      </c>
      <c r="J98" s="16">
        <v>0.19361999999999999</v>
      </c>
      <c r="K98" s="9">
        <v>0.184</v>
      </c>
      <c r="L98" s="9">
        <v>0.13386999999999999</v>
      </c>
      <c r="M98" s="9">
        <v>0.21309</v>
      </c>
      <c r="N98" s="9">
        <v>0.60106000000000004</v>
      </c>
      <c r="O98" s="9">
        <v>2.9680000000000002E-2</v>
      </c>
      <c r="P98" s="9">
        <v>0.16732</v>
      </c>
      <c r="Q98" s="9">
        <v>8.8480000000000003E-2</v>
      </c>
      <c r="R98" s="9">
        <v>7.1309999999999998E-2</v>
      </c>
      <c r="S98" s="9">
        <v>1.315E-2</v>
      </c>
      <c r="T98" s="9">
        <v>4.9910000000000003E-2</v>
      </c>
      <c r="U98" s="9">
        <v>1.8519999999999998E-2</v>
      </c>
      <c r="V98" s="9">
        <v>0.10093000000000001</v>
      </c>
      <c r="W98" s="9">
        <v>7.9350000000000004E-2</v>
      </c>
      <c r="X98" s="9">
        <v>1.1010000000000001E-2</v>
      </c>
      <c r="Y98" s="9">
        <v>2.4580000000000001E-2</v>
      </c>
      <c r="Z98" s="9">
        <v>1.8950000000000002E-2</v>
      </c>
      <c r="AA98" s="9">
        <v>0.10542</v>
      </c>
      <c r="AB98" s="9">
        <v>4.446E-2</v>
      </c>
      <c r="AC98" s="9">
        <v>4.9759999999999999E-2</v>
      </c>
      <c r="AD98" s="9">
        <v>4.1520000000000001E-2</v>
      </c>
      <c r="AE98" s="9">
        <v>1.00082</v>
      </c>
      <c r="AF98" s="20">
        <f t="shared" si="4"/>
        <v>0.14784</v>
      </c>
      <c r="AG98" s="20">
        <f t="shared" si="5"/>
        <v>1.09514</v>
      </c>
      <c r="AH98" s="20">
        <f t="shared" si="6"/>
        <v>0.28215000000000001</v>
      </c>
      <c r="AI98" s="20">
        <f t="shared" si="7"/>
        <v>0.17848000000000003</v>
      </c>
    </row>
    <row r="99" spans="1:35" x14ac:dyDescent="0.15">
      <c r="A99" s="9" t="s">
        <v>208</v>
      </c>
      <c r="B99" s="16">
        <v>2.1843599999999999</v>
      </c>
      <c r="C99" s="16">
        <v>2.8910900000000002</v>
      </c>
      <c r="D99" s="25">
        <v>13.092639999999999</v>
      </c>
      <c r="E99" s="16">
        <v>12.316789999999999</v>
      </c>
      <c r="F99" s="9">
        <v>1.6800000000000001E-3</v>
      </c>
      <c r="G99" s="25">
        <v>6.6531599999999997</v>
      </c>
      <c r="H99" s="16">
        <v>7.6841200000000001</v>
      </c>
      <c r="I99" s="9">
        <v>1.043E-2</v>
      </c>
      <c r="J99" s="16">
        <v>9.3579999999999997E-2</v>
      </c>
      <c r="K99" s="9">
        <v>0.11033999999999999</v>
      </c>
      <c r="L99" s="9">
        <v>6.1460000000000001E-2</v>
      </c>
      <c r="M99" s="9">
        <v>8.7669999999999998E-2</v>
      </c>
      <c r="N99" s="9">
        <v>0.20921000000000001</v>
      </c>
      <c r="O99" s="9">
        <v>3.1519999999999999E-2</v>
      </c>
      <c r="P99" s="9">
        <v>0.10057000000000001</v>
      </c>
      <c r="Q99" s="9">
        <v>7.2910000000000003E-2</v>
      </c>
      <c r="R99" s="9">
        <v>8.4080000000000002E-2</v>
      </c>
      <c r="S99" s="9">
        <v>1.1860000000000001E-2</v>
      </c>
      <c r="T99" s="9">
        <v>3.9350000000000003E-2</v>
      </c>
      <c r="U99" s="9">
        <v>1.482E-2</v>
      </c>
      <c r="V99" s="9">
        <v>0.12497999999999999</v>
      </c>
      <c r="W99" s="9">
        <v>0.10902000000000001</v>
      </c>
      <c r="X99" s="9">
        <v>1.1259999999999999E-2</v>
      </c>
      <c r="Y99" s="9">
        <v>2.6769999999999999E-2</v>
      </c>
      <c r="Z99" s="9">
        <v>1.6379999999999999E-2</v>
      </c>
      <c r="AA99" s="9">
        <v>0.1045</v>
      </c>
      <c r="AB99" s="9">
        <v>4.1860000000000001E-2</v>
      </c>
      <c r="AC99" s="9">
        <v>5.4339999999999999E-2</v>
      </c>
      <c r="AD99" s="9">
        <v>3.7929999999999998E-2</v>
      </c>
      <c r="AE99" s="9">
        <v>0.99651999999999996</v>
      </c>
      <c r="AF99" s="20">
        <f t="shared" si="4"/>
        <v>6.3140000000000002E-2</v>
      </c>
      <c r="AG99" s="20">
        <f t="shared" si="5"/>
        <v>0.50173000000000001</v>
      </c>
      <c r="AH99" s="20">
        <f t="shared" si="6"/>
        <v>0.28061999999999998</v>
      </c>
      <c r="AI99" s="20">
        <f t="shared" si="7"/>
        <v>0.17373</v>
      </c>
    </row>
    <row r="100" spans="1:35" x14ac:dyDescent="0.15">
      <c r="A100" s="9" t="s">
        <v>209</v>
      </c>
      <c r="B100" s="16">
        <v>5.9013400000000003</v>
      </c>
      <c r="C100" s="16">
        <v>5.8728499999999997</v>
      </c>
      <c r="D100" s="25">
        <v>7.3046699999999998</v>
      </c>
      <c r="E100" s="16">
        <v>6.2991700000000002</v>
      </c>
      <c r="F100" s="9">
        <v>4.9899999999999996E-3</v>
      </c>
      <c r="G100" s="25">
        <v>2.9329299999999998</v>
      </c>
      <c r="H100" s="16">
        <v>3.88551</v>
      </c>
      <c r="I100" s="9">
        <v>3.3919999999999999E-2</v>
      </c>
      <c r="J100" s="16">
        <v>0.57733999999999996</v>
      </c>
      <c r="K100" s="9">
        <v>0.35270000000000001</v>
      </c>
      <c r="L100" s="9">
        <v>0.14710999999999999</v>
      </c>
      <c r="M100" s="9">
        <v>0.27950999999999998</v>
      </c>
      <c r="N100" s="9">
        <v>0.59123999999999999</v>
      </c>
      <c r="O100" s="9">
        <v>0.15920999999999999</v>
      </c>
      <c r="P100" s="9">
        <v>0.19578000000000001</v>
      </c>
      <c r="Q100" s="9">
        <v>0.31464999999999999</v>
      </c>
      <c r="R100" s="9">
        <v>0.13219</v>
      </c>
      <c r="S100" s="9">
        <v>4.3310000000000001E-2</v>
      </c>
      <c r="T100" s="9">
        <v>0.14065</v>
      </c>
      <c r="U100" s="9">
        <v>3.7440000000000001E-2</v>
      </c>
      <c r="V100" s="9">
        <v>0.23380000000000001</v>
      </c>
      <c r="W100" s="9">
        <v>0.13195999999999999</v>
      </c>
      <c r="X100" s="9">
        <v>1.9730000000000001E-2</v>
      </c>
      <c r="Y100" s="9">
        <v>5.2429999999999997E-2</v>
      </c>
      <c r="Z100" s="9">
        <v>3.0349999999999999E-2</v>
      </c>
      <c r="AA100" s="9">
        <v>0.13114000000000001</v>
      </c>
      <c r="AB100" s="9">
        <v>9.1120000000000007E-2</v>
      </c>
      <c r="AC100" s="9">
        <v>7.5800000000000006E-2</v>
      </c>
      <c r="AD100" s="9">
        <v>0.11166</v>
      </c>
      <c r="AE100" s="9">
        <v>3.7942100000000001</v>
      </c>
      <c r="AF100" s="20">
        <f t="shared" si="4"/>
        <v>0.15209999999999999</v>
      </c>
      <c r="AG100" s="20">
        <f t="shared" si="5"/>
        <v>1.3895599999999999</v>
      </c>
      <c r="AH100" s="20">
        <f t="shared" si="6"/>
        <v>0.89161999999999986</v>
      </c>
      <c r="AI100" s="20">
        <f t="shared" si="7"/>
        <v>0.27109</v>
      </c>
    </row>
    <row r="101" spans="1:35" x14ac:dyDescent="0.15">
      <c r="A101" s="9" t="s">
        <v>210</v>
      </c>
      <c r="B101" s="16">
        <v>4.5397600000000002</v>
      </c>
      <c r="C101" s="16">
        <v>5.5371199999999998</v>
      </c>
      <c r="D101" s="25">
        <v>10.284990000000001</v>
      </c>
      <c r="E101" s="16">
        <v>8.56508</v>
      </c>
      <c r="F101" s="9">
        <v>2.4400000000000002E-2</v>
      </c>
      <c r="G101" s="25">
        <v>5.4272900000000002</v>
      </c>
      <c r="H101" s="16">
        <v>6.2931600000000003</v>
      </c>
      <c r="I101" s="9">
        <v>3.5290000000000002E-2</v>
      </c>
      <c r="J101" s="16">
        <v>0.36480000000000001</v>
      </c>
      <c r="K101" s="9">
        <v>0.30331999999999998</v>
      </c>
      <c r="L101" s="9">
        <v>0.14080000000000001</v>
      </c>
      <c r="M101" s="9">
        <v>0.23779</v>
      </c>
      <c r="N101" s="9">
        <v>0.48614000000000002</v>
      </c>
      <c r="O101" s="9">
        <v>4.6679999999999999E-2</v>
      </c>
      <c r="P101" s="9">
        <v>0.21556</v>
      </c>
      <c r="Q101" s="9">
        <v>0.27711999999999998</v>
      </c>
      <c r="R101" s="9">
        <v>0.14741000000000001</v>
      </c>
      <c r="S101" s="9">
        <v>4.4310000000000002E-2</v>
      </c>
      <c r="T101" s="9">
        <v>0.14022000000000001</v>
      </c>
      <c r="U101" s="9">
        <v>2.887E-2</v>
      </c>
      <c r="V101" s="9">
        <v>0.19966</v>
      </c>
      <c r="W101" s="9">
        <v>0.13025</v>
      </c>
      <c r="X101" s="9">
        <v>1.644E-2</v>
      </c>
      <c r="Y101" s="9">
        <v>3.9649999999999998E-2</v>
      </c>
      <c r="Z101" s="9">
        <v>3.3770000000000001E-2</v>
      </c>
      <c r="AA101" s="9">
        <v>0.10251</v>
      </c>
      <c r="AB101" s="9">
        <v>6.8779999999999994E-2</v>
      </c>
      <c r="AC101" s="9">
        <v>4.8919999999999998E-2</v>
      </c>
      <c r="AD101" s="9">
        <v>5.7779999999999998E-2</v>
      </c>
      <c r="AE101" s="9">
        <v>1.61069</v>
      </c>
      <c r="AF101" s="20">
        <f t="shared" si="4"/>
        <v>0.16520000000000001</v>
      </c>
      <c r="AG101" s="20">
        <f t="shared" si="5"/>
        <v>1.2099500000000001</v>
      </c>
      <c r="AH101" s="20">
        <f t="shared" si="6"/>
        <v>0.7079899999999999</v>
      </c>
      <c r="AI101" s="20">
        <f t="shared" si="7"/>
        <v>0.22123999999999999</v>
      </c>
    </row>
    <row r="102" spans="1:35" x14ac:dyDescent="0.15">
      <c r="A102" s="9" t="s">
        <v>211</v>
      </c>
      <c r="B102" s="16">
        <v>4.7031700000000001</v>
      </c>
      <c r="C102" s="16">
        <v>6.35975</v>
      </c>
      <c r="D102" s="25">
        <v>13.56443</v>
      </c>
      <c r="E102" s="16">
        <v>13.221360000000001</v>
      </c>
      <c r="F102" s="9">
        <v>4.1059999999999999E-2</v>
      </c>
      <c r="G102" s="25">
        <v>5.2674200000000004</v>
      </c>
      <c r="H102" s="16">
        <v>7.0440199999999997</v>
      </c>
      <c r="I102" s="9">
        <v>2.954E-2</v>
      </c>
      <c r="J102" s="16">
        <v>0.50414000000000003</v>
      </c>
      <c r="K102" s="9">
        <v>0.40555999999999998</v>
      </c>
      <c r="L102" s="9">
        <v>0.11735</v>
      </c>
      <c r="M102" s="9">
        <v>0.31731999999999999</v>
      </c>
      <c r="N102" s="9">
        <v>0.78380000000000005</v>
      </c>
      <c r="O102" s="9">
        <v>9.9360000000000004E-2</v>
      </c>
      <c r="P102" s="9">
        <v>0.30057</v>
      </c>
      <c r="Q102" s="9">
        <v>0.30629000000000001</v>
      </c>
      <c r="R102" s="9">
        <v>0.18124999999999999</v>
      </c>
      <c r="S102" s="9">
        <v>5.4519999999999999E-2</v>
      </c>
      <c r="T102" s="9">
        <v>0.16092999999999999</v>
      </c>
      <c r="U102" s="9">
        <v>3.2239999999999998E-2</v>
      </c>
      <c r="V102" s="9">
        <v>0.19707</v>
      </c>
      <c r="W102" s="9">
        <v>0.13580999999999999</v>
      </c>
      <c r="X102" s="9">
        <v>1.9650000000000001E-2</v>
      </c>
      <c r="Y102" s="9">
        <v>4.3729999999999998E-2</v>
      </c>
      <c r="Z102" s="9">
        <v>2.469E-2</v>
      </c>
      <c r="AA102" s="9">
        <v>0.10700999999999999</v>
      </c>
      <c r="AB102" s="9">
        <v>6.8809999999999996E-2</v>
      </c>
      <c r="AC102" s="9">
        <v>4.3740000000000001E-2</v>
      </c>
      <c r="AD102" s="9">
        <v>3.4909999999999997E-2</v>
      </c>
      <c r="AE102" s="9">
        <v>0.90442999999999996</v>
      </c>
      <c r="AF102" s="20">
        <f t="shared" si="4"/>
        <v>0.15841</v>
      </c>
      <c r="AG102" s="20">
        <f t="shared" si="5"/>
        <v>1.7174700000000001</v>
      </c>
      <c r="AH102" s="20">
        <f t="shared" si="6"/>
        <v>0.81816999999999995</v>
      </c>
      <c r="AI102" s="20">
        <f t="shared" si="7"/>
        <v>0.22731999999999999</v>
      </c>
    </row>
    <row r="103" spans="1:35" x14ac:dyDescent="0.15">
      <c r="A103" s="9" t="s">
        <v>212</v>
      </c>
      <c r="B103" s="16">
        <v>5.0300399999999996</v>
      </c>
      <c r="C103" s="16">
        <v>5.9301399999999997</v>
      </c>
      <c r="D103" s="25">
        <v>8.4519300000000008</v>
      </c>
      <c r="E103" s="16">
        <v>7.8087099999999996</v>
      </c>
      <c r="F103" s="9">
        <v>3.4389999999999997E-2</v>
      </c>
      <c r="G103" s="25">
        <v>3.1625000000000001</v>
      </c>
      <c r="H103" s="16">
        <v>4.391</v>
      </c>
      <c r="I103" s="9">
        <v>3.7310000000000003E-2</v>
      </c>
      <c r="J103" s="16">
        <v>0.43021999999999999</v>
      </c>
      <c r="K103" s="9">
        <v>0.37384000000000001</v>
      </c>
      <c r="L103" s="9">
        <v>0.14438999999999999</v>
      </c>
      <c r="M103" s="9">
        <v>0.36159999999999998</v>
      </c>
      <c r="N103" s="9">
        <v>1.05419</v>
      </c>
      <c r="O103" s="9">
        <v>9.4070000000000001E-2</v>
      </c>
      <c r="P103" s="9">
        <v>0.27521000000000001</v>
      </c>
      <c r="Q103" s="9">
        <v>0.26384999999999997</v>
      </c>
      <c r="R103" s="9">
        <v>0.13438</v>
      </c>
      <c r="S103" s="9">
        <v>4.1509999999999998E-2</v>
      </c>
      <c r="T103" s="9">
        <v>0.1244</v>
      </c>
      <c r="U103" s="9">
        <v>3.236E-2</v>
      </c>
      <c r="V103" s="9">
        <v>0.20746000000000001</v>
      </c>
      <c r="W103" s="9">
        <v>0.10016</v>
      </c>
      <c r="X103" s="9">
        <v>1.5879999999999998E-2</v>
      </c>
      <c r="Y103" s="9">
        <v>4.0869999999999997E-2</v>
      </c>
      <c r="Z103" s="9">
        <v>2.579E-2</v>
      </c>
      <c r="AA103" s="9">
        <v>8.0949999999999994E-2</v>
      </c>
      <c r="AB103" s="9">
        <v>5.271E-2</v>
      </c>
      <c r="AC103" s="9">
        <v>3.7940000000000002E-2</v>
      </c>
      <c r="AD103" s="9">
        <v>3.4669999999999999E-2</v>
      </c>
      <c r="AE103" s="9">
        <v>0.65234000000000003</v>
      </c>
      <c r="AF103" s="20">
        <f t="shared" si="4"/>
        <v>0.17877999999999999</v>
      </c>
      <c r="AG103" s="20">
        <f t="shared" si="5"/>
        <v>1.96132</v>
      </c>
      <c r="AH103" s="20">
        <f t="shared" si="6"/>
        <v>0.73128999999999988</v>
      </c>
      <c r="AI103" s="20">
        <f t="shared" si="7"/>
        <v>0.19585</v>
      </c>
    </row>
    <row r="104" spans="1:35" x14ac:dyDescent="0.15">
      <c r="A104" s="9" t="s">
        <v>213</v>
      </c>
      <c r="B104" s="16">
        <v>5.1938399999999998</v>
      </c>
      <c r="C104" s="16">
        <v>6.1881899999999996</v>
      </c>
      <c r="D104" s="25">
        <v>13.99751</v>
      </c>
      <c r="E104" s="16">
        <v>11.95856</v>
      </c>
      <c r="F104" s="9">
        <v>1.5570000000000001E-2</v>
      </c>
      <c r="G104" s="25">
        <v>6.4246100000000004</v>
      </c>
      <c r="H104" s="16">
        <v>7.5923800000000004</v>
      </c>
      <c r="I104" s="9">
        <v>3.9510000000000003E-2</v>
      </c>
      <c r="J104" s="16">
        <v>0.40016000000000002</v>
      </c>
      <c r="K104" s="9">
        <v>0.23769000000000001</v>
      </c>
      <c r="L104" s="9">
        <v>0.15071000000000001</v>
      </c>
      <c r="M104" s="9">
        <v>0.44333</v>
      </c>
      <c r="N104" s="9">
        <v>1.43153</v>
      </c>
      <c r="O104" s="9">
        <v>0.10283</v>
      </c>
      <c r="P104" s="9">
        <v>0.30073</v>
      </c>
      <c r="Q104" s="9">
        <v>0.28160000000000002</v>
      </c>
      <c r="R104" s="9">
        <v>0.15021999999999999</v>
      </c>
      <c r="S104" s="9">
        <v>2.3820000000000001E-2</v>
      </c>
      <c r="T104" s="9">
        <v>0.13320000000000001</v>
      </c>
      <c r="U104" s="9">
        <v>3.0280000000000001E-2</v>
      </c>
      <c r="V104" s="9">
        <v>0.23239000000000001</v>
      </c>
      <c r="W104" s="9">
        <v>0.14166999999999999</v>
      </c>
      <c r="X104" s="9">
        <v>1.5630000000000002E-2</v>
      </c>
      <c r="Y104" s="9">
        <v>4.913E-2</v>
      </c>
      <c r="Z104" s="9">
        <v>2.5569999999999999E-2</v>
      </c>
      <c r="AA104" s="9">
        <v>0.10951</v>
      </c>
      <c r="AB104" s="9">
        <v>5.9880000000000003E-2</v>
      </c>
      <c r="AC104" s="9">
        <v>6.2399999999999997E-2</v>
      </c>
      <c r="AD104" s="9">
        <v>4.5499999999999999E-2</v>
      </c>
      <c r="AE104" s="9">
        <v>1.54853</v>
      </c>
      <c r="AF104" s="20">
        <f t="shared" si="4"/>
        <v>0.16628000000000001</v>
      </c>
      <c r="AG104" s="20">
        <f t="shared" si="5"/>
        <v>2.3022800000000001</v>
      </c>
      <c r="AH104" s="20">
        <f t="shared" si="6"/>
        <v>0.77384000000000008</v>
      </c>
      <c r="AI104" s="20">
        <f t="shared" si="7"/>
        <v>0.23011999999999999</v>
      </c>
    </row>
    <row r="105" spans="1:35" x14ac:dyDescent="0.15">
      <c r="A105" s="9" t="s">
        <v>214</v>
      </c>
      <c r="B105" s="16">
        <v>7.2293000000000003</v>
      </c>
      <c r="C105" s="16">
        <v>10.765879999999999</v>
      </c>
      <c r="D105" s="25">
        <v>4.7098199999999997</v>
      </c>
      <c r="E105" s="16">
        <v>15.94539</v>
      </c>
      <c r="F105" s="9">
        <v>0.29615999999999998</v>
      </c>
      <c r="G105" s="25">
        <v>5.3961100000000002</v>
      </c>
      <c r="H105" s="16">
        <v>8.2417899999999999</v>
      </c>
      <c r="I105" s="9">
        <v>8.3820000000000006E-2</v>
      </c>
      <c r="J105" s="16">
        <v>1.8853200000000001</v>
      </c>
      <c r="K105" s="9">
        <v>1.3371500000000001</v>
      </c>
      <c r="L105" s="9">
        <v>0.34797</v>
      </c>
      <c r="M105" s="9">
        <v>1.19811</v>
      </c>
      <c r="N105" s="9">
        <v>3.5802499999999999</v>
      </c>
      <c r="O105" s="9">
        <v>9.5750000000000002E-2</v>
      </c>
      <c r="P105" s="9">
        <v>0.74653999999999998</v>
      </c>
      <c r="Q105" s="9">
        <v>0.46681</v>
      </c>
      <c r="R105" s="9">
        <v>0.33478000000000002</v>
      </c>
      <c r="S105" s="9">
        <v>9.5909999999999995E-2</v>
      </c>
      <c r="T105" s="9">
        <v>0.26401999999999998</v>
      </c>
      <c r="U105" s="9">
        <v>5.2310000000000002E-2</v>
      </c>
      <c r="V105" s="9">
        <v>0.4234</v>
      </c>
      <c r="W105" s="9">
        <v>0.23216999999999999</v>
      </c>
      <c r="X105" s="9">
        <v>2.623E-2</v>
      </c>
      <c r="Y105" s="9">
        <v>7.4709999999999999E-2</v>
      </c>
      <c r="Z105" s="9">
        <v>4.9430000000000002E-2</v>
      </c>
      <c r="AA105" s="9">
        <v>9.6439999999999998E-2</v>
      </c>
      <c r="AB105" s="9">
        <v>4.3409999999999997E-2</v>
      </c>
      <c r="AC105" s="9">
        <v>3.5639999999999998E-2</v>
      </c>
      <c r="AD105" s="9">
        <v>2.9860000000000001E-2</v>
      </c>
      <c r="AE105" s="9">
        <v>0.39989000000000002</v>
      </c>
      <c r="AF105" s="20">
        <f t="shared" si="4"/>
        <v>0.64412999999999998</v>
      </c>
      <c r="AG105" s="20">
        <f t="shared" si="5"/>
        <v>6.5341100000000001</v>
      </c>
      <c r="AH105" s="20">
        <f t="shared" si="6"/>
        <v>1.3458899999999998</v>
      </c>
      <c r="AI105" s="20">
        <f t="shared" si="7"/>
        <v>0.29912</v>
      </c>
    </row>
    <row r="106" spans="1:35" x14ac:dyDescent="0.15">
      <c r="A106" s="9" t="s">
        <v>215</v>
      </c>
      <c r="B106" s="16">
        <v>17.221579999999999</v>
      </c>
      <c r="C106" s="16">
        <v>16.749410000000001</v>
      </c>
      <c r="D106" s="25">
        <v>8.0687899999999999</v>
      </c>
      <c r="E106" s="16">
        <v>17.644870000000001</v>
      </c>
      <c r="F106" s="9">
        <v>0.33056999999999997</v>
      </c>
      <c r="G106" s="25">
        <v>4.3698199999999998</v>
      </c>
      <c r="H106" s="16">
        <v>7.8443399999999999</v>
      </c>
      <c r="I106" s="9">
        <v>7.5310000000000002E-2</v>
      </c>
      <c r="J106" s="16">
        <v>1.51054</v>
      </c>
      <c r="K106" s="9">
        <v>0.98611000000000004</v>
      </c>
      <c r="L106" s="9">
        <v>0.34366999999999998</v>
      </c>
      <c r="M106" s="9">
        <v>2.0591499999999998</v>
      </c>
      <c r="N106" s="9">
        <v>9.4063400000000001</v>
      </c>
      <c r="O106" s="9">
        <v>4.6109999999999998E-2</v>
      </c>
      <c r="P106" s="9">
        <v>1.2407300000000001</v>
      </c>
      <c r="Q106" s="9">
        <v>0.34304000000000001</v>
      </c>
      <c r="R106" s="9">
        <v>0.29348999999999997</v>
      </c>
      <c r="S106" s="9">
        <v>5.7540000000000001E-2</v>
      </c>
      <c r="T106" s="9">
        <v>0.19663</v>
      </c>
      <c r="U106" s="9">
        <v>4.8000000000000001E-2</v>
      </c>
      <c r="V106" s="9">
        <v>0.33983000000000002</v>
      </c>
      <c r="W106" s="9">
        <v>0.21296000000000001</v>
      </c>
      <c r="X106" s="9">
        <v>2.4199999999999999E-2</v>
      </c>
      <c r="Y106" s="9">
        <v>6.6439999999999999E-2</v>
      </c>
      <c r="Z106" s="9">
        <v>5.6230000000000002E-2</v>
      </c>
      <c r="AA106" s="9">
        <v>0.14155999999999999</v>
      </c>
      <c r="AB106" s="9">
        <v>5.0349999999999999E-2</v>
      </c>
      <c r="AC106" s="9">
        <v>4.122E-2</v>
      </c>
      <c r="AD106" s="9">
        <v>5.6009999999999997E-2</v>
      </c>
      <c r="AE106" s="9">
        <v>1.0907800000000001</v>
      </c>
      <c r="AF106" s="20">
        <f t="shared" si="4"/>
        <v>0.67423999999999995</v>
      </c>
      <c r="AG106" s="20">
        <f t="shared" si="5"/>
        <v>12.820400000000001</v>
      </c>
      <c r="AH106" s="20">
        <f t="shared" si="6"/>
        <v>0.98314999999999997</v>
      </c>
      <c r="AI106" s="20">
        <f t="shared" si="7"/>
        <v>0.33643000000000001</v>
      </c>
    </row>
    <row r="107" spans="1:35" x14ac:dyDescent="0.15">
      <c r="A107" s="9" t="s">
        <v>216</v>
      </c>
      <c r="B107" s="16">
        <v>3.1852900000000002</v>
      </c>
      <c r="C107" s="16">
        <v>4.1059599999999996</v>
      </c>
      <c r="D107" s="25">
        <v>5.4496000000000002</v>
      </c>
      <c r="E107" s="16">
        <v>18.034490000000002</v>
      </c>
      <c r="F107" s="9">
        <v>8.3800000000000003E-3</v>
      </c>
      <c r="G107" s="25">
        <v>7.1940400000000002</v>
      </c>
      <c r="H107" s="16">
        <v>10.187810000000001</v>
      </c>
      <c r="I107" s="9">
        <v>2.6419999999999999E-2</v>
      </c>
      <c r="J107" s="16">
        <v>0.41943000000000003</v>
      </c>
      <c r="K107" s="9">
        <v>0.30789</v>
      </c>
      <c r="L107" s="9">
        <v>0.14088999999999999</v>
      </c>
      <c r="M107" s="9">
        <v>0.29759000000000002</v>
      </c>
      <c r="N107" s="9">
        <v>0.78747</v>
      </c>
      <c r="O107" s="9">
        <v>7.5560000000000002E-2</v>
      </c>
      <c r="P107" s="9">
        <v>0.17982000000000001</v>
      </c>
      <c r="Q107" s="9">
        <v>0.26843</v>
      </c>
      <c r="R107" s="9">
        <v>0.17043</v>
      </c>
      <c r="S107" s="9">
        <v>3.3029999999999997E-2</v>
      </c>
      <c r="T107" s="9">
        <v>0.12536</v>
      </c>
      <c r="U107" s="9">
        <v>3.1510000000000003E-2</v>
      </c>
      <c r="V107" s="9">
        <v>0.31324000000000002</v>
      </c>
      <c r="W107" s="9">
        <v>0.24360999999999999</v>
      </c>
      <c r="X107" s="9">
        <v>1.7489999999999999E-2</v>
      </c>
      <c r="Y107" s="9">
        <v>6.2480000000000001E-2</v>
      </c>
      <c r="Z107" s="9">
        <v>3.5860000000000003E-2</v>
      </c>
      <c r="AA107" s="9">
        <v>0.10625999999999999</v>
      </c>
      <c r="AB107" s="9">
        <v>5.2150000000000002E-2</v>
      </c>
      <c r="AC107" s="9">
        <v>5.5739999999999998E-2</v>
      </c>
      <c r="AD107" s="9">
        <v>4.6530000000000002E-2</v>
      </c>
      <c r="AE107" s="9">
        <v>0.80916999999999994</v>
      </c>
      <c r="AF107" s="20">
        <f t="shared" si="4"/>
        <v>0.14926999999999999</v>
      </c>
      <c r="AG107" s="20">
        <f t="shared" si="5"/>
        <v>1.5898000000000001</v>
      </c>
      <c r="AH107" s="20">
        <f t="shared" si="6"/>
        <v>0.81562000000000001</v>
      </c>
      <c r="AI107" s="20">
        <f t="shared" si="7"/>
        <v>0.25359999999999999</v>
      </c>
    </row>
    <row r="108" spans="1:35" x14ac:dyDescent="0.15">
      <c r="A108" s="9" t="s">
        <v>217</v>
      </c>
      <c r="B108" s="16">
        <v>2.71292</v>
      </c>
      <c r="C108" s="16">
        <v>3.3794300000000002</v>
      </c>
      <c r="D108" s="25">
        <v>4.1133800000000003</v>
      </c>
      <c r="E108" s="16">
        <v>23.768899999999999</v>
      </c>
      <c r="F108" s="9">
        <v>0</v>
      </c>
      <c r="G108" s="25">
        <v>4.7095000000000002</v>
      </c>
      <c r="H108" s="16">
        <v>8.3718400000000006</v>
      </c>
      <c r="I108" s="9">
        <v>2.23E-2</v>
      </c>
      <c r="J108" s="16">
        <v>0.32188</v>
      </c>
      <c r="K108" s="9">
        <v>7.4620000000000006E-2</v>
      </c>
      <c r="L108" s="9">
        <v>6.6650000000000001E-2</v>
      </c>
      <c r="M108" s="9">
        <v>0.24074999999999999</v>
      </c>
      <c r="N108" s="9">
        <v>0.88746000000000003</v>
      </c>
      <c r="O108" s="9">
        <v>4.7140000000000001E-2</v>
      </c>
      <c r="P108" s="9">
        <v>0.15276999999999999</v>
      </c>
      <c r="Q108" s="9">
        <v>0.16103000000000001</v>
      </c>
      <c r="R108" s="9">
        <v>8.6889999999999995E-2</v>
      </c>
      <c r="S108" s="9">
        <v>2.8320000000000001E-2</v>
      </c>
      <c r="T108" s="9">
        <v>9.4409999999999994E-2</v>
      </c>
      <c r="U108" s="9">
        <v>1.8270000000000002E-2</v>
      </c>
      <c r="V108" s="9">
        <v>0.25670999999999999</v>
      </c>
      <c r="W108" s="9">
        <v>0.13894999999999999</v>
      </c>
      <c r="X108" s="9">
        <v>1.3849999999999999E-2</v>
      </c>
      <c r="Y108" s="9">
        <v>5.0439999999999999E-2</v>
      </c>
      <c r="Z108" s="9">
        <v>2.4670000000000001E-2</v>
      </c>
      <c r="AA108" s="9">
        <v>7.4940000000000007E-2</v>
      </c>
      <c r="AB108" s="9">
        <v>3.9399999999999998E-2</v>
      </c>
      <c r="AC108" s="9">
        <v>4.5519999999999998E-2</v>
      </c>
      <c r="AD108" s="9">
        <v>4.7329999999999997E-2</v>
      </c>
      <c r="AE108" s="9">
        <v>0.73601000000000005</v>
      </c>
      <c r="AF108" s="20">
        <f t="shared" si="4"/>
        <v>6.6650000000000001E-2</v>
      </c>
      <c r="AG108" s="20">
        <f t="shared" si="5"/>
        <v>1.31202</v>
      </c>
      <c r="AH108" s="20">
        <f t="shared" si="6"/>
        <v>0.58760999999999997</v>
      </c>
      <c r="AI108" s="20">
        <f t="shared" si="7"/>
        <v>0.18217</v>
      </c>
    </row>
    <row r="109" spans="1:35" x14ac:dyDescent="0.15">
      <c r="A109" s="9" t="s">
        <v>218</v>
      </c>
      <c r="B109" s="16">
        <v>2.6041699999999999</v>
      </c>
      <c r="C109" s="16">
        <v>3.0315500000000002</v>
      </c>
      <c r="D109" s="25">
        <v>4.1959600000000004</v>
      </c>
      <c r="E109" s="16">
        <v>23.52552</v>
      </c>
      <c r="F109" s="9">
        <v>0</v>
      </c>
      <c r="G109" s="25">
        <v>6.06541</v>
      </c>
      <c r="H109" s="16">
        <v>9.9373500000000003</v>
      </c>
      <c r="I109" s="9">
        <v>6.3659999999999994E-2</v>
      </c>
      <c r="J109" s="16">
        <v>1.3418399999999999</v>
      </c>
      <c r="K109" s="9">
        <v>0.51554999999999995</v>
      </c>
      <c r="L109" s="9">
        <v>0.29757</v>
      </c>
      <c r="M109" s="9">
        <v>0.45025999999999999</v>
      </c>
      <c r="N109" s="9">
        <v>1.21458</v>
      </c>
      <c r="O109" s="9">
        <v>3.5279999999999999E-2</v>
      </c>
      <c r="P109" s="9">
        <v>0.33187</v>
      </c>
      <c r="Q109" s="9">
        <v>0.28955999999999998</v>
      </c>
      <c r="R109" s="9">
        <v>0.26647999999999999</v>
      </c>
      <c r="S109" s="9">
        <v>4.7899999999999998E-2</v>
      </c>
      <c r="T109" s="9">
        <v>0.28791</v>
      </c>
      <c r="U109" s="9">
        <v>2.0879999999999999E-2</v>
      </c>
      <c r="V109" s="9">
        <v>0.15392</v>
      </c>
      <c r="W109" s="9">
        <v>0.15931999999999999</v>
      </c>
      <c r="X109" s="9">
        <v>1.328E-2</v>
      </c>
      <c r="Y109" s="9">
        <v>4.4110000000000003E-2</v>
      </c>
      <c r="Z109" s="9">
        <v>5.0729999999999997E-2</v>
      </c>
      <c r="AA109" s="9">
        <v>9.6860000000000002E-2</v>
      </c>
      <c r="AB109" s="9">
        <v>4.743E-2</v>
      </c>
      <c r="AC109" s="9">
        <v>6.6949999999999996E-2</v>
      </c>
      <c r="AD109" s="9">
        <v>7.2989999999999999E-2</v>
      </c>
      <c r="AE109" s="9">
        <v>1.35694</v>
      </c>
      <c r="AF109" s="20">
        <f t="shared" si="4"/>
        <v>0.29757</v>
      </c>
      <c r="AG109" s="20">
        <f t="shared" si="5"/>
        <v>2.5105299999999997</v>
      </c>
      <c r="AH109" s="20">
        <f t="shared" si="6"/>
        <v>0.81457000000000002</v>
      </c>
      <c r="AI109" s="20">
        <f t="shared" si="7"/>
        <v>0.22586000000000001</v>
      </c>
    </row>
    <row r="110" spans="1:35" x14ac:dyDescent="0.15">
      <c r="A110" s="9" t="s">
        <v>219</v>
      </c>
      <c r="B110" s="16">
        <v>3.00447</v>
      </c>
      <c r="C110" s="16">
        <v>5.42943</v>
      </c>
      <c r="D110" s="25">
        <v>7.6064299999999996</v>
      </c>
      <c r="E110" s="16">
        <v>23.55367</v>
      </c>
      <c r="F110" s="9">
        <v>9.5E-4</v>
      </c>
      <c r="G110" s="25">
        <v>8.2195699999999992</v>
      </c>
      <c r="H110" s="16">
        <v>11.179690000000001</v>
      </c>
      <c r="I110" s="9">
        <v>3.2410000000000001E-2</v>
      </c>
      <c r="J110" s="16">
        <v>0.42788999999999999</v>
      </c>
      <c r="K110" s="9">
        <v>0.29897000000000001</v>
      </c>
      <c r="L110" s="9">
        <v>0.13614000000000001</v>
      </c>
      <c r="M110" s="9">
        <v>0.34895999999999999</v>
      </c>
      <c r="N110" s="9">
        <v>0.45734000000000002</v>
      </c>
      <c r="O110" s="9">
        <v>4.2889999999999998E-2</v>
      </c>
      <c r="P110" s="9">
        <v>0.25991999999999998</v>
      </c>
      <c r="Q110" s="9">
        <v>0.22805</v>
      </c>
      <c r="R110" s="9">
        <v>8.5551899999999996</v>
      </c>
      <c r="S110" s="9">
        <v>5.126E-2</v>
      </c>
      <c r="T110" s="9">
        <v>0.22952</v>
      </c>
      <c r="U110" s="9">
        <v>4.752E-2</v>
      </c>
      <c r="V110" s="9">
        <v>0.32671</v>
      </c>
      <c r="W110" s="9">
        <v>0.25557999999999997</v>
      </c>
      <c r="X110" s="9">
        <v>1.7399999999999999E-2</v>
      </c>
      <c r="Y110" s="9">
        <v>5.1119999999999999E-2</v>
      </c>
      <c r="Z110" s="9">
        <v>3.7499999999999999E-2</v>
      </c>
      <c r="AA110" s="9">
        <v>8.4779999999999994E-2</v>
      </c>
      <c r="AB110" s="9">
        <v>3.3439999999999998E-2</v>
      </c>
      <c r="AC110" s="9">
        <v>4.335E-2</v>
      </c>
      <c r="AD110" s="9">
        <v>4.5780000000000001E-2</v>
      </c>
      <c r="AE110" s="9">
        <v>0.83309999999999995</v>
      </c>
      <c r="AF110" s="20">
        <f t="shared" si="4"/>
        <v>0.13709000000000002</v>
      </c>
      <c r="AG110" s="20">
        <f t="shared" si="5"/>
        <v>9.6928699999999992</v>
      </c>
      <c r="AH110" s="20">
        <f t="shared" si="6"/>
        <v>0.87843000000000004</v>
      </c>
      <c r="AI110" s="20">
        <f t="shared" si="7"/>
        <v>0.23832</v>
      </c>
    </row>
    <row r="111" spans="1:35" x14ac:dyDescent="0.15">
      <c r="A111" s="9" t="s">
        <v>220</v>
      </c>
      <c r="B111" s="16">
        <v>2.7515299999999998</v>
      </c>
      <c r="C111" s="16">
        <v>4.7589699999999997</v>
      </c>
      <c r="D111" s="25">
        <v>9.1993500000000008</v>
      </c>
      <c r="E111" s="16">
        <v>52.738140000000001</v>
      </c>
      <c r="F111" s="9">
        <v>0</v>
      </c>
      <c r="G111" s="25">
        <v>15.094239999999999</v>
      </c>
      <c r="H111" s="16">
        <v>22.825099999999999</v>
      </c>
      <c r="I111" s="9">
        <v>2.4740000000000002E-2</v>
      </c>
      <c r="J111" s="16">
        <v>9.5200000000000007E-2</v>
      </c>
      <c r="K111" s="9">
        <v>0.16047</v>
      </c>
      <c r="L111" s="9">
        <v>0.13339000000000001</v>
      </c>
      <c r="M111" s="9">
        <v>0.17039000000000001</v>
      </c>
      <c r="N111" s="9">
        <v>0.20971999999999999</v>
      </c>
      <c r="O111" s="9">
        <v>4.4970000000000003E-2</v>
      </c>
      <c r="P111" s="9">
        <v>6.7119999999999999E-2</v>
      </c>
      <c r="Q111" s="9">
        <v>0.13169</v>
      </c>
      <c r="R111" s="9">
        <v>0.57625000000000004</v>
      </c>
      <c r="S111" s="9">
        <v>1.6629999999999999E-2</v>
      </c>
      <c r="T111" s="9">
        <v>8.0890000000000004E-2</v>
      </c>
      <c r="U111" s="9">
        <v>2.188E-2</v>
      </c>
      <c r="V111" s="9">
        <v>0.23619999999999999</v>
      </c>
      <c r="W111" s="9">
        <v>0.25946999999999998</v>
      </c>
      <c r="X111" s="9">
        <v>1.4999999999999999E-2</v>
      </c>
      <c r="Y111" s="9">
        <v>6.1060000000000003E-2</v>
      </c>
      <c r="Z111" s="9">
        <v>3.993E-2</v>
      </c>
      <c r="AA111" s="9">
        <v>0.10002999999999999</v>
      </c>
      <c r="AB111" s="9">
        <v>3.3579999999999999E-2</v>
      </c>
      <c r="AC111" s="9">
        <v>5.0040000000000001E-2</v>
      </c>
      <c r="AD111" s="9">
        <v>4.0669999999999998E-2</v>
      </c>
      <c r="AE111" s="9">
        <v>0.83348999999999995</v>
      </c>
      <c r="AF111" s="20">
        <f t="shared" si="4"/>
        <v>0.13339000000000001</v>
      </c>
      <c r="AG111" s="20">
        <f t="shared" si="5"/>
        <v>1.1415700000000002</v>
      </c>
      <c r="AH111" s="20">
        <f t="shared" si="6"/>
        <v>0.51038000000000006</v>
      </c>
      <c r="AI111" s="20">
        <f t="shared" si="7"/>
        <v>0.2379</v>
      </c>
    </row>
    <row r="112" spans="1:35" x14ac:dyDescent="0.15">
      <c r="A112" s="9" t="s">
        <v>221</v>
      </c>
      <c r="B112" s="16">
        <v>2.2847499999999998</v>
      </c>
      <c r="C112" s="16">
        <v>2.2798799999999999</v>
      </c>
      <c r="D112" s="25">
        <v>2.9403600000000001</v>
      </c>
      <c r="E112" s="16">
        <v>16.514279999999999</v>
      </c>
      <c r="F112" s="9">
        <v>0</v>
      </c>
      <c r="G112" s="25">
        <v>3.8281499999999999</v>
      </c>
      <c r="H112" s="16">
        <v>6.3738599999999996</v>
      </c>
      <c r="I112" s="9">
        <v>3.6600000000000001E-3</v>
      </c>
      <c r="J112" s="16">
        <v>0.14305999999999999</v>
      </c>
      <c r="K112" s="9">
        <v>0.13661999999999999</v>
      </c>
      <c r="L112" s="9">
        <v>4.2619999999999998E-2</v>
      </c>
      <c r="M112" s="9">
        <v>0.14426</v>
      </c>
      <c r="N112" s="9">
        <v>0.16961000000000001</v>
      </c>
      <c r="O112" s="9">
        <v>4.8739999999999999E-2</v>
      </c>
      <c r="P112" s="9">
        <v>4.5490000000000003E-2</v>
      </c>
      <c r="Q112" s="9">
        <v>9.5509999999999998E-2</v>
      </c>
      <c r="R112" s="9">
        <v>0.26080999999999999</v>
      </c>
      <c r="S112" s="9">
        <v>7.6E-3</v>
      </c>
      <c r="T112" s="9">
        <v>4.5030000000000001E-2</v>
      </c>
      <c r="U112" s="9">
        <v>1.635E-2</v>
      </c>
      <c r="V112" s="9">
        <v>0.11345</v>
      </c>
      <c r="W112" s="9">
        <v>8.2909999999999998E-2</v>
      </c>
      <c r="X112" s="9">
        <v>9.7699999999999992E-3</v>
      </c>
      <c r="Y112" s="9">
        <v>2.213E-2</v>
      </c>
      <c r="Z112" s="9">
        <v>1.6449999999999999E-2</v>
      </c>
      <c r="AA112" s="9">
        <v>5.8630000000000002E-2</v>
      </c>
      <c r="AB112" s="9">
        <v>2.7300000000000001E-2</v>
      </c>
      <c r="AC112" s="9">
        <v>3.1759999999999997E-2</v>
      </c>
      <c r="AD112" s="9">
        <v>2.8920000000000001E-2</v>
      </c>
      <c r="AE112" s="9">
        <v>0.52393000000000001</v>
      </c>
      <c r="AF112" s="20">
        <f t="shared" si="4"/>
        <v>4.2619999999999998E-2</v>
      </c>
      <c r="AG112" s="20">
        <f t="shared" si="5"/>
        <v>0.71496000000000004</v>
      </c>
      <c r="AH112" s="20">
        <f t="shared" si="6"/>
        <v>0.31032999999999999</v>
      </c>
      <c r="AI112" s="20">
        <f t="shared" si="7"/>
        <v>0.12333000000000001</v>
      </c>
    </row>
    <row r="113" spans="1:35" x14ac:dyDescent="0.15">
      <c r="A113" s="9" t="s">
        <v>222</v>
      </c>
      <c r="B113" s="16">
        <v>3.8653900000000001</v>
      </c>
      <c r="C113" s="16">
        <v>4.5606799999999996</v>
      </c>
      <c r="D113" s="25">
        <v>3.8921100000000002</v>
      </c>
      <c r="E113" s="16">
        <v>15.88754</v>
      </c>
      <c r="F113" s="9">
        <v>0</v>
      </c>
      <c r="G113" s="25">
        <v>5.6417900000000003</v>
      </c>
      <c r="H113" s="16">
        <v>8.1035299999999992</v>
      </c>
      <c r="I113" s="9">
        <v>2.027E-2</v>
      </c>
      <c r="J113" s="16">
        <v>0.16647999999999999</v>
      </c>
      <c r="K113" s="9">
        <v>9.0050000000000005E-2</v>
      </c>
      <c r="L113" s="9">
        <v>7.2620000000000004E-2</v>
      </c>
      <c r="M113" s="9">
        <v>0.14964</v>
      </c>
      <c r="N113" s="9">
        <v>0.22165000000000001</v>
      </c>
      <c r="O113" s="9">
        <v>9.3649999999999997E-2</v>
      </c>
      <c r="P113" s="9">
        <v>8.6870000000000003E-2</v>
      </c>
      <c r="Q113" s="9">
        <v>0.20877000000000001</v>
      </c>
      <c r="R113" s="9">
        <v>0.16875999999999999</v>
      </c>
      <c r="S113" s="9">
        <v>2.035E-2</v>
      </c>
      <c r="T113" s="9">
        <v>7.0480000000000001E-2</v>
      </c>
      <c r="U113" s="9">
        <v>1.839E-2</v>
      </c>
      <c r="V113" s="9">
        <v>0.34509000000000001</v>
      </c>
      <c r="W113" s="9">
        <v>0.14951999999999999</v>
      </c>
      <c r="X113" s="9">
        <v>1.111E-2</v>
      </c>
      <c r="Y113" s="9">
        <v>3.8449999999999998E-2</v>
      </c>
      <c r="Z113" s="9">
        <v>2.562E-2</v>
      </c>
      <c r="AA113" s="9">
        <v>0.10687000000000001</v>
      </c>
      <c r="AB113" s="9">
        <v>8.5849999999999996E-2</v>
      </c>
      <c r="AC113" s="9">
        <v>3.8890000000000001E-2</v>
      </c>
      <c r="AD113" s="9">
        <v>4.9639999999999997E-2</v>
      </c>
      <c r="AE113" s="9">
        <v>1.06775</v>
      </c>
      <c r="AF113" s="20">
        <f t="shared" si="4"/>
        <v>7.2620000000000004E-2</v>
      </c>
      <c r="AG113" s="20">
        <f t="shared" si="5"/>
        <v>0.65037</v>
      </c>
      <c r="AH113" s="20">
        <f t="shared" si="6"/>
        <v>0.73834</v>
      </c>
      <c r="AI113" s="20">
        <f t="shared" si="7"/>
        <v>0.20044000000000001</v>
      </c>
    </row>
    <row r="114" spans="1:35" x14ac:dyDescent="0.15">
      <c r="A114" s="9" t="s">
        <v>223</v>
      </c>
      <c r="B114" s="16">
        <v>4.2157999999999998</v>
      </c>
      <c r="C114" s="16">
        <v>5.5865099999999996</v>
      </c>
      <c r="D114" s="25">
        <v>7.1799900000000001</v>
      </c>
      <c r="E114" s="16">
        <v>38.712580000000003</v>
      </c>
      <c r="F114" s="9">
        <v>0</v>
      </c>
      <c r="G114" s="25">
        <v>8.8903700000000008</v>
      </c>
      <c r="H114" s="16">
        <v>14.794079999999999</v>
      </c>
      <c r="I114" s="9">
        <v>2.7009999999999999E-2</v>
      </c>
      <c r="J114" s="16">
        <v>0.18131</v>
      </c>
      <c r="K114" s="9">
        <v>0.11569</v>
      </c>
      <c r="L114" s="9">
        <v>9.1480000000000006E-2</v>
      </c>
      <c r="M114" s="9">
        <v>0.16853000000000001</v>
      </c>
      <c r="N114" s="9">
        <v>0.2384</v>
      </c>
      <c r="O114" s="9">
        <v>0.13428999999999999</v>
      </c>
      <c r="P114" s="9">
        <v>8.3330000000000001E-2</v>
      </c>
      <c r="Q114" s="9">
        <v>0.20301</v>
      </c>
      <c r="R114" s="9">
        <v>0.20804</v>
      </c>
      <c r="S114" s="9">
        <v>2.3439999999999999E-2</v>
      </c>
      <c r="T114" s="9">
        <v>7.2050000000000003E-2</v>
      </c>
      <c r="U114" s="9">
        <v>1.898E-2</v>
      </c>
      <c r="V114" s="9">
        <v>0.26616000000000001</v>
      </c>
      <c r="W114" s="9">
        <v>0.15034</v>
      </c>
      <c r="X114" s="9">
        <v>1.2370000000000001E-2</v>
      </c>
      <c r="Y114" s="9">
        <v>3.6790000000000003E-2</v>
      </c>
      <c r="Z114" s="9">
        <v>2.6919999999999999E-2</v>
      </c>
      <c r="AA114" s="9">
        <v>0.10555</v>
      </c>
      <c r="AB114" s="9">
        <v>5.9180000000000003E-2</v>
      </c>
      <c r="AC114" s="9">
        <v>3.347E-2</v>
      </c>
      <c r="AD114" s="9">
        <v>3.2230000000000002E-2</v>
      </c>
      <c r="AE114" s="9">
        <v>0.57694000000000001</v>
      </c>
      <c r="AF114" s="20">
        <f t="shared" si="4"/>
        <v>9.1480000000000006E-2</v>
      </c>
      <c r="AG114" s="20">
        <f t="shared" si="5"/>
        <v>0.75767000000000007</v>
      </c>
      <c r="AH114" s="20">
        <f t="shared" si="6"/>
        <v>0.69894999999999996</v>
      </c>
      <c r="AI114" s="20">
        <f t="shared" si="7"/>
        <v>0.20061000000000001</v>
      </c>
    </row>
    <row r="115" spans="1:35" x14ac:dyDescent="0.15">
      <c r="A115" s="9" t="s">
        <v>224</v>
      </c>
      <c r="B115" s="16">
        <v>6.6234599999999997</v>
      </c>
      <c r="C115" s="16">
        <v>9.9289100000000001</v>
      </c>
      <c r="D115" s="25">
        <v>14.4809</v>
      </c>
      <c r="E115" s="16">
        <v>55.44802</v>
      </c>
      <c r="F115" s="9">
        <v>0</v>
      </c>
      <c r="G115" s="25">
        <v>10.19378</v>
      </c>
      <c r="H115" s="16">
        <v>17.72822</v>
      </c>
      <c r="I115" s="9">
        <v>3.3070000000000002E-2</v>
      </c>
      <c r="J115" s="16">
        <v>0.17868999999999999</v>
      </c>
      <c r="K115" s="9">
        <v>5.4050000000000001E-2</v>
      </c>
      <c r="L115" s="9">
        <v>5.4809999999999998E-2</v>
      </c>
      <c r="M115" s="9">
        <v>0.16728999999999999</v>
      </c>
      <c r="N115" s="9">
        <v>0.21955</v>
      </c>
      <c r="O115" s="9">
        <v>7.0809999999999998E-2</v>
      </c>
      <c r="P115" s="9">
        <v>6.1870000000000001E-2</v>
      </c>
      <c r="Q115" s="9">
        <v>0.14849999999999999</v>
      </c>
      <c r="R115" s="9">
        <v>0.14812</v>
      </c>
      <c r="S115" s="9">
        <v>2.0060000000000001E-2</v>
      </c>
      <c r="T115" s="9">
        <v>7.2400000000000006E-2</v>
      </c>
      <c r="U115" s="9">
        <v>1.8550000000000001E-2</v>
      </c>
      <c r="V115" s="9">
        <v>0.17802999999999999</v>
      </c>
      <c r="W115" s="9">
        <v>0.13181000000000001</v>
      </c>
      <c r="X115" s="9">
        <v>1.191E-2</v>
      </c>
      <c r="Y115" s="9">
        <v>3.6589999999999998E-2</v>
      </c>
      <c r="Z115" s="9">
        <v>2.359E-2</v>
      </c>
      <c r="AA115" s="9">
        <v>9.7189999999999999E-2</v>
      </c>
      <c r="AB115" s="9">
        <v>7.9939999999999997E-2</v>
      </c>
      <c r="AC115" s="9">
        <v>4.956E-2</v>
      </c>
      <c r="AD115" s="9">
        <v>5.0310000000000001E-2</v>
      </c>
      <c r="AE115" s="9">
        <v>0.95999000000000001</v>
      </c>
      <c r="AF115" s="20">
        <f t="shared" si="4"/>
        <v>5.4809999999999998E-2</v>
      </c>
      <c r="AG115" s="20">
        <f t="shared" si="5"/>
        <v>0.62208000000000008</v>
      </c>
      <c r="AH115" s="20">
        <f t="shared" si="6"/>
        <v>0.48980000000000001</v>
      </c>
      <c r="AI115" s="20">
        <f t="shared" si="7"/>
        <v>0.18783</v>
      </c>
    </row>
    <row r="116" spans="1:35" x14ac:dyDescent="0.15">
      <c r="A116" s="9" t="s">
        <v>225</v>
      </c>
      <c r="B116" s="16">
        <v>5.4019500000000003</v>
      </c>
      <c r="C116" s="16">
        <v>13.33798</v>
      </c>
      <c r="D116" s="25">
        <v>7.3082799999999999</v>
      </c>
      <c r="E116" s="16">
        <v>7.6684200000000002</v>
      </c>
      <c r="F116" s="9">
        <v>0.1166</v>
      </c>
      <c r="G116" s="25">
        <v>12.7319</v>
      </c>
      <c r="H116" s="16">
        <v>22.924109999999999</v>
      </c>
      <c r="I116" s="9">
        <v>0.12230000000000001</v>
      </c>
      <c r="J116" s="16">
        <v>1.53823</v>
      </c>
      <c r="K116" s="9">
        <v>0.88334000000000001</v>
      </c>
      <c r="L116" s="9">
        <v>0.30675000000000002</v>
      </c>
      <c r="M116" s="9">
        <v>1.2831399999999999</v>
      </c>
      <c r="N116" s="9">
        <v>1.9380599999999999</v>
      </c>
      <c r="O116" s="9">
        <v>0.15859000000000001</v>
      </c>
      <c r="P116" s="9">
        <v>0.42953000000000002</v>
      </c>
      <c r="Q116" s="9">
        <v>0.42653000000000002</v>
      </c>
      <c r="R116" s="9">
        <v>0.36962</v>
      </c>
      <c r="S116" s="9">
        <v>0.12018</v>
      </c>
      <c r="T116" s="9">
        <v>0.28288000000000002</v>
      </c>
      <c r="U116" s="9">
        <v>0.51253000000000004</v>
      </c>
      <c r="V116" s="9">
        <v>0.59643999999999997</v>
      </c>
      <c r="W116" s="9">
        <v>0.53349999999999997</v>
      </c>
      <c r="X116" s="9">
        <v>0.16385</v>
      </c>
      <c r="Y116" s="9">
        <v>0.13227</v>
      </c>
      <c r="Z116" s="9">
        <v>6.5119999999999997E-2</v>
      </c>
      <c r="AA116" s="9">
        <v>0.17827999999999999</v>
      </c>
      <c r="AB116" s="9">
        <v>8.1129999999999994E-2</v>
      </c>
      <c r="AC116" s="9">
        <v>8.8550000000000004E-2</v>
      </c>
      <c r="AD116" s="9">
        <v>9.0050000000000005E-2</v>
      </c>
      <c r="AE116" s="9">
        <v>2.7546400000000002</v>
      </c>
      <c r="AF116" s="20">
        <f t="shared" si="4"/>
        <v>0.42335</v>
      </c>
      <c r="AG116" s="20">
        <f t="shared" si="5"/>
        <v>4.5964600000000004</v>
      </c>
      <c r="AH116" s="20">
        <f t="shared" si="6"/>
        <v>1.5846200000000001</v>
      </c>
      <c r="AI116" s="20">
        <f t="shared" si="7"/>
        <v>1.0520499999999999</v>
      </c>
    </row>
    <row r="117" spans="1:35" x14ac:dyDescent="0.15">
      <c r="A117" s="9" t="s">
        <v>226</v>
      </c>
      <c r="B117" s="16">
        <v>3.96631</v>
      </c>
      <c r="C117" s="16">
        <v>3.8554200000000001</v>
      </c>
      <c r="D117" s="25">
        <v>6.3266900000000001</v>
      </c>
      <c r="E117" s="16">
        <v>5.9972899999999996</v>
      </c>
      <c r="F117" s="9">
        <v>2.078E-2</v>
      </c>
      <c r="G117" s="25">
        <v>6.6289199999999999</v>
      </c>
      <c r="H117" s="16">
        <v>14.01652</v>
      </c>
      <c r="I117" s="9">
        <v>6.4689999999999998E-2</v>
      </c>
      <c r="J117" s="16">
        <v>0.90027999999999997</v>
      </c>
      <c r="K117" s="9">
        <v>0.58443000000000001</v>
      </c>
      <c r="L117" s="9">
        <v>0.17885999999999999</v>
      </c>
      <c r="M117" s="9">
        <v>0.82055</v>
      </c>
      <c r="N117" s="9">
        <v>1.59284</v>
      </c>
      <c r="O117" s="9">
        <v>6.6549999999999998E-2</v>
      </c>
      <c r="P117" s="9">
        <v>0.33173999999999998</v>
      </c>
      <c r="Q117" s="9">
        <v>0.17016000000000001</v>
      </c>
      <c r="R117" s="9">
        <v>0.77642</v>
      </c>
      <c r="S117" s="9">
        <v>3.918E-2</v>
      </c>
      <c r="T117" s="9">
        <v>0.11418</v>
      </c>
      <c r="U117" s="9">
        <v>5.8229999999999997E-2</v>
      </c>
      <c r="V117" s="9">
        <v>0.25069999999999998</v>
      </c>
      <c r="W117" s="9">
        <v>0.21317</v>
      </c>
      <c r="X117" s="9">
        <v>2.334E-2</v>
      </c>
      <c r="Y117" s="9">
        <v>5.4429999999999999E-2</v>
      </c>
      <c r="Z117" s="9">
        <v>3.1969999999999998E-2</v>
      </c>
      <c r="AA117" s="9">
        <v>0.11416</v>
      </c>
      <c r="AB117" s="9">
        <v>8.5760000000000003E-2</v>
      </c>
      <c r="AC117" s="9">
        <v>0.10304000000000001</v>
      </c>
      <c r="AD117" s="9">
        <v>0.10340000000000001</v>
      </c>
      <c r="AE117" s="9">
        <v>2.4493499999999999</v>
      </c>
      <c r="AF117" s="20">
        <f t="shared" si="4"/>
        <v>0.19963999999999998</v>
      </c>
      <c r="AG117" s="20">
        <f t="shared" si="5"/>
        <v>3.83893</v>
      </c>
      <c r="AH117" s="20">
        <f t="shared" si="6"/>
        <v>0.64077000000000006</v>
      </c>
      <c r="AI117" s="20">
        <f t="shared" si="7"/>
        <v>0.28212999999999999</v>
      </c>
    </row>
    <row r="118" spans="1:35" x14ac:dyDescent="0.15">
      <c r="A118" s="9" t="s">
        <v>227</v>
      </c>
      <c r="B118" s="16">
        <v>3.3322500000000002</v>
      </c>
      <c r="C118" s="16">
        <v>3.07816</v>
      </c>
      <c r="D118" s="25">
        <v>2.7939600000000002</v>
      </c>
      <c r="E118" s="16">
        <v>4.8391799999999998</v>
      </c>
      <c r="F118" s="9">
        <v>5.8799999999999998E-3</v>
      </c>
      <c r="G118" s="25">
        <v>6.4123599999999996</v>
      </c>
      <c r="H118" s="16">
        <v>11.94408</v>
      </c>
      <c r="I118" s="9">
        <v>2.3449999999999999E-2</v>
      </c>
      <c r="J118" s="16">
        <v>0.31269000000000002</v>
      </c>
      <c r="K118" s="9">
        <v>0.22866</v>
      </c>
      <c r="L118" s="9">
        <v>9.6299999999999997E-2</v>
      </c>
      <c r="M118" s="9">
        <v>0.25653999999999999</v>
      </c>
      <c r="N118" s="9">
        <v>0.53605999999999998</v>
      </c>
      <c r="O118" s="9">
        <v>7.2590000000000002E-2</v>
      </c>
      <c r="P118" s="9">
        <v>0.11319</v>
      </c>
      <c r="Q118" s="9">
        <v>0.14796000000000001</v>
      </c>
      <c r="R118" s="9">
        <v>0.16281999999999999</v>
      </c>
      <c r="S118" s="9">
        <v>2.4420000000000001E-2</v>
      </c>
      <c r="T118" s="9">
        <v>8.5470000000000004E-2</v>
      </c>
      <c r="U118" s="9">
        <v>3.3500000000000002E-2</v>
      </c>
      <c r="V118" s="9">
        <v>0.28166999999999998</v>
      </c>
      <c r="W118" s="9">
        <v>0.24030000000000001</v>
      </c>
      <c r="X118" s="9">
        <v>1.5699999999999999E-2</v>
      </c>
      <c r="Y118" s="9">
        <v>5.4300000000000001E-2</v>
      </c>
      <c r="Z118" s="9">
        <v>3.1870000000000002E-2</v>
      </c>
      <c r="AA118" s="9">
        <v>0.11434</v>
      </c>
      <c r="AB118" s="9">
        <v>6.5460000000000004E-2</v>
      </c>
      <c r="AC118" s="9">
        <v>6.4560000000000006E-2</v>
      </c>
      <c r="AD118" s="9">
        <v>6.7570000000000005E-2</v>
      </c>
      <c r="AE118" s="9">
        <v>3.0311499999999998</v>
      </c>
      <c r="AF118" s="20">
        <f t="shared" si="4"/>
        <v>0.10217999999999999</v>
      </c>
      <c r="AG118" s="20">
        <f t="shared" si="5"/>
        <v>1.20753</v>
      </c>
      <c r="AH118" s="20">
        <f t="shared" si="6"/>
        <v>0.61210999999999993</v>
      </c>
      <c r="AI118" s="20">
        <f t="shared" si="7"/>
        <v>0.24971000000000002</v>
      </c>
    </row>
    <row r="119" spans="1:35" x14ac:dyDescent="0.15">
      <c r="A119" s="9" t="s">
        <v>228</v>
      </c>
      <c r="B119" s="16">
        <v>3.87683</v>
      </c>
      <c r="C119" s="16">
        <v>3.9030800000000001</v>
      </c>
      <c r="D119" s="25">
        <v>4.5871599999999999</v>
      </c>
      <c r="E119" s="16">
        <v>18.0105</v>
      </c>
      <c r="F119" s="9">
        <v>0</v>
      </c>
      <c r="G119" s="25">
        <v>17.014430000000001</v>
      </c>
      <c r="H119" s="16">
        <v>36.376489999999997</v>
      </c>
      <c r="I119" s="9">
        <v>8.9999999999999993E-3</v>
      </c>
      <c r="J119" s="16">
        <v>0.47454000000000002</v>
      </c>
      <c r="K119" s="9">
        <v>0.34794999999999998</v>
      </c>
      <c r="L119" s="9">
        <v>0.18776000000000001</v>
      </c>
      <c r="M119" s="9">
        <v>0.34578999999999999</v>
      </c>
      <c r="N119" s="9">
        <v>0.89905999999999997</v>
      </c>
      <c r="O119" s="9">
        <v>7.1510000000000004E-2</v>
      </c>
      <c r="P119" s="9">
        <v>0.15717999999999999</v>
      </c>
      <c r="Q119" s="9">
        <v>0.16458</v>
      </c>
      <c r="R119" s="9">
        <v>0.192</v>
      </c>
      <c r="S119" s="9">
        <v>3.1269999999999999E-2</v>
      </c>
      <c r="T119" s="9">
        <v>0.10537000000000001</v>
      </c>
      <c r="U119" s="9">
        <v>3.5020000000000003E-2</v>
      </c>
      <c r="V119" s="9">
        <v>0.38338</v>
      </c>
      <c r="W119" s="9">
        <v>0.36668000000000001</v>
      </c>
      <c r="X119" s="9">
        <v>8.2100000000000003E-3</v>
      </c>
      <c r="Y119" s="9">
        <v>7.1580000000000005E-2</v>
      </c>
      <c r="Z119" s="9">
        <v>4.0989999999999999E-2</v>
      </c>
      <c r="AA119" s="9">
        <v>0.14732999999999999</v>
      </c>
      <c r="AB119" s="9">
        <v>7.2160000000000002E-2</v>
      </c>
      <c r="AC119" s="9">
        <v>6.8440000000000001E-2</v>
      </c>
      <c r="AD119" s="9">
        <v>6.7919999999999994E-2</v>
      </c>
      <c r="AE119" s="9">
        <v>1.5315000000000001</v>
      </c>
      <c r="AF119" s="20">
        <f t="shared" si="4"/>
        <v>0.18776000000000001</v>
      </c>
      <c r="AG119" s="20">
        <f t="shared" si="5"/>
        <v>1.7937999999999998</v>
      </c>
      <c r="AH119" s="20">
        <f t="shared" si="6"/>
        <v>0.75611000000000006</v>
      </c>
      <c r="AI119" s="20">
        <f t="shared" si="7"/>
        <v>0.30313000000000001</v>
      </c>
    </row>
    <row r="120" spans="1:35" x14ac:dyDescent="0.15">
      <c r="A120" s="9" t="s">
        <v>229</v>
      </c>
      <c r="B120" s="16">
        <v>4.2601399999999998</v>
      </c>
      <c r="C120" s="16">
        <v>3.1429100000000001</v>
      </c>
      <c r="D120" s="25">
        <v>2.21719</v>
      </c>
      <c r="E120" s="16">
        <v>2.9497499999999999</v>
      </c>
      <c r="F120" s="9">
        <v>1.081E-2</v>
      </c>
      <c r="G120" s="25">
        <v>3.5709300000000002</v>
      </c>
      <c r="H120" s="16">
        <v>7.1212099999999996</v>
      </c>
      <c r="I120" s="9">
        <v>3.2250000000000001E-2</v>
      </c>
      <c r="J120" s="16">
        <v>0.19102</v>
      </c>
      <c r="K120" s="9">
        <v>0.24584</v>
      </c>
      <c r="L120" s="9">
        <v>5.8110000000000002E-2</v>
      </c>
      <c r="M120" s="9">
        <v>0.4143</v>
      </c>
      <c r="N120" s="9">
        <v>0.41687999999999997</v>
      </c>
      <c r="O120" s="9">
        <v>0.11677</v>
      </c>
      <c r="P120" s="9">
        <v>0.11039</v>
      </c>
      <c r="Q120" s="9">
        <v>0.11956</v>
      </c>
      <c r="R120" s="9">
        <v>0.15051</v>
      </c>
      <c r="S120" s="9">
        <v>2.282E-2</v>
      </c>
      <c r="T120" s="9">
        <v>7.2559999999999999E-2</v>
      </c>
      <c r="U120" s="9">
        <v>3.6429999999999997E-2</v>
      </c>
      <c r="V120" s="9">
        <v>0.25063000000000002</v>
      </c>
      <c r="W120" s="9">
        <v>0.16266</v>
      </c>
      <c r="X120" s="9">
        <v>1.4829999999999999E-2</v>
      </c>
      <c r="Y120" s="9">
        <v>3.7510000000000002E-2</v>
      </c>
      <c r="Z120" s="9">
        <v>2.7709999999999999E-2</v>
      </c>
      <c r="AA120" s="9">
        <v>8.9990000000000001E-2</v>
      </c>
      <c r="AB120" s="9">
        <v>5.6079999999999998E-2</v>
      </c>
      <c r="AC120" s="9">
        <v>5.7320000000000003E-2</v>
      </c>
      <c r="AD120" s="9">
        <v>6.2670000000000003E-2</v>
      </c>
      <c r="AE120" s="9">
        <v>1.35802</v>
      </c>
      <c r="AF120" s="20">
        <f t="shared" si="4"/>
        <v>6.8920000000000009E-2</v>
      </c>
      <c r="AG120" s="20">
        <f t="shared" si="5"/>
        <v>1.2597799999999999</v>
      </c>
      <c r="AH120" s="20">
        <f t="shared" si="6"/>
        <v>0.58234000000000008</v>
      </c>
      <c r="AI120" s="20">
        <f t="shared" si="7"/>
        <v>0.20646999999999999</v>
      </c>
    </row>
    <row r="121" spans="1:35" x14ac:dyDescent="0.15">
      <c r="A121" s="9" t="s">
        <v>230</v>
      </c>
      <c r="B121" s="16">
        <v>5.3863000000000003</v>
      </c>
      <c r="C121" s="16">
        <v>8.7013099999999994</v>
      </c>
      <c r="D121" s="25">
        <v>4.2157200000000001</v>
      </c>
      <c r="E121" s="16">
        <v>4.6889500000000002</v>
      </c>
      <c r="F121" s="9">
        <v>8.0250000000000002E-2</v>
      </c>
      <c r="G121" s="25">
        <v>4.9040600000000003</v>
      </c>
      <c r="H121" s="16">
        <v>8.9903200000000005</v>
      </c>
      <c r="I121" s="9">
        <v>8.9410000000000003E-2</v>
      </c>
      <c r="J121" s="16">
        <v>0.96665999999999996</v>
      </c>
      <c r="K121" s="9">
        <v>0.51800000000000002</v>
      </c>
      <c r="L121" s="9">
        <v>0.19838</v>
      </c>
      <c r="M121" s="9">
        <v>0.70435999999999999</v>
      </c>
      <c r="N121" s="9">
        <v>1.06559</v>
      </c>
      <c r="O121" s="9">
        <v>0.11386</v>
      </c>
      <c r="P121" s="9">
        <v>0.35332999999999998</v>
      </c>
      <c r="Q121" s="9">
        <v>0.66591999999999996</v>
      </c>
      <c r="R121" s="9">
        <v>0.43380999999999997</v>
      </c>
      <c r="S121" s="9">
        <v>8.1790000000000002E-2</v>
      </c>
      <c r="T121" s="9">
        <v>0.30741000000000002</v>
      </c>
      <c r="U121" s="9">
        <v>7.6179999999999998E-2</v>
      </c>
      <c r="V121" s="9">
        <v>0.40076000000000001</v>
      </c>
      <c r="W121" s="9">
        <v>0.24797</v>
      </c>
      <c r="X121" s="9">
        <v>2.9960000000000001E-2</v>
      </c>
      <c r="Y121" s="9">
        <v>6.6879999999999995E-2</v>
      </c>
      <c r="Z121" s="9">
        <v>3.6069999999999998E-2</v>
      </c>
      <c r="AA121" s="9">
        <v>0.12603</v>
      </c>
      <c r="AB121" s="9">
        <v>7.8140000000000001E-2</v>
      </c>
      <c r="AC121" s="9">
        <v>8.9459999999999998E-2</v>
      </c>
      <c r="AD121" s="9">
        <v>0.10922</v>
      </c>
      <c r="AE121" s="9">
        <v>2.4507500000000002</v>
      </c>
      <c r="AF121" s="20">
        <f t="shared" si="4"/>
        <v>0.27862999999999999</v>
      </c>
      <c r="AG121" s="20">
        <f t="shared" si="5"/>
        <v>2.8111700000000002</v>
      </c>
      <c r="AH121" s="20">
        <f t="shared" si="6"/>
        <v>1.5697399999999999</v>
      </c>
      <c r="AI121" s="20">
        <f t="shared" si="7"/>
        <v>0.33511999999999997</v>
      </c>
    </row>
    <row r="122" spans="1:35" x14ac:dyDescent="0.15">
      <c r="A122" s="9" t="s">
        <v>231</v>
      </c>
      <c r="B122" s="16">
        <v>4.8447699999999996</v>
      </c>
      <c r="C122" s="16">
        <v>5.6014600000000003</v>
      </c>
      <c r="D122" s="25">
        <v>3.7911999999999999</v>
      </c>
      <c r="E122" s="16">
        <v>3.9998399999999998</v>
      </c>
      <c r="F122" s="9">
        <v>0</v>
      </c>
      <c r="G122" s="25">
        <v>3.9673400000000001</v>
      </c>
      <c r="H122" s="16">
        <v>6.99899</v>
      </c>
      <c r="I122" s="9">
        <v>4.8379999999999999E-2</v>
      </c>
      <c r="J122" s="16">
        <v>0.63819999999999999</v>
      </c>
      <c r="K122" s="9">
        <v>0.34466999999999998</v>
      </c>
      <c r="L122" s="9">
        <v>0.21384</v>
      </c>
      <c r="M122" s="9">
        <v>0.54840999999999995</v>
      </c>
      <c r="N122" s="9">
        <v>0.69398000000000004</v>
      </c>
      <c r="O122" s="9">
        <v>0.10747</v>
      </c>
      <c r="P122" s="9">
        <v>0.21168000000000001</v>
      </c>
      <c r="Q122" s="9">
        <v>0.55378000000000005</v>
      </c>
      <c r="R122" s="9">
        <v>0.52471999999999996</v>
      </c>
      <c r="S122" s="9">
        <v>5.7770000000000002E-2</v>
      </c>
      <c r="T122" s="9">
        <v>0.15057000000000001</v>
      </c>
      <c r="U122" s="9">
        <v>9.1850000000000001E-2</v>
      </c>
      <c r="V122" s="9">
        <v>0.28121000000000002</v>
      </c>
      <c r="W122" s="9">
        <v>0.20824999999999999</v>
      </c>
      <c r="X122" s="9">
        <v>3.1730000000000001E-2</v>
      </c>
      <c r="Y122" s="9">
        <v>4.9590000000000002E-2</v>
      </c>
      <c r="Z122" s="9">
        <v>2.7969999999999998E-2</v>
      </c>
      <c r="AA122" s="9">
        <v>0.11552999999999999</v>
      </c>
      <c r="AB122" s="9">
        <v>7.2489999999999999E-2</v>
      </c>
      <c r="AC122" s="9">
        <v>8.6410000000000001E-2</v>
      </c>
      <c r="AD122" s="9">
        <v>0.10236000000000001</v>
      </c>
      <c r="AE122" s="9">
        <v>3.1948599999999998</v>
      </c>
      <c r="AF122" s="20">
        <f t="shared" si="4"/>
        <v>0.21384</v>
      </c>
      <c r="AG122" s="20">
        <f t="shared" si="5"/>
        <v>2.1601599999999999</v>
      </c>
      <c r="AH122" s="20">
        <f t="shared" si="6"/>
        <v>1.1508</v>
      </c>
      <c r="AI122" s="20">
        <f t="shared" si="7"/>
        <v>0.31667000000000001</v>
      </c>
    </row>
    <row r="123" spans="1:35" x14ac:dyDescent="0.15">
      <c r="A123" s="9" t="s">
        <v>232</v>
      </c>
      <c r="B123" s="16">
        <v>3.2773300000000001</v>
      </c>
      <c r="C123" s="16">
        <v>2.6147800000000001</v>
      </c>
      <c r="D123" s="25">
        <v>2.6505800000000002</v>
      </c>
      <c r="E123" s="16">
        <v>3.7963900000000002</v>
      </c>
      <c r="F123" s="9">
        <v>0</v>
      </c>
      <c r="G123" s="25">
        <v>6.9118899999999996</v>
      </c>
      <c r="H123" s="16">
        <v>11.533110000000001</v>
      </c>
      <c r="I123" s="9">
        <v>2.7560000000000001E-2</v>
      </c>
      <c r="J123" s="16">
        <v>0.28372999999999998</v>
      </c>
      <c r="K123" s="9">
        <v>0.17641999999999999</v>
      </c>
      <c r="L123" s="9">
        <v>0.11267000000000001</v>
      </c>
      <c r="M123" s="9">
        <v>0.19053999999999999</v>
      </c>
      <c r="N123" s="9">
        <v>0.49858999999999998</v>
      </c>
      <c r="O123" s="9">
        <v>7.3719999999999994E-2</v>
      </c>
      <c r="P123" s="9">
        <v>8.8190000000000004E-2</v>
      </c>
      <c r="Q123" s="9">
        <v>0.11397</v>
      </c>
      <c r="R123" s="9">
        <v>0.17898</v>
      </c>
      <c r="S123" s="9">
        <v>2.436E-2</v>
      </c>
      <c r="T123" s="9">
        <v>9.0300000000000005E-2</v>
      </c>
      <c r="U123" s="9">
        <v>2.5389999999999999E-2</v>
      </c>
      <c r="V123" s="9">
        <v>0.30856</v>
      </c>
      <c r="W123" s="9">
        <v>0.27914</v>
      </c>
      <c r="X123" s="9">
        <v>1.538E-2</v>
      </c>
      <c r="Y123" s="9">
        <v>5.6279999999999997E-2</v>
      </c>
      <c r="Z123" s="9">
        <v>4.1059999999999999E-2</v>
      </c>
      <c r="AA123" s="9">
        <v>0.1249</v>
      </c>
      <c r="AB123" s="9">
        <v>4.9919999999999999E-2</v>
      </c>
      <c r="AC123" s="9">
        <v>6.3920000000000005E-2</v>
      </c>
      <c r="AD123" s="9">
        <v>7.4370000000000006E-2</v>
      </c>
      <c r="AE123" s="9">
        <v>2.65204</v>
      </c>
      <c r="AF123" s="20">
        <f t="shared" si="4"/>
        <v>0.11267000000000001</v>
      </c>
      <c r="AG123" s="20">
        <f t="shared" si="5"/>
        <v>1.07209</v>
      </c>
      <c r="AH123" s="20">
        <f t="shared" si="6"/>
        <v>0.61091000000000006</v>
      </c>
      <c r="AI123" s="20">
        <f t="shared" si="7"/>
        <v>0.26301000000000002</v>
      </c>
    </row>
    <row r="124" spans="1:35" x14ac:dyDescent="0.15">
      <c r="A124" s="9" t="s">
        <v>233</v>
      </c>
      <c r="B124" s="16">
        <v>3.1167600000000002</v>
      </c>
      <c r="C124" s="16">
        <v>2.7854100000000002</v>
      </c>
      <c r="D124" s="25">
        <v>2.7201300000000002</v>
      </c>
      <c r="E124" s="16">
        <v>5.0430700000000002</v>
      </c>
      <c r="F124" s="9">
        <v>0</v>
      </c>
      <c r="G124" s="25">
        <v>6.3985099999999999</v>
      </c>
      <c r="H124" s="16">
        <v>12.13054</v>
      </c>
      <c r="I124" s="9">
        <v>1.397E-2</v>
      </c>
      <c r="J124" s="16">
        <v>5.6399999999999999E-2</v>
      </c>
      <c r="K124" s="9">
        <v>8.616E-2</v>
      </c>
      <c r="L124" s="9">
        <v>7.2190000000000004E-2</v>
      </c>
      <c r="M124" s="9">
        <v>0.20246</v>
      </c>
      <c r="N124" s="9">
        <v>0.45535999999999999</v>
      </c>
      <c r="O124" s="9">
        <v>4.7419999999999997E-2</v>
      </c>
      <c r="P124" s="9">
        <v>0.10045</v>
      </c>
      <c r="Q124" s="9">
        <v>0.15325</v>
      </c>
      <c r="R124" s="9">
        <v>0.19031999999999999</v>
      </c>
      <c r="S124" s="9">
        <v>2.4209999999999999E-2</v>
      </c>
      <c r="T124" s="9">
        <v>8.1420000000000006E-2</v>
      </c>
      <c r="U124" s="9">
        <v>2.6290000000000001E-2</v>
      </c>
      <c r="V124" s="9">
        <v>0.28444999999999998</v>
      </c>
      <c r="W124" s="9">
        <v>0.25091000000000002</v>
      </c>
      <c r="X124" s="9">
        <v>1.494E-2</v>
      </c>
      <c r="Y124" s="9">
        <v>5.3539999999999997E-2</v>
      </c>
      <c r="Z124" s="9">
        <v>2.861E-2</v>
      </c>
      <c r="AA124" s="9">
        <v>0.11158</v>
      </c>
      <c r="AB124" s="9">
        <v>5.8450000000000002E-2</v>
      </c>
      <c r="AC124" s="9">
        <v>6.8790000000000004E-2</v>
      </c>
      <c r="AD124" s="9">
        <v>7.3730000000000004E-2</v>
      </c>
      <c r="AE124" s="9">
        <v>1.35351</v>
      </c>
      <c r="AF124" s="20">
        <f t="shared" si="4"/>
        <v>7.2190000000000004E-2</v>
      </c>
      <c r="AG124" s="20">
        <f t="shared" si="5"/>
        <v>0.94826999999999995</v>
      </c>
      <c r="AH124" s="20">
        <f t="shared" si="6"/>
        <v>0.59075</v>
      </c>
      <c r="AI124" s="20">
        <f t="shared" si="7"/>
        <v>0.23496</v>
      </c>
    </row>
    <row r="125" spans="1:35" x14ac:dyDescent="0.15">
      <c r="A125" s="9" t="s">
        <v>234</v>
      </c>
      <c r="B125" s="16">
        <v>3.0863399999999999</v>
      </c>
      <c r="C125" s="16">
        <v>2.8673600000000001</v>
      </c>
      <c r="D125" s="25">
        <v>3.0635500000000002</v>
      </c>
      <c r="E125" s="16">
        <v>5.00467</v>
      </c>
      <c r="F125" s="9">
        <v>0</v>
      </c>
      <c r="G125" s="25">
        <v>6.3148600000000004</v>
      </c>
      <c r="H125" s="16">
        <v>12.055730000000001</v>
      </c>
      <c r="I125" s="9">
        <v>1.898E-2</v>
      </c>
      <c r="J125" s="16">
        <v>0.12726999999999999</v>
      </c>
      <c r="K125" s="9">
        <v>0.13233</v>
      </c>
      <c r="L125" s="9">
        <v>7.2919999999999999E-2</v>
      </c>
      <c r="M125" s="9">
        <v>0.18274000000000001</v>
      </c>
      <c r="N125" s="9">
        <v>0.40634999999999999</v>
      </c>
      <c r="O125" s="9">
        <v>4.8590000000000001E-2</v>
      </c>
      <c r="P125" s="9">
        <v>8.1040000000000001E-2</v>
      </c>
      <c r="Q125" s="9">
        <v>0.13081999999999999</v>
      </c>
      <c r="R125" s="9">
        <v>0.14152999999999999</v>
      </c>
      <c r="S125" s="9">
        <v>7.6400000000000001E-3</v>
      </c>
      <c r="T125" s="9">
        <v>7.8640000000000002E-2</v>
      </c>
      <c r="U125" s="9">
        <v>2.3140000000000001E-2</v>
      </c>
      <c r="V125" s="9">
        <v>0.27318999999999999</v>
      </c>
      <c r="W125" s="9">
        <v>0.26622000000000001</v>
      </c>
      <c r="X125" s="9">
        <v>1.102E-2</v>
      </c>
      <c r="Y125" s="9">
        <v>4.521E-2</v>
      </c>
      <c r="Z125" s="9">
        <v>2.564E-2</v>
      </c>
      <c r="AA125" s="9">
        <v>0.10249999999999999</v>
      </c>
      <c r="AB125" s="9">
        <v>4.206E-2</v>
      </c>
      <c r="AC125" s="9">
        <v>5.1110000000000003E-2</v>
      </c>
      <c r="AD125" s="9">
        <v>5.9639999999999999E-2</v>
      </c>
      <c r="AE125" s="9">
        <v>1.9653499999999999</v>
      </c>
      <c r="AF125" s="20">
        <f t="shared" si="4"/>
        <v>7.2919999999999999E-2</v>
      </c>
      <c r="AG125" s="20">
        <f t="shared" si="5"/>
        <v>0.88192999999999988</v>
      </c>
      <c r="AH125" s="20">
        <f t="shared" si="6"/>
        <v>0.53888000000000003</v>
      </c>
      <c r="AI125" s="20">
        <f t="shared" si="7"/>
        <v>0.20750999999999997</v>
      </c>
    </row>
    <row r="126" spans="1:35" x14ac:dyDescent="0.15">
      <c r="A126" s="9" t="s">
        <v>235</v>
      </c>
      <c r="B126" s="16">
        <v>3.9940000000000002</v>
      </c>
      <c r="C126" s="16">
        <v>4.1082000000000001</v>
      </c>
      <c r="D126" s="25">
        <v>3.5240100000000001</v>
      </c>
      <c r="E126" s="16">
        <v>5.7656400000000003</v>
      </c>
      <c r="F126" s="9">
        <v>1.6709999999999999E-2</v>
      </c>
      <c r="G126" s="25">
        <v>7.0969300000000004</v>
      </c>
      <c r="H126" s="16">
        <v>13.60482</v>
      </c>
      <c r="I126" s="9">
        <v>5.1270000000000003E-2</v>
      </c>
      <c r="J126" s="16">
        <v>0.37362000000000001</v>
      </c>
      <c r="K126" s="9">
        <v>0.16944999999999999</v>
      </c>
      <c r="L126" s="9">
        <v>0.13447000000000001</v>
      </c>
      <c r="M126" s="9">
        <v>0.26282</v>
      </c>
      <c r="N126" s="9">
        <v>0.58325000000000005</v>
      </c>
      <c r="O126" s="9">
        <v>2.0459999999999999E-2</v>
      </c>
      <c r="P126" s="9">
        <v>0.13131000000000001</v>
      </c>
      <c r="Q126" s="9">
        <v>0.21032000000000001</v>
      </c>
      <c r="R126" s="9">
        <v>0.10328</v>
      </c>
      <c r="S126" s="9">
        <v>1.5299999999999999E-2</v>
      </c>
      <c r="T126" s="9">
        <v>9.8100000000000007E-2</v>
      </c>
      <c r="U126" s="9">
        <v>4.3240000000000001E-2</v>
      </c>
      <c r="V126" s="9">
        <v>0.32142999999999999</v>
      </c>
      <c r="W126" s="9">
        <v>0.24318999999999999</v>
      </c>
      <c r="X126" s="9">
        <v>2.078E-2</v>
      </c>
      <c r="Y126" s="9">
        <v>6.4079999999999998E-2</v>
      </c>
      <c r="Z126" s="9">
        <v>3.1809999999999998E-2</v>
      </c>
      <c r="AA126" s="9">
        <v>0.1474</v>
      </c>
      <c r="AB126" s="9">
        <v>6.3420000000000004E-2</v>
      </c>
      <c r="AC126" s="9">
        <v>9.0200000000000002E-2</v>
      </c>
      <c r="AD126" s="9">
        <v>0.10038</v>
      </c>
      <c r="AE126" s="9">
        <v>2.3029099999999998</v>
      </c>
      <c r="AF126" s="20">
        <f t="shared" si="4"/>
        <v>0.15118000000000001</v>
      </c>
      <c r="AG126" s="20">
        <f t="shared" si="5"/>
        <v>1.1700700000000002</v>
      </c>
      <c r="AH126" s="20">
        <f t="shared" si="6"/>
        <v>0.66561000000000003</v>
      </c>
      <c r="AI126" s="20">
        <f t="shared" si="7"/>
        <v>0.30730999999999997</v>
      </c>
    </row>
    <row r="127" spans="1:35" x14ac:dyDescent="0.15">
      <c r="A127" s="9" t="s">
        <v>236</v>
      </c>
      <c r="B127" s="16">
        <v>4.3291300000000001</v>
      </c>
      <c r="C127" s="16">
        <v>4.1996500000000001</v>
      </c>
      <c r="D127" s="25">
        <v>3.8487499999999999</v>
      </c>
      <c r="E127" s="16">
        <v>5.5790600000000001</v>
      </c>
      <c r="F127" s="9">
        <v>2.0990000000000002E-2</v>
      </c>
      <c r="G127" s="25">
        <v>8.8270499999999998</v>
      </c>
      <c r="H127" s="16">
        <v>15.480729999999999</v>
      </c>
      <c r="I127" s="9">
        <v>6.3880000000000006E-2</v>
      </c>
      <c r="J127" s="16">
        <v>0.47717999999999999</v>
      </c>
      <c r="K127" s="9">
        <v>0.31130999999999998</v>
      </c>
      <c r="L127" s="9">
        <v>6.2740000000000004E-2</v>
      </c>
      <c r="M127" s="9">
        <v>0.30806</v>
      </c>
      <c r="N127" s="9">
        <v>0.74177999999999999</v>
      </c>
      <c r="O127" s="9">
        <v>5.2139999999999999E-2</v>
      </c>
      <c r="P127" s="9">
        <v>0.16894000000000001</v>
      </c>
      <c r="Q127" s="9">
        <v>0.14296</v>
      </c>
      <c r="R127" s="9">
        <v>0.1457</v>
      </c>
      <c r="S127" s="9">
        <v>4.1590000000000002E-2</v>
      </c>
      <c r="T127" s="9">
        <v>0.11889</v>
      </c>
      <c r="U127" s="9">
        <v>4.7359999999999999E-2</v>
      </c>
      <c r="V127" s="9">
        <v>0.41458</v>
      </c>
      <c r="W127" s="9">
        <v>0.37775999999999998</v>
      </c>
      <c r="X127" s="9">
        <v>2.657E-2</v>
      </c>
      <c r="Y127" s="9">
        <v>7.1870000000000003E-2</v>
      </c>
      <c r="Z127" s="9">
        <v>5.9790000000000003E-2</v>
      </c>
      <c r="AA127" s="9">
        <v>0.22308</v>
      </c>
      <c r="AB127" s="9">
        <v>8.1119999999999998E-2</v>
      </c>
      <c r="AC127" s="9">
        <v>9.2869999999999994E-2</v>
      </c>
      <c r="AD127" s="9">
        <v>9.4009999999999996E-2</v>
      </c>
      <c r="AE127" s="9">
        <v>3.1557599999999999</v>
      </c>
      <c r="AF127" s="20">
        <f t="shared" si="4"/>
        <v>8.3729999999999999E-2</v>
      </c>
      <c r="AG127" s="20">
        <f t="shared" si="5"/>
        <v>1.57073</v>
      </c>
      <c r="AH127" s="20">
        <f t="shared" si="6"/>
        <v>0.77015999999999996</v>
      </c>
      <c r="AI127" s="20">
        <f t="shared" si="7"/>
        <v>0.42867</v>
      </c>
    </row>
    <row r="128" spans="1:35" x14ac:dyDescent="0.15">
      <c r="A128" s="9" t="s">
        <v>237</v>
      </c>
      <c r="B128" s="16">
        <v>4.2019399999999996</v>
      </c>
      <c r="C128" s="16">
        <v>4.0857599999999996</v>
      </c>
      <c r="D128" s="25">
        <v>3.4783200000000001</v>
      </c>
      <c r="E128" s="16">
        <v>6.2077499999999999</v>
      </c>
      <c r="F128" s="9">
        <v>3.7599999999999999E-3</v>
      </c>
      <c r="G128" s="25">
        <v>6.0267600000000003</v>
      </c>
      <c r="H128" s="16">
        <v>12.88369</v>
      </c>
      <c r="I128" s="9">
        <v>0.14713000000000001</v>
      </c>
      <c r="J128" s="16">
        <v>1.93174</v>
      </c>
      <c r="K128" s="9">
        <v>0.83667000000000002</v>
      </c>
      <c r="L128" s="9">
        <v>0.26948</v>
      </c>
      <c r="M128" s="9">
        <v>0.30839</v>
      </c>
      <c r="N128" s="9">
        <v>1.4043300000000001</v>
      </c>
      <c r="O128" s="9">
        <v>0.20754</v>
      </c>
      <c r="P128" s="9">
        <v>0.36487000000000003</v>
      </c>
      <c r="Q128" s="9">
        <v>1.04694</v>
      </c>
      <c r="R128" s="9">
        <v>0.46651999999999999</v>
      </c>
      <c r="S128" s="9">
        <v>3.3079999999999998E-2</v>
      </c>
      <c r="T128" s="9">
        <v>0.35532999999999998</v>
      </c>
      <c r="U128" s="9">
        <v>2.9520000000000001E-2</v>
      </c>
      <c r="V128" s="9">
        <v>0.20660000000000001</v>
      </c>
      <c r="W128" s="9">
        <v>0.20355999999999999</v>
      </c>
      <c r="X128" s="9">
        <v>1.367E-2</v>
      </c>
      <c r="Y128" s="9">
        <v>4.6940000000000003E-2</v>
      </c>
      <c r="Z128" s="9">
        <v>2.7990000000000001E-2</v>
      </c>
      <c r="AA128" s="9">
        <v>0.24962000000000001</v>
      </c>
      <c r="AB128" s="9">
        <v>7.0489999999999997E-2</v>
      </c>
      <c r="AC128" s="9">
        <v>9.0550000000000005E-2</v>
      </c>
      <c r="AD128" s="9">
        <v>0.18149999999999999</v>
      </c>
      <c r="AE128" s="9">
        <v>9.7206899999999994</v>
      </c>
      <c r="AF128" s="20">
        <f t="shared" si="4"/>
        <v>0.27323999999999998</v>
      </c>
      <c r="AG128" s="20">
        <f t="shared" si="5"/>
        <v>3.1630400000000001</v>
      </c>
      <c r="AH128" s="20">
        <f t="shared" si="6"/>
        <v>1.8494899999999999</v>
      </c>
      <c r="AI128" s="20">
        <f t="shared" si="7"/>
        <v>0.36774000000000001</v>
      </c>
    </row>
    <row r="129" spans="1:35" x14ac:dyDescent="0.15">
      <c r="A129" s="9" t="s">
        <v>238</v>
      </c>
      <c r="B129" s="16">
        <v>5.2786200000000001</v>
      </c>
      <c r="C129" s="16">
        <v>3.7144599999999999</v>
      </c>
      <c r="D129" s="25">
        <v>4.8314700000000004</v>
      </c>
      <c r="E129" s="16">
        <v>7.9415699999999996</v>
      </c>
      <c r="F129" s="9">
        <v>0</v>
      </c>
      <c r="G129" s="25">
        <v>12.72104</v>
      </c>
      <c r="H129" s="16">
        <v>23.512840000000001</v>
      </c>
      <c r="I129" s="9">
        <v>2.4740000000000002E-2</v>
      </c>
      <c r="J129" s="16">
        <v>6.9610000000000005E-2</v>
      </c>
      <c r="K129" s="9">
        <v>0.31590000000000001</v>
      </c>
      <c r="L129" s="9">
        <v>0.11002000000000001</v>
      </c>
      <c r="M129" s="9">
        <v>0.23912</v>
      </c>
      <c r="N129" s="9">
        <v>0.77398999999999996</v>
      </c>
      <c r="O129" s="9">
        <v>6.5159999999999996E-2</v>
      </c>
      <c r="P129" s="9">
        <v>0.13927999999999999</v>
      </c>
      <c r="Q129" s="9">
        <v>0.16422</v>
      </c>
      <c r="R129" s="9">
        <v>0.16322999999999999</v>
      </c>
      <c r="S129" s="9">
        <v>3.1550000000000002E-2</v>
      </c>
      <c r="T129" s="9">
        <v>0.11216</v>
      </c>
      <c r="U129" s="9">
        <v>4.233E-2</v>
      </c>
      <c r="V129" s="9">
        <v>0.43806</v>
      </c>
      <c r="W129" s="9">
        <v>0.44077</v>
      </c>
      <c r="X129" s="9">
        <v>2.3970000000000002E-2</v>
      </c>
      <c r="Y129" s="9">
        <v>0.11008</v>
      </c>
      <c r="Z129" s="9">
        <v>4.8590000000000001E-2</v>
      </c>
      <c r="AA129" s="9">
        <v>0.22092000000000001</v>
      </c>
      <c r="AB129" s="9">
        <v>8.4860000000000005E-2</v>
      </c>
      <c r="AC129" s="9">
        <v>8.2640000000000005E-2</v>
      </c>
      <c r="AD129" s="9">
        <v>8.659E-2</v>
      </c>
      <c r="AE129" s="9">
        <v>2.3256000000000001</v>
      </c>
      <c r="AF129" s="20">
        <f t="shared" si="4"/>
        <v>0.11002000000000001</v>
      </c>
      <c r="AG129" s="20">
        <f t="shared" si="5"/>
        <v>1.51698</v>
      </c>
      <c r="AH129" s="20">
        <f t="shared" si="6"/>
        <v>0.81115000000000004</v>
      </c>
      <c r="AI129" s="20">
        <f t="shared" si="7"/>
        <v>0.44589000000000001</v>
      </c>
    </row>
    <row r="130" spans="1:35" x14ac:dyDescent="0.15">
      <c r="A130" s="9" t="s">
        <v>239</v>
      </c>
      <c r="B130" s="16">
        <v>5.37974</v>
      </c>
      <c r="C130" s="16">
        <v>3.4824899999999999</v>
      </c>
      <c r="D130" s="25">
        <v>3.9069400000000001</v>
      </c>
      <c r="E130" s="16">
        <v>6.0209999999999999</v>
      </c>
      <c r="F130" s="9">
        <v>0</v>
      </c>
      <c r="G130" s="25">
        <v>7.48909</v>
      </c>
      <c r="H130" s="16">
        <v>15.055910000000001</v>
      </c>
      <c r="I130" s="9">
        <v>3.3160000000000002E-2</v>
      </c>
      <c r="J130" s="16">
        <v>5.6950000000000001E-2</v>
      </c>
      <c r="K130" s="9">
        <v>0.24923000000000001</v>
      </c>
      <c r="L130" s="9">
        <v>5.7579999999999999E-2</v>
      </c>
      <c r="M130" s="9">
        <v>0.19941</v>
      </c>
      <c r="N130" s="9">
        <v>0.56460999999999995</v>
      </c>
      <c r="O130" s="9">
        <v>6.0690000000000001E-2</v>
      </c>
      <c r="P130" s="9">
        <v>0.10310999999999999</v>
      </c>
      <c r="Q130" s="9">
        <v>0.12964999999999999</v>
      </c>
      <c r="R130" s="9">
        <v>0.11003</v>
      </c>
      <c r="S130" s="9">
        <v>1.7219999999999999E-2</v>
      </c>
      <c r="T130" s="9">
        <v>6.4799999999999996E-2</v>
      </c>
      <c r="U130" s="9">
        <v>2.9649999999999999E-2</v>
      </c>
      <c r="V130" s="9">
        <v>0.31930999999999998</v>
      </c>
      <c r="W130" s="9">
        <v>0.23582</v>
      </c>
      <c r="X130" s="9">
        <v>1.451E-2</v>
      </c>
      <c r="Y130" s="9">
        <v>4.1939999999999998E-2</v>
      </c>
      <c r="Z130" s="9">
        <v>2.6509999999999999E-2</v>
      </c>
      <c r="AA130" s="9">
        <v>0.16544</v>
      </c>
      <c r="AB130" s="9">
        <v>5.1830000000000001E-2</v>
      </c>
      <c r="AC130" s="9">
        <v>6.4399999999999999E-2</v>
      </c>
      <c r="AD130" s="9">
        <v>6.6909999999999997E-2</v>
      </c>
      <c r="AE130" s="9">
        <v>2.1122000000000001</v>
      </c>
      <c r="AF130" s="20">
        <f t="shared" si="4"/>
        <v>5.7579999999999999E-2</v>
      </c>
      <c r="AG130" s="20">
        <f t="shared" si="5"/>
        <v>1.1564399999999999</v>
      </c>
      <c r="AH130" s="20">
        <f t="shared" si="6"/>
        <v>0.59166999999999992</v>
      </c>
      <c r="AI130" s="20">
        <f t="shared" si="7"/>
        <v>0.27805000000000002</v>
      </c>
    </row>
    <row r="131" spans="1:35" x14ac:dyDescent="0.15">
      <c r="A131" s="9" t="s">
        <v>240</v>
      </c>
      <c r="B131" s="16">
        <v>5.6456</v>
      </c>
      <c r="C131" s="16">
        <v>3.52867</v>
      </c>
      <c r="D131" s="25">
        <v>4.3654799999999998</v>
      </c>
      <c r="E131" s="16">
        <v>6.4078499999999998</v>
      </c>
      <c r="F131" s="9">
        <v>5.6699999999999997E-3</v>
      </c>
      <c r="G131" s="25">
        <v>9.4587900000000005</v>
      </c>
      <c r="H131" s="16">
        <v>17.779810000000001</v>
      </c>
      <c r="I131" s="9">
        <v>4.5010000000000001E-2</v>
      </c>
      <c r="J131" s="16">
        <v>6.2359999999999999E-2</v>
      </c>
      <c r="K131" s="9">
        <v>0.21623999999999999</v>
      </c>
      <c r="L131" s="9">
        <v>0.12074</v>
      </c>
      <c r="M131" s="9">
        <v>0.21271000000000001</v>
      </c>
      <c r="N131" s="9">
        <v>0.78163000000000005</v>
      </c>
      <c r="O131" s="9">
        <v>5.885E-2</v>
      </c>
      <c r="P131" s="9">
        <v>0.10811999999999999</v>
      </c>
      <c r="Q131" s="9">
        <v>0.12075</v>
      </c>
      <c r="R131" s="9">
        <v>0.11591</v>
      </c>
      <c r="S131" s="9">
        <v>1.366E-2</v>
      </c>
      <c r="T131" s="9">
        <v>7.7590000000000006E-2</v>
      </c>
      <c r="U131" s="9">
        <v>1.332E-2</v>
      </c>
      <c r="V131" s="9">
        <v>0.32707999999999998</v>
      </c>
      <c r="W131" s="9">
        <v>0.30686999999999998</v>
      </c>
      <c r="X131" s="9">
        <v>1.391E-2</v>
      </c>
      <c r="Y131" s="9">
        <v>5.185E-2</v>
      </c>
      <c r="Z131" s="9">
        <v>3.7850000000000002E-2</v>
      </c>
      <c r="AA131" s="9">
        <v>0.16649</v>
      </c>
      <c r="AB131" s="9">
        <v>4.5269999999999998E-2</v>
      </c>
      <c r="AC131" s="9">
        <v>6.0380000000000003E-2</v>
      </c>
      <c r="AD131" s="9">
        <v>6.5060000000000007E-2</v>
      </c>
      <c r="AE131" s="9">
        <v>2.0103800000000001</v>
      </c>
      <c r="AF131" s="20">
        <f t="shared" si="4"/>
        <v>0.12640999999999999</v>
      </c>
      <c r="AG131" s="20">
        <f t="shared" si="5"/>
        <v>1.3714999999999999</v>
      </c>
      <c r="AH131" s="20">
        <f t="shared" si="6"/>
        <v>0.59792999999999996</v>
      </c>
      <c r="AI131" s="20">
        <f t="shared" si="7"/>
        <v>0.28342000000000001</v>
      </c>
    </row>
    <row r="132" spans="1:35" x14ac:dyDescent="0.15">
      <c r="A132" s="9" t="s">
        <v>241</v>
      </c>
      <c r="B132" s="16">
        <v>4.0437399999999997</v>
      </c>
      <c r="C132" s="16">
        <v>2.4755500000000001</v>
      </c>
      <c r="D132" s="25">
        <v>2.9186800000000002</v>
      </c>
      <c r="E132" s="16">
        <v>4.77658</v>
      </c>
      <c r="F132" s="9">
        <v>4.2700000000000004E-3</v>
      </c>
      <c r="G132" s="25">
        <v>5.4290200000000004</v>
      </c>
      <c r="H132" s="16">
        <v>11.03867</v>
      </c>
      <c r="I132" s="9">
        <v>3.2329999999999998E-2</v>
      </c>
      <c r="J132" s="16">
        <v>3.6020000000000003E-2</v>
      </c>
      <c r="K132" s="9">
        <v>0.15353</v>
      </c>
      <c r="L132" s="9">
        <v>8.8209999999999997E-2</v>
      </c>
      <c r="M132" s="9">
        <v>0.14202999999999999</v>
      </c>
      <c r="N132" s="9">
        <v>0.37540000000000001</v>
      </c>
      <c r="O132" s="9">
        <v>7.8229999999999994E-2</v>
      </c>
      <c r="P132" s="9">
        <v>7.4380000000000002E-2</v>
      </c>
      <c r="Q132" s="9">
        <v>8.3960000000000007E-2</v>
      </c>
      <c r="R132" s="9">
        <v>7.1870000000000003E-2</v>
      </c>
      <c r="S132" s="9">
        <v>3.3E-3</v>
      </c>
      <c r="T132" s="9">
        <v>5.2400000000000002E-2</v>
      </c>
      <c r="U132" s="9">
        <v>2.3529999999999999E-2</v>
      </c>
      <c r="V132" s="9">
        <v>0.24293999999999999</v>
      </c>
      <c r="W132" s="9">
        <v>0.17582</v>
      </c>
      <c r="X132" s="9">
        <v>1.128E-2</v>
      </c>
      <c r="Y132" s="9">
        <v>3.8649999999999997E-2</v>
      </c>
      <c r="Z132" s="9">
        <v>2.9850000000000002E-2</v>
      </c>
      <c r="AA132" s="9">
        <v>0.14299999999999999</v>
      </c>
      <c r="AB132" s="9">
        <v>9.9989999999999996E-2</v>
      </c>
      <c r="AC132" s="9">
        <v>6.1080000000000002E-2</v>
      </c>
      <c r="AD132" s="9">
        <v>6.0780000000000001E-2</v>
      </c>
      <c r="AE132" s="9">
        <v>1.6445000000000001</v>
      </c>
      <c r="AF132" s="20">
        <f t="shared" si="4"/>
        <v>9.2479999999999993E-2</v>
      </c>
      <c r="AG132" s="20">
        <f t="shared" si="5"/>
        <v>0.77515999999999996</v>
      </c>
      <c r="AH132" s="20">
        <f t="shared" si="6"/>
        <v>0.46082999999999996</v>
      </c>
      <c r="AI132" s="20">
        <f t="shared" si="7"/>
        <v>0.24630999999999997</v>
      </c>
    </row>
    <row r="133" spans="1:35" x14ac:dyDescent="0.15">
      <c r="A133" s="9" t="s">
        <v>242</v>
      </c>
      <c r="B133" s="16">
        <v>6.3167</v>
      </c>
      <c r="C133" s="16">
        <v>3.8180900000000002</v>
      </c>
      <c r="D133" s="25">
        <v>4.4063800000000004</v>
      </c>
      <c r="E133" s="16">
        <v>7.67293</v>
      </c>
      <c r="F133" s="9">
        <v>1.379E-2</v>
      </c>
      <c r="G133" s="25">
        <v>9.0721000000000007</v>
      </c>
      <c r="H133" s="16">
        <v>17.97016</v>
      </c>
      <c r="I133" s="9">
        <v>2.6970000000000001E-2</v>
      </c>
      <c r="J133" s="16">
        <v>0.11372</v>
      </c>
      <c r="K133" s="9">
        <v>0.15315999999999999</v>
      </c>
      <c r="L133" s="9">
        <v>6.8409999999999999E-2</v>
      </c>
      <c r="M133" s="9">
        <v>0.12155000000000001</v>
      </c>
      <c r="N133" s="9">
        <v>0.36305999999999999</v>
      </c>
      <c r="O133" s="9">
        <v>9.5280000000000004E-2</v>
      </c>
      <c r="P133" s="9">
        <v>5.9979999999999999E-2</v>
      </c>
      <c r="Q133" s="9">
        <v>9.9470000000000003E-2</v>
      </c>
      <c r="R133" s="9">
        <v>6.1289999999999997E-2</v>
      </c>
      <c r="S133" s="9">
        <v>1.197E-2</v>
      </c>
      <c r="T133" s="9">
        <v>5.7480000000000003E-2</v>
      </c>
      <c r="U133" s="9">
        <v>1.529E-2</v>
      </c>
      <c r="V133" s="9">
        <v>0.23265</v>
      </c>
      <c r="W133" s="9">
        <v>0.17074</v>
      </c>
      <c r="X133" s="9">
        <v>7.0800000000000004E-3</v>
      </c>
      <c r="Y133" s="9">
        <v>2.8809999999999999E-2</v>
      </c>
      <c r="Z133" s="9">
        <v>1.8429999999999998E-2</v>
      </c>
      <c r="AA133" s="9">
        <v>0.11232</v>
      </c>
      <c r="AB133" s="9">
        <v>7.2260000000000005E-2</v>
      </c>
      <c r="AC133" s="9">
        <v>4.2259999999999999E-2</v>
      </c>
      <c r="AD133" s="9">
        <v>4.2299999999999997E-2</v>
      </c>
      <c r="AE133" s="9">
        <v>2.06867</v>
      </c>
      <c r="AF133" s="20">
        <f t="shared" ref="AF133:AF196" si="8">F133+L133</f>
        <v>8.2199999999999995E-2</v>
      </c>
      <c r="AG133" s="20">
        <f t="shared" si="5"/>
        <v>0.72602999999999995</v>
      </c>
      <c r="AH133" s="20">
        <f t="shared" si="6"/>
        <v>0.49685000000000001</v>
      </c>
      <c r="AI133" s="20">
        <f t="shared" si="7"/>
        <v>0.18193000000000001</v>
      </c>
    </row>
    <row r="134" spans="1:35" x14ac:dyDescent="0.15">
      <c r="A134" s="9" t="s">
        <v>243</v>
      </c>
      <c r="B134" s="16">
        <v>3.6754699999999998</v>
      </c>
      <c r="C134" s="16">
        <v>2.4056000000000002</v>
      </c>
      <c r="D134" s="25">
        <v>2.6795399999999998</v>
      </c>
      <c r="E134" s="16">
        <v>5.0737699999999997</v>
      </c>
      <c r="F134" s="9">
        <v>1.644E-2</v>
      </c>
      <c r="G134" s="25">
        <v>5.4314200000000001</v>
      </c>
      <c r="H134" s="16">
        <v>11.16276</v>
      </c>
      <c r="I134" s="9">
        <v>2.3519999999999999E-2</v>
      </c>
      <c r="J134" s="16">
        <v>1.2449999999999999E-2</v>
      </c>
      <c r="K134" s="9">
        <v>8.4599999999999995E-2</v>
      </c>
      <c r="L134" s="9">
        <v>7.3230000000000003E-2</v>
      </c>
      <c r="M134" s="9">
        <v>0.14605000000000001</v>
      </c>
      <c r="N134" s="9">
        <v>0.37402000000000002</v>
      </c>
      <c r="O134" s="9">
        <v>4.4319999999999998E-2</v>
      </c>
      <c r="P134" s="9">
        <v>7.2270000000000001E-2</v>
      </c>
      <c r="Q134" s="9">
        <v>7.0360000000000006E-2</v>
      </c>
      <c r="R134" s="9">
        <v>7.0910000000000001E-2</v>
      </c>
      <c r="S134" s="9">
        <v>3.82E-3</v>
      </c>
      <c r="T134" s="9">
        <v>4.9110000000000001E-2</v>
      </c>
      <c r="U134" s="9">
        <v>2.1160000000000002E-2</v>
      </c>
      <c r="V134" s="9">
        <v>0.18887999999999999</v>
      </c>
      <c r="W134" s="9">
        <v>0.15761</v>
      </c>
      <c r="X134" s="9">
        <v>1.025E-2</v>
      </c>
      <c r="Y134" s="9">
        <v>3.3259999999999998E-2</v>
      </c>
      <c r="Z134" s="9">
        <v>2.281E-2</v>
      </c>
      <c r="AA134" s="9">
        <v>0.10971</v>
      </c>
      <c r="AB134" s="9">
        <v>7.6689999999999994E-2</v>
      </c>
      <c r="AC134" s="9">
        <v>5.3019999999999998E-2</v>
      </c>
      <c r="AD134" s="9">
        <v>5.4980000000000001E-2</v>
      </c>
      <c r="AE134" s="9">
        <v>2.4215300000000002</v>
      </c>
      <c r="AF134" s="20">
        <f t="shared" si="8"/>
        <v>8.967E-2</v>
      </c>
      <c r="AG134" s="20">
        <f t="shared" ref="AG134:AG197" si="9">I134+K134+M134+N134+R134</f>
        <v>0.69910000000000005</v>
      </c>
      <c r="AH134" s="20">
        <f t="shared" ref="AH134:AH197" si="10">O134+Q134+S134+T134+V134</f>
        <v>0.35648999999999997</v>
      </c>
      <c r="AI134" s="20">
        <f t="shared" ref="AI134:AI197" si="11">U134+X134+Y134+Z134+AA134</f>
        <v>0.19719</v>
      </c>
    </row>
    <row r="135" spans="1:35" x14ac:dyDescent="0.15">
      <c r="A135" s="9" t="s">
        <v>244</v>
      </c>
      <c r="B135" s="16">
        <v>2.8016200000000002</v>
      </c>
      <c r="C135" s="16">
        <v>3.2313499999999999</v>
      </c>
      <c r="D135" s="25">
        <v>4.0369200000000003</v>
      </c>
      <c r="E135" s="16">
        <v>9.2497399999999992</v>
      </c>
      <c r="F135" s="9">
        <v>1.2120000000000001E-2</v>
      </c>
      <c r="G135" s="25">
        <v>5.6117499999999998</v>
      </c>
      <c r="H135" s="16">
        <v>10.03796</v>
      </c>
      <c r="I135" s="9">
        <v>0.10691000000000001</v>
      </c>
      <c r="J135" s="16">
        <v>1.02884</v>
      </c>
      <c r="K135" s="9">
        <v>0.74541000000000002</v>
      </c>
      <c r="L135" s="9">
        <v>0.15736</v>
      </c>
      <c r="M135" s="9">
        <v>0.41178999999999999</v>
      </c>
      <c r="N135" s="9">
        <v>0.39684999999999998</v>
      </c>
      <c r="O135" s="9">
        <v>4.1880000000000001E-2</v>
      </c>
      <c r="P135" s="9">
        <v>0.13724</v>
      </c>
      <c r="Q135" s="9">
        <v>8.2659999999999997E-2</v>
      </c>
      <c r="R135" s="9">
        <v>0.80112000000000005</v>
      </c>
      <c r="S135" s="9">
        <v>2.8060000000000002E-2</v>
      </c>
      <c r="T135" s="9">
        <v>7.4840000000000004E-2</v>
      </c>
      <c r="U135" s="9">
        <v>5.0549999999999998E-2</v>
      </c>
      <c r="V135" s="9">
        <v>0.17107</v>
      </c>
      <c r="W135" s="9">
        <v>0.14505000000000001</v>
      </c>
      <c r="X135" s="9">
        <v>2.1510000000000001E-2</v>
      </c>
      <c r="Y135" s="9">
        <v>3.6549999999999999E-2</v>
      </c>
      <c r="Z135" s="9">
        <v>2.2089999999999999E-2</v>
      </c>
      <c r="AA135" s="9">
        <v>8.4199999999999997E-2</v>
      </c>
      <c r="AB135" s="9">
        <v>5.1189999999999999E-2</v>
      </c>
      <c r="AC135" s="9">
        <v>5.0900000000000001E-2</v>
      </c>
      <c r="AD135" s="9">
        <v>6.0659999999999999E-2</v>
      </c>
      <c r="AE135" s="9">
        <v>3.5897000000000001</v>
      </c>
      <c r="AF135" s="20">
        <f t="shared" si="8"/>
        <v>0.16947999999999999</v>
      </c>
      <c r="AG135" s="20">
        <f t="shared" si="9"/>
        <v>2.4620800000000003</v>
      </c>
      <c r="AH135" s="20">
        <f t="shared" si="10"/>
        <v>0.39851000000000003</v>
      </c>
      <c r="AI135" s="20">
        <f t="shared" si="11"/>
        <v>0.21489999999999998</v>
      </c>
    </row>
    <row r="136" spans="1:35" x14ac:dyDescent="0.15">
      <c r="A136" s="9" t="s">
        <v>245</v>
      </c>
      <c r="B136" s="16">
        <v>2.5869900000000001</v>
      </c>
      <c r="C136" s="16">
        <v>2.8220999999999998</v>
      </c>
      <c r="D136" s="25">
        <v>4.7050299999999998</v>
      </c>
      <c r="E136" s="16">
        <v>13.62152</v>
      </c>
      <c r="F136" s="9">
        <v>5.1700000000000001E-3</v>
      </c>
      <c r="G136" s="25">
        <v>8.50305</v>
      </c>
      <c r="H136" s="16">
        <v>15.210509999999999</v>
      </c>
      <c r="I136" s="9">
        <v>0.10285999999999999</v>
      </c>
      <c r="J136" s="16">
        <v>1.0500799999999999</v>
      </c>
      <c r="K136" s="9">
        <v>0.79693999999999998</v>
      </c>
      <c r="L136" s="9">
        <v>0.18393000000000001</v>
      </c>
      <c r="M136" s="9">
        <v>0.38889000000000001</v>
      </c>
      <c r="N136" s="9">
        <v>0.25939000000000001</v>
      </c>
      <c r="O136" s="9">
        <v>3.2079999999999997E-2</v>
      </c>
      <c r="P136" s="9">
        <v>9.4030000000000002E-2</v>
      </c>
      <c r="Q136" s="9">
        <v>3.5049999999999998E-2</v>
      </c>
      <c r="R136" s="9">
        <v>0.99578</v>
      </c>
      <c r="S136" s="9">
        <v>1.602E-2</v>
      </c>
      <c r="T136" s="9">
        <v>5.7439999999999998E-2</v>
      </c>
      <c r="U136" s="9">
        <v>2.9430000000000001E-2</v>
      </c>
      <c r="V136" s="9">
        <v>0.17963000000000001</v>
      </c>
      <c r="W136" s="9">
        <v>0.15626000000000001</v>
      </c>
      <c r="X136" s="9">
        <v>1.504E-2</v>
      </c>
      <c r="Y136" s="9">
        <v>3.347E-2</v>
      </c>
      <c r="Z136" s="9">
        <v>2.5100000000000001E-2</v>
      </c>
      <c r="AA136" s="9">
        <v>9.8540000000000003E-2</v>
      </c>
      <c r="AB136" s="9">
        <v>7.5319999999999998E-2</v>
      </c>
      <c r="AC136" s="9">
        <v>6.5979999999999997E-2</v>
      </c>
      <c r="AD136" s="9">
        <v>9.6970000000000001E-2</v>
      </c>
      <c r="AE136" s="9">
        <v>2.4002500000000002</v>
      </c>
      <c r="AF136" s="20">
        <f t="shared" si="8"/>
        <v>0.18910000000000002</v>
      </c>
      <c r="AG136" s="20">
        <f t="shared" si="9"/>
        <v>2.54386</v>
      </c>
      <c r="AH136" s="20">
        <f t="shared" si="10"/>
        <v>0.32022</v>
      </c>
      <c r="AI136" s="20">
        <f t="shared" si="11"/>
        <v>0.20158000000000001</v>
      </c>
    </row>
    <row r="137" spans="1:35" x14ac:dyDescent="0.15">
      <c r="A137" s="9" t="s">
        <v>246</v>
      </c>
      <c r="B137" s="16">
        <v>2.3514699999999999</v>
      </c>
      <c r="C137" s="16">
        <v>2.4547400000000001</v>
      </c>
      <c r="D137" s="25">
        <v>3.0069599999999999</v>
      </c>
      <c r="E137" s="16">
        <v>7.0376099999999999</v>
      </c>
      <c r="F137" s="9">
        <v>8.8299999999999993E-3</v>
      </c>
      <c r="G137" s="25">
        <v>3.7152699999999999</v>
      </c>
      <c r="H137" s="16">
        <v>7.2107400000000004</v>
      </c>
      <c r="I137" s="9">
        <v>6.6400000000000001E-2</v>
      </c>
      <c r="J137" s="16">
        <v>0.70326</v>
      </c>
      <c r="K137" s="9">
        <v>0.49131999999999998</v>
      </c>
      <c r="L137" s="9">
        <v>6.0229999999999999E-2</v>
      </c>
      <c r="M137" s="9">
        <v>0.33095999999999998</v>
      </c>
      <c r="N137" s="9">
        <v>0.21295</v>
      </c>
      <c r="O137" s="9">
        <v>5.8400000000000001E-2</v>
      </c>
      <c r="P137" s="9">
        <v>9.7350000000000006E-2</v>
      </c>
      <c r="Q137" s="9">
        <v>0.10369</v>
      </c>
      <c r="R137" s="9">
        <v>0.45374999999999999</v>
      </c>
      <c r="S137" s="9">
        <v>2.1739999999999999E-2</v>
      </c>
      <c r="T137" s="9">
        <v>5.9249999999999997E-2</v>
      </c>
      <c r="U137" s="9">
        <v>4.2049999999999997E-2</v>
      </c>
      <c r="V137" s="9">
        <v>0.13367999999999999</v>
      </c>
      <c r="W137" s="9">
        <v>8.2500000000000004E-2</v>
      </c>
      <c r="X137" s="9">
        <v>2.1950000000000001E-2</v>
      </c>
      <c r="Y137" s="9">
        <v>2.767E-2</v>
      </c>
      <c r="Z137" s="9">
        <v>2.1530000000000001E-2</v>
      </c>
      <c r="AA137" s="9">
        <v>8.1869999999999998E-2</v>
      </c>
      <c r="AB137" s="9">
        <v>8.4019999999999997E-2</v>
      </c>
      <c r="AC137" s="9">
        <v>4.3869999999999999E-2</v>
      </c>
      <c r="AD137" s="9">
        <v>4.3229999999999998E-2</v>
      </c>
      <c r="AE137" s="9">
        <v>1.20861</v>
      </c>
      <c r="AF137" s="20">
        <f t="shared" si="8"/>
        <v>6.9059999999999996E-2</v>
      </c>
      <c r="AG137" s="20">
        <f t="shared" si="9"/>
        <v>1.55538</v>
      </c>
      <c r="AH137" s="20">
        <f t="shared" si="10"/>
        <v>0.37675999999999998</v>
      </c>
      <c r="AI137" s="20">
        <f t="shared" si="11"/>
        <v>0.19506999999999999</v>
      </c>
    </row>
    <row r="138" spans="1:35" x14ac:dyDescent="0.15">
      <c r="A138" s="9" t="s">
        <v>247</v>
      </c>
      <c r="B138" s="16">
        <v>2.1866099999999999</v>
      </c>
      <c r="C138" s="16">
        <v>1.94276</v>
      </c>
      <c r="D138" s="25">
        <v>3.38605</v>
      </c>
      <c r="E138" s="16">
        <v>10.51708</v>
      </c>
      <c r="F138" s="9">
        <v>0</v>
      </c>
      <c r="G138" s="25">
        <v>5.9450500000000002</v>
      </c>
      <c r="H138" s="16">
        <v>11.087479999999999</v>
      </c>
      <c r="I138" s="9">
        <v>9.2119999999999994E-2</v>
      </c>
      <c r="J138" s="16">
        <v>0.89359999999999995</v>
      </c>
      <c r="K138" s="9">
        <v>0.63292999999999999</v>
      </c>
      <c r="L138" s="9">
        <v>7.3450000000000001E-2</v>
      </c>
      <c r="M138" s="9">
        <v>0.33311000000000002</v>
      </c>
      <c r="N138" s="9">
        <v>0.13936999999999999</v>
      </c>
      <c r="O138" s="9">
        <v>4.759E-2</v>
      </c>
      <c r="P138" s="9">
        <v>5.5599999999999997E-2</v>
      </c>
      <c r="Q138" s="9">
        <v>6.9709999999999994E-2</v>
      </c>
      <c r="R138" s="9">
        <v>0.78686</v>
      </c>
      <c r="S138" s="9">
        <v>9.6200000000000001E-3</v>
      </c>
      <c r="T138" s="9">
        <v>4.1480000000000003E-2</v>
      </c>
      <c r="U138" s="9">
        <v>1.958E-2</v>
      </c>
      <c r="V138" s="9">
        <v>0.13541</v>
      </c>
      <c r="W138" s="9">
        <v>9.4089999999999993E-2</v>
      </c>
      <c r="X138" s="9">
        <v>9.5499999999999995E-3</v>
      </c>
      <c r="Y138" s="9">
        <v>2.7349999999999999E-2</v>
      </c>
      <c r="Z138" s="9">
        <v>1.636E-2</v>
      </c>
      <c r="AA138" s="9">
        <v>8.7069999999999995E-2</v>
      </c>
      <c r="AB138" s="9">
        <v>8.8609999999999994E-2</v>
      </c>
      <c r="AC138" s="9">
        <v>4.743E-2</v>
      </c>
      <c r="AD138" s="9">
        <v>4.616E-2</v>
      </c>
      <c r="AE138" s="9">
        <v>1.78501</v>
      </c>
      <c r="AF138" s="20">
        <f t="shared" si="8"/>
        <v>7.3450000000000001E-2</v>
      </c>
      <c r="AG138" s="20">
        <f t="shared" si="9"/>
        <v>1.9843899999999999</v>
      </c>
      <c r="AH138" s="20">
        <f t="shared" si="10"/>
        <v>0.30381000000000002</v>
      </c>
      <c r="AI138" s="20">
        <f t="shared" si="11"/>
        <v>0.15991</v>
      </c>
    </row>
    <row r="139" spans="1:35" x14ac:dyDescent="0.15">
      <c r="A139" s="9" t="s">
        <v>248</v>
      </c>
      <c r="B139" s="16">
        <v>2.1882199999999998</v>
      </c>
      <c r="C139" s="16">
        <v>2.0272399999999999</v>
      </c>
      <c r="D139" s="25">
        <v>4.70214</v>
      </c>
      <c r="E139" s="16">
        <v>12.798209999999999</v>
      </c>
      <c r="F139" s="9">
        <v>1.444E-2</v>
      </c>
      <c r="G139" s="25">
        <v>12.083069999999999</v>
      </c>
      <c r="H139" s="16">
        <v>18.96077</v>
      </c>
      <c r="I139" s="9">
        <v>9.2119999999999994E-2</v>
      </c>
      <c r="J139" s="16">
        <v>0.89359999999999995</v>
      </c>
      <c r="K139" s="9">
        <v>0.63292999999999999</v>
      </c>
      <c r="L139" s="9">
        <v>7.3450000000000001E-2</v>
      </c>
      <c r="M139" s="9">
        <v>0.33311000000000002</v>
      </c>
      <c r="N139" s="9">
        <v>0.13936999999999999</v>
      </c>
      <c r="O139" s="9">
        <v>4.759E-2</v>
      </c>
      <c r="P139" s="9">
        <v>5.5599999999999997E-2</v>
      </c>
      <c r="Q139" s="9">
        <v>6.9709999999999994E-2</v>
      </c>
      <c r="R139" s="9">
        <v>0.78686</v>
      </c>
      <c r="S139" s="9">
        <v>9.6200000000000001E-3</v>
      </c>
      <c r="T139" s="9">
        <v>4.1480000000000003E-2</v>
      </c>
      <c r="U139" s="9">
        <v>1.958E-2</v>
      </c>
      <c r="V139" s="9">
        <v>0.13541</v>
      </c>
      <c r="W139" s="9">
        <v>9.4089999999999993E-2</v>
      </c>
      <c r="X139" s="9">
        <v>9.5499999999999995E-3</v>
      </c>
      <c r="Y139" s="9">
        <v>2.7349999999999999E-2</v>
      </c>
      <c r="Z139" s="9">
        <v>1.636E-2</v>
      </c>
      <c r="AA139" s="9">
        <v>8.7069999999999995E-2</v>
      </c>
      <c r="AB139" s="9">
        <v>8.8609999999999994E-2</v>
      </c>
      <c r="AC139" s="9">
        <v>4.743E-2</v>
      </c>
      <c r="AD139" s="9">
        <v>4.616E-2</v>
      </c>
      <c r="AE139" s="9">
        <v>1.78501</v>
      </c>
      <c r="AF139" s="20">
        <f t="shared" si="8"/>
        <v>8.7889999999999996E-2</v>
      </c>
      <c r="AG139" s="20">
        <f t="shared" si="9"/>
        <v>1.9843899999999999</v>
      </c>
      <c r="AH139" s="20">
        <f t="shared" si="10"/>
        <v>0.30381000000000002</v>
      </c>
      <c r="AI139" s="20">
        <f t="shared" si="11"/>
        <v>0.15991</v>
      </c>
    </row>
    <row r="140" spans="1:35" x14ac:dyDescent="0.15">
      <c r="A140" s="9" t="s">
        <v>249</v>
      </c>
      <c r="B140" s="16">
        <v>2.4380600000000001</v>
      </c>
      <c r="C140" s="16">
        <v>1.7486699999999999</v>
      </c>
      <c r="D140" s="25">
        <v>2.7337899999999999</v>
      </c>
      <c r="E140" s="16">
        <v>6.8925400000000003</v>
      </c>
      <c r="F140" s="9">
        <v>2.5799999999999998E-3</v>
      </c>
      <c r="G140" s="25">
        <v>4.9208400000000001</v>
      </c>
      <c r="H140" s="16">
        <v>8.6290700000000005</v>
      </c>
      <c r="I140" s="9">
        <v>7.5939999999999994E-2</v>
      </c>
      <c r="J140" s="16">
        <v>0.75249999999999995</v>
      </c>
      <c r="K140" s="9">
        <v>0.54017000000000004</v>
      </c>
      <c r="L140" s="9">
        <v>8.8069999999999996E-2</v>
      </c>
      <c r="M140" s="9">
        <v>0.28710000000000002</v>
      </c>
      <c r="N140" s="9">
        <v>0.13886999999999999</v>
      </c>
      <c r="O140" s="9">
        <v>5.1389999999999998E-2</v>
      </c>
      <c r="P140" s="9">
        <v>4.8099999999999997E-2</v>
      </c>
      <c r="Q140" s="9">
        <v>4.3490000000000001E-2</v>
      </c>
      <c r="R140" s="9">
        <v>0.69311999999999996</v>
      </c>
      <c r="S140" s="9">
        <v>1.329E-2</v>
      </c>
      <c r="T140" s="9">
        <v>3.8330000000000003E-2</v>
      </c>
      <c r="U140" s="9">
        <v>1.349E-2</v>
      </c>
      <c r="V140" s="9">
        <v>0.12386999999999999</v>
      </c>
      <c r="W140" s="9">
        <v>8.5870000000000002E-2</v>
      </c>
      <c r="X140" s="9">
        <v>6.9499999999999996E-3</v>
      </c>
      <c r="Y140" s="9">
        <v>1.89E-2</v>
      </c>
      <c r="Z140" s="9">
        <v>1.038E-2</v>
      </c>
      <c r="AA140" s="9">
        <v>8.2790000000000002E-2</v>
      </c>
      <c r="AB140" s="9">
        <v>7.9189999999999997E-2</v>
      </c>
      <c r="AC140" s="9">
        <v>3.7179999999999998E-2</v>
      </c>
      <c r="AD140" s="9">
        <v>3.4840000000000003E-2</v>
      </c>
      <c r="AE140" s="9">
        <v>1.3319799999999999</v>
      </c>
      <c r="AF140" s="20">
        <f t="shared" si="8"/>
        <v>9.0649999999999994E-2</v>
      </c>
      <c r="AG140" s="20">
        <f t="shared" si="9"/>
        <v>1.7352000000000001</v>
      </c>
      <c r="AH140" s="20">
        <f t="shared" si="10"/>
        <v>0.27037</v>
      </c>
      <c r="AI140" s="20">
        <f t="shared" si="11"/>
        <v>0.13251000000000002</v>
      </c>
    </row>
    <row r="141" spans="1:35" x14ac:dyDescent="0.15">
      <c r="A141" s="9" t="s">
        <v>250</v>
      </c>
      <c r="B141" s="16">
        <v>3.5318100000000001</v>
      </c>
      <c r="C141" s="16">
        <v>2.7312099999999999</v>
      </c>
      <c r="D141" s="25">
        <v>3.87751</v>
      </c>
      <c r="E141" s="16">
        <v>10.16357</v>
      </c>
      <c r="F141" s="9">
        <v>4.5399999999999998E-3</v>
      </c>
      <c r="G141" s="25">
        <v>6.0536799999999999</v>
      </c>
      <c r="H141" s="16">
        <v>10.911619999999999</v>
      </c>
      <c r="I141" s="9">
        <v>2.904E-2</v>
      </c>
      <c r="J141" s="16">
        <v>0.42369000000000001</v>
      </c>
      <c r="K141" s="9">
        <v>0.34560999999999997</v>
      </c>
      <c r="L141" s="9">
        <v>7.4149999999999994E-2</v>
      </c>
      <c r="M141" s="9">
        <v>0.17652999999999999</v>
      </c>
      <c r="N141" s="9">
        <v>9.5119999999999996E-2</v>
      </c>
      <c r="O141" s="9">
        <v>3.737E-2</v>
      </c>
      <c r="P141" s="9">
        <v>3.288E-2</v>
      </c>
      <c r="Q141" s="9">
        <v>3.7560000000000003E-2</v>
      </c>
      <c r="R141" s="9">
        <v>0.46357999999999999</v>
      </c>
      <c r="S141" s="9">
        <v>1.9400000000000001E-3</v>
      </c>
      <c r="T141" s="9">
        <v>2.3130000000000001E-2</v>
      </c>
      <c r="U141" s="9">
        <v>9.41E-3</v>
      </c>
      <c r="V141" s="9">
        <v>8.5199999999999998E-2</v>
      </c>
      <c r="W141" s="9">
        <v>6.1850000000000002E-2</v>
      </c>
      <c r="X141" s="9">
        <v>3.7699999999999999E-3</v>
      </c>
      <c r="Y141" s="9">
        <v>1.6379999999999999E-2</v>
      </c>
      <c r="Z141" s="9">
        <v>6.0600000000000003E-3</v>
      </c>
      <c r="AA141" s="9">
        <v>5.5849999999999997E-2</v>
      </c>
      <c r="AB141" s="9">
        <v>5.738E-2</v>
      </c>
      <c r="AC141" s="9">
        <v>4.1439999999999998E-2</v>
      </c>
      <c r="AD141" s="9">
        <v>8.652E-2</v>
      </c>
      <c r="AE141" s="9">
        <v>3.4855100000000001</v>
      </c>
      <c r="AF141" s="20">
        <f t="shared" si="8"/>
        <v>7.8689999999999996E-2</v>
      </c>
      <c r="AG141" s="20">
        <f t="shared" si="9"/>
        <v>1.10988</v>
      </c>
      <c r="AH141" s="20">
        <f t="shared" si="10"/>
        <v>0.18519999999999998</v>
      </c>
      <c r="AI141" s="20">
        <f t="shared" si="11"/>
        <v>9.1469999999999996E-2</v>
      </c>
    </row>
    <row r="142" spans="1:35" x14ac:dyDescent="0.15">
      <c r="A142" s="9" t="s">
        <v>251</v>
      </c>
      <c r="B142" s="16">
        <v>2.6206299999999998</v>
      </c>
      <c r="C142" s="16">
        <v>6.9540600000000001</v>
      </c>
      <c r="D142" s="25">
        <v>36.901560000000003</v>
      </c>
      <c r="E142" s="16">
        <v>210.10408000000001</v>
      </c>
      <c r="F142" s="9">
        <v>1.077E-2</v>
      </c>
      <c r="G142" s="25">
        <v>29.648689999999998</v>
      </c>
      <c r="H142" s="16">
        <v>55.539050000000003</v>
      </c>
      <c r="I142" s="9">
        <v>0.61397999999999997</v>
      </c>
      <c r="J142" s="16">
        <v>8.8215000000000003</v>
      </c>
      <c r="K142" s="9">
        <v>6.3924899999999996</v>
      </c>
      <c r="L142" s="9">
        <v>1.0024900000000001</v>
      </c>
      <c r="M142" s="9">
        <v>2.9737200000000001</v>
      </c>
      <c r="N142" s="9">
        <v>10.081250000000001</v>
      </c>
      <c r="O142" s="9">
        <v>6.4710000000000004E-2</v>
      </c>
      <c r="P142" s="9">
        <v>0.19403999999999999</v>
      </c>
      <c r="Q142" s="9">
        <v>0.28610999999999998</v>
      </c>
      <c r="R142" s="9">
        <v>12.401669999999999</v>
      </c>
      <c r="S142" s="9">
        <v>6.5339999999999995E-2</v>
      </c>
      <c r="T142" s="9">
        <v>0.25490000000000002</v>
      </c>
      <c r="U142" s="9">
        <v>3.1320000000000001E-2</v>
      </c>
      <c r="V142" s="9">
        <v>0.52732000000000001</v>
      </c>
      <c r="W142" s="9">
        <v>0.70904</v>
      </c>
      <c r="X142" s="9">
        <v>2.2239999999999999E-2</v>
      </c>
      <c r="Y142" s="9">
        <v>0.11132</v>
      </c>
      <c r="Z142" s="9">
        <v>5.7250000000000002E-2</v>
      </c>
      <c r="AA142" s="9">
        <v>0.15207999999999999</v>
      </c>
      <c r="AB142" s="9">
        <v>6.6199999999999995E-2</v>
      </c>
      <c r="AC142" s="9">
        <v>7.3660000000000003E-2</v>
      </c>
      <c r="AD142" s="9">
        <v>8.7160000000000001E-2</v>
      </c>
      <c r="AE142" s="9">
        <v>0.91873000000000005</v>
      </c>
      <c r="AF142" s="20">
        <f t="shared" si="8"/>
        <v>1.01326</v>
      </c>
      <c r="AG142" s="20">
        <f t="shared" si="9"/>
        <v>32.46311</v>
      </c>
      <c r="AH142" s="20">
        <f t="shared" si="10"/>
        <v>1.19838</v>
      </c>
      <c r="AI142" s="20">
        <f t="shared" si="11"/>
        <v>0.37420999999999999</v>
      </c>
    </row>
    <row r="143" spans="1:35" x14ac:dyDescent="0.15">
      <c r="A143" s="9" t="s">
        <v>252</v>
      </c>
      <c r="B143" s="16">
        <v>2.8796300000000001</v>
      </c>
      <c r="C143" s="16">
        <v>11.61368</v>
      </c>
      <c r="D143" s="25">
        <v>55.950949999999999</v>
      </c>
      <c r="E143" s="16">
        <v>483.21350999999999</v>
      </c>
      <c r="F143" s="9">
        <v>1.7739999999999999E-2</v>
      </c>
      <c r="G143" s="25">
        <v>44.740180000000002</v>
      </c>
      <c r="H143" s="16">
        <v>95.47457</v>
      </c>
      <c r="I143" s="9">
        <v>0.84809999999999997</v>
      </c>
      <c r="J143" s="16">
        <v>11.84127</v>
      </c>
      <c r="K143" s="9">
        <v>7.2403300000000002</v>
      </c>
      <c r="L143" s="9">
        <v>0.99619999999999997</v>
      </c>
      <c r="M143" s="9">
        <v>3.6516899999999999</v>
      </c>
      <c r="N143" s="9">
        <v>10.337020000000001</v>
      </c>
      <c r="O143" s="9">
        <v>5.0659999999999997E-2</v>
      </c>
      <c r="P143" s="9">
        <v>0.18870999999999999</v>
      </c>
      <c r="Q143" s="9">
        <v>0.23763999999999999</v>
      </c>
      <c r="R143" s="9">
        <v>15.13921</v>
      </c>
      <c r="S143" s="9">
        <v>6.1789999999999998E-2</v>
      </c>
      <c r="T143" s="9">
        <v>0.33083000000000001</v>
      </c>
      <c r="U143" s="9">
        <v>2.971E-2</v>
      </c>
      <c r="V143" s="9">
        <v>0.57326999999999995</v>
      </c>
      <c r="W143" s="9">
        <v>0.84319</v>
      </c>
      <c r="X143" s="9">
        <v>2.1680000000000001E-2</v>
      </c>
      <c r="Y143" s="9">
        <v>0.14032</v>
      </c>
      <c r="Z143" s="9">
        <v>6.4500000000000002E-2</v>
      </c>
      <c r="AA143" s="9">
        <v>0.17743999999999999</v>
      </c>
      <c r="AB143" s="9">
        <v>7.4940000000000007E-2</v>
      </c>
      <c r="AC143" s="9">
        <v>6.7629999999999996E-2</v>
      </c>
      <c r="AD143" s="9">
        <v>7.2870000000000004E-2</v>
      </c>
      <c r="AE143" s="9">
        <v>1.4036</v>
      </c>
      <c r="AF143" s="20">
        <f t="shared" si="8"/>
        <v>1.0139400000000001</v>
      </c>
      <c r="AG143" s="20">
        <f t="shared" si="9"/>
        <v>37.216349999999998</v>
      </c>
      <c r="AH143" s="20">
        <f t="shared" si="10"/>
        <v>1.2541899999999999</v>
      </c>
      <c r="AI143" s="20">
        <f t="shared" si="11"/>
        <v>0.43364999999999998</v>
      </c>
    </row>
    <row r="144" spans="1:35" x14ac:dyDescent="0.15">
      <c r="A144" s="9" t="s">
        <v>253</v>
      </c>
      <c r="B144" s="16">
        <v>2.8683700000000001</v>
      </c>
      <c r="C144" s="16">
        <v>9.5383399999999998</v>
      </c>
      <c r="D144" s="25">
        <v>50.925109999999997</v>
      </c>
      <c r="E144" s="16">
        <v>369.39415000000002</v>
      </c>
      <c r="F144" s="9">
        <v>3.3250000000000002E-2</v>
      </c>
      <c r="G144" s="25">
        <v>43.338189999999997</v>
      </c>
      <c r="H144" s="16">
        <v>85.162530000000004</v>
      </c>
      <c r="I144" s="9">
        <v>1.0177400000000001</v>
      </c>
      <c r="J144" s="16">
        <v>14.21396</v>
      </c>
      <c r="K144" s="9">
        <v>10.031829999999999</v>
      </c>
      <c r="L144" s="9">
        <v>1.8322799999999999</v>
      </c>
      <c r="M144" s="9">
        <v>4.5246199999999996</v>
      </c>
      <c r="N144" s="9">
        <v>15.421239999999999</v>
      </c>
      <c r="O144" s="9">
        <v>7.8079999999999997E-2</v>
      </c>
      <c r="P144" s="9">
        <v>0.24715999999999999</v>
      </c>
      <c r="Q144" s="9">
        <v>0.30057</v>
      </c>
      <c r="R144" s="9">
        <v>19.21303</v>
      </c>
      <c r="S144" s="9">
        <v>8.0680000000000002E-2</v>
      </c>
      <c r="T144" s="9">
        <v>0.39482</v>
      </c>
      <c r="U144" s="9">
        <v>4.0160000000000001E-2</v>
      </c>
      <c r="V144" s="9">
        <v>0.66193999999999997</v>
      </c>
      <c r="W144" s="9">
        <v>0.96250999999999998</v>
      </c>
      <c r="X144" s="9">
        <v>2.453E-2</v>
      </c>
      <c r="Y144" s="9">
        <v>0.14158999999999999</v>
      </c>
      <c r="Z144" s="9">
        <v>6.8510000000000001E-2</v>
      </c>
      <c r="AA144" s="9">
        <v>0.18942000000000001</v>
      </c>
      <c r="AB144" s="9">
        <v>8.9330000000000007E-2</v>
      </c>
      <c r="AC144" s="9">
        <v>8.6349999999999996E-2</v>
      </c>
      <c r="AD144" s="9">
        <v>9.9949999999999997E-2</v>
      </c>
      <c r="AE144" s="9">
        <v>1.0089399999999999</v>
      </c>
      <c r="AF144" s="20">
        <f t="shared" si="8"/>
        <v>1.8655299999999999</v>
      </c>
      <c r="AG144" s="20">
        <f t="shared" si="9"/>
        <v>50.208460000000002</v>
      </c>
      <c r="AH144" s="20">
        <f t="shared" si="10"/>
        <v>1.5160899999999999</v>
      </c>
      <c r="AI144" s="20">
        <f t="shared" si="11"/>
        <v>0.46421000000000001</v>
      </c>
    </row>
    <row r="145" spans="1:35" x14ac:dyDescent="0.15">
      <c r="A145" s="9" t="s">
        <v>254</v>
      </c>
      <c r="B145" s="16">
        <v>3.0943499999999999</v>
      </c>
      <c r="C145" s="16">
        <v>13.340400000000001</v>
      </c>
      <c r="D145" s="25">
        <v>64.855919999999998</v>
      </c>
      <c r="E145" s="16">
        <v>519.25509999999997</v>
      </c>
      <c r="F145" s="9">
        <v>1.934E-2</v>
      </c>
      <c r="G145" s="25">
        <v>44.220030000000001</v>
      </c>
      <c r="H145" s="16">
        <v>97.320719999999994</v>
      </c>
      <c r="I145" s="9">
        <v>0.75817000000000001</v>
      </c>
      <c r="J145" s="16">
        <v>8.2401300000000006</v>
      </c>
      <c r="K145" s="9">
        <v>5.6651699999999998</v>
      </c>
      <c r="L145" s="9">
        <v>1.2477100000000001</v>
      </c>
      <c r="M145" s="9">
        <v>2.6144699999999998</v>
      </c>
      <c r="N145" s="9">
        <v>7.5119699999999998</v>
      </c>
      <c r="O145" s="9">
        <v>5.4080000000000003E-2</v>
      </c>
      <c r="P145" s="9">
        <v>0.14896000000000001</v>
      </c>
      <c r="Q145" s="9">
        <v>0.19899</v>
      </c>
      <c r="R145" s="9">
        <v>11.84849</v>
      </c>
      <c r="S145" s="9">
        <v>1.7680000000000001E-2</v>
      </c>
      <c r="T145" s="9">
        <v>0.21873999999999999</v>
      </c>
      <c r="U145" s="9">
        <v>2.971E-2</v>
      </c>
      <c r="V145" s="9">
        <v>0.53</v>
      </c>
      <c r="W145" s="9">
        <v>0.73360999999999998</v>
      </c>
      <c r="X145" s="9">
        <v>2.1919999999999999E-2</v>
      </c>
      <c r="Y145" s="9">
        <v>0.10677</v>
      </c>
      <c r="Z145" s="9">
        <v>4.8239999999999998E-2</v>
      </c>
      <c r="AA145" s="9">
        <v>0.15898999999999999</v>
      </c>
      <c r="AB145" s="9">
        <v>7.2319999999999995E-2</v>
      </c>
      <c r="AC145" s="9">
        <v>6.9559999999999997E-2</v>
      </c>
      <c r="AD145" s="9">
        <v>0.13775999999999999</v>
      </c>
      <c r="AE145" s="9">
        <v>1.5199199999999999</v>
      </c>
      <c r="AF145" s="20">
        <f t="shared" si="8"/>
        <v>1.26705</v>
      </c>
      <c r="AG145" s="20">
        <f t="shared" si="9"/>
        <v>28.398269999999997</v>
      </c>
      <c r="AH145" s="20">
        <f t="shared" si="10"/>
        <v>1.01949</v>
      </c>
      <c r="AI145" s="20">
        <f t="shared" si="11"/>
        <v>0.36563000000000001</v>
      </c>
    </row>
    <row r="146" spans="1:35" x14ac:dyDescent="0.15">
      <c r="A146" s="9" t="s">
        <v>255</v>
      </c>
      <c r="B146" s="16">
        <v>3.1426599999999998</v>
      </c>
      <c r="C146" s="16">
        <v>16.717459999999999</v>
      </c>
      <c r="D146" s="25">
        <v>90.986509999999996</v>
      </c>
      <c r="E146" s="16">
        <v>684.65093999999999</v>
      </c>
      <c r="F146" s="9">
        <v>3.2259999999999997E-2</v>
      </c>
      <c r="G146" s="25">
        <v>74.622489999999999</v>
      </c>
      <c r="H146" s="16">
        <v>148.94342</v>
      </c>
      <c r="I146" s="9">
        <v>1.48306</v>
      </c>
      <c r="J146" s="16">
        <v>20.575659999999999</v>
      </c>
      <c r="K146" s="9">
        <v>13.93356</v>
      </c>
      <c r="L146" s="9">
        <v>2.7004600000000001</v>
      </c>
      <c r="M146" s="9">
        <v>6.33988</v>
      </c>
      <c r="N146" s="9">
        <v>20.547650000000001</v>
      </c>
      <c r="O146" s="9">
        <v>0.10226</v>
      </c>
      <c r="P146" s="9">
        <v>0.3548</v>
      </c>
      <c r="Q146" s="9">
        <v>0.35138000000000003</v>
      </c>
      <c r="R146" s="9">
        <v>30.42972</v>
      </c>
      <c r="S146" s="9">
        <v>0.11801</v>
      </c>
      <c r="T146" s="9">
        <v>0.63778999999999997</v>
      </c>
      <c r="U146" s="9">
        <v>0.34342</v>
      </c>
      <c r="V146" s="9">
        <v>6.9039799999999998</v>
      </c>
      <c r="W146" s="9">
        <v>10.4466</v>
      </c>
      <c r="X146" s="9">
        <v>0.29327999999999999</v>
      </c>
      <c r="Y146" s="9">
        <v>1.62683</v>
      </c>
      <c r="Z146" s="9">
        <v>1.41415</v>
      </c>
      <c r="AA146" s="9">
        <v>0.25668999999999997</v>
      </c>
      <c r="AB146" s="9">
        <v>0.10279000000000001</v>
      </c>
      <c r="AC146" s="9">
        <v>9.4869999999999996E-2</v>
      </c>
      <c r="AD146" s="9">
        <v>0.11988</v>
      </c>
      <c r="AE146" s="9">
        <v>1.1181300000000001</v>
      </c>
      <c r="AF146" s="20">
        <f t="shared" si="8"/>
        <v>2.73272</v>
      </c>
      <c r="AG146" s="20">
        <f t="shared" si="9"/>
        <v>72.733869999999996</v>
      </c>
      <c r="AH146" s="20">
        <f t="shared" si="10"/>
        <v>8.1134199999999996</v>
      </c>
      <c r="AI146" s="20">
        <f t="shared" si="11"/>
        <v>3.9343700000000004</v>
      </c>
    </row>
    <row r="147" spans="1:35" x14ac:dyDescent="0.15">
      <c r="A147" s="9" t="s">
        <v>256</v>
      </c>
      <c r="B147" s="16">
        <v>3.1014300000000001</v>
      </c>
      <c r="C147" s="16">
        <v>7.11693</v>
      </c>
      <c r="D147" s="25">
        <v>23.302630000000001</v>
      </c>
      <c r="E147" s="16">
        <v>176.56115</v>
      </c>
      <c r="F147" s="9">
        <v>9.3900000000000008E-3</v>
      </c>
      <c r="G147" s="25">
        <v>14.62649</v>
      </c>
      <c r="H147" s="16">
        <v>32.757959999999997</v>
      </c>
      <c r="I147" s="9">
        <v>0.31196000000000002</v>
      </c>
      <c r="J147" s="16">
        <v>3.6958000000000002</v>
      </c>
      <c r="K147" s="9">
        <v>2.63191</v>
      </c>
      <c r="L147" s="9">
        <v>0.46416000000000002</v>
      </c>
      <c r="M147" s="9">
        <v>1.31193</v>
      </c>
      <c r="N147" s="9">
        <v>3.6815199999999999</v>
      </c>
      <c r="O147" s="9">
        <v>9.9589999999999998E-2</v>
      </c>
      <c r="P147" s="9">
        <v>0.16811999999999999</v>
      </c>
      <c r="Q147" s="9">
        <v>0.12558</v>
      </c>
      <c r="R147" s="9">
        <v>4.2855800000000004</v>
      </c>
      <c r="S147" s="9">
        <v>3.5479999999999998E-2</v>
      </c>
      <c r="T147" s="9">
        <v>0.13077</v>
      </c>
      <c r="U147" s="9">
        <v>4.1640000000000003E-2</v>
      </c>
      <c r="V147" s="9">
        <v>0.28828999999999999</v>
      </c>
      <c r="W147" s="9">
        <v>0.29324</v>
      </c>
      <c r="X147" s="9">
        <v>1.8380000000000001E-2</v>
      </c>
      <c r="Y147" s="9">
        <v>5.8029999999999998E-2</v>
      </c>
      <c r="Z147" s="9">
        <v>2.861E-2</v>
      </c>
      <c r="AA147" s="9">
        <v>0.11658</v>
      </c>
      <c r="AB147" s="9">
        <v>8.2930000000000004E-2</v>
      </c>
      <c r="AC147" s="9">
        <v>6.744E-2</v>
      </c>
      <c r="AD147" s="9">
        <v>6.9949999999999998E-2</v>
      </c>
      <c r="AE147" s="9">
        <v>1.3310299999999999</v>
      </c>
      <c r="AF147" s="20">
        <f t="shared" si="8"/>
        <v>0.47355000000000003</v>
      </c>
      <c r="AG147" s="20">
        <f t="shared" si="9"/>
        <v>12.222899999999999</v>
      </c>
      <c r="AH147" s="20">
        <f t="shared" si="10"/>
        <v>0.67971000000000004</v>
      </c>
      <c r="AI147" s="20">
        <f t="shared" si="11"/>
        <v>0.26324000000000003</v>
      </c>
    </row>
    <row r="148" spans="1:35" x14ac:dyDescent="0.15">
      <c r="A148" s="9" t="s">
        <v>257</v>
      </c>
      <c r="B148" s="16">
        <v>3.0317799999999999</v>
      </c>
      <c r="C148" s="16">
        <v>9.5418699999999994</v>
      </c>
      <c r="D148" s="25">
        <v>44.716290000000001</v>
      </c>
      <c r="E148" s="16">
        <v>320.09016000000003</v>
      </c>
      <c r="F148" s="9">
        <v>3.5999999999999999E-3</v>
      </c>
      <c r="G148" s="25">
        <v>30.453230000000001</v>
      </c>
      <c r="H148" s="16">
        <v>65.163390000000007</v>
      </c>
      <c r="I148" s="9">
        <v>0.65785000000000005</v>
      </c>
      <c r="J148" s="16">
        <v>8.1419800000000002</v>
      </c>
      <c r="K148" s="9">
        <v>5.7623800000000003</v>
      </c>
      <c r="L148" s="9">
        <v>1.0870599999999999</v>
      </c>
      <c r="M148" s="9">
        <v>2.6932</v>
      </c>
      <c r="N148" s="9">
        <v>8.1690900000000006</v>
      </c>
      <c r="O148" s="9">
        <v>7.8640000000000002E-2</v>
      </c>
      <c r="P148" s="9">
        <v>0.19259000000000001</v>
      </c>
      <c r="Q148" s="9">
        <v>0.26576</v>
      </c>
      <c r="R148" s="9">
        <v>10.14245</v>
      </c>
      <c r="S148" s="9">
        <v>6.114E-2</v>
      </c>
      <c r="T148" s="9">
        <v>0.24944</v>
      </c>
      <c r="U148" s="9">
        <v>2.8920000000000001E-2</v>
      </c>
      <c r="V148" s="9">
        <v>0.52717000000000003</v>
      </c>
      <c r="W148" s="9">
        <v>0.60087000000000002</v>
      </c>
      <c r="X148" s="9">
        <v>1.506E-2</v>
      </c>
      <c r="Y148" s="9">
        <v>8.7040000000000006E-2</v>
      </c>
      <c r="Z148" s="9">
        <v>4.6190000000000002E-2</v>
      </c>
      <c r="AA148" s="9">
        <v>0.14405000000000001</v>
      </c>
      <c r="AB148" s="9">
        <v>7.2859999999999994E-2</v>
      </c>
      <c r="AC148" s="9">
        <v>5.2830000000000002E-2</v>
      </c>
      <c r="AD148" s="9">
        <v>4.7910000000000001E-2</v>
      </c>
      <c r="AE148" s="9">
        <v>1.17052</v>
      </c>
      <c r="AF148" s="20">
        <f t="shared" si="8"/>
        <v>1.09066</v>
      </c>
      <c r="AG148" s="20">
        <f t="shared" si="9"/>
        <v>27.424970000000002</v>
      </c>
      <c r="AH148" s="20">
        <f t="shared" si="10"/>
        <v>1.18215</v>
      </c>
      <c r="AI148" s="20">
        <f t="shared" si="11"/>
        <v>0.32126000000000005</v>
      </c>
    </row>
    <row r="149" spans="1:35" x14ac:dyDescent="0.15">
      <c r="A149" s="9" t="s">
        <v>258</v>
      </c>
      <c r="B149" s="16">
        <v>2.80776</v>
      </c>
      <c r="C149" s="16">
        <v>11.00468</v>
      </c>
      <c r="D149" s="25">
        <v>54.225090000000002</v>
      </c>
      <c r="E149" s="16">
        <v>384.81538</v>
      </c>
      <c r="F149" s="9">
        <v>2.2089999999999999E-2</v>
      </c>
      <c r="G149" s="25">
        <v>37.464779999999998</v>
      </c>
      <c r="H149" s="16">
        <v>77.919319999999999</v>
      </c>
      <c r="I149" s="9">
        <v>0.69245999999999996</v>
      </c>
      <c r="J149" s="16">
        <v>9.8713999999999995</v>
      </c>
      <c r="K149" s="9">
        <v>6.99031</v>
      </c>
      <c r="L149" s="9">
        <v>1.1612800000000001</v>
      </c>
      <c r="M149" s="9">
        <v>3.1251099999999998</v>
      </c>
      <c r="N149" s="9">
        <v>10.24367</v>
      </c>
      <c r="O149" s="9">
        <v>6.9589999999999999E-2</v>
      </c>
      <c r="P149" s="9">
        <v>0.18607000000000001</v>
      </c>
      <c r="Q149" s="9">
        <v>0.15209</v>
      </c>
      <c r="R149" s="9">
        <v>13.23936</v>
      </c>
      <c r="S149" s="9">
        <v>2.385E-2</v>
      </c>
      <c r="T149" s="9">
        <v>0.26868999999999998</v>
      </c>
      <c r="U149" s="9">
        <v>2.308E-2</v>
      </c>
      <c r="V149" s="9">
        <v>0.58406999999999998</v>
      </c>
      <c r="W149" s="9">
        <v>0.74711000000000005</v>
      </c>
      <c r="X149" s="9">
        <v>1.8290000000000001E-2</v>
      </c>
      <c r="Y149" s="9">
        <v>9.8059999999999994E-2</v>
      </c>
      <c r="Z149" s="9">
        <v>5.4769999999999999E-2</v>
      </c>
      <c r="AA149" s="9">
        <v>0.14612</v>
      </c>
      <c r="AB149" s="9">
        <v>6.7799999999999999E-2</v>
      </c>
      <c r="AC149" s="9">
        <v>5.2220000000000003E-2</v>
      </c>
      <c r="AD149" s="9">
        <v>4.6929999999999999E-2</v>
      </c>
      <c r="AE149" s="9">
        <v>1.22664</v>
      </c>
      <c r="AF149" s="20">
        <f t="shared" si="8"/>
        <v>1.18337</v>
      </c>
      <c r="AG149" s="20">
        <f t="shared" si="9"/>
        <v>34.290909999999997</v>
      </c>
      <c r="AH149" s="20">
        <f t="shared" si="10"/>
        <v>1.09829</v>
      </c>
      <c r="AI149" s="20">
        <f t="shared" si="11"/>
        <v>0.34031999999999996</v>
      </c>
    </row>
    <row r="150" spans="1:35" x14ac:dyDescent="0.15">
      <c r="A150" s="9" t="s">
        <v>259</v>
      </c>
      <c r="B150" s="16">
        <v>3.9862899999999999</v>
      </c>
      <c r="C150" s="16">
        <v>10.337249999999999</v>
      </c>
      <c r="D150" s="25">
        <v>42.612789999999997</v>
      </c>
      <c r="E150" s="16">
        <v>276.3571</v>
      </c>
      <c r="F150" s="9">
        <v>2.316E-2</v>
      </c>
      <c r="G150" s="25">
        <v>33.106560000000002</v>
      </c>
      <c r="H150" s="16">
        <v>65.183340000000001</v>
      </c>
      <c r="I150" s="9">
        <v>0.40551999999999999</v>
      </c>
      <c r="J150" s="16">
        <v>9.1558700000000002</v>
      </c>
      <c r="K150" s="9">
        <v>6.5811099999999998</v>
      </c>
      <c r="L150" s="9">
        <v>1.13887</v>
      </c>
      <c r="M150" s="9">
        <v>3.1087500000000001</v>
      </c>
      <c r="N150" s="9">
        <v>9.9563400000000009</v>
      </c>
      <c r="O150" s="9">
        <v>7.4880000000000002E-2</v>
      </c>
      <c r="P150" s="9">
        <v>0.27805999999999997</v>
      </c>
      <c r="Q150" s="9">
        <v>0.30698999999999999</v>
      </c>
      <c r="R150" s="9">
        <v>12.412409999999999</v>
      </c>
      <c r="S150" s="9">
        <v>8.2339999999999997E-2</v>
      </c>
      <c r="T150" s="9">
        <v>0.33628999999999998</v>
      </c>
      <c r="U150" s="9">
        <v>4.7140000000000001E-2</v>
      </c>
      <c r="V150" s="9">
        <v>0.54264000000000001</v>
      </c>
      <c r="W150" s="9">
        <v>0.71969000000000005</v>
      </c>
      <c r="X150" s="9">
        <v>2.862E-2</v>
      </c>
      <c r="Y150" s="9">
        <v>0.12111</v>
      </c>
      <c r="Z150" s="9">
        <v>5.6989999999999999E-2</v>
      </c>
      <c r="AA150" s="9">
        <v>0.15622</v>
      </c>
      <c r="AB150" s="9">
        <v>0.1164</v>
      </c>
      <c r="AC150" s="9">
        <v>7.3859999999999995E-2</v>
      </c>
      <c r="AD150" s="9">
        <v>7.6969999999999997E-2</v>
      </c>
      <c r="AE150" s="9">
        <v>1.0239</v>
      </c>
      <c r="AF150" s="20">
        <f t="shared" si="8"/>
        <v>1.1620300000000001</v>
      </c>
      <c r="AG150" s="20">
        <f t="shared" si="9"/>
        <v>32.464130000000004</v>
      </c>
      <c r="AH150" s="20">
        <f t="shared" si="10"/>
        <v>1.34314</v>
      </c>
      <c r="AI150" s="20">
        <f t="shared" si="11"/>
        <v>0.41008</v>
      </c>
    </row>
    <row r="151" spans="1:35" x14ac:dyDescent="0.15">
      <c r="A151" s="9" t="s">
        <v>260</v>
      </c>
      <c r="B151" s="16">
        <v>3.99736</v>
      </c>
      <c r="C151" s="16">
        <v>11.4171</v>
      </c>
      <c r="D151" s="25">
        <v>47.211039999999997</v>
      </c>
      <c r="E151" s="16">
        <v>328.27202999999997</v>
      </c>
      <c r="F151" s="9">
        <v>4.7030000000000002E-2</v>
      </c>
      <c r="G151" s="25">
        <v>26.358309999999999</v>
      </c>
      <c r="H151" s="16">
        <v>58.005380000000002</v>
      </c>
      <c r="I151" s="9">
        <v>0.37154999999999999</v>
      </c>
      <c r="J151" s="16">
        <v>7.4638299999999997</v>
      </c>
      <c r="K151" s="9">
        <v>5.1956899999999999</v>
      </c>
      <c r="L151" s="9">
        <v>0.96387999999999996</v>
      </c>
      <c r="M151" s="9">
        <v>2.47052</v>
      </c>
      <c r="N151" s="9">
        <v>7.5995100000000004</v>
      </c>
      <c r="O151" s="9">
        <v>6.651E-2</v>
      </c>
      <c r="P151" s="9">
        <v>0.26668999999999998</v>
      </c>
      <c r="Q151" s="9">
        <v>0.35293999999999998</v>
      </c>
      <c r="R151" s="9">
        <v>15.779730000000001</v>
      </c>
      <c r="S151" s="9">
        <v>6.4930000000000002E-2</v>
      </c>
      <c r="T151" s="9">
        <v>0.30284</v>
      </c>
      <c r="U151" s="9">
        <v>4.2790000000000002E-2</v>
      </c>
      <c r="V151" s="9">
        <v>0.41993999999999998</v>
      </c>
      <c r="W151" s="9">
        <v>0.54649000000000003</v>
      </c>
      <c r="X151" s="9">
        <v>2.8510000000000001E-2</v>
      </c>
      <c r="Y151" s="9">
        <v>9.0870000000000006E-2</v>
      </c>
      <c r="Z151" s="9">
        <v>4.4760000000000001E-2</v>
      </c>
      <c r="AA151" s="9">
        <v>0.11452</v>
      </c>
      <c r="AB151" s="9">
        <v>6.7040000000000002E-2</v>
      </c>
      <c r="AC151" s="9">
        <v>6.5129999999999993E-2</v>
      </c>
      <c r="AD151" s="9">
        <v>9.1969999999999996E-2</v>
      </c>
      <c r="AE151" s="9">
        <v>1.0676000000000001</v>
      </c>
      <c r="AF151" s="20">
        <f t="shared" si="8"/>
        <v>1.01091</v>
      </c>
      <c r="AG151" s="20">
        <f t="shared" si="9"/>
        <v>31.417000000000002</v>
      </c>
      <c r="AH151" s="20">
        <f t="shared" si="10"/>
        <v>1.20716</v>
      </c>
      <c r="AI151" s="20">
        <f t="shared" si="11"/>
        <v>0.32145000000000001</v>
      </c>
    </row>
    <row r="152" spans="1:35" x14ac:dyDescent="0.15">
      <c r="A152" s="9" t="s">
        <v>261</v>
      </c>
      <c r="B152" s="16">
        <v>3.5768</v>
      </c>
      <c r="C152" s="16">
        <v>9.0181299999999993</v>
      </c>
      <c r="D152" s="25">
        <v>49.937190000000001</v>
      </c>
      <c r="E152" s="16">
        <v>284.99322000000001</v>
      </c>
      <c r="F152" s="9">
        <v>4.6299999999999996E-3</v>
      </c>
      <c r="G152" s="25">
        <v>35.299860000000002</v>
      </c>
      <c r="H152" s="16">
        <v>68.443550000000002</v>
      </c>
      <c r="I152" s="9">
        <v>0.72218000000000004</v>
      </c>
      <c r="J152" s="16">
        <v>10.16447</v>
      </c>
      <c r="K152" s="9">
        <v>7.2679999999999998</v>
      </c>
      <c r="L152" s="9">
        <v>1.3265100000000001</v>
      </c>
      <c r="M152" s="9">
        <v>3.33141</v>
      </c>
      <c r="N152" s="9">
        <v>11.16638</v>
      </c>
      <c r="O152" s="9">
        <v>4.2459999999999998E-2</v>
      </c>
      <c r="P152" s="9">
        <v>0.22083</v>
      </c>
      <c r="Q152" s="9">
        <v>0.26824999999999999</v>
      </c>
      <c r="R152" s="9">
        <v>14.75164</v>
      </c>
      <c r="S152" s="9">
        <v>6.7540000000000003E-2</v>
      </c>
      <c r="T152" s="9">
        <v>0.33953</v>
      </c>
      <c r="U152" s="9">
        <v>3.4360000000000002E-2</v>
      </c>
      <c r="V152" s="9">
        <v>0.61187000000000002</v>
      </c>
      <c r="W152" s="9">
        <v>0.82074999999999998</v>
      </c>
      <c r="X152" s="9">
        <v>2.742E-2</v>
      </c>
      <c r="Y152" s="9">
        <v>0.13419</v>
      </c>
      <c r="Z152" s="9">
        <v>6.5420000000000006E-2</v>
      </c>
      <c r="AA152" s="9">
        <v>0.16081000000000001</v>
      </c>
      <c r="AB152" s="9">
        <v>6.0199999999999997E-2</v>
      </c>
      <c r="AC152" s="9">
        <v>6.3869999999999996E-2</v>
      </c>
      <c r="AD152" s="9">
        <v>6.0440000000000001E-2</v>
      </c>
      <c r="AE152" s="9">
        <v>1.23272</v>
      </c>
      <c r="AF152" s="20">
        <f t="shared" si="8"/>
        <v>1.33114</v>
      </c>
      <c r="AG152" s="20">
        <f t="shared" si="9"/>
        <v>37.239609999999999</v>
      </c>
      <c r="AH152" s="20">
        <f t="shared" si="10"/>
        <v>1.32965</v>
      </c>
      <c r="AI152" s="20">
        <f t="shared" si="11"/>
        <v>0.42220000000000002</v>
      </c>
    </row>
    <row r="153" spans="1:35" x14ac:dyDescent="0.15">
      <c r="A153" s="9" t="s">
        <v>262</v>
      </c>
      <c r="B153" s="16">
        <v>3.0663900000000002</v>
      </c>
      <c r="C153" s="16">
        <v>8.2353699999999996</v>
      </c>
      <c r="D153" s="25">
        <v>47.524340000000002</v>
      </c>
      <c r="E153" s="16">
        <v>320.63986999999997</v>
      </c>
      <c r="F153" s="9">
        <v>0</v>
      </c>
      <c r="G153" s="25">
        <v>39.057589999999998</v>
      </c>
      <c r="H153" s="16">
        <v>77.698779999999999</v>
      </c>
      <c r="I153" s="9">
        <v>0.72218000000000004</v>
      </c>
      <c r="J153" s="16">
        <v>10.16447</v>
      </c>
      <c r="K153" s="9">
        <v>7.2679999999999998</v>
      </c>
      <c r="L153" s="9">
        <v>1.3265100000000001</v>
      </c>
      <c r="M153" s="9">
        <v>3.33141</v>
      </c>
      <c r="N153" s="9">
        <v>11.16638</v>
      </c>
      <c r="O153" s="9">
        <v>4.2459999999999998E-2</v>
      </c>
      <c r="P153" s="9">
        <v>0.22083</v>
      </c>
      <c r="Q153" s="9">
        <v>0.26824999999999999</v>
      </c>
      <c r="R153" s="9">
        <v>14.75164</v>
      </c>
      <c r="S153" s="9">
        <v>6.7540000000000003E-2</v>
      </c>
      <c r="T153" s="9">
        <v>0.33953</v>
      </c>
      <c r="U153" s="9">
        <v>3.4360000000000002E-2</v>
      </c>
      <c r="V153" s="9">
        <v>0.61187000000000002</v>
      </c>
      <c r="W153" s="9">
        <v>0.82074999999999998</v>
      </c>
      <c r="X153" s="9">
        <v>2.742E-2</v>
      </c>
      <c r="Y153" s="9">
        <v>0.13419</v>
      </c>
      <c r="Z153" s="9">
        <v>6.5420000000000006E-2</v>
      </c>
      <c r="AA153" s="9">
        <v>0.16081000000000001</v>
      </c>
      <c r="AB153" s="9">
        <v>6.0199999999999997E-2</v>
      </c>
      <c r="AC153" s="9">
        <v>6.3869999999999996E-2</v>
      </c>
      <c r="AD153" s="9">
        <v>6.0440000000000001E-2</v>
      </c>
      <c r="AE153" s="9">
        <v>1.23272</v>
      </c>
      <c r="AF153" s="20">
        <f t="shared" si="8"/>
        <v>1.3265100000000001</v>
      </c>
      <c r="AG153" s="20">
        <f t="shared" si="9"/>
        <v>37.239609999999999</v>
      </c>
      <c r="AH153" s="20">
        <f t="shared" si="10"/>
        <v>1.32965</v>
      </c>
      <c r="AI153" s="20">
        <f t="shared" si="11"/>
        <v>0.42220000000000002</v>
      </c>
    </row>
    <row r="154" spans="1:35" x14ac:dyDescent="0.15">
      <c r="A154" s="9" t="s">
        <v>263</v>
      </c>
      <c r="B154" s="16">
        <v>2.9985200000000001</v>
      </c>
      <c r="C154" s="16">
        <v>13.887779999999999</v>
      </c>
      <c r="D154" s="25">
        <v>96.999610000000004</v>
      </c>
      <c r="E154" s="16">
        <v>635.97686999999996</v>
      </c>
      <c r="F154" s="9">
        <v>2.6190000000000001E-2</v>
      </c>
      <c r="G154" s="25">
        <v>103.88289</v>
      </c>
      <c r="H154" s="16">
        <v>180.67688999999999</v>
      </c>
      <c r="I154" s="9">
        <v>1.8138799999999999</v>
      </c>
      <c r="J154" s="16">
        <v>31.221419999999998</v>
      </c>
      <c r="K154" s="9">
        <v>21.517410000000002</v>
      </c>
      <c r="L154" s="9">
        <v>3.7965</v>
      </c>
      <c r="M154" s="9">
        <v>9.6675699999999996</v>
      </c>
      <c r="N154" s="9">
        <v>37.826909999999998</v>
      </c>
      <c r="O154" s="9">
        <v>0.11774999999999999</v>
      </c>
      <c r="P154" s="9">
        <v>0.43415999999999999</v>
      </c>
      <c r="Q154" s="9">
        <v>0.38301000000000002</v>
      </c>
      <c r="R154" s="9">
        <v>47.502510000000001</v>
      </c>
      <c r="S154" s="9">
        <v>0.18479999999999999</v>
      </c>
      <c r="T154" s="9">
        <v>0.94796999999999998</v>
      </c>
      <c r="U154" s="9">
        <v>4.1529999999999997E-2</v>
      </c>
      <c r="V154" s="9">
        <v>1.8557999999999999</v>
      </c>
      <c r="W154" s="9">
        <v>2.8916400000000002</v>
      </c>
      <c r="X154" s="9">
        <v>5.0369999999999998E-2</v>
      </c>
      <c r="Y154" s="9">
        <v>0.44792999999999999</v>
      </c>
      <c r="Z154" s="9">
        <v>0.33374999999999999</v>
      </c>
      <c r="AA154" s="9">
        <v>0.44533</v>
      </c>
      <c r="AB154" s="9">
        <v>0.11254</v>
      </c>
      <c r="AC154" s="9">
        <v>0.13596</v>
      </c>
      <c r="AD154" s="9">
        <v>0.10136000000000001</v>
      </c>
      <c r="AE154" s="9">
        <v>1.55339</v>
      </c>
      <c r="AF154" s="20">
        <f t="shared" si="8"/>
        <v>3.8226900000000001</v>
      </c>
      <c r="AG154" s="20">
        <f t="shared" si="9"/>
        <v>118.32828000000001</v>
      </c>
      <c r="AH154" s="20">
        <f t="shared" si="10"/>
        <v>3.4893299999999998</v>
      </c>
      <c r="AI154" s="20">
        <f t="shared" si="11"/>
        <v>1.31891</v>
      </c>
    </row>
    <row r="155" spans="1:35" x14ac:dyDescent="0.15">
      <c r="A155" s="9" t="s">
        <v>264</v>
      </c>
      <c r="B155" s="16">
        <v>2.98339</v>
      </c>
      <c r="C155" s="16">
        <v>9.2123799999999996</v>
      </c>
      <c r="D155" s="25">
        <v>44.821899999999999</v>
      </c>
      <c r="E155" s="16">
        <v>296.32846999999998</v>
      </c>
      <c r="F155" s="9">
        <v>1.298E-2</v>
      </c>
      <c r="G155" s="25">
        <v>34.538809999999998</v>
      </c>
      <c r="H155" s="16">
        <v>70.677279999999996</v>
      </c>
      <c r="I155" s="9">
        <v>0.71260000000000001</v>
      </c>
      <c r="J155" s="16">
        <v>9.6102600000000002</v>
      </c>
      <c r="K155" s="9">
        <v>6.6738999999999997</v>
      </c>
      <c r="L155" s="9">
        <v>1.23549</v>
      </c>
      <c r="M155" s="9">
        <v>3.2094200000000002</v>
      </c>
      <c r="N155" s="9">
        <v>9.7705500000000001</v>
      </c>
      <c r="O155" s="9">
        <v>0.10680000000000001</v>
      </c>
      <c r="P155" s="9">
        <v>0.28961999999999999</v>
      </c>
      <c r="Q155" s="9">
        <v>0.34827000000000002</v>
      </c>
      <c r="R155" s="9">
        <v>11.814</v>
      </c>
      <c r="S155" s="9">
        <v>8.1250000000000003E-2</v>
      </c>
      <c r="T155" s="9">
        <v>0.38285000000000002</v>
      </c>
      <c r="U155" s="9">
        <v>7.3899999999999993E-2</v>
      </c>
      <c r="V155" s="9">
        <v>0.64812999999999998</v>
      </c>
      <c r="W155" s="9">
        <v>0.81137000000000004</v>
      </c>
      <c r="X155" s="9">
        <v>4.376E-2</v>
      </c>
      <c r="Y155" s="9">
        <v>0.14312</v>
      </c>
      <c r="Z155" s="9">
        <v>6.8909999999999999E-2</v>
      </c>
      <c r="AA155" s="9">
        <v>0.22983000000000001</v>
      </c>
      <c r="AB155" s="9">
        <v>0.11409</v>
      </c>
      <c r="AC155" s="9">
        <v>0.10106</v>
      </c>
      <c r="AD155" s="9">
        <v>0.13494</v>
      </c>
      <c r="AE155" s="9">
        <v>1.7192400000000001</v>
      </c>
      <c r="AF155" s="20">
        <f t="shared" si="8"/>
        <v>1.24847</v>
      </c>
      <c r="AG155" s="20">
        <f t="shared" si="9"/>
        <v>32.18047</v>
      </c>
      <c r="AH155" s="20">
        <f t="shared" si="10"/>
        <v>1.5672999999999999</v>
      </c>
      <c r="AI155" s="20">
        <f t="shared" si="11"/>
        <v>0.55952000000000002</v>
      </c>
    </row>
    <row r="156" spans="1:35" x14ac:dyDescent="0.15">
      <c r="A156" s="9" t="s">
        <v>265</v>
      </c>
      <c r="B156" s="16">
        <v>4.5457400000000003</v>
      </c>
      <c r="C156" s="16">
        <v>17.684850000000001</v>
      </c>
      <c r="D156" s="25">
        <v>108.52752</v>
      </c>
      <c r="E156" s="16">
        <v>645.50071000000003</v>
      </c>
      <c r="F156" s="9">
        <v>8.9590000000000003E-2</v>
      </c>
      <c r="G156" s="25">
        <v>95.457980000000006</v>
      </c>
      <c r="H156" s="16">
        <v>175.51478</v>
      </c>
      <c r="I156" s="9">
        <v>1.15063</v>
      </c>
      <c r="J156" s="16">
        <v>18.167310000000001</v>
      </c>
      <c r="K156" s="9">
        <v>12.883150000000001</v>
      </c>
      <c r="L156" s="9">
        <v>2.34144</v>
      </c>
      <c r="M156" s="9">
        <v>5.8957499999999996</v>
      </c>
      <c r="N156" s="9">
        <v>20.627050000000001</v>
      </c>
      <c r="O156" s="9">
        <v>0.10083</v>
      </c>
      <c r="P156" s="9">
        <v>0.38278000000000001</v>
      </c>
      <c r="Q156" s="9">
        <v>0.27450000000000002</v>
      </c>
      <c r="R156" s="9">
        <v>25.482579999999999</v>
      </c>
      <c r="S156" s="9">
        <v>0.12242</v>
      </c>
      <c r="T156" s="9">
        <v>0.58445000000000003</v>
      </c>
      <c r="U156" s="9">
        <v>6.4089999999999994E-2</v>
      </c>
      <c r="V156" s="9">
        <v>1.05443</v>
      </c>
      <c r="W156" s="9">
        <v>1.55975</v>
      </c>
      <c r="X156" s="9">
        <v>4.3709999999999999E-2</v>
      </c>
      <c r="Y156" s="9">
        <v>0.26848</v>
      </c>
      <c r="Z156" s="9">
        <v>0.12722</v>
      </c>
      <c r="AA156" s="9">
        <v>0.30647000000000002</v>
      </c>
      <c r="AB156" s="9">
        <v>9.3380000000000005E-2</v>
      </c>
      <c r="AC156" s="9">
        <v>0.10288</v>
      </c>
      <c r="AD156" s="9">
        <v>8.6209999999999995E-2</v>
      </c>
      <c r="AE156" s="9">
        <v>1.7875300000000001</v>
      </c>
      <c r="AF156" s="20">
        <f t="shared" si="8"/>
        <v>2.4310299999999998</v>
      </c>
      <c r="AG156" s="20">
        <f t="shared" si="9"/>
        <v>66.039159999999995</v>
      </c>
      <c r="AH156" s="20">
        <f t="shared" si="10"/>
        <v>2.1366300000000003</v>
      </c>
      <c r="AI156" s="20">
        <f t="shared" si="11"/>
        <v>0.80997000000000008</v>
      </c>
    </row>
    <row r="157" spans="1:35" x14ac:dyDescent="0.15">
      <c r="A157" s="9" t="s">
        <v>266</v>
      </c>
      <c r="B157" s="16">
        <v>2.6463700000000001</v>
      </c>
      <c r="C157" s="16">
        <v>4.3546800000000001</v>
      </c>
      <c r="D157" s="25">
        <v>4.4683000000000002</v>
      </c>
      <c r="E157" s="16">
        <v>3.0277599999999998</v>
      </c>
      <c r="F157" s="9">
        <v>1.736E-2</v>
      </c>
      <c r="G157" s="25">
        <v>13.19454</v>
      </c>
      <c r="H157" s="16">
        <v>17.815000000000001</v>
      </c>
      <c r="I157" s="9">
        <v>9.758E-2</v>
      </c>
      <c r="J157" s="16">
        <v>1.1994199999999999</v>
      </c>
      <c r="K157" s="9">
        <v>0.82455999999999996</v>
      </c>
      <c r="L157" s="9">
        <v>0.19994000000000001</v>
      </c>
      <c r="M157" s="9">
        <v>0.68225999999999998</v>
      </c>
      <c r="N157" s="9">
        <v>1.0159499999999999</v>
      </c>
      <c r="O157" s="9">
        <v>7.0010000000000003E-2</v>
      </c>
      <c r="P157" s="9">
        <v>0.25002000000000002</v>
      </c>
      <c r="Q157" s="9">
        <v>0.66839000000000004</v>
      </c>
      <c r="R157" s="9">
        <v>0.55069000000000001</v>
      </c>
      <c r="S157" s="9">
        <v>5.3400000000000003E-2</v>
      </c>
      <c r="T157" s="9">
        <v>0.13797000000000001</v>
      </c>
      <c r="U157" s="9">
        <v>0.10088</v>
      </c>
      <c r="V157" s="9">
        <v>0.45199</v>
      </c>
      <c r="W157" s="9">
        <v>0.16841999999999999</v>
      </c>
      <c r="X157" s="9">
        <v>2.205E-2</v>
      </c>
      <c r="Y157" s="9">
        <v>4.342E-2</v>
      </c>
      <c r="Z157" s="9">
        <v>3.218E-2</v>
      </c>
      <c r="AA157" s="9">
        <v>8.7440000000000004E-2</v>
      </c>
      <c r="AB157" s="9">
        <v>5.9020000000000003E-2</v>
      </c>
      <c r="AC157" s="9">
        <v>5.9549999999999999E-2</v>
      </c>
      <c r="AD157" s="9">
        <v>5.7820000000000003E-2</v>
      </c>
      <c r="AE157" s="9">
        <v>1.2845299999999999</v>
      </c>
      <c r="AF157" s="20">
        <f t="shared" si="8"/>
        <v>0.21729999999999999</v>
      </c>
      <c r="AG157" s="20">
        <f t="shared" si="9"/>
        <v>3.1710400000000001</v>
      </c>
      <c r="AH157" s="20">
        <f t="shared" si="10"/>
        <v>1.3817600000000001</v>
      </c>
      <c r="AI157" s="20">
        <f t="shared" si="11"/>
        <v>0.28597</v>
      </c>
    </row>
    <row r="158" spans="1:35" x14ac:dyDescent="0.15">
      <c r="A158" s="9" t="s">
        <v>267</v>
      </c>
      <c r="B158" s="16">
        <v>2.52895</v>
      </c>
      <c r="C158" s="16">
        <v>2.7760899999999999</v>
      </c>
      <c r="D158" s="25">
        <v>5.3318500000000002</v>
      </c>
      <c r="E158" s="16">
        <v>4.3286199999999999</v>
      </c>
      <c r="F158" s="9">
        <v>0</v>
      </c>
      <c r="G158" s="25">
        <v>38.057549999999999</v>
      </c>
      <c r="H158" s="16">
        <v>45.17971</v>
      </c>
      <c r="I158" s="9">
        <v>9.1499999999999998E-2</v>
      </c>
      <c r="J158" s="16">
        <v>1.3865700000000001</v>
      </c>
      <c r="K158" s="9">
        <v>0.96311000000000002</v>
      </c>
      <c r="L158" s="9">
        <v>0.37143999999999999</v>
      </c>
      <c r="M158" s="9">
        <v>0.61190999999999995</v>
      </c>
      <c r="N158" s="9">
        <v>0.81950000000000001</v>
      </c>
      <c r="O158" s="9">
        <v>0.1086</v>
      </c>
      <c r="P158" s="9">
        <v>0.24026</v>
      </c>
      <c r="Q158" s="9">
        <v>1.37974</v>
      </c>
      <c r="R158" s="9">
        <v>1.46746</v>
      </c>
      <c r="S158" s="9">
        <v>5.0779999999999999E-2</v>
      </c>
      <c r="T158" s="9">
        <v>2.5397099999999999</v>
      </c>
      <c r="U158" s="9">
        <v>3.1309999999999998E-2</v>
      </c>
      <c r="V158" s="9">
        <v>0.58169000000000004</v>
      </c>
      <c r="W158" s="9">
        <v>0.37769000000000003</v>
      </c>
      <c r="X158" s="9">
        <v>1.6250000000000001E-2</v>
      </c>
      <c r="Y158" s="9">
        <v>7.6420000000000002E-2</v>
      </c>
      <c r="Z158" s="9">
        <v>4.512E-2</v>
      </c>
      <c r="AA158" s="9">
        <v>0.14621000000000001</v>
      </c>
      <c r="AB158" s="9">
        <v>5.9479999999999998E-2</v>
      </c>
      <c r="AC158" s="9">
        <v>7.9200000000000007E-2</v>
      </c>
      <c r="AD158" s="9">
        <v>7.0680000000000007E-2</v>
      </c>
      <c r="AE158" s="9">
        <v>1.41571</v>
      </c>
      <c r="AF158" s="20">
        <f t="shared" si="8"/>
        <v>0.37143999999999999</v>
      </c>
      <c r="AG158" s="20">
        <f t="shared" si="9"/>
        <v>3.9534799999999999</v>
      </c>
      <c r="AH158" s="20">
        <f t="shared" si="10"/>
        <v>4.66052</v>
      </c>
      <c r="AI158" s="20">
        <f t="shared" si="11"/>
        <v>0.31530999999999998</v>
      </c>
    </row>
    <row r="159" spans="1:35" x14ac:dyDescent="0.15">
      <c r="A159" s="9" t="s">
        <v>268</v>
      </c>
      <c r="B159" s="16">
        <v>2.2189700000000001</v>
      </c>
      <c r="C159" s="16">
        <v>2.3004600000000002</v>
      </c>
      <c r="D159" s="25">
        <v>4.3416899999999998</v>
      </c>
      <c r="E159" s="16">
        <v>4.0167000000000002</v>
      </c>
      <c r="F159" s="9">
        <v>0</v>
      </c>
      <c r="G159" s="25">
        <v>22.21067</v>
      </c>
      <c r="H159" s="16">
        <v>30.59196</v>
      </c>
      <c r="I159" s="9">
        <v>5.305E-2</v>
      </c>
      <c r="J159" s="16">
        <v>0.89322000000000001</v>
      </c>
      <c r="K159" s="9">
        <v>0.52941000000000005</v>
      </c>
      <c r="L159" s="9">
        <v>0.20255000000000001</v>
      </c>
      <c r="M159" s="9">
        <v>0.36254999999999998</v>
      </c>
      <c r="N159" s="9">
        <v>0.43723000000000001</v>
      </c>
      <c r="O159" s="9">
        <v>6.6360000000000002E-2</v>
      </c>
      <c r="P159" s="9">
        <v>0.12925</v>
      </c>
      <c r="Q159" s="9">
        <v>0.38096999999999998</v>
      </c>
      <c r="R159" s="9">
        <v>0.92928999999999995</v>
      </c>
      <c r="S159" s="9">
        <v>3.109E-2</v>
      </c>
      <c r="T159" s="9">
        <v>6.9199999999999998E-2</v>
      </c>
      <c r="U159" s="9">
        <v>1.8960000000000001E-2</v>
      </c>
      <c r="V159" s="9">
        <v>0.17302999999999999</v>
      </c>
      <c r="W159" s="9">
        <v>0.17755000000000001</v>
      </c>
      <c r="X159" s="9">
        <v>1.141E-2</v>
      </c>
      <c r="Y159" s="9">
        <v>4.2250000000000003E-2</v>
      </c>
      <c r="Z159" s="9">
        <v>3.168E-2</v>
      </c>
      <c r="AA159" s="9">
        <v>8.7760000000000005E-2</v>
      </c>
      <c r="AB159" s="9">
        <v>4.3499999999999997E-2</v>
      </c>
      <c r="AC159" s="9">
        <v>5.7910000000000003E-2</v>
      </c>
      <c r="AD159" s="9">
        <v>5.3420000000000002E-2</v>
      </c>
      <c r="AE159" s="9">
        <v>1.2309000000000001</v>
      </c>
      <c r="AF159" s="20">
        <f t="shared" si="8"/>
        <v>0.20255000000000001</v>
      </c>
      <c r="AG159" s="20">
        <f t="shared" si="9"/>
        <v>2.3115300000000003</v>
      </c>
      <c r="AH159" s="20">
        <f t="shared" si="10"/>
        <v>0.72065000000000001</v>
      </c>
      <c r="AI159" s="20">
        <f t="shared" si="11"/>
        <v>0.19206000000000001</v>
      </c>
    </row>
    <row r="160" spans="1:35" x14ac:dyDescent="0.15">
      <c r="A160" s="9" t="s">
        <v>269</v>
      </c>
      <c r="B160" s="16">
        <v>2.4133200000000001</v>
      </c>
      <c r="C160" s="16">
        <v>2.4502799999999998</v>
      </c>
      <c r="D160" s="25">
        <v>4.7965900000000001</v>
      </c>
      <c r="E160" s="16">
        <v>4.2090399999999999</v>
      </c>
      <c r="F160" s="9">
        <v>0</v>
      </c>
      <c r="G160" s="25">
        <v>27.382449999999999</v>
      </c>
      <c r="H160" s="16">
        <v>36.040799999999997</v>
      </c>
      <c r="I160" s="9">
        <v>6.9699999999999998E-2</v>
      </c>
      <c r="J160" s="16">
        <v>0.93511</v>
      </c>
      <c r="K160" s="9">
        <v>0.58316999999999997</v>
      </c>
      <c r="L160" s="9">
        <v>0.23019000000000001</v>
      </c>
      <c r="M160" s="9">
        <v>0.42932999999999999</v>
      </c>
      <c r="N160" s="9">
        <v>0.51012999999999997</v>
      </c>
      <c r="O160" s="9">
        <v>6.8720000000000003E-2</v>
      </c>
      <c r="P160" s="9">
        <v>0.15193000000000001</v>
      </c>
      <c r="Q160" s="9">
        <v>0.85780000000000001</v>
      </c>
      <c r="R160" s="9">
        <v>0.98173999999999995</v>
      </c>
      <c r="S160" s="9">
        <v>3.7999999999999999E-2</v>
      </c>
      <c r="T160" s="9">
        <v>1.6781200000000001</v>
      </c>
      <c r="U160" s="9">
        <v>2.215E-2</v>
      </c>
      <c r="V160" s="9">
        <v>0.32582</v>
      </c>
      <c r="W160" s="9">
        <v>0.22311</v>
      </c>
      <c r="X160" s="9">
        <v>1.2970000000000001E-2</v>
      </c>
      <c r="Y160" s="9">
        <v>5.2880000000000003E-2</v>
      </c>
      <c r="Z160" s="9">
        <v>2.734E-2</v>
      </c>
      <c r="AA160" s="9">
        <v>0.10995000000000001</v>
      </c>
      <c r="AB160" s="9">
        <v>5.2769999999999997E-2</v>
      </c>
      <c r="AC160" s="9">
        <v>9.69E-2</v>
      </c>
      <c r="AD160" s="9">
        <v>6.0299999999999999E-2</v>
      </c>
      <c r="AE160" s="9">
        <v>1.70967</v>
      </c>
      <c r="AF160" s="20">
        <f t="shared" si="8"/>
        <v>0.23019000000000001</v>
      </c>
      <c r="AG160" s="20">
        <f t="shared" si="9"/>
        <v>2.5740699999999999</v>
      </c>
      <c r="AH160" s="20">
        <f t="shared" si="10"/>
        <v>2.9684600000000003</v>
      </c>
      <c r="AI160" s="20">
        <f t="shared" si="11"/>
        <v>0.22528999999999999</v>
      </c>
    </row>
    <row r="161" spans="1:35" x14ac:dyDescent="0.15">
      <c r="A161" s="9" t="s">
        <v>270</v>
      </c>
      <c r="B161" s="16">
        <v>2.9243999999999999</v>
      </c>
      <c r="C161" s="16">
        <v>2.7890000000000001</v>
      </c>
      <c r="D161" s="25">
        <v>5.3739299999999997</v>
      </c>
      <c r="E161" s="16">
        <v>4.6559999999999997</v>
      </c>
      <c r="F161" s="9">
        <v>1.6449999999999999E-2</v>
      </c>
      <c r="G161" s="25">
        <v>36.811770000000003</v>
      </c>
      <c r="H161" s="16">
        <v>42.611179999999997</v>
      </c>
      <c r="I161" s="9">
        <v>6.3390000000000002E-2</v>
      </c>
      <c r="J161" s="16">
        <v>0.85643000000000002</v>
      </c>
      <c r="K161" s="9">
        <v>0.59741999999999995</v>
      </c>
      <c r="L161" s="9">
        <v>0.26939999999999997</v>
      </c>
      <c r="M161" s="9">
        <v>0.42015000000000002</v>
      </c>
      <c r="N161" s="9">
        <v>0.50695000000000001</v>
      </c>
      <c r="O161" s="9">
        <v>7.2669999999999998E-2</v>
      </c>
      <c r="P161" s="9">
        <v>0.16925999999999999</v>
      </c>
      <c r="Q161" s="9">
        <v>1.0218100000000001</v>
      </c>
      <c r="R161" s="9">
        <v>1.0235799999999999</v>
      </c>
      <c r="S161" s="9">
        <v>3.4229999999999997E-2</v>
      </c>
      <c r="T161" s="9">
        <v>1.68028</v>
      </c>
      <c r="U161" s="9">
        <v>2.5479999999999999E-2</v>
      </c>
      <c r="V161" s="9">
        <v>0.29271999999999998</v>
      </c>
      <c r="W161" s="9">
        <v>0.28173999999999999</v>
      </c>
      <c r="X161" s="9">
        <v>1.7670000000000002E-2</v>
      </c>
      <c r="Y161" s="9">
        <v>6.0010000000000001E-2</v>
      </c>
      <c r="Z161" s="9">
        <v>4.6829999999999997E-2</v>
      </c>
      <c r="AA161" s="9">
        <v>0.1295</v>
      </c>
      <c r="AB161" s="9">
        <v>7.0059999999999997E-2</v>
      </c>
      <c r="AC161" s="9">
        <v>0.13485</v>
      </c>
      <c r="AD161" s="9">
        <v>0.1497</v>
      </c>
      <c r="AE161" s="9">
        <v>2.7275100000000001</v>
      </c>
      <c r="AF161" s="20">
        <f t="shared" si="8"/>
        <v>0.28584999999999999</v>
      </c>
      <c r="AG161" s="20">
        <f t="shared" si="9"/>
        <v>2.6114899999999999</v>
      </c>
      <c r="AH161" s="20">
        <f t="shared" si="10"/>
        <v>3.1017100000000002</v>
      </c>
      <c r="AI161" s="20">
        <f t="shared" si="11"/>
        <v>0.27949000000000002</v>
      </c>
    </row>
    <row r="162" spans="1:35" x14ac:dyDescent="0.15">
      <c r="A162" s="9" t="s">
        <v>271</v>
      </c>
      <c r="B162" s="16">
        <v>2.44313</v>
      </c>
      <c r="C162" s="16">
        <v>1.79572</v>
      </c>
      <c r="D162" s="25">
        <v>2.2948900000000001</v>
      </c>
      <c r="E162" s="16">
        <v>1.9371</v>
      </c>
      <c r="F162" s="9">
        <v>0</v>
      </c>
      <c r="G162" s="25">
        <v>13.125209999999999</v>
      </c>
      <c r="H162" s="16">
        <v>16.004840000000002</v>
      </c>
      <c r="I162" s="9">
        <v>3.2030000000000003E-2</v>
      </c>
      <c r="J162" s="16">
        <v>0.49930999999999998</v>
      </c>
      <c r="K162" s="9">
        <v>0.29621999999999998</v>
      </c>
      <c r="L162" s="9">
        <v>0.14474999999999999</v>
      </c>
      <c r="M162" s="9">
        <v>0.25139</v>
      </c>
      <c r="N162" s="9">
        <v>0.32066</v>
      </c>
      <c r="O162" s="9">
        <v>6.1379999999999997E-2</v>
      </c>
      <c r="P162" s="9">
        <v>9.3960000000000002E-2</v>
      </c>
      <c r="Q162" s="9">
        <v>0.42557</v>
      </c>
      <c r="R162" s="9">
        <v>0.48243000000000003</v>
      </c>
      <c r="S162" s="9">
        <v>2.0230000000000001E-2</v>
      </c>
      <c r="T162" s="9">
        <v>4.7710000000000002E-2</v>
      </c>
      <c r="U162" s="9">
        <v>1.7239999999999998E-2</v>
      </c>
      <c r="V162" s="9">
        <v>0.20082</v>
      </c>
      <c r="W162" s="9">
        <v>0.12975</v>
      </c>
      <c r="X162" s="9">
        <v>9.11E-3</v>
      </c>
      <c r="Y162" s="9">
        <v>2.6759999999999999E-2</v>
      </c>
      <c r="Z162" s="9">
        <v>2.2169999999999999E-2</v>
      </c>
      <c r="AA162" s="9">
        <v>8.2809999999999995E-2</v>
      </c>
      <c r="AB162" s="9">
        <v>4.7050000000000002E-2</v>
      </c>
      <c r="AC162" s="9">
        <v>0.11119999999999999</v>
      </c>
      <c r="AD162" s="9">
        <v>5.8639999999999998E-2</v>
      </c>
      <c r="AE162" s="9">
        <v>1.7678</v>
      </c>
      <c r="AF162" s="20">
        <f t="shared" si="8"/>
        <v>0.14474999999999999</v>
      </c>
      <c r="AG162" s="20">
        <f t="shared" si="9"/>
        <v>1.38273</v>
      </c>
      <c r="AH162" s="20">
        <f t="shared" si="10"/>
        <v>0.75570999999999999</v>
      </c>
      <c r="AI162" s="20">
        <f t="shared" si="11"/>
        <v>0.15809000000000001</v>
      </c>
    </row>
    <row r="163" spans="1:35" x14ac:dyDescent="0.15">
      <c r="A163" s="9" t="s">
        <v>272</v>
      </c>
      <c r="B163" s="16">
        <v>3.2399200000000001</v>
      </c>
      <c r="C163" s="16">
        <v>5.76417</v>
      </c>
      <c r="D163" s="25">
        <v>3.6177000000000001</v>
      </c>
      <c r="E163" s="16">
        <v>2.8883100000000002</v>
      </c>
      <c r="F163" s="9">
        <v>3.6889999999999999E-2</v>
      </c>
      <c r="G163" s="25">
        <v>10.064640000000001</v>
      </c>
      <c r="H163" s="16">
        <v>14.11697</v>
      </c>
      <c r="I163" s="9">
        <v>7.6050000000000006E-2</v>
      </c>
      <c r="J163" s="16">
        <v>1.0886100000000001</v>
      </c>
      <c r="K163" s="9">
        <v>0.65600000000000003</v>
      </c>
      <c r="L163" s="9">
        <v>0.24932000000000001</v>
      </c>
      <c r="M163" s="9">
        <v>0.54247000000000001</v>
      </c>
      <c r="N163" s="9">
        <v>0.76356999999999997</v>
      </c>
      <c r="O163" s="9">
        <v>0.18312999999999999</v>
      </c>
      <c r="P163" s="9">
        <v>0.34168999999999999</v>
      </c>
      <c r="Q163" s="9">
        <v>1.07653</v>
      </c>
      <c r="R163" s="9">
        <v>0.68854000000000004</v>
      </c>
      <c r="S163" s="9">
        <v>0.12449</v>
      </c>
      <c r="T163" s="9">
        <v>0.29759000000000002</v>
      </c>
      <c r="U163" s="9">
        <v>5.1060000000000001E-2</v>
      </c>
      <c r="V163" s="9">
        <v>0.47333999999999998</v>
      </c>
      <c r="W163" s="9">
        <v>0.25997999999999999</v>
      </c>
      <c r="X163" s="9">
        <v>2.7099999999999999E-2</v>
      </c>
      <c r="Y163" s="9">
        <v>8.0130000000000007E-2</v>
      </c>
      <c r="Z163" s="9">
        <v>6.1550000000000001E-2</v>
      </c>
      <c r="AA163" s="9">
        <v>0.18071000000000001</v>
      </c>
      <c r="AB163" s="9">
        <v>0.12031</v>
      </c>
      <c r="AC163" s="9">
        <v>0.12914999999999999</v>
      </c>
      <c r="AD163" s="9">
        <v>0.14002000000000001</v>
      </c>
      <c r="AE163" s="9">
        <v>2.1306400000000001</v>
      </c>
      <c r="AF163" s="20">
        <f t="shared" si="8"/>
        <v>0.28621000000000002</v>
      </c>
      <c r="AG163" s="20">
        <f t="shared" si="9"/>
        <v>2.7266300000000001</v>
      </c>
      <c r="AH163" s="20">
        <f t="shared" si="10"/>
        <v>2.1550799999999999</v>
      </c>
      <c r="AI163" s="20">
        <f t="shared" si="11"/>
        <v>0.40055000000000002</v>
      </c>
    </row>
    <row r="164" spans="1:35" x14ac:dyDescent="0.15">
      <c r="A164" s="9" t="s">
        <v>273</v>
      </c>
      <c r="B164" s="16">
        <v>2.6886800000000002</v>
      </c>
      <c r="C164" s="16">
        <v>2.7178800000000001</v>
      </c>
      <c r="D164" s="25">
        <v>2.4645100000000002</v>
      </c>
      <c r="E164" s="16">
        <v>2.1479599999999999</v>
      </c>
      <c r="F164" s="9">
        <v>4.6000000000000001E-4</v>
      </c>
      <c r="G164" s="25">
        <v>9.4803999999999995</v>
      </c>
      <c r="H164" s="16">
        <v>13.19392</v>
      </c>
      <c r="I164" s="9">
        <v>6.1000000000000004E-3</v>
      </c>
      <c r="J164" s="16">
        <v>0.91002000000000005</v>
      </c>
      <c r="K164" s="9">
        <v>0.44480999999999998</v>
      </c>
      <c r="L164" s="9">
        <v>0.17257</v>
      </c>
      <c r="M164" s="9">
        <v>0.3523</v>
      </c>
      <c r="N164" s="9">
        <v>0.53703999999999996</v>
      </c>
      <c r="O164" s="9">
        <v>6.7640000000000006E-2</v>
      </c>
      <c r="P164" s="9">
        <v>0.16958000000000001</v>
      </c>
      <c r="Q164" s="9">
        <v>0.42612</v>
      </c>
      <c r="R164" s="9">
        <v>0.49697000000000002</v>
      </c>
      <c r="S164" s="9">
        <v>5.611E-2</v>
      </c>
      <c r="T164" s="9">
        <v>0.15296000000000001</v>
      </c>
      <c r="U164" s="9">
        <v>3.9530000000000003E-2</v>
      </c>
      <c r="V164" s="9">
        <v>0.36396000000000001</v>
      </c>
      <c r="W164" s="9">
        <v>0.20971999999999999</v>
      </c>
      <c r="X164" s="9">
        <v>2.2839999999999999E-2</v>
      </c>
      <c r="Y164" s="9">
        <v>7.2690000000000005E-2</v>
      </c>
      <c r="Z164" s="9">
        <v>5.9119999999999999E-2</v>
      </c>
      <c r="AA164" s="9">
        <v>0.19008</v>
      </c>
      <c r="AB164" s="9">
        <v>0.10367999999999999</v>
      </c>
      <c r="AC164" s="9">
        <v>0.11337999999999999</v>
      </c>
      <c r="AD164" s="9">
        <v>0.10896</v>
      </c>
      <c r="AE164" s="9">
        <v>1.2803599999999999</v>
      </c>
      <c r="AF164" s="20">
        <f t="shared" si="8"/>
        <v>0.17302999999999999</v>
      </c>
      <c r="AG164" s="20">
        <f t="shared" si="9"/>
        <v>1.8372199999999999</v>
      </c>
      <c r="AH164" s="20">
        <f t="shared" si="10"/>
        <v>1.0667899999999999</v>
      </c>
      <c r="AI164" s="20">
        <f t="shared" si="11"/>
        <v>0.38426000000000005</v>
      </c>
    </row>
    <row r="165" spans="1:35" x14ac:dyDescent="0.15">
      <c r="A165" s="9" t="s">
        <v>274</v>
      </c>
      <c r="B165" s="16">
        <v>2.3206000000000002</v>
      </c>
      <c r="C165" s="16">
        <v>2.0749499999999999</v>
      </c>
      <c r="D165" s="25">
        <v>3.0524</v>
      </c>
      <c r="E165" s="16">
        <v>2.4695100000000001</v>
      </c>
      <c r="F165" s="9">
        <v>1.289E-2</v>
      </c>
      <c r="G165" s="25">
        <v>17.97953</v>
      </c>
      <c r="H165" s="16">
        <v>22.352799999999998</v>
      </c>
      <c r="I165" s="9">
        <v>3.2809999999999999E-2</v>
      </c>
      <c r="J165" s="16">
        <v>0.68476999999999999</v>
      </c>
      <c r="K165" s="9">
        <v>0.43514999999999998</v>
      </c>
      <c r="L165" s="9">
        <v>0.20388000000000001</v>
      </c>
      <c r="M165" s="9">
        <v>0.33099000000000001</v>
      </c>
      <c r="N165" s="9">
        <v>0.43175000000000002</v>
      </c>
      <c r="O165" s="9">
        <v>5.3560000000000003E-2</v>
      </c>
      <c r="P165" s="9">
        <v>0.15062999999999999</v>
      </c>
      <c r="Q165" s="9">
        <v>0.60575999999999997</v>
      </c>
      <c r="R165" s="9">
        <v>0.62453999999999998</v>
      </c>
      <c r="S165" s="9">
        <v>3.9019999999999999E-2</v>
      </c>
      <c r="T165" s="9">
        <v>8.7569999999999995E-2</v>
      </c>
      <c r="U165" s="9">
        <v>2.962E-2</v>
      </c>
      <c r="V165" s="9">
        <v>0.34366000000000002</v>
      </c>
      <c r="W165" s="9">
        <v>0.19433</v>
      </c>
      <c r="X165" s="9">
        <v>1.6650000000000002E-2</v>
      </c>
      <c r="Y165" s="9">
        <v>5.6689999999999997E-2</v>
      </c>
      <c r="Z165" s="9">
        <v>3.4520000000000002E-2</v>
      </c>
      <c r="AA165" s="9">
        <v>0.15173</v>
      </c>
      <c r="AB165" s="9">
        <v>8.4440000000000001E-2</v>
      </c>
      <c r="AC165" s="9">
        <v>0.10589999999999999</v>
      </c>
      <c r="AD165" s="9">
        <v>9.9669999999999995E-2</v>
      </c>
      <c r="AE165" s="9">
        <v>1.3752500000000001</v>
      </c>
      <c r="AF165" s="20">
        <f t="shared" si="8"/>
        <v>0.21677000000000002</v>
      </c>
      <c r="AG165" s="20">
        <f t="shared" si="9"/>
        <v>1.8552400000000002</v>
      </c>
      <c r="AH165" s="20">
        <f t="shared" si="10"/>
        <v>1.12957</v>
      </c>
      <c r="AI165" s="20">
        <f t="shared" si="11"/>
        <v>0.28920999999999997</v>
      </c>
    </row>
    <row r="166" spans="1:35" x14ac:dyDescent="0.15">
      <c r="A166" s="9" t="s">
        <v>275</v>
      </c>
      <c r="B166" s="16">
        <v>2.63551</v>
      </c>
      <c r="C166" s="16">
        <v>1.65944</v>
      </c>
      <c r="D166" s="25">
        <v>1.7706900000000001</v>
      </c>
      <c r="E166" s="16">
        <v>1.4346000000000001</v>
      </c>
      <c r="F166" s="9">
        <v>1.6299999999999999E-3</v>
      </c>
      <c r="G166" s="25">
        <v>8.3198299999999996</v>
      </c>
      <c r="H166" s="16">
        <v>11.012969999999999</v>
      </c>
      <c r="I166" s="9">
        <v>3.4430000000000002E-2</v>
      </c>
      <c r="J166" s="16">
        <v>0.36795</v>
      </c>
      <c r="K166" s="9">
        <v>0.23751</v>
      </c>
      <c r="L166" s="9">
        <v>8.2729999999999998E-2</v>
      </c>
      <c r="M166" s="9">
        <v>0.16900000000000001</v>
      </c>
      <c r="N166" s="9">
        <v>0.22367999999999999</v>
      </c>
      <c r="O166" s="9">
        <v>6.6159999999999997E-2</v>
      </c>
      <c r="P166" s="9">
        <v>6.8440000000000001E-2</v>
      </c>
      <c r="Q166" s="9">
        <v>0.10509</v>
      </c>
      <c r="R166" s="9">
        <v>0.29128999999999999</v>
      </c>
      <c r="S166" s="9">
        <v>9.8799999999999999E-3</v>
      </c>
      <c r="T166" s="9">
        <v>5.867E-2</v>
      </c>
      <c r="U166" s="9">
        <v>1.2500000000000001E-2</v>
      </c>
      <c r="V166" s="9">
        <v>0.18454000000000001</v>
      </c>
      <c r="W166" s="9">
        <v>9.1120000000000007E-2</v>
      </c>
      <c r="X166" s="9">
        <v>8.8100000000000001E-3</v>
      </c>
      <c r="Y166" s="9">
        <v>3.082E-2</v>
      </c>
      <c r="Z166" s="9">
        <v>1.9359999999999999E-2</v>
      </c>
      <c r="AA166" s="9">
        <v>0.11953999999999999</v>
      </c>
      <c r="AB166" s="9">
        <v>4.6690000000000002E-2</v>
      </c>
      <c r="AC166" s="9">
        <v>6.2850000000000003E-2</v>
      </c>
      <c r="AD166" s="9">
        <v>6.7669999999999994E-2</v>
      </c>
      <c r="AE166" s="9">
        <v>1.38107</v>
      </c>
      <c r="AF166" s="20">
        <f t="shared" si="8"/>
        <v>8.4360000000000004E-2</v>
      </c>
      <c r="AG166" s="20">
        <f t="shared" si="9"/>
        <v>0.95591000000000004</v>
      </c>
      <c r="AH166" s="20">
        <f t="shared" si="10"/>
        <v>0.42434000000000005</v>
      </c>
      <c r="AI166" s="20">
        <f t="shared" si="11"/>
        <v>0.19102999999999998</v>
      </c>
    </row>
    <row r="167" spans="1:35" x14ac:dyDescent="0.15">
      <c r="A167" s="9" t="s">
        <v>276</v>
      </c>
      <c r="B167" s="16">
        <v>2.0187200000000001</v>
      </c>
      <c r="C167" s="16">
        <v>1.4020900000000001</v>
      </c>
      <c r="D167" s="25">
        <v>2.6788500000000002</v>
      </c>
      <c r="E167" s="16">
        <v>2.4671699999999999</v>
      </c>
      <c r="F167" s="9">
        <v>0</v>
      </c>
      <c r="G167" s="25">
        <v>14.657920000000001</v>
      </c>
      <c r="H167" s="16">
        <v>19.87893</v>
      </c>
      <c r="I167" s="9">
        <v>1.924E-2</v>
      </c>
      <c r="J167" s="16">
        <v>0.42442999999999997</v>
      </c>
      <c r="K167" s="9">
        <v>0.33245000000000002</v>
      </c>
      <c r="L167" s="9">
        <v>0.11600000000000001</v>
      </c>
      <c r="M167" s="9">
        <v>0.21890999999999999</v>
      </c>
      <c r="N167" s="9">
        <v>0.25801000000000002</v>
      </c>
      <c r="O167" s="9">
        <v>4.6199999999999998E-2</v>
      </c>
      <c r="P167" s="9">
        <v>8.0810000000000007E-2</v>
      </c>
      <c r="Q167" s="9">
        <v>0.50987000000000005</v>
      </c>
      <c r="R167" s="9">
        <v>0.41898999999999997</v>
      </c>
      <c r="S167" s="9">
        <v>2.4029999999999999E-2</v>
      </c>
      <c r="T167" s="9">
        <v>5.6149999999999999E-2</v>
      </c>
      <c r="U167" s="9">
        <v>1.2749999999999999E-2</v>
      </c>
      <c r="V167" s="9">
        <v>0.22333</v>
      </c>
      <c r="W167" s="9">
        <v>0.12028</v>
      </c>
      <c r="X167" s="9">
        <v>6.77E-3</v>
      </c>
      <c r="Y167" s="9">
        <v>3.0370000000000001E-2</v>
      </c>
      <c r="Z167" s="9">
        <v>2.2540000000000001E-2</v>
      </c>
      <c r="AA167" s="9">
        <v>0.11552999999999999</v>
      </c>
      <c r="AB167" s="9">
        <v>5.5210000000000002E-2</v>
      </c>
      <c r="AC167" s="9">
        <v>7.6719999999999997E-2</v>
      </c>
      <c r="AD167" s="9">
        <v>7.5029999999999999E-2</v>
      </c>
      <c r="AE167" s="9">
        <v>1.6378999999999999</v>
      </c>
      <c r="AF167" s="20">
        <f t="shared" si="8"/>
        <v>0.11600000000000001</v>
      </c>
      <c r="AG167" s="20">
        <f t="shared" si="9"/>
        <v>1.2476</v>
      </c>
      <c r="AH167" s="20">
        <f t="shared" si="10"/>
        <v>0.85958000000000012</v>
      </c>
      <c r="AI167" s="20">
        <f t="shared" si="11"/>
        <v>0.18796000000000002</v>
      </c>
    </row>
    <row r="168" spans="1:35" x14ac:dyDescent="0.15">
      <c r="A168" s="9" t="s">
        <v>277</v>
      </c>
      <c r="B168" s="16">
        <v>2.2309100000000002</v>
      </c>
      <c r="C168" s="16">
        <v>1.4739</v>
      </c>
      <c r="D168" s="25">
        <v>2.8759600000000001</v>
      </c>
      <c r="E168" s="16">
        <v>2.7361800000000001</v>
      </c>
      <c r="F168" s="9">
        <v>4.0000000000000003E-5</v>
      </c>
      <c r="G168" s="25">
        <v>15.8795</v>
      </c>
      <c r="H168" s="16">
        <v>21.88588</v>
      </c>
      <c r="I168" s="9">
        <v>3.9660000000000001E-2</v>
      </c>
      <c r="J168" s="16">
        <v>0.37045</v>
      </c>
      <c r="K168" s="9">
        <v>0.28874</v>
      </c>
      <c r="L168" s="9">
        <v>0.13421</v>
      </c>
      <c r="M168" s="9">
        <v>0.20585999999999999</v>
      </c>
      <c r="N168" s="9">
        <v>0.23283999999999999</v>
      </c>
      <c r="O168" s="9">
        <v>6.1629999999999997E-2</v>
      </c>
      <c r="P168" s="9">
        <v>7.2849999999999998E-2</v>
      </c>
      <c r="Q168" s="9">
        <v>0.49336000000000002</v>
      </c>
      <c r="R168" s="9">
        <v>0.42843999999999999</v>
      </c>
      <c r="S168" s="9">
        <v>1.763E-2</v>
      </c>
      <c r="T168" s="9">
        <v>0.62775000000000003</v>
      </c>
      <c r="U168" s="9">
        <v>1.106E-2</v>
      </c>
      <c r="V168" s="9">
        <v>0.17054</v>
      </c>
      <c r="W168" s="9">
        <v>0.11702</v>
      </c>
      <c r="X168" s="9">
        <v>7.1500000000000001E-3</v>
      </c>
      <c r="Y168" s="9">
        <v>3.9600000000000003E-2</v>
      </c>
      <c r="Z168" s="9">
        <v>2.2360000000000001E-2</v>
      </c>
      <c r="AA168" s="9">
        <v>0.11118</v>
      </c>
      <c r="AB168" s="9">
        <v>4.7669999999999997E-2</v>
      </c>
      <c r="AC168" s="9">
        <v>6.4460000000000003E-2</v>
      </c>
      <c r="AD168" s="9">
        <v>6.5619999999999998E-2</v>
      </c>
      <c r="AE168" s="9">
        <v>1.95889</v>
      </c>
      <c r="AF168" s="20">
        <f t="shared" si="8"/>
        <v>0.13425000000000001</v>
      </c>
      <c r="AG168" s="20">
        <f t="shared" si="9"/>
        <v>1.1955399999999998</v>
      </c>
      <c r="AH168" s="20">
        <f t="shared" si="10"/>
        <v>1.3709099999999999</v>
      </c>
      <c r="AI168" s="20">
        <f t="shared" si="11"/>
        <v>0.19135000000000002</v>
      </c>
    </row>
    <row r="169" spans="1:35" x14ac:dyDescent="0.15">
      <c r="A169" s="9" t="s">
        <v>278</v>
      </c>
      <c r="B169" s="16">
        <v>2.7128800000000002</v>
      </c>
      <c r="C169" s="16">
        <v>2.2275700000000001</v>
      </c>
      <c r="D169" s="25">
        <v>2.7776000000000001</v>
      </c>
      <c r="E169" s="16">
        <v>2.4415</v>
      </c>
      <c r="F169" s="9">
        <v>0</v>
      </c>
      <c r="G169" s="25">
        <v>13.22466</v>
      </c>
      <c r="H169" s="16">
        <v>18.068840000000002</v>
      </c>
      <c r="I169" s="9">
        <v>4.8869999999999997E-2</v>
      </c>
      <c r="J169" s="16">
        <v>0.67503999999999997</v>
      </c>
      <c r="K169" s="9">
        <v>0.47832000000000002</v>
      </c>
      <c r="L169" s="9">
        <v>0.21461</v>
      </c>
      <c r="M169" s="9">
        <v>0.3614</v>
      </c>
      <c r="N169" s="9">
        <v>0.39072000000000001</v>
      </c>
      <c r="O169" s="9">
        <v>7.4539999999999995E-2</v>
      </c>
      <c r="P169" s="9">
        <v>0.15101000000000001</v>
      </c>
      <c r="Q169" s="9">
        <v>0.49907000000000001</v>
      </c>
      <c r="R169" s="9">
        <v>0.40011000000000002</v>
      </c>
      <c r="S169" s="9">
        <v>2.1350000000000001E-2</v>
      </c>
      <c r="T169" s="9">
        <v>5.0659999999999997E-2</v>
      </c>
      <c r="U169" s="9">
        <v>2.3689999999999999E-2</v>
      </c>
      <c r="V169" s="9">
        <v>0.24351</v>
      </c>
      <c r="W169" s="9">
        <v>0.12790000000000001</v>
      </c>
      <c r="X169" s="9">
        <v>1.176E-2</v>
      </c>
      <c r="Y169" s="9">
        <v>3.0339999999999999E-2</v>
      </c>
      <c r="Z169" s="9">
        <v>1.754E-2</v>
      </c>
      <c r="AA169" s="9">
        <v>9.4420000000000004E-2</v>
      </c>
      <c r="AB169" s="9">
        <v>9.0069999999999997E-2</v>
      </c>
      <c r="AC169" s="9">
        <v>6.4570000000000002E-2</v>
      </c>
      <c r="AD169" s="9">
        <v>8.301E-2</v>
      </c>
      <c r="AE169" s="9">
        <v>2.1191900000000001</v>
      </c>
      <c r="AF169" s="20">
        <f t="shared" si="8"/>
        <v>0.21461</v>
      </c>
      <c r="AG169" s="20">
        <f t="shared" si="9"/>
        <v>1.6794199999999999</v>
      </c>
      <c r="AH169" s="20">
        <f t="shared" si="10"/>
        <v>0.88912999999999998</v>
      </c>
      <c r="AI169" s="20">
        <f t="shared" si="11"/>
        <v>0.17774999999999999</v>
      </c>
    </row>
    <row r="170" spans="1:35" x14ac:dyDescent="0.15">
      <c r="A170" s="9" t="s">
        <v>279</v>
      </c>
      <c r="B170" s="16">
        <v>3.2303700000000002</v>
      </c>
      <c r="C170" s="16">
        <v>2.54162</v>
      </c>
      <c r="D170" s="25">
        <v>2.8694600000000001</v>
      </c>
      <c r="E170" s="16">
        <v>2.4798200000000001</v>
      </c>
      <c r="F170" s="9">
        <v>0</v>
      </c>
      <c r="G170" s="25">
        <v>12.24784</v>
      </c>
      <c r="H170" s="16">
        <v>16.9192</v>
      </c>
      <c r="I170" s="9">
        <v>2.2460000000000001E-2</v>
      </c>
      <c r="J170" s="16">
        <v>0.49858999999999998</v>
      </c>
      <c r="K170" s="9">
        <v>0.35405999999999999</v>
      </c>
      <c r="L170" s="9">
        <v>0.1918</v>
      </c>
      <c r="M170" s="9">
        <v>0.27350000000000002</v>
      </c>
      <c r="N170" s="9">
        <v>0.36235000000000001</v>
      </c>
      <c r="O170" s="9">
        <v>0.10125000000000001</v>
      </c>
      <c r="P170" s="9">
        <v>0.12906999999999999</v>
      </c>
      <c r="Q170" s="9">
        <v>0.45680999999999999</v>
      </c>
      <c r="R170" s="9">
        <v>0.39094000000000001</v>
      </c>
      <c r="S170" s="9">
        <v>1.2670000000000001E-2</v>
      </c>
      <c r="T170" s="9">
        <v>6.8330000000000002E-2</v>
      </c>
      <c r="U170" s="9">
        <v>3.1040000000000002E-2</v>
      </c>
      <c r="V170" s="9">
        <v>0.26841999999999999</v>
      </c>
      <c r="W170" s="9">
        <v>0.15229000000000001</v>
      </c>
      <c r="X170" s="9">
        <v>1.7049999999999999E-2</v>
      </c>
      <c r="Y170" s="9">
        <v>4.3409999999999997E-2</v>
      </c>
      <c r="Z170" s="9">
        <v>3.082E-2</v>
      </c>
      <c r="AA170" s="9">
        <v>0.14285</v>
      </c>
      <c r="AB170" s="9">
        <v>0.12002</v>
      </c>
      <c r="AC170" s="9">
        <v>9.4939999999999997E-2</v>
      </c>
      <c r="AD170" s="9">
        <v>0.10680000000000001</v>
      </c>
      <c r="AE170" s="9">
        <v>1.9347799999999999</v>
      </c>
      <c r="AF170" s="20">
        <f t="shared" si="8"/>
        <v>0.1918</v>
      </c>
      <c r="AG170" s="20">
        <f t="shared" si="9"/>
        <v>1.4033100000000001</v>
      </c>
      <c r="AH170" s="20">
        <f t="shared" si="10"/>
        <v>0.90747999999999995</v>
      </c>
      <c r="AI170" s="20">
        <f t="shared" si="11"/>
        <v>0.26517000000000002</v>
      </c>
    </row>
    <row r="171" spans="1:35" x14ac:dyDescent="0.15">
      <c r="A171" s="9" t="s">
        <v>280</v>
      </c>
      <c r="B171" s="16">
        <v>3.4276800000000001</v>
      </c>
      <c r="C171" s="16">
        <v>2.3103400000000001</v>
      </c>
      <c r="D171" s="25">
        <v>2.1825000000000001</v>
      </c>
      <c r="E171" s="16">
        <v>1.83494</v>
      </c>
      <c r="F171" s="9">
        <v>0</v>
      </c>
      <c r="G171" s="25">
        <v>8.7895000000000003</v>
      </c>
      <c r="H171" s="16">
        <v>11.951320000000001</v>
      </c>
      <c r="I171" s="9">
        <v>3.168E-2</v>
      </c>
      <c r="J171" s="16">
        <v>0.39709</v>
      </c>
      <c r="K171" s="9">
        <v>0.2727</v>
      </c>
      <c r="L171" s="9">
        <v>0.16089000000000001</v>
      </c>
      <c r="M171" s="9">
        <v>0.22611000000000001</v>
      </c>
      <c r="N171" s="9">
        <v>0.31225000000000003</v>
      </c>
      <c r="O171" s="9">
        <v>9.6990000000000007E-2</v>
      </c>
      <c r="P171" s="9">
        <v>9.708E-2</v>
      </c>
      <c r="Q171" s="9">
        <v>0.37031999999999998</v>
      </c>
      <c r="R171" s="9">
        <v>0.29152</v>
      </c>
      <c r="S171" s="9">
        <v>2.2339999999999999E-2</v>
      </c>
      <c r="T171" s="9">
        <v>5.679E-2</v>
      </c>
      <c r="U171" s="9">
        <v>2.3810000000000001E-2</v>
      </c>
      <c r="V171" s="9">
        <v>0.19324</v>
      </c>
      <c r="W171" s="9">
        <v>0.12345</v>
      </c>
      <c r="X171" s="9">
        <v>1.55E-2</v>
      </c>
      <c r="Y171" s="9">
        <v>3.5580000000000001E-2</v>
      </c>
      <c r="Z171" s="9">
        <v>2.0070000000000001E-2</v>
      </c>
      <c r="AA171" s="9">
        <v>0.11876</v>
      </c>
      <c r="AB171" s="9">
        <v>0.10452</v>
      </c>
      <c r="AC171" s="9">
        <v>9.4280000000000003E-2</v>
      </c>
      <c r="AD171" s="9">
        <v>0.10027999999999999</v>
      </c>
      <c r="AE171" s="9">
        <v>1.2967200000000001</v>
      </c>
      <c r="AF171" s="20">
        <f t="shared" si="8"/>
        <v>0.16089000000000001</v>
      </c>
      <c r="AG171" s="20">
        <f t="shared" si="9"/>
        <v>1.13426</v>
      </c>
      <c r="AH171" s="20">
        <f t="shared" si="10"/>
        <v>0.73968</v>
      </c>
      <c r="AI171" s="20">
        <f t="shared" si="11"/>
        <v>0.21372000000000002</v>
      </c>
    </row>
    <row r="172" spans="1:35" x14ac:dyDescent="0.15">
      <c r="A172" s="9" t="s">
        <v>281</v>
      </c>
      <c r="B172" s="16">
        <v>3.238</v>
      </c>
      <c r="C172" s="16">
        <v>2.3816199999999998</v>
      </c>
      <c r="D172" s="25">
        <v>2.89438</v>
      </c>
      <c r="E172" s="16">
        <v>2.7133099999999999</v>
      </c>
      <c r="F172" s="9">
        <v>0</v>
      </c>
      <c r="G172" s="25">
        <v>13.21448</v>
      </c>
      <c r="H172" s="16">
        <v>18.567299999999999</v>
      </c>
      <c r="I172" s="9">
        <v>4.4740000000000002E-2</v>
      </c>
      <c r="J172" s="16">
        <v>0.47191</v>
      </c>
      <c r="K172" s="9">
        <v>0.33283000000000001</v>
      </c>
      <c r="L172" s="9">
        <v>0.19277</v>
      </c>
      <c r="M172" s="9">
        <v>0.24729999999999999</v>
      </c>
      <c r="N172" s="9">
        <v>0.31061</v>
      </c>
      <c r="O172" s="9">
        <v>9.7059999999999994E-2</v>
      </c>
      <c r="P172" s="9">
        <v>0.10691000000000001</v>
      </c>
      <c r="Q172" s="9">
        <v>0.45563999999999999</v>
      </c>
      <c r="R172" s="9">
        <v>0.39345999999999998</v>
      </c>
      <c r="S172" s="9">
        <v>2.622E-2</v>
      </c>
      <c r="T172" s="9">
        <v>5.6419999999999998E-2</v>
      </c>
      <c r="U172" s="9">
        <v>2.3390000000000001E-2</v>
      </c>
      <c r="V172" s="9">
        <v>0.17155999999999999</v>
      </c>
      <c r="W172" s="9">
        <v>0.13797999999999999</v>
      </c>
      <c r="X172" s="9">
        <v>1.4030000000000001E-2</v>
      </c>
      <c r="Y172" s="9">
        <v>3.4439999999999998E-2</v>
      </c>
      <c r="Z172" s="9">
        <v>1.8540000000000001E-2</v>
      </c>
      <c r="AA172" s="9">
        <v>0.11201</v>
      </c>
      <c r="AB172" s="9">
        <v>9.0859999999999996E-2</v>
      </c>
      <c r="AC172" s="9">
        <v>7.2559999999999999E-2</v>
      </c>
      <c r="AD172" s="9">
        <v>8.0699999999999994E-2</v>
      </c>
      <c r="AE172" s="9">
        <v>1.18577</v>
      </c>
      <c r="AF172" s="20">
        <f t="shared" si="8"/>
        <v>0.19277</v>
      </c>
      <c r="AG172" s="20">
        <f t="shared" si="9"/>
        <v>1.32894</v>
      </c>
      <c r="AH172" s="20">
        <f t="shared" si="10"/>
        <v>0.80689999999999995</v>
      </c>
      <c r="AI172" s="20">
        <f t="shared" si="11"/>
        <v>0.20241000000000001</v>
      </c>
    </row>
    <row r="173" spans="1:35" x14ac:dyDescent="0.15">
      <c r="A173" s="9" t="s">
        <v>282</v>
      </c>
      <c r="B173" s="16">
        <v>2.6781299999999999</v>
      </c>
      <c r="C173" s="16">
        <v>2.1709100000000001</v>
      </c>
      <c r="D173" s="25">
        <v>2.8508</v>
      </c>
      <c r="E173" s="16">
        <v>2.4386999999999999</v>
      </c>
      <c r="F173" s="9">
        <v>4.6299999999999996E-3</v>
      </c>
      <c r="G173" s="25">
        <v>13.62819</v>
      </c>
      <c r="H173" s="16">
        <v>18.281099999999999</v>
      </c>
      <c r="I173" s="9">
        <v>4.9320000000000003E-2</v>
      </c>
      <c r="J173" s="16">
        <v>0.50265000000000004</v>
      </c>
      <c r="K173" s="9">
        <v>0.33144000000000001</v>
      </c>
      <c r="L173" s="9">
        <v>0.19817000000000001</v>
      </c>
      <c r="M173" s="9">
        <v>0.26274999999999998</v>
      </c>
      <c r="N173" s="9">
        <v>0.32678000000000001</v>
      </c>
      <c r="O173" s="9">
        <v>7.4279999999999999E-2</v>
      </c>
      <c r="P173" s="9">
        <v>0.11873</v>
      </c>
      <c r="Q173" s="9">
        <v>0.56142000000000003</v>
      </c>
      <c r="R173" s="9">
        <v>0.42582999999999999</v>
      </c>
      <c r="S173" s="9">
        <v>1.191E-2</v>
      </c>
      <c r="T173" s="9">
        <v>4.5069999999999999E-2</v>
      </c>
      <c r="U173" s="9">
        <v>2.5729999999999999E-2</v>
      </c>
      <c r="V173" s="9">
        <v>0.21506</v>
      </c>
      <c r="W173" s="9">
        <v>0.15318000000000001</v>
      </c>
      <c r="X173" s="9">
        <v>1.4409999999999999E-2</v>
      </c>
      <c r="Y173" s="9">
        <v>4.2750000000000003E-2</v>
      </c>
      <c r="Z173" s="9">
        <v>2.189E-2</v>
      </c>
      <c r="AA173" s="9">
        <v>0.11326</v>
      </c>
      <c r="AB173" s="9">
        <v>9.6170000000000005E-2</v>
      </c>
      <c r="AC173" s="9">
        <v>8.6569999999999994E-2</v>
      </c>
      <c r="AD173" s="9">
        <v>8.8480000000000003E-2</v>
      </c>
      <c r="AE173" s="9">
        <v>1.2492399999999999</v>
      </c>
      <c r="AF173" s="20">
        <f t="shared" si="8"/>
        <v>0.20280000000000001</v>
      </c>
      <c r="AG173" s="20">
        <f t="shared" si="9"/>
        <v>1.39612</v>
      </c>
      <c r="AH173" s="20">
        <f t="shared" si="10"/>
        <v>0.90773999999999999</v>
      </c>
      <c r="AI173" s="20">
        <f t="shared" si="11"/>
        <v>0.21803999999999998</v>
      </c>
    </row>
    <row r="174" spans="1:35" x14ac:dyDescent="0.15">
      <c r="A174" s="9" t="s">
        <v>283</v>
      </c>
      <c r="B174" s="16">
        <v>2.96611</v>
      </c>
      <c r="C174" s="16">
        <v>4.2747400000000004</v>
      </c>
      <c r="D174" s="25">
        <v>2.3747699999999998</v>
      </c>
      <c r="E174" s="16">
        <v>2.17808</v>
      </c>
      <c r="F174" s="9">
        <v>1.9029999999999998E-2</v>
      </c>
      <c r="G174" s="25">
        <v>3.2367400000000002</v>
      </c>
      <c r="H174" s="16">
        <v>5.36782</v>
      </c>
      <c r="I174" s="9">
        <v>1.7940000000000001E-2</v>
      </c>
      <c r="J174" s="16">
        <v>4.9059999999999999E-2</v>
      </c>
      <c r="K174" s="9">
        <v>0.23444999999999999</v>
      </c>
      <c r="L174" s="9">
        <v>8.344E-2</v>
      </c>
      <c r="M174" s="9">
        <v>0.21856999999999999</v>
      </c>
      <c r="N174" s="9">
        <v>0.33144000000000001</v>
      </c>
      <c r="O174" s="9">
        <v>3.5150000000000001E-2</v>
      </c>
      <c r="P174" s="9">
        <v>0.10221</v>
      </c>
      <c r="Q174" s="9">
        <v>0.28325</v>
      </c>
      <c r="R174" s="9">
        <v>0.13338</v>
      </c>
      <c r="S174" s="9">
        <v>3.474E-2</v>
      </c>
      <c r="T174" s="9">
        <v>0.12518000000000001</v>
      </c>
      <c r="U174" s="9">
        <v>3.8960000000000002E-2</v>
      </c>
      <c r="V174" s="9">
        <v>0.26737</v>
      </c>
      <c r="W174" s="9">
        <v>0.15259</v>
      </c>
      <c r="X174" s="9">
        <v>1.8710000000000001E-2</v>
      </c>
      <c r="Y174" s="9">
        <v>4.956E-2</v>
      </c>
      <c r="Z174" s="9">
        <v>3.295E-2</v>
      </c>
      <c r="AA174" s="9">
        <v>9.7750000000000004E-2</v>
      </c>
      <c r="AB174" s="9">
        <v>7.0779999999999996E-2</v>
      </c>
      <c r="AC174" s="9">
        <v>5.5259999999999997E-2</v>
      </c>
      <c r="AD174" s="9">
        <v>6.5989999999999993E-2</v>
      </c>
      <c r="AE174" s="9">
        <v>0.85438000000000003</v>
      </c>
      <c r="AF174" s="20">
        <f t="shared" si="8"/>
        <v>0.10247000000000001</v>
      </c>
      <c r="AG174" s="20">
        <f t="shared" si="9"/>
        <v>0.93578000000000006</v>
      </c>
      <c r="AH174" s="20">
        <f t="shared" si="10"/>
        <v>0.74568999999999996</v>
      </c>
      <c r="AI174" s="20">
        <f t="shared" si="11"/>
        <v>0.23793</v>
      </c>
    </row>
    <row r="175" spans="1:35" x14ac:dyDescent="0.15">
      <c r="A175" s="9" t="s">
        <v>284</v>
      </c>
      <c r="B175" s="16">
        <v>3.6833399999999998</v>
      </c>
      <c r="C175" s="16">
        <v>2.0964399999999999</v>
      </c>
      <c r="D175" s="25">
        <v>2.8333400000000002</v>
      </c>
      <c r="E175" s="16">
        <v>2.8110599999999999</v>
      </c>
      <c r="F175" s="9">
        <v>6.7099999999999998E-3</v>
      </c>
      <c r="G175" s="25">
        <v>6.1048200000000001</v>
      </c>
      <c r="H175" s="16">
        <v>8.6080900000000007</v>
      </c>
      <c r="I175" s="9">
        <v>1.7600000000000001E-2</v>
      </c>
      <c r="J175" s="16">
        <v>0.32734999999999997</v>
      </c>
      <c r="K175" s="9">
        <v>0.21412999999999999</v>
      </c>
      <c r="L175" s="9">
        <v>8.0339999999999995E-2</v>
      </c>
      <c r="M175" s="9">
        <v>0.18006</v>
      </c>
      <c r="N175" s="9">
        <v>0.20569999999999999</v>
      </c>
      <c r="O175" s="9">
        <v>7.2249999999999995E-2</v>
      </c>
      <c r="P175" s="9">
        <v>8.1449999999999995E-2</v>
      </c>
      <c r="Q175" s="9">
        <v>0.14213999999999999</v>
      </c>
      <c r="R175" s="9">
        <v>0.17401</v>
      </c>
      <c r="S175" s="9">
        <v>2.367E-2</v>
      </c>
      <c r="T175" s="9">
        <v>9.3160000000000007E-2</v>
      </c>
      <c r="U175" s="9">
        <v>2.9739999999999999E-2</v>
      </c>
      <c r="V175" s="9">
        <v>0.24229999999999999</v>
      </c>
      <c r="W175" s="9">
        <v>0.18007999999999999</v>
      </c>
      <c r="X175" s="9">
        <v>1.9300000000000001E-2</v>
      </c>
      <c r="Y175" s="9">
        <v>6.8000000000000005E-2</v>
      </c>
      <c r="Z175" s="9">
        <v>4.2720000000000001E-2</v>
      </c>
      <c r="AA175" s="9">
        <v>0.13281000000000001</v>
      </c>
      <c r="AB175" s="9">
        <v>7.4090000000000003E-2</v>
      </c>
      <c r="AC175" s="9">
        <v>6.5500000000000003E-2</v>
      </c>
      <c r="AD175" s="9">
        <v>6.8309999999999996E-2</v>
      </c>
      <c r="AE175" s="9">
        <v>0.81293000000000004</v>
      </c>
      <c r="AF175" s="20">
        <f t="shared" si="8"/>
        <v>8.7049999999999988E-2</v>
      </c>
      <c r="AG175" s="20">
        <f t="shared" si="9"/>
        <v>0.79149999999999998</v>
      </c>
      <c r="AH175" s="20">
        <f t="shared" si="10"/>
        <v>0.57351999999999992</v>
      </c>
      <c r="AI175" s="20">
        <f t="shared" si="11"/>
        <v>0.29257</v>
      </c>
    </row>
    <row r="176" spans="1:35" x14ac:dyDescent="0.15">
      <c r="A176" s="9" t="s">
        <v>285</v>
      </c>
      <c r="B176" s="16">
        <v>3.7047699999999999</v>
      </c>
      <c r="C176" s="16">
        <v>2.2515399999999999</v>
      </c>
      <c r="D176" s="25">
        <v>2.5019999999999998</v>
      </c>
      <c r="E176" s="16">
        <v>2.9533700000000001</v>
      </c>
      <c r="F176" s="9">
        <v>5.7200000000000003E-3</v>
      </c>
      <c r="G176" s="25">
        <v>4.0546899999999999</v>
      </c>
      <c r="H176" s="16">
        <v>6.59687</v>
      </c>
      <c r="I176" s="9">
        <v>2.349E-2</v>
      </c>
      <c r="J176" s="16">
        <v>0.26319999999999999</v>
      </c>
      <c r="K176" s="9">
        <v>0.13894999999999999</v>
      </c>
      <c r="L176" s="9">
        <v>7.7780000000000002E-2</v>
      </c>
      <c r="M176" s="9">
        <v>0.14903</v>
      </c>
      <c r="N176" s="9">
        <v>0.22325</v>
      </c>
      <c r="O176" s="9">
        <v>7.5469999999999995E-2</v>
      </c>
      <c r="P176" s="9">
        <v>8.09E-2</v>
      </c>
      <c r="Q176" s="9">
        <v>9.9699999999999997E-2</v>
      </c>
      <c r="R176" s="9">
        <v>0.11255</v>
      </c>
      <c r="S176" s="9">
        <v>1.6549999999999999E-2</v>
      </c>
      <c r="T176" s="9">
        <v>7.1650000000000005E-2</v>
      </c>
      <c r="U176" s="9">
        <v>2.6790000000000001E-2</v>
      </c>
      <c r="V176" s="9">
        <v>0.21876999999999999</v>
      </c>
      <c r="W176" s="9">
        <v>0.11064</v>
      </c>
      <c r="X176" s="9">
        <v>1.7829999999999999E-2</v>
      </c>
      <c r="Y176" s="9">
        <v>5.4539999999999998E-2</v>
      </c>
      <c r="Z176" s="9">
        <v>4.6149999999999997E-2</v>
      </c>
      <c r="AA176" s="9">
        <v>0.13116</v>
      </c>
      <c r="AB176" s="9">
        <v>8.1570000000000004E-2</v>
      </c>
      <c r="AC176" s="9">
        <v>8.5629999999999998E-2</v>
      </c>
      <c r="AD176" s="9">
        <v>8.6169999999999997E-2</v>
      </c>
      <c r="AE176" s="9">
        <v>0.95672000000000001</v>
      </c>
      <c r="AF176" s="20">
        <f t="shared" si="8"/>
        <v>8.3500000000000005E-2</v>
      </c>
      <c r="AG176" s="20">
        <f t="shared" si="9"/>
        <v>0.64727000000000012</v>
      </c>
      <c r="AH176" s="20">
        <f t="shared" si="10"/>
        <v>0.48214000000000001</v>
      </c>
      <c r="AI176" s="20">
        <f t="shared" si="11"/>
        <v>0.27646999999999999</v>
      </c>
    </row>
    <row r="177" spans="1:35" x14ac:dyDescent="0.15">
      <c r="A177" s="9" t="s">
        <v>286</v>
      </c>
      <c r="B177" s="16">
        <v>3.12216</v>
      </c>
      <c r="C177" s="16">
        <v>1.9071800000000001</v>
      </c>
      <c r="D177" s="25">
        <v>2.8059699999999999</v>
      </c>
      <c r="E177" s="16">
        <v>2.63903</v>
      </c>
      <c r="F177" s="9">
        <v>6.0200000000000002E-3</v>
      </c>
      <c r="G177" s="25">
        <v>6.30525</v>
      </c>
      <c r="H177" s="16">
        <v>8.2688600000000001</v>
      </c>
      <c r="I177" s="9">
        <v>2.9899999999999999E-2</v>
      </c>
      <c r="J177" s="16">
        <v>0.30636999999999998</v>
      </c>
      <c r="K177" s="9">
        <v>0.18529999999999999</v>
      </c>
      <c r="L177" s="9">
        <v>7.4109999999999995E-2</v>
      </c>
      <c r="M177" s="9">
        <v>0.16581000000000001</v>
      </c>
      <c r="N177" s="9">
        <v>0.19708999999999999</v>
      </c>
      <c r="O177" s="9">
        <v>5.7950000000000002E-2</v>
      </c>
      <c r="P177" s="9">
        <v>6.9190000000000002E-2</v>
      </c>
      <c r="Q177" s="9">
        <v>0.15201999999999999</v>
      </c>
      <c r="R177" s="9">
        <v>0.16383</v>
      </c>
      <c r="S177" s="9">
        <v>2.0410000000000001E-2</v>
      </c>
      <c r="T177" s="9">
        <v>0.10657999999999999</v>
      </c>
      <c r="U177" s="9">
        <v>2.9760000000000002E-2</v>
      </c>
      <c r="V177" s="9">
        <v>0.36697000000000002</v>
      </c>
      <c r="W177" s="9">
        <v>0.17882000000000001</v>
      </c>
      <c r="X177" s="9">
        <v>2.1829999999999999E-2</v>
      </c>
      <c r="Y177" s="9">
        <v>0.12486999999999999</v>
      </c>
      <c r="Z177" s="9">
        <v>7.0000000000000007E-2</v>
      </c>
      <c r="AA177" s="9">
        <v>0.22022</v>
      </c>
      <c r="AB177" s="9">
        <v>7.145E-2</v>
      </c>
      <c r="AC177" s="9">
        <v>6.2590000000000007E-2</v>
      </c>
      <c r="AD177" s="9">
        <v>5.9049999999999998E-2</v>
      </c>
      <c r="AE177" s="9">
        <v>0.60846</v>
      </c>
      <c r="AF177" s="20">
        <f t="shared" si="8"/>
        <v>8.0129999999999993E-2</v>
      </c>
      <c r="AG177" s="20">
        <f t="shared" si="9"/>
        <v>0.74193000000000009</v>
      </c>
      <c r="AH177" s="20">
        <f t="shared" si="10"/>
        <v>0.70392999999999994</v>
      </c>
      <c r="AI177" s="20">
        <f t="shared" si="11"/>
        <v>0.46667999999999998</v>
      </c>
    </row>
    <row r="178" spans="1:35" x14ac:dyDescent="0.15">
      <c r="A178" s="9" t="s">
        <v>287</v>
      </c>
      <c r="B178" s="16">
        <v>3.3345500000000001</v>
      </c>
      <c r="C178" s="16">
        <v>2.0310000000000001</v>
      </c>
      <c r="D178" s="25">
        <v>3.4021699999999999</v>
      </c>
      <c r="E178" s="16">
        <v>3.6002299999999998</v>
      </c>
      <c r="F178" s="9">
        <v>0</v>
      </c>
      <c r="G178" s="25">
        <v>7.1195399999999998</v>
      </c>
      <c r="H178" s="16">
        <v>10.10394</v>
      </c>
      <c r="I178" s="9">
        <v>3.2149999999999998E-2</v>
      </c>
      <c r="J178" s="16">
        <v>0.33815000000000001</v>
      </c>
      <c r="K178" s="9">
        <v>0.21177000000000001</v>
      </c>
      <c r="L178" s="9">
        <v>8.2890000000000005E-2</v>
      </c>
      <c r="M178" s="9">
        <v>0.14299000000000001</v>
      </c>
      <c r="N178" s="9">
        <v>0.19470000000000001</v>
      </c>
      <c r="O178" s="9">
        <v>6.7900000000000002E-2</v>
      </c>
      <c r="P178" s="9">
        <v>6.9370000000000001E-2</v>
      </c>
      <c r="Q178" s="9">
        <v>0.10957</v>
      </c>
      <c r="R178" s="9">
        <v>0.18564</v>
      </c>
      <c r="S178" s="9">
        <v>2.4410000000000001E-2</v>
      </c>
      <c r="T178" s="9">
        <v>8.8499999999999995E-2</v>
      </c>
      <c r="U178" s="9">
        <v>2.0199999999999999E-2</v>
      </c>
      <c r="V178" s="9">
        <v>0.26589000000000002</v>
      </c>
      <c r="W178" s="9">
        <v>0.18249000000000001</v>
      </c>
      <c r="X178" s="9">
        <v>1.545E-2</v>
      </c>
      <c r="Y178" s="9">
        <v>7.0220000000000005E-2</v>
      </c>
      <c r="Z178" s="9">
        <v>5.8970000000000002E-2</v>
      </c>
      <c r="AA178" s="9">
        <v>0.13930000000000001</v>
      </c>
      <c r="AB178" s="9">
        <v>6.4670000000000005E-2</v>
      </c>
      <c r="AC178" s="9">
        <v>5.8169999999999999E-2</v>
      </c>
      <c r="AD178" s="9">
        <v>5.4370000000000002E-2</v>
      </c>
      <c r="AE178" s="9">
        <v>1.44875</v>
      </c>
      <c r="AF178" s="20">
        <f t="shared" si="8"/>
        <v>8.2890000000000005E-2</v>
      </c>
      <c r="AG178" s="20">
        <f t="shared" si="9"/>
        <v>0.7672500000000001</v>
      </c>
      <c r="AH178" s="20">
        <f t="shared" si="10"/>
        <v>0.55627000000000004</v>
      </c>
      <c r="AI178" s="20">
        <f t="shared" si="11"/>
        <v>0.30414000000000002</v>
      </c>
    </row>
    <row r="179" spans="1:35" x14ac:dyDescent="0.15">
      <c r="A179" s="9" t="s">
        <v>288</v>
      </c>
      <c r="B179" s="16">
        <v>5.7443499999999998</v>
      </c>
      <c r="C179" s="16">
        <v>3.00163</v>
      </c>
      <c r="D179" s="25">
        <v>2.8919899999999998</v>
      </c>
      <c r="E179" s="16">
        <v>3.2088700000000001</v>
      </c>
      <c r="F179" s="9">
        <v>0</v>
      </c>
      <c r="G179" s="25">
        <v>4.2019299999999999</v>
      </c>
      <c r="H179" s="16">
        <v>6.6635799999999996</v>
      </c>
      <c r="I179" s="9">
        <v>1.025E-2</v>
      </c>
      <c r="J179" s="16">
        <v>0.14102999999999999</v>
      </c>
      <c r="K179" s="9">
        <v>0.16242000000000001</v>
      </c>
      <c r="L179" s="9">
        <v>3.3000000000000002E-2</v>
      </c>
      <c r="M179" s="9">
        <v>9.6490000000000006E-2</v>
      </c>
      <c r="N179" s="9">
        <v>0.14759</v>
      </c>
      <c r="O179" s="9">
        <v>8.7379999999999999E-2</v>
      </c>
      <c r="P179" s="9">
        <v>3.7350000000000001E-2</v>
      </c>
      <c r="Q179" s="9">
        <v>0.14742</v>
      </c>
      <c r="R179" s="9">
        <v>8.2799999999999999E-2</v>
      </c>
      <c r="S179" s="9">
        <v>1.532E-2</v>
      </c>
      <c r="T179" s="9">
        <v>5.1819999999999998E-2</v>
      </c>
      <c r="U179" s="9">
        <v>1.485E-2</v>
      </c>
      <c r="V179" s="9">
        <v>0.14626</v>
      </c>
      <c r="W179" s="9">
        <v>7.1059999999999998E-2</v>
      </c>
      <c r="X179" s="9">
        <v>8.5800000000000008E-3</v>
      </c>
      <c r="Y179" s="9">
        <v>3.243E-2</v>
      </c>
      <c r="Z179" s="9">
        <v>2.733E-2</v>
      </c>
      <c r="AA179" s="9">
        <v>7.689E-2</v>
      </c>
      <c r="AB179" s="9">
        <v>5.3940000000000002E-2</v>
      </c>
      <c r="AC179" s="9">
        <v>4.512E-2</v>
      </c>
      <c r="AD179" s="9">
        <v>4.9619999999999997E-2</v>
      </c>
      <c r="AE179" s="9">
        <v>1.4823900000000001</v>
      </c>
      <c r="AF179" s="20">
        <f t="shared" si="8"/>
        <v>3.3000000000000002E-2</v>
      </c>
      <c r="AG179" s="20">
        <f t="shared" si="9"/>
        <v>0.49954999999999999</v>
      </c>
      <c r="AH179" s="20">
        <f t="shared" si="10"/>
        <v>0.44819999999999999</v>
      </c>
      <c r="AI179" s="20">
        <f t="shared" si="11"/>
        <v>0.16008</v>
      </c>
    </row>
    <row r="180" spans="1:35" x14ac:dyDescent="0.15">
      <c r="A180" s="9" t="s">
        <v>289</v>
      </c>
      <c r="B180" s="16">
        <v>4.5021500000000003</v>
      </c>
      <c r="C180" s="16">
        <v>4.8820499999999996</v>
      </c>
      <c r="D180" s="25">
        <v>3.5055399999999999</v>
      </c>
      <c r="E180" s="16">
        <v>2.8067099999999998</v>
      </c>
      <c r="F180" s="9">
        <v>4.1099999999999999E-3</v>
      </c>
      <c r="G180" s="25">
        <v>3.1390699999999998</v>
      </c>
      <c r="H180" s="16">
        <v>3.9718599999999999</v>
      </c>
      <c r="I180" s="9">
        <v>7.331E-2</v>
      </c>
      <c r="J180" s="16">
        <v>0.71743999999999997</v>
      </c>
      <c r="K180" s="9">
        <v>0.44569999999999999</v>
      </c>
      <c r="L180" s="9">
        <v>0.20927999999999999</v>
      </c>
      <c r="M180" s="9">
        <v>0.38965</v>
      </c>
      <c r="N180" s="9">
        <v>0.61082000000000003</v>
      </c>
      <c r="O180" s="9">
        <v>8.2290000000000002E-2</v>
      </c>
      <c r="P180" s="9">
        <v>0.19596</v>
      </c>
      <c r="Q180" s="9">
        <v>0.19621</v>
      </c>
      <c r="R180" s="9">
        <v>0.14435000000000001</v>
      </c>
      <c r="S180" s="9">
        <v>6.0659999999999999E-2</v>
      </c>
      <c r="T180" s="9">
        <v>0.19066</v>
      </c>
      <c r="U180" s="9">
        <v>4.3380000000000002E-2</v>
      </c>
      <c r="V180" s="9">
        <v>0.37952000000000002</v>
      </c>
      <c r="W180" s="9">
        <v>0.18404999999999999</v>
      </c>
      <c r="X180" s="9">
        <v>2.206E-2</v>
      </c>
      <c r="Y180" s="9">
        <v>8.2479999999999998E-2</v>
      </c>
      <c r="Z180" s="9">
        <v>5.2540000000000003E-2</v>
      </c>
      <c r="AA180" s="9">
        <v>0.41553000000000001</v>
      </c>
      <c r="AB180" s="9">
        <v>7.5020000000000003E-2</v>
      </c>
      <c r="AC180" s="9">
        <v>5.9580000000000001E-2</v>
      </c>
      <c r="AD180" s="9">
        <v>7.7920000000000003E-2</v>
      </c>
      <c r="AE180" s="9">
        <v>1.2781</v>
      </c>
      <c r="AF180" s="20">
        <f t="shared" si="8"/>
        <v>0.21339</v>
      </c>
      <c r="AG180" s="20">
        <f t="shared" si="9"/>
        <v>1.6638300000000001</v>
      </c>
      <c r="AH180" s="20">
        <f t="shared" si="10"/>
        <v>0.90934000000000004</v>
      </c>
      <c r="AI180" s="20">
        <f t="shared" si="11"/>
        <v>0.61599000000000004</v>
      </c>
    </row>
    <row r="181" spans="1:35" s="8" customFormat="1" x14ac:dyDescent="0.15">
      <c r="A181" s="9" t="s">
        <v>290</v>
      </c>
      <c r="B181" s="9">
        <v>5.7412700000000001</v>
      </c>
      <c r="C181" s="9">
        <v>3.9710399999999999</v>
      </c>
      <c r="D181" s="9">
        <v>4.5171000000000001</v>
      </c>
      <c r="E181" s="9">
        <v>3.84606</v>
      </c>
      <c r="F181" s="9">
        <v>0</v>
      </c>
      <c r="G181" s="9">
        <v>8.5638900000000007</v>
      </c>
      <c r="H181" s="9">
        <v>9.7937799999999999</v>
      </c>
      <c r="I181" s="9">
        <v>4.4060000000000002E-2</v>
      </c>
      <c r="J181" s="9">
        <v>0.49802999999999997</v>
      </c>
      <c r="K181" s="9">
        <v>0.30620999999999998</v>
      </c>
      <c r="L181" s="9">
        <v>0.2485</v>
      </c>
      <c r="M181" s="9">
        <v>0.28956999999999999</v>
      </c>
      <c r="N181" s="9">
        <v>0.40156999999999998</v>
      </c>
      <c r="O181" s="9">
        <v>6.8220000000000003E-2</v>
      </c>
      <c r="P181" s="9">
        <v>0.15004000000000001</v>
      </c>
      <c r="Q181" s="9">
        <v>0.26794000000000001</v>
      </c>
      <c r="R181" s="9">
        <v>0.24928</v>
      </c>
      <c r="S181" s="9">
        <v>6.5360000000000001E-2</v>
      </c>
      <c r="T181" s="9">
        <v>0.27553</v>
      </c>
      <c r="U181" s="9">
        <v>4.6370000000000001E-2</v>
      </c>
      <c r="V181" s="9">
        <v>0.58636999999999995</v>
      </c>
      <c r="W181" s="9">
        <v>0.32795000000000002</v>
      </c>
      <c r="X181" s="9">
        <v>2.9590000000000002E-2</v>
      </c>
      <c r="Y181" s="9">
        <v>0.16317999999999999</v>
      </c>
      <c r="Z181" s="9">
        <v>0.10338</v>
      </c>
      <c r="AA181" s="9">
        <v>0.52976000000000001</v>
      </c>
      <c r="AB181" s="9">
        <v>7.1330000000000005E-2</v>
      </c>
      <c r="AC181" s="9">
        <v>7.7740000000000004E-2</v>
      </c>
      <c r="AD181" s="9">
        <v>6.5629999999999994E-2</v>
      </c>
      <c r="AE181" s="9">
        <v>0.81896000000000002</v>
      </c>
      <c r="AF181" s="8">
        <f t="shared" si="8"/>
        <v>0.2485</v>
      </c>
      <c r="AG181" s="8">
        <f t="shared" si="9"/>
        <v>1.2906899999999999</v>
      </c>
      <c r="AH181" s="8">
        <f t="shared" si="10"/>
        <v>1.26342</v>
      </c>
      <c r="AI181" s="8">
        <f t="shared" si="11"/>
        <v>0.87227999999999994</v>
      </c>
    </row>
    <row r="182" spans="1:35" s="20" customFormat="1" x14ac:dyDescent="0.15">
      <c r="A182" s="25" t="s">
        <v>291</v>
      </c>
      <c r="B182" s="25">
        <v>7.1801300000000001</v>
      </c>
      <c r="C182" s="25">
        <v>3.6008</v>
      </c>
      <c r="D182" s="25">
        <v>2.61883</v>
      </c>
      <c r="E182" s="25">
        <v>2.3478500000000002</v>
      </c>
      <c r="F182" s="25">
        <v>0</v>
      </c>
      <c r="G182" s="25">
        <v>3.3465199999999999</v>
      </c>
      <c r="H182" s="25">
        <v>5.1225899999999998</v>
      </c>
      <c r="I182" s="25">
        <v>2.606E-2</v>
      </c>
      <c r="J182" s="25">
        <v>0.27761999999999998</v>
      </c>
      <c r="K182" s="25">
        <v>0.21947</v>
      </c>
      <c r="L182" s="25">
        <v>7.5389999999999999E-2</v>
      </c>
      <c r="M182" s="25">
        <v>0.18840999999999999</v>
      </c>
      <c r="N182" s="25">
        <v>0.24213000000000001</v>
      </c>
      <c r="O182" s="25">
        <v>6.948E-2</v>
      </c>
      <c r="P182" s="25">
        <v>8.1309999999999993E-2</v>
      </c>
      <c r="Q182" s="25">
        <v>0.18137</v>
      </c>
      <c r="R182" s="25">
        <v>0.11393</v>
      </c>
      <c r="S182" s="25">
        <v>4.4670000000000001E-2</v>
      </c>
      <c r="T182" s="25">
        <v>0.16703000000000001</v>
      </c>
      <c r="U182" s="25">
        <v>4.0410000000000001E-2</v>
      </c>
      <c r="V182" s="25">
        <v>0.3301</v>
      </c>
      <c r="W182" s="25">
        <v>0.12008000000000001</v>
      </c>
      <c r="X182" s="25">
        <v>1.7479999999999999E-2</v>
      </c>
      <c r="Y182" s="25">
        <v>8.5750000000000007E-2</v>
      </c>
      <c r="Z182" s="25">
        <v>5.33E-2</v>
      </c>
      <c r="AA182" s="25">
        <v>0.36485000000000001</v>
      </c>
      <c r="AB182" s="25">
        <v>5.8220000000000001E-2</v>
      </c>
      <c r="AC182" s="25">
        <v>5.475E-2</v>
      </c>
      <c r="AD182" s="25">
        <v>5.9659999999999998E-2</v>
      </c>
      <c r="AE182" s="25">
        <v>0.67356000000000005</v>
      </c>
      <c r="AF182" s="20">
        <f t="shared" si="8"/>
        <v>7.5389999999999999E-2</v>
      </c>
      <c r="AG182" s="20">
        <f t="shared" si="9"/>
        <v>0.78999999999999992</v>
      </c>
      <c r="AH182" s="20">
        <f t="shared" si="10"/>
        <v>0.79265000000000008</v>
      </c>
      <c r="AI182" s="20">
        <f t="shared" si="11"/>
        <v>0.56179000000000001</v>
      </c>
    </row>
    <row r="183" spans="1:35" s="20" customFormat="1" x14ac:dyDescent="0.15">
      <c r="A183" s="25" t="s">
        <v>292</v>
      </c>
      <c r="B183" s="25">
        <v>6.1973599999999998</v>
      </c>
      <c r="C183" s="25">
        <v>3.5982099999999999</v>
      </c>
      <c r="D183" s="25">
        <v>3.5689099999999998</v>
      </c>
      <c r="E183" s="25">
        <v>4.0708200000000003</v>
      </c>
      <c r="F183" s="25">
        <v>6.9199999999999999E-3</v>
      </c>
      <c r="G183" s="25">
        <v>5.1846399999999999</v>
      </c>
      <c r="H183" s="25">
        <v>8.3522700000000007</v>
      </c>
      <c r="I183" s="25">
        <v>1.6709999999999999E-2</v>
      </c>
      <c r="J183" s="25">
        <v>0.17360999999999999</v>
      </c>
      <c r="K183" s="25">
        <v>0.19198000000000001</v>
      </c>
      <c r="L183" s="25">
        <v>7.7380000000000004E-2</v>
      </c>
      <c r="M183" s="25">
        <v>0.12489</v>
      </c>
      <c r="N183" s="25">
        <v>0.15798000000000001</v>
      </c>
      <c r="O183" s="25">
        <v>6.0010000000000001E-2</v>
      </c>
      <c r="P183" s="25">
        <v>6.0049999999999999E-2</v>
      </c>
      <c r="Q183" s="25">
        <v>0.10607</v>
      </c>
      <c r="R183" s="25">
        <v>0.11835</v>
      </c>
      <c r="S183" s="25">
        <v>3.9079999999999997E-2</v>
      </c>
      <c r="T183" s="25">
        <v>0.15034</v>
      </c>
      <c r="U183" s="25">
        <v>3.2550000000000003E-2</v>
      </c>
      <c r="V183" s="25">
        <v>0.3397</v>
      </c>
      <c r="W183" s="25">
        <v>0.13058</v>
      </c>
      <c r="X183" s="25">
        <v>1.9040000000000001E-2</v>
      </c>
      <c r="Y183" s="25">
        <v>7.8810000000000005E-2</v>
      </c>
      <c r="Z183" s="25">
        <v>5.3159999999999999E-2</v>
      </c>
      <c r="AA183" s="25">
        <v>0.43160999999999999</v>
      </c>
      <c r="AB183" s="25">
        <v>5.6340000000000001E-2</v>
      </c>
      <c r="AC183" s="25">
        <v>5.7869999999999998E-2</v>
      </c>
      <c r="AD183" s="25">
        <v>8.3250000000000005E-2</v>
      </c>
      <c r="AE183" s="25">
        <v>1.1307400000000001</v>
      </c>
      <c r="AF183" s="20">
        <f t="shared" si="8"/>
        <v>8.43E-2</v>
      </c>
      <c r="AG183" s="20">
        <f t="shared" si="9"/>
        <v>0.60990999999999995</v>
      </c>
      <c r="AH183" s="20">
        <f t="shared" si="10"/>
        <v>0.69520000000000004</v>
      </c>
      <c r="AI183" s="20">
        <f t="shared" si="11"/>
        <v>0.61516999999999999</v>
      </c>
    </row>
    <row r="184" spans="1:35" s="32" customFormat="1" x14ac:dyDescent="0.15">
      <c r="A184" s="31" t="s">
        <v>293</v>
      </c>
      <c r="B184" s="31">
        <v>6.6597</v>
      </c>
      <c r="C184" s="31">
        <v>3.77542</v>
      </c>
      <c r="D184" s="31">
        <v>4.2942799999999997</v>
      </c>
      <c r="E184" s="31">
        <v>4.2421600000000002</v>
      </c>
      <c r="F184" s="31">
        <v>5.47E-3</v>
      </c>
      <c r="G184" s="31">
        <v>8.0281300000000009</v>
      </c>
      <c r="H184" s="31">
        <v>11.156639999999999</v>
      </c>
      <c r="I184" s="31">
        <v>2.6040000000000001E-2</v>
      </c>
      <c r="J184" s="31">
        <v>0.20805999999999999</v>
      </c>
      <c r="K184" s="31">
        <v>0.24268000000000001</v>
      </c>
      <c r="L184" s="31">
        <v>8.1320000000000003E-2</v>
      </c>
      <c r="M184" s="31">
        <v>0.15045</v>
      </c>
      <c r="N184" s="31">
        <v>0.22184999999999999</v>
      </c>
      <c r="O184" s="31">
        <v>7.3080000000000006E-2</v>
      </c>
      <c r="P184" s="31">
        <v>6.1199999999999997E-2</v>
      </c>
      <c r="Q184" s="31">
        <v>0.14521000000000001</v>
      </c>
      <c r="R184" s="31">
        <v>0.20108999999999999</v>
      </c>
      <c r="S184" s="31">
        <v>4.2410000000000003E-2</v>
      </c>
      <c r="T184" s="31">
        <v>0.21232000000000001</v>
      </c>
      <c r="U184" s="31">
        <v>3.2770000000000001E-2</v>
      </c>
      <c r="V184" s="31">
        <v>0.57974000000000003</v>
      </c>
      <c r="W184" s="31">
        <v>0.21815999999999999</v>
      </c>
      <c r="X184" s="31">
        <v>2.1239999999999998E-2</v>
      </c>
      <c r="Y184" s="31">
        <v>0.16575000000000001</v>
      </c>
      <c r="Z184" s="31">
        <v>0.11065999999999999</v>
      </c>
      <c r="AA184" s="31">
        <v>0.52578999999999998</v>
      </c>
      <c r="AB184" s="31">
        <v>5.951E-2</v>
      </c>
      <c r="AC184" s="31">
        <v>5.8700000000000002E-2</v>
      </c>
      <c r="AD184" s="31">
        <v>5.7889999999999997E-2</v>
      </c>
      <c r="AE184" s="31">
        <v>1.29756</v>
      </c>
      <c r="AF184" s="32">
        <f t="shared" si="8"/>
        <v>8.6790000000000006E-2</v>
      </c>
      <c r="AG184" s="32">
        <f t="shared" si="9"/>
        <v>0.84211000000000003</v>
      </c>
      <c r="AH184" s="32">
        <f t="shared" si="10"/>
        <v>1.0527600000000001</v>
      </c>
      <c r="AI184" s="32">
        <f t="shared" si="11"/>
        <v>0.85620999999999992</v>
      </c>
    </row>
    <row r="185" spans="1:35" s="32" customFormat="1" x14ac:dyDescent="0.15">
      <c r="A185" s="31" t="s">
        <v>294</v>
      </c>
      <c r="B185" s="31">
        <v>4.8880100000000004</v>
      </c>
      <c r="C185" s="31">
        <v>2.7766700000000002</v>
      </c>
      <c r="D185" s="31">
        <v>3.71766</v>
      </c>
      <c r="E185" s="31">
        <v>3.7050200000000002</v>
      </c>
      <c r="F185" s="31">
        <v>0</v>
      </c>
      <c r="G185" s="31">
        <v>6.6271100000000001</v>
      </c>
      <c r="H185" s="31">
        <v>9.7659000000000002</v>
      </c>
      <c r="I185" s="31">
        <v>1.9939999999999999E-2</v>
      </c>
      <c r="J185" s="31">
        <v>0.28971000000000002</v>
      </c>
      <c r="K185" s="31">
        <v>0.15740000000000001</v>
      </c>
      <c r="L185" s="31">
        <v>7.0139999999999994E-2</v>
      </c>
      <c r="M185" s="31">
        <v>0.11409</v>
      </c>
      <c r="N185" s="31">
        <v>0.18626000000000001</v>
      </c>
      <c r="O185" s="31">
        <v>5.8369999999999998E-2</v>
      </c>
      <c r="P185" s="31">
        <v>5.8160000000000003E-2</v>
      </c>
      <c r="Q185" s="31">
        <v>0.18265999999999999</v>
      </c>
      <c r="R185" s="31">
        <v>0.16003999999999999</v>
      </c>
      <c r="S185" s="31">
        <v>5.79E-2</v>
      </c>
      <c r="T185" s="31">
        <v>0.32144</v>
      </c>
      <c r="U185" s="31">
        <v>2.281E-2</v>
      </c>
      <c r="V185" s="31">
        <v>0.55217000000000005</v>
      </c>
      <c r="W185" s="31">
        <v>0.18829000000000001</v>
      </c>
      <c r="X185" s="31">
        <v>1.6910000000000001E-2</v>
      </c>
      <c r="Y185" s="31">
        <v>0.17246</v>
      </c>
      <c r="Z185" s="31">
        <v>0.10613</v>
      </c>
      <c r="AA185" s="31">
        <v>0.60335000000000005</v>
      </c>
      <c r="AB185" s="31">
        <v>4.8910000000000002E-2</v>
      </c>
      <c r="AC185" s="31">
        <v>4.8219999999999999E-2</v>
      </c>
      <c r="AD185" s="31">
        <v>4.854E-2</v>
      </c>
      <c r="AE185" s="31">
        <v>2.2812800000000002</v>
      </c>
      <c r="AF185" s="32">
        <f t="shared" si="8"/>
        <v>7.0139999999999994E-2</v>
      </c>
      <c r="AG185" s="32">
        <f t="shared" si="9"/>
        <v>0.63772999999999991</v>
      </c>
      <c r="AH185" s="32">
        <f t="shared" si="10"/>
        <v>1.1725400000000001</v>
      </c>
      <c r="AI185" s="32">
        <f t="shared" si="11"/>
        <v>0.92166000000000003</v>
      </c>
    </row>
    <row r="186" spans="1:35" s="33" customFormat="1" x14ac:dyDescent="0.15">
      <c r="A186" s="30" t="s">
        <v>295</v>
      </c>
      <c r="B186" s="31">
        <v>3.7898999999999998</v>
      </c>
      <c r="C186" s="31">
        <v>2.1189499999999999</v>
      </c>
      <c r="D186" s="31">
        <v>2.19279</v>
      </c>
      <c r="E186" s="31">
        <v>2.2921200000000002</v>
      </c>
      <c r="F186" s="30">
        <v>9.3999999999999997E-4</v>
      </c>
      <c r="G186" s="31">
        <v>4.3136299999999999</v>
      </c>
      <c r="H186" s="31">
        <v>6.5689299999999999</v>
      </c>
      <c r="I186" s="30">
        <v>2.6630000000000001E-2</v>
      </c>
      <c r="J186" s="31">
        <v>0.37644</v>
      </c>
      <c r="K186" s="30">
        <v>0.26895999999999998</v>
      </c>
      <c r="L186" s="30">
        <v>2.1940000000000001E-2</v>
      </c>
      <c r="M186" s="30">
        <v>0.21987999999999999</v>
      </c>
      <c r="N186" s="30">
        <v>0.36925000000000002</v>
      </c>
      <c r="O186" s="30">
        <v>0.11265</v>
      </c>
      <c r="P186" s="30">
        <v>9.4509999999999997E-2</v>
      </c>
      <c r="Q186" s="30">
        <v>0.13195000000000001</v>
      </c>
      <c r="R186" s="30">
        <v>0.14074</v>
      </c>
      <c r="S186" s="30">
        <v>2.9530000000000001E-2</v>
      </c>
      <c r="T186" s="30">
        <v>9.536E-2</v>
      </c>
      <c r="U186" s="30">
        <v>3.2500000000000001E-2</v>
      </c>
      <c r="V186" s="30">
        <v>0.22875000000000001</v>
      </c>
      <c r="W186" s="30">
        <v>0.13485</v>
      </c>
      <c r="X186" s="30">
        <v>2.239E-2</v>
      </c>
      <c r="Y186" s="30">
        <v>5.5879999999999999E-2</v>
      </c>
      <c r="Z186" s="30">
        <v>4.2599999999999999E-2</v>
      </c>
      <c r="AA186" s="30">
        <v>0.18582000000000001</v>
      </c>
      <c r="AB186" s="30">
        <v>0.13088</v>
      </c>
      <c r="AC186" s="30">
        <v>9.2450000000000004E-2</v>
      </c>
      <c r="AD186" s="30">
        <v>8.1040000000000001E-2</v>
      </c>
      <c r="AE186" s="30">
        <v>0.86309999999999998</v>
      </c>
      <c r="AF186" s="32">
        <f t="shared" si="8"/>
        <v>2.2880000000000001E-2</v>
      </c>
      <c r="AG186" s="32">
        <f t="shared" si="9"/>
        <v>1.02546</v>
      </c>
      <c r="AH186" s="32">
        <f t="shared" si="10"/>
        <v>0.59823999999999999</v>
      </c>
      <c r="AI186" s="32">
        <f t="shared" si="11"/>
        <v>0.33918999999999999</v>
      </c>
    </row>
    <row r="187" spans="1:35" s="33" customFormat="1" x14ac:dyDescent="0.15">
      <c r="A187" s="30" t="s">
        <v>296</v>
      </c>
      <c r="B187" s="31">
        <v>3.4973000000000001</v>
      </c>
      <c r="C187" s="31">
        <v>1.97461</v>
      </c>
      <c r="D187" s="31">
        <v>1.80298</v>
      </c>
      <c r="E187" s="31">
        <v>1.9101699999999999</v>
      </c>
      <c r="F187" s="30">
        <v>0</v>
      </c>
      <c r="G187" s="31">
        <v>3.0055000000000001</v>
      </c>
      <c r="H187" s="31">
        <v>4.7905499999999996</v>
      </c>
      <c r="I187" s="30">
        <v>4.5599999999999998E-3</v>
      </c>
      <c r="J187" s="31">
        <v>9.6970000000000001E-2</v>
      </c>
      <c r="K187" s="30">
        <v>0.10316</v>
      </c>
      <c r="L187" s="30">
        <v>3.9269999999999999E-2</v>
      </c>
      <c r="M187" s="30">
        <v>7.954E-2</v>
      </c>
      <c r="N187" s="30">
        <v>0.14643999999999999</v>
      </c>
      <c r="O187" s="30">
        <v>5.0040000000000001E-2</v>
      </c>
      <c r="P187" s="30">
        <v>4.8529999999999997E-2</v>
      </c>
      <c r="Q187" s="30">
        <v>8.9929999999999996E-2</v>
      </c>
      <c r="R187" s="30">
        <v>9.9930000000000005E-2</v>
      </c>
      <c r="S187" s="30">
        <v>2.9299999999999999E-3</v>
      </c>
      <c r="T187" s="30">
        <v>4.2110000000000002E-2</v>
      </c>
      <c r="U187" s="30">
        <v>1.6539999999999999E-2</v>
      </c>
      <c r="V187" s="30">
        <v>0.18360000000000001</v>
      </c>
      <c r="W187" s="30">
        <v>8.047E-2</v>
      </c>
      <c r="X187" s="30">
        <v>1.0999999999999999E-2</v>
      </c>
      <c r="Y187" s="30">
        <v>3.279E-2</v>
      </c>
      <c r="Z187" s="30">
        <v>2.2720000000000001E-2</v>
      </c>
      <c r="AA187" s="30">
        <v>0.13549</v>
      </c>
      <c r="AB187" s="30">
        <v>7.0230000000000001E-2</v>
      </c>
      <c r="AC187" s="30">
        <v>5.1090000000000003E-2</v>
      </c>
      <c r="AD187" s="30">
        <v>6.6860000000000003E-2</v>
      </c>
      <c r="AE187" s="30">
        <v>1.8068200000000001</v>
      </c>
      <c r="AF187" s="32">
        <f t="shared" si="8"/>
        <v>3.9269999999999999E-2</v>
      </c>
      <c r="AG187" s="32">
        <f t="shared" si="9"/>
        <v>0.43363000000000002</v>
      </c>
      <c r="AH187" s="32">
        <f t="shared" si="10"/>
        <v>0.36860999999999999</v>
      </c>
      <c r="AI187" s="32">
        <f t="shared" si="11"/>
        <v>0.21854000000000001</v>
      </c>
    </row>
    <row r="188" spans="1:35" s="33" customFormat="1" x14ac:dyDescent="0.15">
      <c r="A188" s="30" t="s">
        <v>297</v>
      </c>
      <c r="B188" s="31">
        <v>3.78979</v>
      </c>
      <c r="C188" s="31">
        <v>2.2423700000000002</v>
      </c>
      <c r="D188" s="31">
        <v>2.3084500000000001</v>
      </c>
      <c r="E188" s="31">
        <v>2.5571000000000002</v>
      </c>
      <c r="F188" s="30">
        <v>7.7999999999999996E-3</v>
      </c>
      <c r="G188" s="31">
        <v>3.5453299999999999</v>
      </c>
      <c r="H188" s="31">
        <v>5.5185700000000004</v>
      </c>
      <c r="I188" s="30">
        <v>7.3099999999999997E-3</v>
      </c>
      <c r="J188" s="31">
        <v>0.11260000000000001</v>
      </c>
      <c r="K188" s="30">
        <v>6.2350000000000003E-2</v>
      </c>
      <c r="L188" s="30">
        <v>5.101E-2</v>
      </c>
      <c r="M188" s="30">
        <v>0.10793</v>
      </c>
      <c r="N188" s="30">
        <v>0.13020999999999999</v>
      </c>
      <c r="O188" s="30">
        <v>6.1879999999999998E-2</v>
      </c>
      <c r="P188" s="30">
        <v>4.7469999999999998E-2</v>
      </c>
      <c r="Q188" s="30">
        <v>9.7619999999999998E-2</v>
      </c>
      <c r="R188" s="30">
        <v>0.10782</v>
      </c>
      <c r="S188" s="30">
        <v>9.4800000000000006E-3</v>
      </c>
      <c r="T188" s="30">
        <v>4.478E-2</v>
      </c>
      <c r="U188" s="30">
        <v>1.6969999999999999E-2</v>
      </c>
      <c r="V188" s="30">
        <v>0.14804</v>
      </c>
      <c r="W188" s="30">
        <v>8.6349999999999996E-2</v>
      </c>
      <c r="X188" s="30">
        <v>9.9699999999999997E-3</v>
      </c>
      <c r="Y188" s="30">
        <v>3.032E-2</v>
      </c>
      <c r="Z188" s="30">
        <v>2.3480000000000001E-2</v>
      </c>
      <c r="AA188" s="30">
        <v>0.13702</v>
      </c>
      <c r="AB188" s="30">
        <v>5.1700000000000003E-2</v>
      </c>
      <c r="AC188" s="30">
        <v>3.9649999999999998E-2</v>
      </c>
      <c r="AD188" s="30">
        <v>4.981E-2</v>
      </c>
      <c r="AE188" s="30">
        <v>0.59977999999999998</v>
      </c>
      <c r="AF188" s="32">
        <f t="shared" si="8"/>
        <v>5.8810000000000001E-2</v>
      </c>
      <c r="AG188" s="32">
        <f t="shared" si="9"/>
        <v>0.41561999999999999</v>
      </c>
      <c r="AH188" s="32">
        <f t="shared" si="10"/>
        <v>0.36180000000000001</v>
      </c>
      <c r="AI188" s="32">
        <f t="shared" si="11"/>
        <v>0.21776000000000001</v>
      </c>
    </row>
    <row r="189" spans="1:35" s="33" customFormat="1" x14ac:dyDescent="0.15">
      <c r="A189" s="30" t="s">
        <v>298</v>
      </c>
      <c r="B189" s="31">
        <v>3.8709899999999999</v>
      </c>
      <c r="C189" s="31">
        <v>2.3102499999999999</v>
      </c>
      <c r="D189" s="31">
        <v>3.8552</v>
      </c>
      <c r="E189" s="31">
        <v>3.9208400000000001</v>
      </c>
      <c r="F189" s="30">
        <v>0</v>
      </c>
      <c r="G189" s="31">
        <v>9.38035</v>
      </c>
      <c r="H189" s="31">
        <v>12.10736</v>
      </c>
      <c r="I189" s="30">
        <v>1.7330000000000002E-2</v>
      </c>
      <c r="J189" s="31">
        <v>0.18461</v>
      </c>
      <c r="K189" s="30">
        <v>0.1706</v>
      </c>
      <c r="L189" s="30">
        <v>8.5989999999999997E-2</v>
      </c>
      <c r="M189" s="30">
        <v>0.11315</v>
      </c>
      <c r="N189" s="30">
        <v>0.15098</v>
      </c>
      <c r="O189" s="30">
        <v>6.3740000000000005E-2</v>
      </c>
      <c r="P189" s="30">
        <v>4.7879999999999999E-2</v>
      </c>
      <c r="Q189" s="30">
        <v>0.13288</v>
      </c>
      <c r="R189" s="30">
        <v>0.23823</v>
      </c>
      <c r="S189" s="30">
        <v>2.1340000000000001E-2</v>
      </c>
      <c r="T189" s="30">
        <v>9.3410000000000007E-2</v>
      </c>
      <c r="U189" s="30">
        <v>1.686E-2</v>
      </c>
      <c r="V189" s="30">
        <v>0.38244</v>
      </c>
      <c r="W189" s="30">
        <v>0.23513999999999999</v>
      </c>
      <c r="X189" s="30">
        <v>1.489E-2</v>
      </c>
      <c r="Y189" s="30">
        <v>0.11068</v>
      </c>
      <c r="Z189" s="30">
        <v>6.2010000000000003E-2</v>
      </c>
      <c r="AA189" s="30">
        <v>0.24263000000000001</v>
      </c>
      <c r="AB189" s="30">
        <v>4.8719999999999999E-2</v>
      </c>
      <c r="AC189" s="30">
        <v>4.0599999999999997E-2</v>
      </c>
      <c r="AD189" s="30">
        <v>3.9530000000000003E-2</v>
      </c>
      <c r="AE189" s="30">
        <v>1.10951</v>
      </c>
      <c r="AF189" s="32">
        <f t="shared" si="8"/>
        <v>8.5989999999999997E-2</v>
      </c>
      <c r="AG189" s="32">
        <f t="shared" si="9"/>
        <v>0.69029000000000007</v>
      </c>
      <c r="AH189" s="32">
        <f t="shared" si="10"/>
        <v>0.69381000000000004</v>
      </c>
      <c r="AI189" s="32">
        <f t="shared" si="11"/>
        <v>0.44707000000000002</v>
      </c>
    </row>
    <row r="190" spans="1:35" x14ac:dyDescent="0.15">
      <c r="A190" s="9" t="s">
        <v>299</v>
      </c>
      <c r="B190" s="16">
        <v>4.1398900000000003</v>
      </c>
      <c r="C190" s="16">
        <v>7.7521800000000001</v>
      </c>
      <c r="D190" s="25">
        <v>4.0097100000000001</v>
      </c>
      <c r="E190" s="16">
        <v>2.66567</v>
      </c>
      <c r="F190" s="9">
        <v>5.9199999999999999E-3</v>
      </c>
      <c r="G190" s="25">
        <v>3.0257299999999998</v>
      </c>
      <c r="H190" s="16">
        <v>4.3433599999999997</v>
      </c>
      <c r="I190" s="9">
        <v>2.7550000000000002E-2</v>
      </c>
      <c r="J190" s="16">
        <v>1.34971</v>
      </c>
      <c r="K190" s="9">
        <v>0.66822999999999999</v>
      </c>
      <c r="L190" s="9">
        <v>0.14971000000000001</v>
      </c>
      <c r="M190" s="9">
        <v>0.46514</v>
      </c>
      <c r="N190" s="9">
        <v>0.97848999999999997</v>
      </c>
      <c r="O190" s="9">
        <v>5.391E-2</v>
      </c>
      <c r="P190" s="9">
        <v>0.26005</v>
      </c>
      <c r="Q190" s="9">
        <v>0.36091000000000001</v>
      </c>
      <c r="R190" s="9">
        <v>0.10921</v>
      </c>
      <c r="S190" s="9">
        <v>1.464E-2</v>
      </c>
      <c r="T190" s="9">
        <v>0.10432</v>
      </c>
      <c r="U190" s="9">
        <v>3.1050000000000001E-2</v>
      </c>
      <c r="V190" s="9">
        <v>0.15787000000000001</v>
      </c>
      <c r="W190" s="9">
        <v>0.13574</v>
      </c>
      <c r="X190" s="9">
        <v>1.66E-2</v>
      </c>
      <c r="Y190" s="9">
        <v>8.7110000000000007E-2</v>
      </c>
      <c r="Z190" s="9">
        <v>4.9020000000000001E-2</v>
      </c>
      <c r="AA190" s="9">
        <v>0.30586999999999998</v>
      </c>
      <c r="AB190" s="9">
        <v>0.21651000000000001</v>
      </c>
      <c r="AC190" s="9">
        <v>0.13622000000000001</v>
      </c>
      <c r="AD190" s="9">
        <v>7.0629999999999998E-2</v>
      </c>
      <c r="AE190" s="9">
        <v>2.4380700000000002</v>
      </c>
      <c r="AF190" s="20">
        <f t="shared" si="8"/>
        <v>0.15563000000000002</v>
      </c>
      <c r="AG190" s="20">
        <f t="shared" si="9"/>
        <v>2.2486199999999998</v>
      </c>
      <c r="AH190" s="20">
        <f t="shared" si="10"/>
        <v>0.6916500000000001</v>
      </c>
      <c r="AI190" s="20">
        <f t="shared" si="11"/>
        <v>0.48964999999999997</v>
      </c>
    </row>
    <row r="191" spans="1:35" x14ac:dyDescent="0.15">
      <c r="A191" s="9" t="s">
        <v>300</v>
      </c>
      <c r="B191" s="16">
        <v>3.9975200000000002</v>
      </c>
      <c r="C191" s="16">
        <v>1.7111400000000001</v>
      </c>
      <c r="D191" s="25">
        <v>2.4196800000000001</v>
      </c>
      <c r="E191" s="16">
        <v>1.3741399999999999</v>
      </c>
      <c r="F191" s="9">
        <v>0</v>
      </c>
      <c r="G191" s="25">
        <v>1.8014300000000001</v>
      </c>
      <c r="H191" s="16">
        <v>2.4295399999999998</v>
      </c>
      <c r="I191" s="9">
        <v>1.528E-2</v>
      </c>
      <c r="J191" s="16">
        <v>0.12715000000000001</v>
      </c>
      <c r="K191" s="9">
        <v>8.6870000000000003E-2</v>
      </c>
      <c r="L191" s="9">
        <v>1.469E-2</v>
      </c>
      <c r="M191" s="9">
        <v>7.0010000000000003E-2</v>
      </c>
      <c r="N191" s="9">
        <v>0.1192</v>
      </c>
      <c r="O191" s="9">
        <v>5.808E-2</v>
      </c>
      <c r="P191" s="9">
        <v>3.95E-2</v>
      </c>
      <c r="Q191" s="9">
        <v>5.7820000000000003E-2</v>
      </c>
      <c r="R191" s="9">
        <v>4.7120000000000002E-2</v>
      </c>
      <c r="S191" s="9">
        <v>1.1220000000000001E-2</v>
      </c>
      <c r="T191" s="9">
        <v>2.1780000000000001E-2</v>
      </c>
      <c r="U191" s="9">
        <v>1.18E-2</v>
      </c>
      <c r="V191" s="9">
        <v>1.9E-2</v>
      </c>
      <c r="W191" s="9">
        <v>3.5099999999999999E-2</v>
      </c>
      <c r="X191" s="9">
        <v>5.3600000000000002E-3</v>
      </c>
      <c r="Y191" s="9">
        <v>1.8020000000000001E-2</v>
      </c>
      <c r="Z191" s="9">
        <v>1.1650000000000001E-2</v>
      </c>
      <c r="AA191" s="9">
        <v>0.10007000000000001</v>
      </c>
      <c r="AB191" s="9">
        <v>9.0929999999999997E-2</v>
      </c>
      <c r="AC191" s="9">
        <v>7.7109999999999998E-2</v>
      </c>
      <c r="AD191" s="9">
        <v>5.4960000000000002E-2</v>
      </c>
      <c r="AE191" s="9">
        <v>2.6253500000000001</v>
      </c>
      <c r="AF191" s="20">
        <f t="shared" si="8"/>
        <v>1.469E-2</v>
      </c>
      <c r="AG191" s="20">
        <f t="shared" si="9"/>
        <v>0.33848</v>
      </c>
      <c r="AH191" s="20">
        <f t="shared" si="10"/>
        <v>0.16789999999999999</v>
      </c>
      <c r="AI191" s="20">
        <f t="shared" si="11"/>
        <v>0.1469</v>
      </c>
    </row>
    <row r="192" spans="1:35" x14ac:dyDescent="0.15">
      <c r="A192" s="9" t="s">
        <v>301</v>
      </c>
      <c r="B192" s="16">
        <v>3.5160499999999999</v>
      </c>
      <c r="C192" s="16">
        <v>1.9774700000000001</v>
      </c>
      <c r="D192" s="25">
        <v>4.34849</v>
      </c>
      <c r="E192" s="16">
        <v>2.0342899999999999</v>
      </c>
      <c r="F192" s="9">
        <v>1.0449999999999999E-2</v>
      </c>
      <c r="G192" s="25">
        <v>5.2993199999999998</v>
      </c>
      <c r="H192" s="16">
        <v>5.8273200000000003</v>
      </c>
      <c r="I192" s="9">
        <v>2.4590000000000001E-2</v>
      </c>
      <c r="J192" s="16">
        <v>0.17508000000000001</v>
      </c>
      <c r="K192" s="9">
        <v>9.9269999999999997E-2</v>
      </c>
      <c r="L192" s="9">
        <v>9.3679999999999999E-2</v>
      </c>
      <c r="M192" s="9">
        <v>0.14341999999999999</v>
      </c>
      <c r="N192" s="9">
        <v>0.23499</v>
      </c>
      <c r="O192" s="9">
        <v>6.6589999999999996E-2</v>
      </c>
      <c r="P192" s="9">
        <v>6.6350000000000006E-2</v>
      </c>
      <c r="Q192" s="9">
        <v>0.11391999999999999</v>
      </c>
      <c r="R192" s="9">
        <v>9.2230000000000006E-2</v>
      </c>
      <c r="S192" s="9">
        <v>1.35E-2</v>
      </c>
      <c r="T192" s="9">
        <v>4.5440000000000001E-2</v>
      </c>
      <c r="U192" s="9">
        <v>2.496E-2</v>
      </c>
      <c r="V192" s="9">
        <v>0.10174</v>
      </c>
      <c r="W192" s="9">
        <v>8.1890000000000004E-2</v>
      </c>
      <c r="X192" s="9">
        <v>1.0710000000000001E-2</v>
      </c>
      <c r="Y192" s="9">
        <v>2.7269999999999999E-2</v>
      </c>
      <c r="Z192" s="9">
        <v>1.43E-2</v>
      </c>
      <c r="AA192" s="9">
        <v>0.12366000000000001</v>
      </c>
      <c r="AB192" s="9">
        <v>8.3970000000000003E-2</v>
      </c>
      <c r="AC192" s="9">
        <v>8.029E-2</v>
      </c>
      <c r="AD192" s="9">
        <v>5.4379999999999998E-2</v>
      </c>
      <c r="AE192" s="9">
        <v>2.3759700000000001</v>
      </c>
      <c r="AF192" s="20">
        <f t="shared" si="8"/>
        <v>0.10413</v>
      </c>
      <c r="AG192" s="20">
        <f t="shared" si="9"/>
        <v>0.59450000000000003</v>
      </c>
      <c r="AH192" s="20">
        <f t="shared" si="10"/>
        <v>0.34118999999999999</v>
      </c>
      <c r="AI192" s="20">
        <f t="shared" si="11"/>
        <v>0.20090000000000002</v>
      </c>
    </row>
    <row r="193" spans="1:35" x14ac:dyDescent="0.15">
      <c r="A193" s="9" t="s">
        <v>302</v>
      </c>
      <c r="B193" s="16">
        <v>3.7177099999999998</v>
      </c>
      <c r="C193" s="16">
        <v>2.0905300000000002</v>
      </c>
      <c r="D193" s="25">
        <v>3.8077399999999999</v>
      </c>
      <c r="E193" s="16">
        <v>2.1604399999999999</v>
      </c>
      <c r="F193" s="9">
        <v>0</v>
      </c>
      <c r="G193" s="25">
        <v>3.4951500000000002</v>
      </c>
      <c r="H193" s="16">
        <v>4.40435</v>
      </c>
      <c r="I193" s="9">
        <v>2.1909999999999999E-2</v>
      </c>
      <c r="J193" s="16">
        <v>0.10233</v>
      </c>
      <c r="K193" s="9">
        <v>5.0689999999999999E-2</v>
      </c>
      <c r="L193" s="9">
        <v>4.9419999999999999E-2</v>
      </c>
      <c r="M193" s="9">
        <v>8.5959999999999995E-2</v>
      </c>
      <c r="N193" s="9">
        <v>0.14713000000000001</v>
      </c>
      <c r="O193" s="9">
        <v>4.7210000000000002E-2</v>
      </c>
      <c r="P193" s="9">
        <v>4.258E-2</v>
      </c>
      <c r="Q193" s="9">
        <v>9.4920000000000004E-2</v>
      </c>
      <c r="R193" s="9">
        <v>5.7860000000000002E-2</v>
      </c>
      <c r="S193" s="9">
        <v>8.3899999999999999E-3</v>
      </c>
      <c r="T193" s="9">
        <v>2.6620000000000001E-2</v>
      </c>
      <c r="U193" s="9">
        <v>1.5509999999999999E-2</v>
      </c>
      <c r="V193" s="9">
        <v>3.8960000000000002E-2</v>
      </c>
      <c r="W193" s="9">
        <v>4.5809999999999997E-2</v>
      </c>
      <c r="X193" s="9">
        <v>7.4099999999999999E-3</v>
      </c>
      <c r="Y193" s="9">
        <v>2.5389999999999999E-2</v>
      </c>
      <c r="Z193" s="9">
        <v>1.167E-2</v>
      </c>
      <c r="AA193" s="9">
        <v>0.10387</v>
      </c>
      <c r="AB193" s="9">
        <v>9.0480000000000005E-2</v>
      </c>
      <c r="AC193" s="9">
        <v>8.0799999999999997E-2</v>
      </c>
      <c r="AD193" s="9">
        <v>5.0810000000000001E-2</v>
      </c>
      <c r="AE193" s="9">
        <v>2.2614299999999998</v>
      </c>
      <c r="AF193" s="20">
        <f t="shared" si="8"/>
        <v>4.9419999999999999E-2</v>
      </c>
      <c r="AG193" s="20">
        <f t="shared" si="9"/>
        <v>0.36355000000000004</v>
      </c>
      <c r="AH193" s="20">
        <f t="shared" si="10"/>
        <v>0.21610000000000001</v>
      </c>
      <c r="AI193" s="20">
        <f t="shared" si="11"/>
        <v>0.16385</v>
      </c>
    </row>
    <row r="194" spans="1:35" x14ac:dyDescent="0.15">
      <c r="A194" s="9" t="s">
        <v>303</v>
      </c>
      <c r="B194" s="16">
        <v>2.85961</v>
      </c>
      <c r="C194" s="16">
        <v>1.86591</v>
      </c>
      <c r="D194" s="25">
        <v>3.5567600000000001</v>
      </c>
      <c r="E194" s="16">
        <v>1.97797</v>
      </c>
      <c r="F194" s="9">
        <v>9.4699999999999993E-3</v>
      </c>
      <c r="G194" s="25">
        <v>3.3969200000000002</v>
      </c>
      <c r="H194" s="16">
        <v>4.25223</v>
      </c>
      <c r="I194" s="9">
        <v>1.7819999999999999E-2</v>
      </c>
      <c r="J194" s="16">
        <v>0.10331</v>
      </c>
      <c r="K194" s="9">
        <v>8.6910000000000001E-2</v>
      </c>
      <c r="L194" s="9">
        <v>4.3700000000000003E-2</v>
      </c>
      <c r="M194" s="9">
        <v>8.8039999999999993E-2</v>
      </c>
      <c r="N194" s="9">
        <v>0.13489000000000001</v>
      </c>
      <c r="O194" s="9">
        <v>3.925E-2</v>
      </c>
      <c r="P194" s="9">
        <v>3.9730000000000001E-2</v>
      </c>
      <c r="Q194" s="9">
        <v>3.9969999999999999E-2</v>
      </c>
      <c r="R194" s="9">
        <v>5.389E-2</v>
      </c>
      <c r="S194" s="9">
        <v>5.8300000000000001E-3</v>
      </c>
      <c r="T194" s="9">
        <v>2.7140000000000001E-2</v>
      </c>
      <c r="U194" s="9">
        <v>1.6979999999999999E-2</v>
      </c>
      <c r="V194" s="9">
        <v>9.2579999999999996E-2</v>
      </c>
      <c r="W194" s="9">
        <v>4.9639999999999997E-2</v>
      </c>
      <c r="X194" s="9">
        <v>5.5900000000000004E-3</v>
      </c>
      <c r="Y194" s="9">
        <v>2.1190000000000001E-2</v>
      </c>
      <c r="Z194" s="9">
        <v>1.0240000000000001E-2</v>
      </c>
      <c r="AA194" s="9">
        <v>0.10466</v>
      </c>
      <c r="AB194" s="9">
        <v>8.9560000000000001E-2</v>
      </c>
      <c r="AC194" s="9">
        <v>9.1439999999999994E-2</v>
      </c>
      <c r="AD194" s="9">
        <v>5.5079999999999997E-2</v>
      </c>
      <c r="AE194" s="9">
        <v>2.17964</v>
      </c>
      <c r="AF194" s="20">
        <f t="shared" si="8"/>
        <v>5.3170000000000002E-2</v>
      </c>
      <c r="AG194" s="20">
        <f t="shared" si="9"/>
        <v>0.38155</v>
      </c>
      <c r="AH194" s="20">
        <f t="shared" si="10"/>
        <v>0.20477000000000001</v>
      </c>
      <c r="AI194" s="20">
        <f t="shared" si="11"/>
        <v>0.15866</v>
      </c>
    </row>
    <row r="195" spans="1:35" x14ac:dyDescent="0.15">
      <c r="A195" s="9" t="s">
        <v>304</v>
      </c>
      <c r="B195" s="16">
        <v>2.8517000000000001</v>
      </c>
      <c r="C195" s="16">
        <v>2.0998100000000002</v>
      </c>
      <c r="D195" s="25">
        <v>4.3973699999999996</v>
      </c>
      <c r="E195" s="16">
        <v>2.5339</v>
      </c>
      <c r="F195" s="9">
        <v>0</v>
      </c>
      <c r="G195" s="25">
        <v>3.9310700000000001</v>
      </c>
      <c r="H195" s="16">
        <v>4.8728800000000003</v>
      </c>
      <c r="I195" s="9">
        <v>1.7930000000000001E-2</v>
      </c>
      <c r="J195" s="16">
        <v>0.10131</v>
      </c>
      <c r="K195" s="9">
        <v>0.12689</v>
      </c>
      <c r="L195" s="9">
        <v>4.4769999999999997E-2</v>
      </c>
      <c r="M195" s="9">
        <v>9.375E-2</v>
      </c>
      <c r="N195" s="9">
        <v>0.13743</v>
      </c>
      <c r="O195" s="9">
        <v>4.5670000000000002E-2</v>
      </c>
      <c r="P195" s="9">
        <v>4.2999999999999997E-2</v>
      </c>
      <c r="Q195" s="9">
        <v>5.4829999999999997E-2</v>
      </c>
      <c r="R195" s="9">
        <v>6.8029999999999993E-2</v>
      </c>
      <c r="S195" s="9">
        <v>1.0489999999999999E-2</v>
      </c>
      <c r="T195" s="9">
        <v>3.1640000000000001E-2</v>
      </c>
      <c r="U195" s="9">
        <v>1.6310000000000002E-2</v>
      </c>
      <c r="V195" s="9">
        <v>0.18573999999999999</v>
      </c>
      <c r="W195" s="9">
        <v>5.425E-2</v>
      </c>
      <c r="X195" s="9">
        <v>6.79E-3</v>
      </c>
      <c r="Y195" s="9">
        <v>1.7270000000000001E-2</v>
      </c>
      <c r="Z195" s="9">
        <v>1.5779999999999999E-2</v>
      </c>
      <c r="AA195" s="9">
        <v>0.10201</v>
      </c>
      <c r="AB195" s="9">
        <v>7.8619999999999995E-2</v>
      </c>
      <c r="AC195" s="9">
        <v>8.9599999999999999E-2</v>
      </c>
      <c r="AD195" s="9">
        <v>4.8890000000000003E-2</v>
      </c>
      <c r="AE195" s="9">
        <v>1.3649100000000001</v>
      </c>
      <c r="AF195" s="20">
        <f t="shared" si="8"/>
        <v>4.4769999999999997E-2</v>
      </c>
      <c r="AG195" s="20">
        <f t="shared" si="9"/>
        <v>0.44402999999999998</v>
      </c>
      <c r="AH195" s="20">
        <f t="shared" si="10"/>
        <v>0.32837</v>
      </c>
      <c r="AI195" s="20">
        <f t="shared" si="11"/>
        <v>0.15816000000000002</v>
      </c>
    </row>
    <row r="196" spans="1:35" x14ac:dyDescent="0.15">
      <c r="A196" s="9" t="s">
        <v>305</v>
      </c>
      <c r="B196" s="16">
        <v>4.8006799999999998</v>
      </c>
      <c r="C196" s="16">
        <v>10.96231</v>
      </c>
      <c r="D196" s="25">
        <v>26.72955</v>
      </c>
      <c r="E196" s="16">
        <v>17.3352</v>
      </c>
      <c r="F196" s="9">
        <v>8.6730000000000002E-2</v>
      </c>
      <c r="G196" s="25">
        <v>22.4908</v>
      </c>
      <c r="H196" s="16">
        <v>29.90493</v>
      </c>
      <c r="I196" s="9">
        <v>8.9419999999999999E-2</v>
      </c>
      <c r="J196" s="16">
        <v>0.91618999999999995</v>
      </c>
      <c r="K196" s="9">
        <v>0.61395</v>
      </c>
      <c r="L196" s="9">
        <v>0.34294999999999998</v>
      </c>
      <c r="M196" s="9">
        <v>0.53874</v>
      </c>
      <c r="N196" s="9">
        <v>1.0212000000000001</v>
      </c>
      <c r="O196" s="9">
        <v>5.808E-2</v>
      </c>
      <c r="P196" s="9">
        <v>0.24468000000000001</v>
      </c>
      <c r="Q196" s="9">
        <v>0.13109999999999999</v>
      </c>
      <c r="R196" s="9">
        <v>0.28800999999999999</v>
      </c>
      <c r="S196" s="9">
        <v>5.3539999999999997E-2</v>
      </c>
      <c r="T196" s="9">
        <v>0.14838999999999999</v>
      </c>
      <c r="U196" s="9">
        <v>5.9020000000000003E-2</v>
      </c>
      <c r="V196" s="9">
        <v>0.37292999999999998</v>
      </c>
      <c r="W196" s="9">
        <v>0.24951999999999999</v>
      </c>
      <c r="X196" s="9">
        <v>2.835E-2</v>
      </c>
      <c r="Y196" s="9">
        <v>5.6599999999999998E-2</v>
      </c>
      <c r="Z196" s="9">
        <v>3.5069999999999997E-2</v>
      </c>
      <c r="AA196" s="9">
        <v>0.12762999999999999</v>
      </c>
      <c r="AB196" s="9">
        <v>6.2289999999999998E-2</v>
      </c>
      <c r="AC196" s="9">
        <v>0.10629</v>
      </c>
      <c r="AD196" s="9">
        <v>6.4409999999999995E-2</v>
      </c>
      <c r="AE196" s="9">
        <v>0.73070999999999997</v>
      </c>
      <c r="AF196" s="20">
        <f t="shared" si="8"/>
        <v>0.42967999999999995</v>
      </c>
      <c r="AG196" s="20">
        <f t="shared" si="9"/>
        <v>2.55132</v>
      </c>
      <c r="AH196" s="20">
        <f t="shared" si="10"/>
        <v>0.76403999999999994</v>
      </c>
      <c r="AI196" s="20">
        <f t="shared" si="11"/>
        <v>0.30667</v>
      </c>
    </row>
    <row r="197" spans="1:35" x14ac:dyDescent="0.15">
      <c r="A197" s="9" t="s">
        <v>306</v>
      </c>
      <c r="B197" s="16">
        <v>18.24464</v>
      </c>
      <c r="C197" s="16">
        <v>17.568059999999999</v>
      </c>
      <c r="D197" s="25">
        <v>8.1893600000000006</v>
      </c>
      <c r="E197" s="16">
        <v>4.6992599999999998</v>
      </c>
      <c r="F197" s="9">
        <v>0.2031</v>
      </c>
      <c r="G197" s="25">
        <v>6.0392200000000003</v>
      </c>
      <c r="H197" s="16">
        <v>7.2975099999999999</v>
      </c>
      <c r="I197" s="9">
        <v>0.11645</v>
      </c>
      <c r="J197" s="16">
        <v>2.0783700000000001</v>
      </c>
      <c r="K197" s="9">
        <v>1.4652700000000001</v>
      </c>
      <c r="L197" s="9">
        <v>0.50522</v>
      </c>
      <c r="M197" s="9">
        <v>2.4109400000000001</v>
      </c>
      <c r="N197" s="9">
        <v>10.478020000000001</v>
      </c>
      <c r="O197" s="9">
        <v>9.7559999999999994E-2</v>
      </c>
      <c r="P197" s="9">
        <v>1.39473</v>
      </c>
      <c r="Q197" s="9">
        <v>0.32212000000000002</v>
      </c>
      <c r="R197" s="9">
        <v>0.45569999999999999</v>
      </c>
      <c r="S197" s="9">
        <v>8.43E-2</v>
      </c>
      <c r="T197" s="9">
        <v>0.26573000000000002</v>
      </c>
      <c r="U197" s="9">
        <v>7.5039999999999996E-2</v>
      </c>
      <c r="V197" s="9">
        <v>0.52141000000000004</v>
      </c>
      <c r="W197" s="9">
        <v>0.31459999999999999</v>
      </c>
      <c r="X197" s="9">
        <v>3.7089999999999998E-2</v>
      </c>
      <c r="Y197" s="9">
        <v>0.10711</v>
      </c>
      <c r="Z197" s="9">
        <v>8.3080000000000001E-2</v>
      </c>
      <c r="AA197" s="9">
        <v>0.29938999999999999</v>
      </c>
      <c r="AB197" s="9">
        <v>9.1209999999999999E-2</v>
      </c>
      <c r="AC197" s="9">
        <v>0.14859</v>
      </c>
      <c r="AD197" s="9">
        <v>8.7749999999999995E-2</v>
      </c>
      <c r="AE197" s="9">
        <v>1.7261200000000001</v>
      </c>
      <c r="AF197" s="20">
        <f t="shared" ref="AF197:AF260" si="12">F197+L197</f>
        <v>0.70832000000000006</v>
      </c>
      <c r="AG197" s="20">
        <f t="shared" si="9"/>
        <v>14.926380000000002</v>
      </c>
      <c r="AH197" s="20">
        <f t="shared" si="10"/>
        <v>1.29112</v>
      </c>
      <c r="AI197" s="20">
        <f t="shared" si="11"/>
        <v>0.60170999999999997</v>
      </c>
    </row>
    <row r="198" spans="1:35" x14ac:dyDescent="0.15">
      <c r="A198" s="9" t="s">
        <v>307</v>
      </c>
      <c r="B198" s="16">
        <v>4.3615300000000001</v>
      </c>
      <c r="C198" s="16">
        <v>3.2325400000000002</v>
      </c>
      <c r="D198" s="25">
        <v>3.6266600000000002</v>
      </c>
      <c r="E198" s="16">
        <v>2.18804</v>
      </c>
      <c r="F198" s="9">
        <v>1.7919999999999998E-2</v>
      </c>
      <c r="G198" s="25">
        <v>3.0499499999999999</v>
      </c>
      <c r="H198" s="16">
        <v>3.9150999999999998</v>
      </c>
      <c r="I198" s="9">
        <v>3.6740000000000002E-2</v>
      </c>
      <c r="J198" s="16">
        <v>0.38020999999999999</v>
      </c>
      <c r="K198" s="9">
        <v>0.28882999999999998</v>
      </c>
      <c r="L198" s="9">
        <v>0.14438000000000001</v>
      </c>
      <c r="M198" s="9">
        <v>0.22561999999999999</v>
      </c>
      <c r="N198" s="9">
        <v>0.50253000000000003</v>
      </c>
      <c r="O198" s="9">
        <v>7.0489999999999997E-2</v>
      </c>
      <c r="P198" s="9">
        <v>0.14260999999999999</v>
      </c>
      <c r="Q198" s="9">
        <v>0.20635000000000001</v>
      </c>
      <c r="R198" s="9">
        <v>0.1249</v>
      </c>
      <c r="S198" s="9">
        <v>3.279E-2</v>
      </c>
      <c r="T198" s="9">
        <v>0.10128</v>
      </c>
      <c r="U198" s="9">
        <v>2.4850000000000001E-2</v>
      </c>
      <c r="V198" s="9">
        <v>0.21995000000000001</v>
      </c>
      <c r="W198" s="9">
        <v>0.12075</v>
      </c>
      <c r="X198" s="9">
        <v>1.2699999999999999E-2</v>
      </c>
      <c r="Y198" s="9">
        <v>4.299E-2</v>
      </c>
      <c r="Z198" s="9">
        <v>3.5819999999999998E-2</v>
      </c>
      <c r="AA198" s="9">
        <v>0.11867</v>
      </c>
      <c r="AB198" s="9">
        <v>7.5889999999999999E-2</v>
      </c>
      <c r="AC198" s="9">
        <v>0.13017999999999999</v>
      </c>
      <c r="AD198" s="9">
        <v>8.5110000000000005E-2</v>
      </c>
      <c r="AE198" s="9">
        <v>0.68593000000000004</v>
      </c>
      <c r="AF198" s="20">
        <f t="shared" si="12"/>
        <v>0.1623</v>
      </c>
      <c r="AG198" s="20">
        <f t="shared" ref="AG198:AG261" si="13">I198+K198+M198+N198+R198</f>
        <v>1.17862</v>
      </c>
      <c r="AH198" s="20">
        <f t="shared" ref="AH198:AH261" si="14">O198+Q198+S198+T198+V198</f>
        <v>0.63085999999999998</v>
      </c>
      <c r="AI198" s="20">
        <f t="shared" ref="AI198:AI261" si="15">U198+X198+Y198+Z198+AA198</f>
        <v>0.23502999999999999</v>
      </c>
    </row>
    <row r="199" spans="1:35" x14ac:dyDescent="0.15">
      <c r="A199" s="9" t="s">
        <v>308</v>
      </c>
      <c r="B199" s="16">
        <v>4.79922</v>
      </c>
      <c r="C199" s="16">
        <v>2.66642</v>
      </c>
      <c r="D199" s="25">
        <v>3.1100500000000002</v>
      </c>
      <c r="E199" s="16">
        <v>1.6933499999999999</v>
      </c>
      <c r="F199" s="9">
        <v>3.16E-3</v>
      </c>
      <c r="G199" s="25">
        <v>2.7461000000000002</v>
      </c>
      <c r="H199" s="16">
        <v>3.3588300000000002</v>
      </c>
      <c r="I199" s="9">
        <v>1.7090000000000001E-2</v>
      </c>
      <c r="J199" s="16">
        <v>0.14604</v>
      </c>
      <c r="K199" s="9">
        <v>0.16056000000000001</v>
      </c>
      <c r="L199" s="9">
        <v>8.7470000000000006E-2</v>
      </c>
      <c r="M199" s="9">
        <v>0.12558</v>
      </c>
      <c r="N199" s="9">
        <v>0.23794000000000001</v>
      </c>
      <c r="O199" s="9">
        <v>6.0330000000000002E-2</v>
      </c>
      <c r="P199" s="9">
        <v>7.6819999999999999E-2</v>
      </c>
      <c r="Q199" s="9">
        <v>0.15517</v>
      </c>
      <c r="R199" s="9">
        <v>9.2660000000000006E-2</v>
      </c>
      <c r="S199" s="9">
        <v>2.4289999999999999E-2</v>
      </c>
      <c r="T199" s="9">
        <v>8.0560000000000007E-2</v>
      </c>
      <c r="U199" s="9">
        <v>2.2849999999999999E-2</v>
      </c>
      <c r="V199" s="9">
        <v>0.19372</v>
      </c>
      <c r="W199" s="9">
        <v>8.1519999999999995E-2</v>
      </c>
      <c r="X199" s="9">
        <v>7.45E-3</v>
      </c>
      <c r="Y199" s="9">
        <v>3.6650000000000002E-2</v>
      </c>
      <c r="Z199" s="9">
        <v>2.2929999999999999E-2</v>
      </c>
      <c r="AA199" s="9">
        <v>0.1085</v>
      </c>
      <c r="AB199" s="9">
        <v>6.8900000000000003E-2</v>
      </c>
      <c r="AC199" s="9">
        <v>7.6799999999999993E-2</v>
      </c>
      <c r="AD199" s="9">
        <v>7.077E-2</v>
      </c>
      <c r="AE199" s="9">
        <v>0.76239000000000001</v>
      </c>
      <c r="AF199" s="20">
        <f t="shared" si="12"/>
        <v>9.0630000000000002E-2</v>
      </c>
      <c r="AG199" s="20">
        <f t="shared" si="13"/>
        <v>0.63383</v>
      </c>
      <c r="AH199" s="20">
        <f t="shared" si="14"/>
        <v>0.51407000000000003</v>
      </c>
      <c r="AI199" s="20">
        <f t="shared" si="15"/>
        <v>0.19838</v>
      </c>
    </row>
    <row r="200" spans="1:35" x14ac:dyDescent="0.15">
      <c r="A200" s="9" t="s">
        <v>309</v>
      </c>
      <c r="B200" s="16">
        <v>5.6734900000000001</v>
      </c>
      <c r="C200" s="16">
        <v>3.08893</v>
      </c>
      <c r="D200" s="25">
        <v>4.0713400000000002</v>
      </c>
      <c r="E200" s="16">
        <v>2.37066</v>
      </c>
      <c r="F200" s="9">
        <v>0</v>
      </c>
      <c r="G200" s="25">
        <v>3.3982700000000001</v>
      </c>
      <c r="H200" s="16">
        <v>4.3879000000000001</v>
      </c>
      <c r="I200" s="9">
        <v>2.9960000000000001E-2</v>
      </c>
      <c r="J200" s="16">
        <v>0.20429</v>
      </c>
      <c r="K200" s="9">
        <v>0.14166999999999999</v>
      </c>
      <c r="L200" s="9">
        <v>6.4479999999999996E-2</v>
      </c>
      <c r="M200" s="9">
        <v>0.12759000000000001</v>
      </c>
      <c r="N200" s="9">
        <v>0.2616</v>
      </c>
      <c r="O200" s="9">
        <v>6.5420000000000006E-2</v>
      </c>
      <c r="P200" s="9">
        <v>6.0720000000000003E-2</v>
      </c>
      <c r="Q200" s="9">
        <v>0.17079</v>
      </c>
      <c r="R200" s="9">
        <v>9.1829999999999995E-2</v>
      </c>
      <c r="S200" s="9">
        <v>8.0099999999999998E-3</v>
      </c>
      <c r="T200" s="9">
        <v>7.2389999999999996E-2</v>
      </c>
      <c r="U200" s="9">
        <v>2.2800000000000001E-2</v>
      </c>
      <c r="V200" s="9">
        <v>0.19725000000000001</v>
      </c>
      <c r="W200" s="9">
        <v>7.4440000000000006E-2</v>
      </c>
      <c r="X200" s="9">
        <v>1.242E-2</v>
      </c>
      <c r="Y200" s="9">
        <v>3.1789999999999999E-2</v>
      </c>
      <c r="Z200" s="9">
        <v>2.0650000000000002E-2</v>
      </c>
      <c r="AA200" s="9">
        <v>0.10768</v>
      </c>
      <c r="AB200" s="9">
        <v>6.633E-2</v>
      </c>
      <c r="AC200" s="9">
        <v>7.8770000000000007E-2</v>
      </c>
      <c r="AD200" s="9">
        <v>6.5159999999999996E-2</v>
      </c>
      <c r="AE200" s="9">
        <v>0.97543000000000002</v>
      </c>
      <c r="AF200" s="20">
        <f t="shared" si="12"/>
        <v>6.4479999999999996E-2</v>
      </c>
      <c r="AG200" s="20">
        <f t="shared" si="13"/>
        <v>0.65265000000000006</v>
      </c>
      <c r="AH200" s="20">
        <f t="shared" si="14"/>
        <v>0.51385999999999998</v>
      </c>
      <c r="AI200" s="20">
        <f t="shared" si="15"/>
        <v>0.19534000000000001</v>
      </c>
    </row>
    <row r="201" spans="1:35" x14ac:dyDescent="0.15">
      <c r="A201" s="9" t="s">
        <v>310</v>
      </c>
      <c r="B201" s="16">
        <v>7.67286</v>
      </c>
      <c r="C201" s="16">
        <v>4.00244</v>
      </c>
      <c r="D201" s="25">
        <v>6.0993899999999996</v>
      </c>
      <c r="E201" s="16">
        <v>3.50291</v>
      </c>
      <c r="F201" s="9">
        <v>0</v>
      </c>
      <c r="G201" s="25">
        <v>5.5754200000000003</v>
      </c>
      <c r="H201" s="16">
        <v>6.8909700000000003</v>
      </c>
      <c r="I201" s="9">
        <v>2.3800000000000002E-2</v>
      </c>
      <c r="J201" s="16">
        <v>0.12192</v>
      </c>
      <c r="K201" s="9">
        <v>0.15334999999999999</v>
      </c>
      <c r="L201" s="9">
        <v>7.0360000000000006E-2</v>
      </c>
      <c r="M201" s="9">
        <v>0.10919</v>
      </c>
      <c r="N201" s="9">
        <v>0.23863000000000001</v>
      </c>
      <c r="O201" s="9">
        <v>5.0599999999999999E-2</v>
      </c>
      <c r="P201" s="9">
        <v>6.2059999999999997E-2</v>
      </c>
      <c r="Q201" s="9">
        <v>0.12970999999999999</v>
      </c>
      <c r="R201" s="9">
        <v>9.0620000000000006E-2</v>
      </c>
      <c r="S201" s="9">
        <v>1.77E-2</v>
      </c>
      <c r="T201" s="9">
        <v>6.8709999999999993E-2</v>
      </c>
      <c r="U201" s="9">
        <v>1.966E-2</v>
      </c>
      <c r="V201" s="9">
        <v>0.30548999999999998</v>
      </c>
      <c r="W201" s="9">
        <v>7.51E-2</v>
      </c>
      <c r="X201" s="9">
        <v>1.0149999999999999E-2</v>
      </c>
      <c r="Y201" s="9">
        <v>3.107E-2</v>
      </c>
      <c r="Z201" s="9">
        <v>1.9210000000000001E-2</v>
      </c>
      <c r="AA201" s="9">
        <v>0.10564999999999999</v>
      </c>
      <c r="AB201" s="9">
        <v>6.6110000000000002E-2</v>
      </c>
      <c r="AC201" s="9">
        <v>8.3779999999999993E-2</v>
      </c>
      <c r="AD201" s="9">
        <v>6.7220000000000002E-2</v>
      </c>
      <c r="AE201" s="9">
        <v>1.91629</v>
      </c>
      <c r="AF201" s="20">
        <f t="shared" si="12"/>
        <v>7.0360000000000006E-2</v>
      </c>
      <c r="AG201" s="20">
        <f t="shared" si="13"/>
        <v>0.61558999999999997</v>
      </c>
      <c r="AH201" s="20">
        <f t="shared" si="14"/>
        <v>0.57220999999999989</v>
      </c>
      <c r="AI201" s="20">
        <f t="shared" si="15"/>
        <v>0.18574000000000002</v>
      </c>
    </row>
    <row r="202" spans="1:35" x14ac:dyDescent="0.15">
      <c r="A202" s="9" t="s">
        <v>311</v>
      </c>
      <c r="B202" s="16">
        <v>3.1742699999999999</v>
      </c>
      <c r="C202" s="16">
        <v>2.4841299999999999</v>
      </c>
      <c r="D202" s="25">
        <v>3.8303600000000002</v>
      </c>
      <c r="E202" s="16">
        <v>1.8182</v>
      </c>
      <c r="F202" s="9">
        <v>0</v>
      </c>
      <c r="G202" s="25">
        <v>5.1627299999999998</v>
      </c>
      <c r="H202" s="16">
        <v>5.4324000000000003</v>
      </c>
      <c r="I202" s="9">
        <v>2.7179999999999999E-2</v>
      </c>
      <c r="J202" s="16">
        <v>0.20038</v>
      </c>
      <c r="K202" s="9">
        <v>0.2051</v>
      </c>
      <c r="L202" s="9">
        <v>9.7489999999999993E-2</v>
      </c>
      <c r="M202" s="9">
        <v>0.17169999999999999</v>
      </c>
      <c r="N202" s="9">
        <v>0.28428999999999999</v>
      </c>
      <c r="O202" s="9">
        <v>5.3069999999999999E-2</v>
      </c>
      <c r="P202" s="9">
        <v>7.9810000000000006E-2</v>
      </c>
      <c r="Q202" s="9">
        <v>0.10741000000000001</v>
      </c>
      <c r="R202" s="9">
        <v>0.10843999999999999</v>
      </c>
      <c r="S202" s="9">
        <v>1.916E-2</v>
      </c>
      <c r="T202" s="9">
        <v>5.6579999999999998E-2</v>
      </c>
      <c r="U202" s="9">
        <v>2.6780000000000002E-2</v>
      </c>
      <c r="V202" s="9">
        <v>0.12529999999999999</v>
      </c>
      <c r="W202" s="9">
        <v>0.12379999999999999</v>
      </c>
      <c r="X202" s="9">
        <v>1.282E-2</v>
      </c>
      <c r="Y202" s="9">
        <v>2.8809999999999999E-2</v>
      </c>
      <c r="Z202" s="9">
        <v>2.452E-2</v>
      </c>
      <c r="AA202" s="9">
        <v>9.9890000000000007E-2</v>
      </c>
      <c r="AB202" s="9">
        <v>7.8520000000000006E-2</v>
      </c>
      <c r="AC202" s="9">
        <v>0.11432</v>
      </c>
      <c r="AD202" s="9">
        <v>6.5879999999999994E-2</v>
      </c>
      <c r="AE202" s="9">
        <v>1.7619899999999999</v>
      </c>
      <c r="AF202" s="20">
        <f t="shared" si="12"/>
        <v>9.7489999999999993E-2</v>
      </c>
      <c r="AG202" s="20">
        <f t="shared" si="13"/>
        <v>0.79670999999999992</v>
      </c>
      <c r="AH202" s="20">
        <f t="shared" si="14"/>
        <v>0.36152000000000001</v>
      </c>
      <c r="AI202" s="20">
        <f t="shared" si="15"/>
        <v>0.19281999999999999</v>
      </c>
    </row>
    <row r="203" spans="1:35" x14ac:dyDescent="0.15">
      <c r="A203" s="9" t="s">
        <v>312</v>
      </c>
      <c r="B203" s="16">
        <v>3.17035</v>
      </c>
      <c r="C203" s="16">
        <v>2.2649499999999998</v>
      </c>
      <c r="D203" s="25">
        <v>3.2499199999999999</v>
      </c>
      <c r="E203" s="16">
        <v>1.66656</v>
      </c>
      <c r="F203" s="9">
        <v>3.8000000000000002E-4</v>
      </c>
      <c r="G203" s="25">
        <v>3.69645</v>
      </c>
      <c r="H203" s="16">
        <v>4.1392300000000004</v>
      </c>
      <c r="I203" s="9">
        <v>2.5590000000000002E-2</v>
      </c>
      <c r="J203" s="16">
        <v>0.16059999999999999</v>
      </c>
      <c r="K203" s="9">
        <v>0.16245999999999999</v>
      </c>
      <c r="L203" s="9">
        <v>4.4880000000000003E-2</v>
      </c>
      <c r="M203" s="9">
        <v>0.13836000000000001</v>
      </c>
      <c r="N203" s="9">
        <v>0.28591</v>
      </c>
      <c r="O203" s="9">
        <v>5.2479999999999999E-2</v>
      </c>
      <c r="P203" s="9">
        <v>7.6560000000000003E-2</v>
      </c>
      <c r="Q203" s="9">
        <v>0.14748</v>
      </c>
      <c r="R203" s="9">
        <v>8.4250000000000005E-2</v>
      </c>
      <c r="S203" s="9">
        <v>1.302E-2</v>
      </c>
      <c r="T203" s="9">
        <v>4.3040000000000002E-2</v>
      </c>
      <c r="U203" s="9">
        <v>2.1430000000000001E-2</v>
      </c>
      <c r="V203" s="9">
        <v>0.17732000000000001</v>
      </c>
      <c r="W203" s="9">
        <v>9.4100000000000003E-2</v>
      </c>
      <c r="X203" s="9">
        <v>9.3799999999999994E-3</v>
      </c>
      <c r="Y203" s="9">
        <v>2.4160000000000001E-2</v>
      </c>
      <c r="Z203" s="9">
        <v>2.0549999999999999E-2</v>
      </c>
      <c r="AA203" s="9">
        <v>0.114</v>
      </c>
      <c r="AB203" s="9">
        <v>9.1329999999999995E-2</v>
      </c>
      <c r="AC203" s="9">
        <v>0.12033000000000001</v>
      </c>
      <c r="AD203" s="9">
        <v>8.1490000000000007E-2</v>
      </c>
      <c r="AE203" s="9">
        <v>1.8903799999999999</v>
      </c>
      <c r="AF203" s="20">
        <f t="shared" si="12"/>
        <v>4.5260000000000002E-2</v>
      </c>
      <c r="AG203" s="20">
        <f t="shared" si="13"/>
        <v>0.69657000000000002</v>
      </c>
      <c r="AH203" s="20">
        <f t="shared" si="14"/>
        <v>0.43334000000000006</v>
      </c>
      <c r="AI203" s="20">
        <f t="shared" si="15"/>
        <v>0.18952000000000002</v>
      </c>
    </row>
    <row r="204" spans="1:35" x14ac:dyDescent="0.15">
      <c r="A204" s="9" t="s">
        <v>313</v>
      </c>
      <c r="B204" s="16">
        <v>3.6278899999999998</v>
      </c>
      <c r="C204" s="16">
        <v>2.2961200000000002</v>
      </c>
      <c r="D204" s="25">
        <v>2.85711</v>
      </c>
      <c r="E204" s="16">
        <v>1.5241</v>
      </c>
      <c r="F204" s="9">
        <v>0</v>
      </c>
      <c r="G204" s="25">
        <v>2.6184599999999998</v>
      </c>
      <c r="H204" s="16">
        <v>3.1084999999999998</v>
      </c>
      <c r="I204" s="9">
        <v>1.9050000000000001E-2</v>
      </c>
      <c r="J204" s="16">
        <v>0.12454999999999999</v>
      </c>
      <c r="K204" s="9">
        <v>0.11781999999999999</v>
      </c>
      <c r="L204" s="9">
        <v>5.8700000000000002E-2</v>
      </c>
      <c r="M204" s="9">
        <v>0.11537</v>
      </c>
      <c r="N204" s="9">
        <v>0.19671</v>
      </c>
      <c r="O204" s="9">
        <v>9.6780000000000005E-2</v>
      </c>
      <c r="P204" s="9">
        <v>5.772E-2</v>
      </c>
      <c r="Q204" s="9">
        <v>0.12205000000000001</v>
      </c>
      <c r="R204" s="9">
        <v>6.3850000000000004E-2</v>
      </c>
      <c r="S204" s="9">
        <v>6.5799999999999999E-3</v>
      </c>
      <c r="T204" s="9">
        <v>3.2309999999999998E-2</v>
      </c>
      <c r="U204" s="9">
        <v>1.6809999999999999E-2</v>
      </c>
      <c r="V204" s="9">
        <v>0.10972</v>
      </c>
      <c r="W204" s="9">
        <v>5.7529999999999998E-2</v>
      </c>
      <c r="X204" s="9">
        <v>6.77E-3</v>
      </c>
      <c r="Y204" s="9">
        <v>1.9869999999999999E-2</v>
      </c>
      <c r="Z204" s="9">
        <v>1.1690000000000001E-2</v>
      </c>
      <c r="AA204" s="9">
        <v>8.6860000000000007E-2</v>
      </c>
      <c r="AB204" s="9">
        <v>7.7350000000000002E-2</v>
      </c>
      <c r="AC204" s="9">
        <v>8.3229999999999998E-2</v>
      </c>
      <c r="AD204" s="9">
        <v>6.4339999999999994E-2</v>
      </c>
      <c r="AE204" s="9">
        <v>0.98729</v>
      </c>
      <c r="AF204" s="20">
        <f t="shared" si="12"/>
        <v>5.8700000000000002E-2</v>
      </c>
      <c r="AG204" s="20">
        <f t="shared" si="13"/>
        <v>0.51280000000000003</v>
      </c>
      <c r="AH204" s="20">
        <f t="shared" si="14"/>
        <v>0.36743999999999999</v>
      </c>
      <c r="AI204" s="20">
        <f t="shared" si="15"/>
        <v>0.14200000000000002</v>
      </c>
    </row>
    <row r="205" spans="1:35" x14ac:dyDescent="0.15">
      <c r="A205" s="9" t="s">
        <v>314</v>
      </c>
      <c r="B205" s="16">
        <v>3.5698400000000001</v>
      </c>
      <c r="C205" s="16">
        <v>2.57518</v>
      </c>
      <c r="D205" s="25">
        <v>3.6321699999999999</v>
      </c>
      <c r="E205" s="16">
        <v>2.0932900000000001</v>
      </c>
      <c r="F205" s="9">
        <v>9.8499999999999994E-3</v>
      </c>
      <c r="G205" s="25">
        <v>2.97871</v>
      </c>
      <c r="H205" s="16">
        <v>3.7274600000000002</v>
      </c>
      <c r="I205" s="9">
        <v>1.5900000000000001E-2</v>
      </c>
      <c r="J205" s="16">
        <v>0.11867</v>
      </c>
      <c r="K205" s="9">
        <v>0.11996999999999999</v>
      </c>
      <c r="L205" s="9">
        <v>6.2579999999999997E-2</v>
      </c>
      <c r="M205" s="9">
        <v>0.11842</v>
      </c>
      <c r="N205" s="9">
        <v>0.18687999999999999</v>
      </c>
      <c r="O205" s="9">
        <v>6.4560000000000006E-2</v>
      </c>
      <c r="P205" s="9">
        <v>5.5539999999999999E-2</v>
      </c>
      <c r="Q205" s="9">
        <v>9.7839999999999996E-2</v>
      </c>
      <c r="R205" s="9">
        <v>7.2160000000000002E-2</v>
      </c>
      <c r="S205" s="9">
        <v>1.128E-2</v>
      </c>
      <c r="T205" s="9">
        <v>3.3669999999999999E-2</v>
      </c>
      <c r="U205" s="9">
        <v>1.8200000000000001E-2</v>
      </c>
      <c r="V205" s="9">
        <v>0.13338</v>
      </c>
      <c r="W205" s="9">
        <v>5.4649999999999997E-2</v>
      </c>
      <c r="X205" s="9">
        <v>9.3600000000000003E-3</v>
      </c>
      <c r="Y205" s="9">
        <v>1.7440000000000001E-2</v>
      </c>
      <c r="Z205" s="9">
        <v>1.1520000000000001E-2</v>
      </c>
      <c r="AA205" s="9">
        <v>8.6169999999999997E-2</v>
      </c>
      <c r="AB205" s="9">
        <v>8.695E-2</v>
      </c>
      <c r="AC205" s="9">
        <v>6.3469999999999999E-2</v>
      </c>
      <c r="AD205" s="9">
        <v>6.6619999999999999E-2</v>
      </c>
      <c r="AE205" s="9">
        <v>1.1153500000000001</v>
      </c>
      <c r="AF205" s="20">
        <f t="shared" si="12"/>
        <v>7.2429999999999994E-2</v>
      </c>
      <c r="AG205" s="20">
        <f t="shared" si="13"/>
        <v>0.51333000000000006</v>
      </c>
      <c r="AH205" s="20">
        <f t="shared" si="14"/>
        <v>0.34072999999999998</v>
      </c>
      <c r="AI205" s="20">
        <f t="shared" si="15"/>
        <v>0.14268999999999998</v>
      </c>
    </row>
    <row r="206" spans="1:35" x14ac:dyDescent="0.15">
      <c r="A206" s="9" t="s">
        <v>315</v>
      </c>
      <c r="B206" s="16">
        <v>3.6905800000000002</v>
      </c>
      <c r="C206" s="16">
        <v>2.6241300000000001</v>
      </c>
      <c r="D206" s="25">
        <v>3.79461</v>
      </c>
      <c r="E206" s="16">
        <v>2.2738100000000001</v>
      </c>
      <c r="F206" s="9">
        <v>0</v>
      </c>
      <c r="G206" s="25">
        <v>2.9257599999999999</v>
      </c>
      <c r="H206" s="16">
        <v>3.8914900000000001</v>
      </c>
      <c r="I206" s="9">
        <v>1.9349999999999999E-2</v>
      </c>
      <c r="J206" s="16">
        <v>0.10561</v>
      </c>
      <c r="K206" s="9">
        <v>0.11311</v>
      </c>
      <c r="L206" s="9">
        <v>5.2999999999999999E-2</v>
      </c>
      <c r="M206" s="9">
        <v>0.10606</v>
      </c>
      <c r="N206" s="9">
        <v>0.18159</v>
      </c>
      <c r="O206" s="9">
        <v>6.3950000000000007E-2</v>
      </c>
      <c r="P206" s="9">
        <v>4.9329999999999999E-2</v>
      </c>
      <c r="Q206" s="9">
        <v>7.9969999999999999E-2</v>
      </c>
      <c r="R206" s="9">
        <v>6.429E-2</v>
      </c>
      <c r="S206" s="9">
        <v>5.6800000000000002E-3</v>
      </c>
      <c r="T206" s="9">
        <v>2.9839999999999998E-2</v>
      </c>
      <c r="U206" s="9">
        <v>1.47E-2</v>
      </c>
      <c r="V206" s="9">
        <v>9.2460000000000001E-2</v>
      </c>
      <c r="W206" s="9">
        <v>4.9459999999999997E-2</v>
      </c>
      <c r="X206" s="9">
        <v>8.5500000000000003E-3</v>
      </c>
      <c r="Y206" s="9">
        <v>1.5140000000000001E-2</v>
      </c>
      <c r="Z206" s="9">
        <v>1.1469999999999999E-2</v>
      </c>
      <c r="AA206" s="9">
        <v>7.7149999999999996E-2</v>
      </c>
      <c r="AB206" s="9">
        <v>6.7890000000000006E-2</v>
      </c>
      <c r="AC206" s="9">
        <v>4.7849999999999997E-2</v>
      </c>
      <c r="AD206" s="9">
        <v>4.777E-2</v>
      </c>
      <c r="AE206" s="9">
        <v>1.10043</v>
      </c>
      <c r="AF206" s="20">
        <f t="shared" si="12"/>
        <v>5.2999999999999999E-2</v>
      </c>
      <c r="AG206" s="20">
        <f t="shared" si="13"/>
        <v>0.4844</v>
      </c>
      <c r="AH206" s="20">
        <f t="shared" si="14"/>
        <v>0.27189999999999998</v>
      </c>
      <c r="AI206" s="20">
        <f t="shared" si="15"/>
        <v>0.12701000000000001</v>
      </c>
    </row>
    <row r="207" spans="1:35" x14ac:dyDescent="0.15">
      <c r="A207" s="9" t="s">
        <v>316</v>
      </c>
      <c r="B207" s="16">
        <v>3.84884</v>
      </c>
      <c r="C207" s="16">
        <v>2.7217600000000002</v>
      </c>
      <c r="D207" s="25">
        <v>3.9341599999999999</v>
      </c>
      <c r="E207" s="16">
        <v>2.2634599999999998</v>
      </c>
      <c r="F207" s="9">
        <v>0</v>
      </c>
      <c r="G207" s="25">
        <v>2.7686600000000001</v>
      </c>
      <c r="H207" s="16">
        <v>3.7016100000000001</v>
      </c>
      <c r="I207" s="9">
        <v>2.392E-2</v>
      </c>
      <c r="J207" s="16">
        <v>0.11308</v>
      </c>
      <c r="K207" s="9">
        <v>0.14172000000000001</v>
      </c>
      <c r="L207" s="9">
        <v>5.8720000000000001E-2</v>
      </c>
      <c r="M207" s="9">
        <v>0.10763</v>
      </c>
      <c r="N207" s="9">
        <v>0.19008</v>
      </c>
      <c r="O207" s="9">
        <v>6.1859999999999998E-2</v>
      </c>
      <c r="P207" s="9">
        <v>5.0520000000000002E-2</v>
      </c>
      <c r="Q207" s="9">
        <v>0.11588</v>
      </c>
      <c r="R207" s="9">
        <v>6.6100000000000006E-2</v>
      </c>
      <c r="S207" s="9">
        <v>1.047E-2</v>
      </c>
      <c r="T207" s="9">
        <v>3.0460000000000001E-2</v>
      </c>
      <c r="U207" s="9">
        <v>1.3950000000000001E-2</v>
      </c>
      <c r="V207" s="9">
        <v>0.13075000000000001</v>
      </c>
      <c r="W207" s="9">
        <v>5.1389999999999998E-2</v>
      </c>
      <c r="X207" s="9">
        <v>5.7299999999999999E-3</v>
      </c>
      <c r="Y207" s="9">
        <v>1.393E-2</v>
      </c>
      <c r="Z207" s="9">
        <v>1.1050000000000001E-2</v>
      </c>
      <c r="AA207" s="9">
        <v>7.5310000000000002E-2</v>
      </c>
      <c r="AB207" s="9">
        <v>6.2590000000000007E-2</v>
      </c>
      <c r="AC207" s="9">
        <v>4.5850000000000002E-2</v>
      </c>
      <c r="AD207" s="9">
        <v>4.9480000000000003E-2</v>
      </c>
      <c r="AE207" s="9">
        <v>1.1760699999999999</v>
      </c>
      <c r="AF207" s="20">
        <f t="shared" si="12"/>
        <v>5.8720000000000001E-2</v>
      </c>
      <c r="AG207" s="20">
        <f t="shared" si="13"/>
        <v>0.52945000000000009</v>
      </c>
      <c r="AH207" s="20">
        <f t="shared" si="14"/>
        <v>0.34942000000000006</v>
      </c>
      <c r="AI207" s="20">
        <f t="shared" si="15"/>
        <v>0.11997000000000001</v>
      </c>
    </row>
    <row r="208" spans="1:35" x14ac:dyDescent="0.15">
      <c r="A208" s="9" t="s">
        <v>317</v>
      </c>
      <c r="B208" s="16">
        <v>3.58005</v>
      </c>
      <c r="C208" s="16">
        <v>7.8025599999999997</v>
      </c>
      <c r="D208" s="25">
        <v>2.0243699999999998</v>
      </c>
      <c r="E208" s="16">
        <v>2.1457199999999998</v>
      </c>
      <c r="F208" s="9">
        <v>0</v>
      </c>
      <c r="G208" s="25">
        <v>3.7604299999999999</v>
      </c>
      <c r="H208" s="16">
        <v>7.4754899999999997</v>
      </c>
      <c r="I208" s="9">
        <v>2.1489999999999999E-2</v>
      </c>
      <c r="J208" s="16">
        <v>0.60218000000000005</v>
      </c>
      <c r="K208" s="9">
        <v>0.31202999999999997</v>
      </c>
      <c r="L208" s="9">
        <v>4.6670000000000003E-2</v>
      </c>
      <c r="M208" s="9">
        <v>0.36499999999999999</v>
      </c>
      <c r="N208" s="9">
        <v>0.62241000000000002</v>
      </c>
      <c r="O208" s="9">
        <v>5.135E-2</v>
      </c>
      <c r="P208" s="9">
        <v>0.13356999999999999</v>
      </c>
      <c r="Q208" s="9">
        <v>0.19714000000000001</v>
      </c>
      <c r="R208" s="9">
        <v>0.12042</v>
      </c>
      <c r="S208" s="9">
        <v>3.4660000000000003E-2</v>
      </c>
      <c r="T208" s="9">
        <v>0.11447</v>
      </c>
      <c r="U208" s="9">
        <v>2.7449999999999999E-2</v>
      </c>
      <c r="V208" s="9">
        <v>0.21190000000000001</v>
      </c>
      <c r="W208" s="9">
        <v>0.16886999999999999</v>
      </c>
      <c r="X208" s="9">
        <v>9.3900000000000008E-3</v>
      </c>
      <c r="Y208" s="9">
        <v>3.2849999999999997E-2</v>
      </c>
      <c r="Z208" s="9">
        <v>1.847E-2</v>
      </c>
      <c r="AA208" s="9">
        <v>0.10783</v>
      </c>
      <c r="AB208" s="9">
        <v>6.4350000000000004E-2</v>
      </c>
      <c r="AC208" s="9">
        <v>5.4760000000000003E-2</v>
      </c>
      <c r="AD208" s="9">
        <v>4.8590000000000001E-2</v>
      </c>
      <c r="AE208" s="9">
        <v>2.8540800000000002</v>
      </c>
      <c r="AF208" s="20">
        <f t="shared" si="12"/>
        <v>4.6670000000000003E-2</v>
      </c>
      <c r="AG208" s="20">
        <f t="shared" si="13"/>
        <v>1.4413500000000001</v>
      </c>
      <c r="AH208" s="20">
        <f t="shared" si="14"/>
        <v>0.60952000000000006</v>
      </c>
      <c r="AI208" s="20">
        <f t="shared" si="15"/>
        <v>0.19599</v>
      </c>
    </row>
    <row r="209" spans="1:35" x14ac:dyDescent="0.15">
      <c r="A209" s="9" t="s">
        <v>318</v>
      </c>
      <c r="B209" s="16">
        <v>5.2601500000000003</v>
      </c>
      <c r="C209" s="16">
        <v>4.8769099999999996</v>
      </c>
      <c r="D209" s="25">
        <v>1.59328</v>
      </c>
      <c r="E209" s="16">
        <v>1.4964999999999999</v>
      </c>
      <c r="F209" s="9">
        <v>0</v>
      </c>
      <c r="G209" s="25">
        <v>2.9672800000000001</v>
      </c>
      <c r="H209" s="16">
        <v>4.9042500000000002</v>
      </c>
      <c r="I209" s="9">
        <v>3.1829999999999997E-2</v>
      </c>
      <c r="J209" s="16">
        <v>0.13155</v>
      </c>
      <c r="K209" s="9">
        <v>0.14691000000000001</v>
      </c>
      <c r="L209" s="9">
        <v>6.9830000000000003E-2</v>
      </c>
      <c r="M209" s="9">
        <v>0.12044000000000001</v>
      </c>
      <c r="N209" s="9">
        <v>0.28283999999999998</v>
      </c>
      <c r="O209" s="9">
        <v>0.59274000000000004</v>
      </c>
      <c r="P209" s="9">
        <v>8.0729999999999996E-2</v>
      </c>
      <c r="Q209" s="9">
        <v>0.1128</v>
      </c>
      <c r="R209" s="9">
        <v>8.0920000000000006E-2</v>
      </c>
      <c r="S209" s="9">
        <v>1.4E-2</v>
      </c>
      <c r="T209" s="9">
        <v>3.8679999999999999E-2</v>
      </c>
      <c r="U209" s="9">
        <v>1.3220000000000001E-2</v>
      </c>
      <c r="V209" s="9">
        <v>7.6880000000000004E-2</v>
      </c>
      <c r="W209" s="9">
        <v>0.11744</v>
      </c>
      <c r="X209" s="9">
        <v>4.0400000000000002E-3</v>
      </c>
      <c r="Y209" s="9">
        <v>2.0799999999999999E-2</v>
      </c>
      <c r="Z209" s="9">
        <v>1.0630000000000001E-2</v>
      </c>
      <c r="AA209" s="9">
        <v>6.012E-2</v>
      </c>
      <c r="AB209" s="9">
        <v>3.6830000000000002E-2</v>
      </c>
      <c r="AC209" s="9">
        <v>3.9230000000000001E-2</v>
      </c>
      <c r="AD209" s="9">
        <v>4.4139999999999999E-2</v>
      </c>
      <c r="AE209" s="9">
        <v>3.0165899999999999</v>
      </c>
      <c r="AF209" s="20">
        <f t="shared" si="12"/>
        <v>6.9830000000000003E-2</v>
      </c>
      <c r="AG209" s="20">
        <f t="shared" si="13"/>
        <v>0.66293999999999997</v>
      </c>
      <c r="AH209" s="20">
        <f t="shared" si="14"/>
        <v>0.83510000000000018</v>
      </c>
      <c r="AI209" s="20">
        <f t="shared" si="15"/>
        <v>0.10880999999999999</v>
      </c>
    </row>
    <row r="210" spans="1:35" x14ac:dyDescent="0.15">
      <c r="A210" s="9" t="s">
        <v>319</v>
      </c>
      <c r="B210" s="16">
        <v>3.5462500000000001</v>
      </c>
      <c r="C210" s="16">
        <v>1.14889</v>
      </c>
      <c r="D210" s="25">
        <v>2.5970200000000001</v>
      </c>
      <c r="E210" s="16">
        <v>0.13302</v>
      </c>
      <c r="F210" s="9">
        <v>1.1650000000000001E-2</v>
      </c>
      <c r="G210" s="25">
        <v>13.987830000000001</v>
      </c>
      <c r="H210" s="16">
        <v>6.565E-2</v>
      </c>
      <c r="I210" s="9">
        <v>3.8640000000000001E-2</v>
      </c>
      <c r="J210" s="16">
        <v>0.17749000000000001</v>
      </c>
      <c r="K210" s="9">
        <v>0.19223999999999999</v>
      </c>
      <c r="L210" s="9">
        <v>7.7969999999999998E-2</v>
      </c>
      <c r="M210" s="9">
        <v>0.15509000000000001</v>
      </c>
      <c r="N210" s="9">
        <v>0.31864999999999999</v>
      </c>
      <c r="O210" s="9">
        <v>6.1120000000000001E-2</v>
      </c>
      <c r="P210" s="9">
        <v>9.8390000000000005E-2</v>
      </c>
      <c r="Q210" s="9">
        <v>0.10324999999999999</v>
      </c>
      <c r="R210" s="9">
        <v>0.11724</v>
      </c>
      <c r="S210" s="9">
        <v>1.6709999999999999E-2</v>
      </c>
      <c r="T210" s="9">
        <v>5.3199999999999997E-2</v>
      </c>
      <c r="U210" s="9">
        <v>1.7760000000000001E-2</v>
      </c>
      <c r="V210" s="9">
        <v>0.15931999999999999</v>
      </c>
      <c r="W210" s="9">
        <v>0.23619999999999999</v>
      </c>
      <c r="X210" s="9">
        <v>8.1899999999999994E-3</v>
      </c>
      <c r="Y210" s="9">
        <v>3.458E-2</v>
      </c>
      <c r="Z210" s="9">
        <v>2.043E-2</v>
      </c>
      <c r="AA210" s="9">
        <v>9.2069999999999999E-2</v>
      </c>
      <c r="AB210" s="9">
        <v>4.3249999999999997E-2</v>
      </c>
      <c r="AC210" s="9">
        <v>4.7739999999999998E-2</v>
      </c>
      <c r="AD210" s="9">
        <v>3.7330000000000002E-2</v>
      </c>
      <c r="AE210" s="9">
        <v>3.0695399999999999</v>
      </c>
      <c r="AF210" s="20">
        <f t="shared" si="12"/>
        <v>8.9620000000000005E-2</v>
      </c>
      <c r="AG210" s="20">
        <f t="shared" si="13"/>
        <v>0.82186000000000003</v>
      </c>
      <c r="AH210" s="20">
        <f t="shared" si="14"/>
        <v>0.39359999999999995</v>
      </c>
      <c r="AI210" s="20">
        <f t="shared" si="15"/>
        <v>0.17303000000000002</v>
      </c>
    </row>
    <row r="211" spans="1:35" x14ac:dyDescent="0.15">
      <c r="A211" s="9" t="s">
        <v>320</v>
      </c>
      <c r="B211" s="16">
        <v>3.8817699999999999</v>
      </c>
      <c r="C211" s="16">
        <v>2.8867099999999999</v>
      </c>
      <c r="D211" s="25">
        <v>1.70333</v>
      </c>
      <c r="E211" s="16">
        <v>1.7805200000000001</v>
      </c>
      <c r="F211" s="9">
        <v>0</v>
      </c>
      <c r="G211" s="25">
        <v>2.5266500000000001</v>
      </c>
      <c r="H211" s="16">
        <v>7.9508200000000002</v>
      </c>
      <c r="I211" s="9">
        <v>3.3340000000000002E-2</v>
      </c>
      <c r="J211" s="16">
        <v>0.15842000000000001</v>
      </c>
      <c r="K211" s="9">
        <v>0.15048</v>
      </c>
      <c r="L211" s="9">
        <v>7.3209999999999997E-2</v>
      </c>
      <c r="M211" s="9">
        <v>0.13819000000000001</v>
      </c>
      <c r="N211" s="9">
        <v>0.31979000000000002</v>
      </c>
      <c r="O211" s="9">
        <v>6.0519999999999997E-2</v>
      </c>
      <c r="P211" s="9">
        <v>8.2369999999999999E-2</v>
      </c>
      <c r="Q211" s="9">
        <v>0.18126</v>
      </c>
      <c r="R211" s="9">
        <v>0.10818</v>
      </c>
      <c r="S211" s="9">
        <v>1.521E-2</v>
      </c>
      <c r="T211" s="9">
        <v>4.4749999999999998E-2</v>
      </c>
      <c r="U211" s="9">
        <v>1.498E-2</v>
      </c>
      <c r="V211" s="9">
        <v>9.0370000000000006E-2</v>
      </c>
      <c r="W211" s="9">
        <v>0.16689000000000001</v>
      </c>
      <c r="X211" s="9">
        <v>6.1500000000000001E-3</v>
      </c>
      <c r="Y211" s="9">
        <v>2.6859999999999998E-2</v>
      </c>
      <c r="Z211" s="9">
        <v>1.9019999999999999E-2</v>
      </c>
      <c r="AA211" s="9">
        <v>7.4209999999999998E-2</v>
      </c>
      <c r="AB211" s="9">
        <v>3.7740000000000003E-2</v>
      </c>
      <c r="AC211" s="9">
        <v>3.8370000000000001E-2</v>
      </c>
      <c r="AD211" s="9">
        <v>3.3099999999999997E-2</v>
      </c>
      <c r="AE211" s="9">
        <v>2.7389199999999998</v>
      </c>
      <c r="AF211" s="20">
        <f t="shared" si="12"/>
        <v>7.3209999999999997E-2</v>
      </c>
      <c r="AG211" s="20">
        <f t="shared" si="13"/>
        <v>0.74998000000000009</v>
      </c>
      <c r="AH211" s="20">
        <f t="shared" si="14"/>
        <v>0.39211000000000001</v>
      </c>
      <c r="AI211" s="20">
        <f t="shared" si="15"/>
        <v>0.14122000000000001</v>
      </c>
    </row>
    <row r="212" spans="1:35" x14ac:dyDescent="0.15">
      <c r="A212" s="9" t="s">
        <v>321</v>
      </c>
      <c r="B212" s="16">
        <v>3.9130799999999999</v>
      </c>
      <c r="C212" s="16">
        <v>2.9596499999999999</v>
      </c>
      <c r="D212" s="25">
        <v>1.7843800000000001</v>
      </c>
      <c r="E212" s="16">
        <v>1.7593300000000001</v>
      </c>
      <c r="F212" s="9">
        <v>0</v>
      </c>
      <c r="G212" s="25">
        <v>2.6008</v>
      </c>
      <c r="H212" s="16">
        <v>7.6989599999999996</v>
      </c>
      <c r="I212" s="9">
        <v>2.7560000000000001E-2</v>
      </c>
      <c r="J212" s="16">
        <v>0.14044000000000001</v>
      </c>
      <c r="K212" s="9">
        <v>0.17335</v>
      </c>
      <c r="L212" s="9">
        <v>4.6379999999999998E-2</v>
      </c>
      <c r="M212" s="9">
        <v>0.12429999999999999</v>
      </c>
      <c r="N212" s="9">
        <v>0.28066999999999998</v>
      </c>
      <c r="O212" s="9">
        <v>5.5750000000000001E-2</v>
      </c>
      <c r="P212" s="9">
        <v>7.5039999999999996E-2</v>
      </c>
      <c r="Q212" s="9">
        <v>0.12010999999999999</v>
      </c>
      <c r="R212" s="9">
        <v>9.4659999999999994E-2</v>
      </c>
      <c r="S212" s="9">
        <v>7.6400000000000001E-3</v>
      </c>
      <c r="T212" s="9">
        <v>4.3830000000000001E-2</v>
      </c>
      <c r="U212" s="9">
        <v>1.423E-2</v>
      </c>
      <c r="V212" s="9">
        <v>0.10653</v>
      </c>
      <c r="W212" s="9">
        <v>0.16349</v>
      </c>
      <c r="X212" s="9">
        <v>5.2300000000000003E-3</v>
      </c>
      <c r="Y212" s="9">
        <v>2.9819999999999999E-2</v>
      </c>
      <c r="Z212" s="9">
        <v>1.1950000000000001E-2</v>
      </c>
      <c r="AA212" s="9">
        <v>7.1919999999999998E-2</v>
      </c>
      <c r="AB212" s="9">
        <v>3.4720000000000001E-2</v>
      </c>
      <c r="AC212" s="9">
        <v>3.7569999999999999E-2</v>
      </c>
      <c r="AD212" s="9">
        <v>3.354E-2</v>
      </c>
      <c r="AE212" s="9">
        <v>2.6015100000000002</v>
      </c>
      <c r="AF212" s="20">
        <f t="shared" si="12"/>
        <v>4.6379999999999998E-2</v>
      </c>
      <c r="AG212" s="20">
        <f t="shared" si="13"/>
        <v>0.70053999999999994</v>
      </c>
      <c r="AH212" s="20">
        <f t="shared" si="14"/>
        <v>0.33385999999999999</v>
      </c>
      <c r="AI212" s="20">
        <f t="shared" si="15"/>
        <v>0.13314999999999999</v>
      </c>
    </row>
    <row r="213" spans="1:35" x14ac:dyDescent="0.15">
      <c r="A213" s="9" t="s">
        <v>322</v>
      </c>
      <c r="B213" s="16">
        <v>3.53315</v>
      </c>
      <c r="C213" s="16">
        <v>2.2772600000000001</v>
      </c>
      <c r="D213" s="25">
        <v>1.59527</v>
      </c>
      <c r="E213" s="16">
        <v>1.50143</v>
      </c>
      <c r="F213" s="9">
        <v>0</v>
      </c>
      <c r="G213" s="25">
        <v>2.7197200000000001</v>
      </c>
      <c r="H213" s="16">
        <v>7.7071199999999997</v>
      </c>
      <c r="I213" s="9">
        <v>3.0439999999999998E-2</v>
      </c>
      <c r="J213" s="16">
        <v>0.10238999999999999</v>
      </c>
      <c r="K213" s="9">
        <v>0.1166</v>
      </c>
      <c r="L213" s="9">
        <v>5.6930000000000001E-2</v>
      </c>
      <c r="M213" s="9">
        <v>0.10723000000000001</v>
      </c>
      <c r="N213" s="9">
        <v>0.23449999999999999</v>
      </c>
      <c r="O213" s="9">
        <v>4.9860000000000002E-2</v>
      </c>
      <c r="P213" s="9">
        <v>5.9159999999999997E-2</v>
      </c>
      <c r="Q213" s="9">
        <v>7.3730000000000004E-2</v>
      </c>
      <c r="R213" s="9">
        <v>8.1589999999999996E-2</v>
      </c>
      <c r="S213" s="9">
        <v>1.183E-2</v>
      </c>
      <c r="T213" s="9">
        <v>3.95E-2</v>
      </c>
      <c r="U213" s="9">
        <v>1.264E-2</v>
      </c>
      <c r="V213" s="9">
        <v>0.16986000000000001</v>
      </c>
      <c r="W213" s="9">
        <v>0.16166</v>
      </c>
      <c r="X213" s="9">
        <v>4.5700000000000003E-3</v>
      </c>
      <c r="Y213" s="9">
        <v>2.5989999999999999E-2</v>
      </c>
      <c r="Z213" s="9">
        <v>1.392E-2</v>
      </c>
      <c r="AA213" s="9">
        <v>6.404E-2</v>
      </c>
      <c r="AB213" s="9">
        <v>3.082E-2</v>
      </c>
      <c r="AC213" s="9">
        <v>3.449E-2</v>
      </c>
      <c r="AD213" s="9">
        <v>2.8799999999999999E-2</v>
      </c>
      <c r="AE213" s="9">
        <v>2.3027199999999999</v>
      </c>
      <c r="AF213" s="20">
        <f t="shared" si="12"/>
        <v>5.6930000000000001E-2</v>
      </c>
      <c r="AG213" s="20">
        <f t="shared" si="13"/>
        <v>0.57035999999999998</v>
      </c>
      <c r="AH213" s="20">
        <f t="shared" si="14"/>
        <v>0.34478000000000003</v>
      </c>
      <c r="AI213" s="20">
        <f t="shared" si="15"/>
        <v>0.12116</v>
      </c>
    </row>
    <row r="214" spans="1:35" x14ac:dyDescent="0.15">
      <c r="A214" s="9" t="s">
        <v>323</v>
      </c>
      <c r="B214" s="16">
        <v>4.6170400000000003</v>
      </c>
      <c r="C214" s="16">
        <v>9.4755599999999998</v>
      </c>
      <c r="D214" s="25">
        <v>3.9439799999999998</v>
      </c>
      <c r="E214" s="16">
        <v>3.6449400000000001</v>
      </c>
      <c r="F214" s="9">
        <v>9.9440000000000001E-2</v>
      </c>
      <c r="G214" s="25">
        <v>4.1687799999999999</v>
      </c>
      <c r="H214" s="16">
        <v>11.387029999999999</v>
      </c>
      <c r="I214" s="9">
        <v>0.11081000000000001</v>
      </c>
      <c r="J214" s="16">
        <v>1.22655</v>
      </c>
      <c r="K214" s="9">
        <v>0.80179999999999996</v>
      </c>
      <c r="L214" s="9">
        <v>0.25457999999999997</v>
      </c>
      <c r="M214" s="9">
        <v>0.90717999999999999</v>
      </c>
      <c r="N214" s="9">
        <v>1.43354</v>
      </c>
      <c r="O214" s="9">
        <v>7.8850000000000003E-2</v>
      </c>
      <c r="P214" s="9">
        <v>0.37917000000000001</v>
      </c>
      <c r="Q214" s="9">
        <v>0.40483999999999998</v>
      </c>
      <c r="R214" s="9">
        <v>0.29281000000000001</v>
      </c>
      <c r="S214" s="9">
        <v>7.2440000000000004E-2</v>
      </c>
      <c r="T214" s="9">
        <v>0.22220999999999999</v>
      </c>
      <c r="U214" s="9">
        <v>5.987E-2</v>
      </c>
      <c r="V214" s="9">
        <v>0.34469</v>
      </c>
      <c r="W214" s="9">
        <v>0.36259999999999998</v>
      </c>
      <c r="X214" s="9">
        <v>2.0199999999999999E-2</v>
      </c>
      <c r="Y214" s="9">
        <v>6.9519999999999998E-2</v>
      </c>
      <c r="Z214" s="9">
        <v>3.6979999999999999E-2</v>
      </c>
      <c r="AA214" s="9">
        <v>0.17655999999999999</v>
      </c>
      <c r="AB214" s="9">
        <v>8.3599999999999994E-2</v>
      </c>
      <c r="AC214" s="9">
        <v>7.7890000000000001E-2</v>
      </c>
      <c r="AD214" s="9">
        <v>7.4700000000000003E-2</v>
      </c>
      <c r="AE214" s="9">
        <v>4.6698199999999996</v>
      </c>
      <c r="AF214" s="20">
        <f t="shared" si="12"/>
        <v>0.35402</v>
      </c>
      <c r="AG214" s="20">
        <f t="shared" si="13"/>
        <v>3.5461400000000003</v>
      </c>
      <c r="AH214" s="20">
        <f t="shared" si="14"/>
        <v>1.12303</v>
      </c>
      <c r="AI214" s="20">
        <f t="shared" si="15"/>
        <v>0.36313000000000001</v>
      </c>
    </row>
    <row r="215" spans="1:35" x14ac:dyDescent="0.15">
      <c r="A215" s="9" t="s">
        <v>324</v>
      </c>
      <c r="B215" s="16">
        <v>3.7903199999999999</v>
      </c>
      <c r="C215" s="16">
        <v>4.6879600000000003</v>
      </c>
      <c r="D215" s="25">
        <v>2.74003</v>
      </c>
      <c r="E215" s="16">
        <v>2.7311299999999998</v>
      </c>
      <c r="F215" s="9">
        <v>6.0260000000000001E-2</v>
      </c>
      <c r="G215" s="25">
        <v>3.5957400000000002</v>
      </c>
      <c r="H215" s="16">
        <v>8.8833500000000001</v>
      </c>
      <c r="I215" s="9">
        <v>0.11078</v>
      </c>
      <c r="J215" s="16">
        <v>1.15632</v>
      </c>
      <c r="K215" s="9">
        <v>0.84448999999999996</v>
      </c>
      <c r="L215" s="9">
        <v>0.20535</v>
      </c>
      <c r="M215" s="9">
        <v>0.82930000000000004</v>
      </c>
      <c r="N215" s="9">
        <v>1.01953</v>
      </c>
      <c r="O215" s="9">
        <v>6.7119999999999999E-2</v>
      </c>
      <c r="P215" s="9">
        <v>0.27750999999999998</v>
      </c>
      <c r="Q215" s="9">
        <v>0.23411000000000001</v>
      </c>
      <c r="R215" s="9">
        <v>0.16434000000000001</v>
      </c>
      <c r="S215" s="9">
        <v>5.0970000000000001E-2</v>
      </c>
      <c r="T215" s="9">
        <v>0.15162</v>
      </c>
      <c r="U215" s="9">
        <v>5.373E-2</v>
      </c>
      <c r="V215" s="9">
        <v>0.18920000000000001</v>
      </c>
      <c r="W215" s="9">
        <v>0.24595</v>
      </c>
      <c r="X215" s="9">
        <v>1.5559999999999999E-2</v>
      </c>
      <c r="Y215" s="9">
        <v>5.3069999999999999E-2</v>
      </c>
      <c r="Z215" s="9">
        <v>3.6380000000000003E-2</v>
      </c>
      <c r="AA215" s="9">
        <v>0.12923000000000001</v>
      </c>
      <c r="AB215" s="9">
        <v>4.5280000000000001E-2</v>
      </c>
      <c r="AC215" s="9">
        <v>5.6919999999999998E-2</v>
      </c>
      <c r="AD215" s="9">
        <v>5.6610000000000001E-2</v>
      </c>
      <c r="AE215" s="9">
        <v>3.0905800000000001</v>
      </c>
      <c r="AF215" s="20">
        <f t="shared" si="12"/>
        <v>0.26561000000000001</v>
      </c>
      <c r="AG215" s="20">
        <f t="shared" si="13"/>
        <v>2.9684400000000002</v>
      </c>
      <c r="AH215" s="20">
        <f t="shared" si="14"/>
        <v>0.69302000000000008</v>
      </c>
      <c r="AI215" s="20">
        <f t="shared" si="15"/>
        <v>0.28797</v>
      </c>
    </row>
    <row r="216" spans="1:35" x14ac:dyDescent="0.15">
      <c r="A216" s="9" t="s">
        <v>325</v>
      </c>
      <c r="B216" s="16">
        <v>2.8982800000000002</v>
      </c>
      <c r="C216" s="16">
        <v>1.85249</v>
      </c>
      <c r="D216" s="25">
        <v>1.16652</v>
      </c>
      <c r="E216" s="16">
        <v>1.42391</v>
      </c>
      <c r="F216" s="9">
        <v>0</v>
      </c>
      <c r="G216" s="25">
        <v>2.6725099999999999</v>
      </c>
      <c r="H216" s="16">
        <v>4.55694</v>
      </c>
      <c r="I216" s="9">
        <v>1.847E-2</v>
      </c>
      <c r="J216" s="16">
        <v>9.7339999999999996E-2</v>
      </c>
      <c r="K216" s="9">
        <v>0.12066</v>
      </c>
      <c r="L216" s="9">
        <v>3.7740000000000003E-2</v>
      </c>
      <c r="M216" s="9">
        <v>0.11076999999999999</v>
      </c>
      <c r="N216" s="9">
        <v>0.37692999999999999</v>
      </c>
      <c r="O216" s="9">
        <v>8.2089999999999996E-2</v>
      </c>
      <c r="P216" s="9">
        <v>6.6409999999999997E-2</v>
      </c>
      <c r="Q216" s="9">
        <v>0.10105</v>
      </c>
      <c r="R216" s="9">
        <v>6.5360000000000001E-2</v>
      </c>
      <c r="S216" s="9">
        <v>1.082E-2</v>
      </c>
      <c r="T216" s="9">
        <v>3.9539999999999999E-2</v>
      </c>
      <c r="U216" s="9">
        <v>1.3180000000000001E-2</v>
      </c>
      <c r="V216" s="9">
        <v>6.7199999999999996E-2</v>
      </c>
      <c r="W216" s="9">
        <v>0.13289000000000001</v>
      </c>
      <c r="X216" s="9">
        <v>7.0099999999999997E-3</v>
      </c>
      <c r="Y216" s="9">
        <v>2.4709999999999999E-2</v>
      </c>
      <c r="Z216" s="9">
        <v>1.883E-2</v>
      </c>
      <c r="AA216" s="9">
        <v>0.10759000000000001</v>
      </c>
      <c r="AB216" s="9">
        <v>3.5340000000000003E-2</v>
      </c>
      <c r="AC216" s="9">
        <v>4.972E-2</v>
      </c>
      <c r="AD216" s="9">
        <v>4.7489999999999997E-2</v>
      </c>
      <c r="AE216" s="9">
        <v>2.68831</v>
      </c>
      <c r="AF216" s="20">
        <f t="shared" si="12"/>
        <v>3.7740000000000003E-2</v>
      </c>
      <c r="AG216" s="20">
        <f t="shared" si="13"/>
        <v>0.69218999999999997</v>
      </c>
      <c r="AH216" s="20">
        <f t="shared" si="14"/>
        <v>0.30069999999999997</v>
      </c>
      <c r="AI216" s="20">
        <f t="shared" si="15"/>
        <v>0.17132</v>
      </c>
    </row>
    <row r="217" spans="1:35" x14ac:dyDescent="0.15">
      <c r="A217" s="9" t="s">
        <v>326</v>
      </c>
      <c r="B217" s="16">
        <v>3.48359</v>
      </c>
      <c r="C217" s="16">
        <v>2.4274300000000002</v>
      </c>
      <c r="D217" s="25">
        <v>1.87157</v>
      </c>
      <c r="E217" s="16">
        <v>2.3989199999999999</v>
      </c>
      <c r="F217" s="9">
        <v>0</v>
      </c>
      <c r="G217" s="25">
        <v>3.4693399999999999</v>
      </c>
      <c r="H217" s="16">
        <v>7.1228499999999997</v>
      </c>
      <c r="I217" s="9">
        <v>4.7489999999999997E-2</v>
      </c>
      <c r="J217" s="16">
        <v>0.23623</v>
      </c>
      <c r="K217" s="9">
        <v>0.21204999999999999</v>
      </c>
      <c r="L217" s="9">
        <v>7.3169999999999999E-2</v>
      </c>
      <c r="M217" s="9">
        <v>0.22406000000000001</v>
      </c>
      <c r="N217" s="9">
        <v>0.35499999999999998</v>
      </c>
      <c r="O217" s="9">
        <v>5.3339999999999999E-2</v>
      </c>
      <c r="P217" s="9">
        <v>7.356E-2</v>
      </c>
      <c r="Q217" s="9">
        <v>0.11995</v>
      </c>
      <c r="R217" s="9">
        <v>8.9289999999999994E-2</v>
      </c>
      <c r="S217" s="9">
        <v>1.7760000000000001E-2</v>
      </c>
      <c r="T217" s="9">
        <v>5.5359999999999999E-2</v>
      </c>
      <c r="U217" s="9">
        <v>1.7860000000000001E-2</v>
      </c>
      <c r="V217" s="9">
        <v>9.6310000000000007E-2</v>
      </c>
      <c r="W217" s="9">
        <v>0.17416000000000001</v>
      </c>
      <c r="X217" s="9">
        <v>7.9000000000000008E-3</v>
      </c>
      <c r="Y217" s="9">
        <v>2.3949999999999999E-2</v>
      </c>
      <c r="Z217" s="9">
        <v>1.7999999999999999E-2</v>
      </c>
      <c r="AA217" s="9">
        <v>0.1236</v>
      </c>
      <c r="AB217" s="9">
        <v>4.5839999999999999E-2</v>
      </c>
      <c r="AC217" s="9">
        <v>5.892E-2</v>
      </c>
      <c r="AD217" s="9">
        <v>4.9590000000000002E-2</v>
      </c>
      <c r="AE217" s="9">
        <v>2.8631000000000002</v>
      </c>
      <c r="AF217" s="20">
        <f t="shared" si="12"/>
        <v>7.3169999999999999E-2</v>
      </c>
      <c r="AG217" s="20">
        <f t="shared" si="13"/>
        <v>0.92788999999999999</v>
      </c>
      <c r="AH217" s="20">
        <f t="shared" si="14"/>
        <v>0.34272000000000002</v>
      </c>
      <c r="AI217" s="20">
        <f t="shared" si="15"/>
        <v>0.19131000000000001</v>
      </c>
    </row>
    <row r="218" spans="1:35" x14ac:dyDescent="0.15">
      <c r="A218" s="9" t="s">
        <v>327</v>
      </c>
      <c r="B218" s="16">
        <v>3.5181</v>
      </c>
      <c r="C218" s="16">
        <v>2.5275400000000001</v>
      </c>
      <c r="D218" s="25">
        <v>2.1096499999999998</v>
      </c>
      <c r="E218" s="16">
        <v>2.8444500000000001</v>
      </c>
      <c r="F218" s="9">
        <v>0</v>
      </c>
      <c r="G218" s="25">
        <v>4.5348199999999999</v>
      </c>
      <c r="H218" s="16">
        <v>12.23584</v>
      </c>
      <c r="I218" s="9">
        <v>3.209E-2</v>
      </c>
      <c r="J218" s="16">
        <v>0.17573</v>
      </c>
      <c r="K218" s="9">
        <v>0.1381</v>
      </c>
      <c r="L218" s="9">
        <v>7.3569999999999997E-2</v>
      </c>
      <c r="M218" s="9">
        <v>0.15271000000000001</v>
      </c>
      <c r="N218" s="9">
        <v>0.32833000000000001</v>
      </c>
      <c r="O218" s="9">
        <v>5.04E-2</v>
      </c>
      <c r="P218" s="9">
        <v>9.5119999999999996E-2</v>
      </c>
      <c r="Q218" s="9">
        <v>0.12761</v>
      </c>
      <c r="R218" s="9">
        <v>0.11586</v>
      </c>
      <c r="S218" s="9">
        <v>1.6279999999999999E-2</v>
      </c>
      <c r="T218" s="9">
        <v>5.5399999999999998E-2</v>
      </c>
      <c r="U218" s="9">
        <v>1.8020000000000001E-2</v>
      </c>
      <c r="V218" s="9">
        <v>0.21123</v>
      </c>
      <c r="W218" s="9">
        <v>0.24192</v>
      </c>
      <c r="X218" s="9">
        <v>7.4700000000000001E-3</v>
      </c>
      <c r="Y218" s="9">
        <v>4.0329999999999998E-2</v>
      </c>
      <c r="Z218" s="9">
        <v>3.0849999999999999E-2</v>
      </c>
      <c r="AA218" s="9">
        <v>0.14801</v>
      </c>
      <c r="AB218" s="9">
        <v>5.5019999999999999E-2</v>
      </c>
      <c r="AC218" s="9">
        <v>6.6790000000000002E-2</v>
      </c>
      <c r="AD218" s="9">
        <v>4.7530000000000003E-2</v>
      </c>
      <c r="AE218" s="9">
        <v>2.2075999999999998</v>
      </c>
      <c r="AF218" s="20">
        <f t="shared" si="12"/>
        <v>7.3569999999999997E-2</v>
      </c>
      <c r="AG218" s="20">
        <f t="shared" si="13"/>
        <v>0.76708999999999994</v>
      </c>
      <c r="AH218" s="20">
        <f t="shared" si="14"/>
        <v>0.46092</v>
      </c>
      <c r="AI218" s="20">
        <f t="shared" si="15"/>
        <v>0.24468000000000001</v>
      </c>
    </row>
    <row r="219" spans="1:35" x14ac:dyDescent="0.15">
      <c r="A219" s="9" t="s">
        <v>328</v>
      </c>
      <c r="B219" s="16">
        <v>3.0832700000000002</v>
      </c>
      <c r="C219" s="16">
        <v>1.7443299999999999</v>
      </c>
      <c r="D219" s="25">
        <v>1.91164</v>
      </c>
      <c r="E219" s="16">
        <v>2.3728899999999999</v>
      </c>
      <c r="F219" s="9">
        <v>5.5300000000000002E-3</v>
      </c>
      <c r="G219" s="25">
        <v>7.7746399999999998</v>
      </c>
      <c r="H219" s="16">
        <v>16.131900000000002</v>
      </c>
      <c r="I219" s="9">
        <v>1.519E-2</v>
      </c>
      <c r="J219" s="16">
        <v>0.25380000000000003</v>
      </c>
      <c r="K219" s="9">
        <v>0.16091</v>
      </c>
      <c r="L219" s="9">
        <v>7.6700000000000004E-2</v>
      </c>
      <c r="M219" s="9">
        <v>0.14482</v>
      </c>
      <c r="N219" s="9">
        <v>0.31455</v>
      </c>
      <c r="O219" s="9">
        <v>5.1630000000000002E-2</v>
      </c>
      <c r="P219" s="9">
        <v>8.7540000000000007E-2</v>
      </c>
      <c r="Q219" s="9">
        <v>0.15268999999999999</v>
      </c>
      <c r="R219" s="9">
        <v>0.13408999999999999</v>
      </c>
      <c r="S219" s="9">
        <v>2.18E-2</v>
      </c>
      <c r="T219" s="9">
        <v>7.2239999999999999E-2</v>
      </c>
      <c r="U219" s="9">
        <v>2.2970000000000001E-2</v>
      </c>
      <c r="V219" s="9">
        <v>0.29788999999999999</v>
      </c>
      <c r="W219" s="9">
        <v>0.44684000000000001</v>
      </c>
      <c r="X219" s="9">
        <v>1.1089999999999999E-2</v>
      </c>
      <c r="Y219" s="9">
        <v>6.7659999999999998E-2</v>
      </c>
      <c r="Z219" s="9">
        <v>3.6799999999999999E-2</v>
      </c>
      <c r="AA219" s="9">
        <v>0.19078000000000001</v>
      </c>
      <c r="AB219" s="9">
        <v>7.2400000000000006E-2</v>
      </c>
      <c r="AC219" s="9">
        <v>0.10072</v>
      </c>
      <c r="AD219" s="9">
        <v>5.3519999999999998E-2</v>
      </c>
      <c r="AE219" s="9">
        <v>4.1546000000000003</v>
      </c>
      <c r="AF219" s="20">
        <f t="shared" si="12"/>
        <v>8.2229999999999998E-2</v>
      </c>
      <c r="AG219" s="20">
        <f t="shared" si="13"/>
        <v>0.76956000000000002</v>
      </c>
      <c r="AH219" s="20">
        <f t="shared" si="14"/>
        <v>0.59624999999999995</v>
      </c>
      <c r="AI219" s="20">
        <f t="shared" si="15"/>
        <v>0.32930000000000004</v>
      </c>
    </row>
    <row r="220" spans="1:35" x14ac:dyDescent="0.15">
      <c r="A220" s="9" t="s">
        <v>329</v>
      </c>
      <c r="B220" s="16">
        <v>3.2213400000000001</v>
      </c>
      <c r="C220" s="16">
        <v>2.60642</v>
      </c>
      <c r="D220" s="25">
        <v>1.5645800000000001</v>
      </c>
      <c r="E220" s="16">
        <v>1.69943</v>
      </c>
      <c r="F220" s="9">
        <v>2.0300000000000001E-3</v>
      </c>
      <c r="G220" s="25">
        <v>3.4624999999999999</v>
      </c>
      <c r="H220" s="16">
        <v>8.3933700000000009</v>
      </c>
      <c r="I220" s="9">
        <v>2.461E-2</v>
      </c>
      <c r="J220" s="16">
        <v>0.22697000000000001</v>
      </c>
      <c r="K220" s="9">
        <v>0.22813</v>
      </c>
      <c r="L220" s="9">
        <v>9.4920000000000004E-2</v>
      </c>
      <c r="M220" s="9">
        <v>0.31074000000000002</v>
      </c>
      <c r="N220" s="9">
        <v>0.36679</v>
      </c>
      <c r="O220" s="9">
        <v>8.0670000000000006E-2</v>
      </c>
      <c r="P220" s="9">
        <v>0.10469000000000001</v>
      </c>
      <c r="Q220" s="9">
        <v>0.15204000000000001</v>
      </c>
      <c r="R220" s="9">
        <v>0.10675999999999999</v>
      </c>
      <c r="S220" s="9">
        <v>2.1389999999999999E-2</v>
      </c>
      <c r="T220" s="9">
        <v>6.787E-2</v>
      </c>
      <c r="U220" s="9">
        <v>2.7220000000000001E-2</v>
      </c>
      <c r="V220" s="9">
        <v>0.22702</v>
      </c>
      <c r="W220" s="9">
        <v>0.22216</v>
      </c>
      <c r="X220" s="9">
        <v>1.1520000000000001E-2</v>
      </c>
      <c r="Y220" s="9">
        <v>3.9440000000000003E-2</v>
      </c>
      <c r="Z220" s="9">
        <v>2.2120000000000001E-2</v>
      </c>
      <c r="AA220" s="9">
        <v>0.13578000000000001</v>
      </c>
      <c r="AB220" s="9">
        <v>0.10748000000000001</v>
      </c>
      <c r="AC220" s="9">
        <v>7.9909999999999995E-2</v>
      </c>
      <c r="AD220" s="9">
        <v>6.5360000000000001E-2</v>
      </c>
      <c r="AE220" s="9">
        <v>3.75162</v>
      </c>
      <c r="AF220" s="20">
        <f t="shared" si="12"/>
        <v>9.6950000000000008E-2</v>
      </c>
      <c r="AG220" s="20">
        <f t="shared" si="13"/>
        <v>1.0370299999999999</v>
      </c>
      <c r="AH220" s="20">
        <f t="shared" si="14"/>
        <v>0.54899000000000009</v>
      </c>
      <c r="AI220" s="20">
        <f t="shared" si="15"/>
        <v>0.23608000000000001</v>
      </c>
    </row>
    <row r="221" spans="1:35" x14ac:dyDescent="0.15">
      <c r="A221" s="9" t="s">
        <v>330</v>
      </c>
      <c r="B221" s="16">
        <v>3.5480499999999999</v>
      </c>
      <c r="C221" s="16">
        <v>2.7196699999999998</v>
      </c>
      <c r="D221" s="25">
        <v>1.92157</v>
      </c>
      <c r="E221" s="16">
        <v>2.1445500000000002</v>
      </c>
      <c r="F221" s="9">
        <v>0</v>
      </c>
      <c r="G221" s="25">
        <v>5.9613300000000002</v>
      </c>
      <c r="H221" s="16">
        <v>13.570550000000001</v>
      </c>
      <c r="I221" s="9">
        <v>4.6379999999999998E-2</v>
      </c>
      <c r="J221" s="16">
        <v>0.23896999999999999</v>
      </c>
      <c r="K221" s="9">
        <v>0.20401</v>
      </c>
      <c r="L221" s="9">
        <v>0.10793</v>
      </c>
      <c r="M221" s="9">
        <v>0.28151999999999999</v>
      </c>
      <c r="N221" s="9">
        <v>0.38552999999999998</v>
      </c>
      <c r="O221" s="9">
        <v>8.2430000000000003E-2</v>
      </c>
      <c r="P221" s="9">
        <v>9.919E-2</v>
      </c>
      <c r="Q221" s="9">
        <v>0.15332999999999999</v>
      </c>
      <c r="R221" s="9">
        <v>0.13885</v>
      </c>
      <c r="S221" s="9">
        <v>2.5080000000000002E-2</v>
      </c>
      <c r="T221" s="9">
        <v>8.3860000000000004E-2</v>
      </c>
      <c r="U221" s="9">
        <v>2.7519999999999999E-2</v>
      </c>
      <c r="V221" s="9">
        <v>0.31724000000000002</v>
      </c>
      <c r="W221" s="9">
        <v>0.41405999999999998</v>
      </c>
      <c r="X221" s="9">
        <v>1.401E-2</v>
      </c>
      <c r="Y221" s="9">
        <v>6.4430000000000001E-2</v>
      </c>
      <c r="Z221" s="9">
        <v>3.6080000000000001E-2</v>
      </c>
      <c r="AA221" s="9">
        <v>0.17795</v>
      </c>
      <c r="AB221" s="9">
        <v>0.10013</v>
      </c>
      <c r="AC221" s="9">
        <v>8.8590000000000002E-2</v>
      </c>
      <c r="AD221" s="9">
        <v>7.6509999999999995E-2</v>
      </c>
      <c r="AE221" s="9">
        <v>6.6003100000000003</v>
      </c>
      <c r="AF221" s="20">
        <f t="shared" si="12"/>
        <v>0.10793</v>
      </c>
      <c r="AG221" s="20">
        <f t="shared" si="13"/>
        <v>1.05629</v>
      </c>
      <c r="AH221" s="20">
        <f t="shared" si="14"/>
        <v>0.66193999999999997</v>
      </c>
      <c r="AI221" s="20">
        <f t="shared" si="15"/>
        <v>0.31999</v>
      </c>
    </row>
    <row r="222" spans="1:35" x14ac:dyDescent="0.15">
      <c r="A222" s="9" t="s">
        <v>331</v>
      </c>
      <c r="B222" s="16">
        <v>3.1414599999999999</v>
      </c>
      <c r="C222" s="16">
        <v>2.2406100000000002</v>
      </c>
      <c r="D222" s="25">
        <v>1.4265600000000001</v>
      </c>
      <c r="E222" s="16">
        <v>1.5644400000000001</v>
      </c>
      <c r="F222" s="9">
        <v>0</v>
      </c>
      <c r="G222" s="25">
        <v>3.6384099999999999</v>
      </c>
      <c r="H222" s="16">
        <v>7.3531300000000002</v>
      </c>
      <c r="I222" s="9">
        <v>1.7510000000000001E-2</v>
      </c>
      <c r="J222" s="16">
        <v>0.18462999999999999</v>
      </c>
      <c r="K222" s="9">
        <v>0.1804</v>
      </c>
      <c r="L222" s="9">
        <v>5.7290000000000001E-2</v>
      </c>
      <c r="M222" s="9">
        <v>0.25785000000000002</v>
      </c>
      <c r="N222" s="9">
        <v>0.33140999999999998</v>
      </c>
      <c r="O222" s="9">
        <v>8.7900000000000006E-2</v>
      </c>
      <c r="P222" s="9">
        <v>7.4029999999999999E-2</v>
      </c>
      <c r="Q222" s="9">
        <v>0.11171</v>
      </c>
      <c r="R222" s="9">
        <v>8.8529999999999998E-2</v>
      </c>
      <c r="S222" s="9">
        <v>1.3610000000000001E-2</v>
      </c>
      <c r="T222" s="9">
        <v>4.58E-2</v>
      </c>
      <c r="U222" s="9">
        <v>2.419E-2</v>
      </c>
      <c r="V222" s="9">
        <v>0.14706</v>
      </c>
      <c r="W222" s="9">
        <v>0.15825</v>
      </c>
      <c r="X222" s="9">
        <v>9.5300000000000003E-3</v>
      </c>
      <c r="Y222" s="9">
        <v>3.227E-2</v>
      </c>
      <c r="Z222" s="9">
        <v>1.6119999999999999E-2</v>
      </c>
      <c r="AA222" s="9">
        <v>9.7610000000000002E-2</v>
      </c>
      <c r="AB222" s="9">
        <v>6.3320000000000001E-2</v>
      </c>
      <c r="AC222" s="9">
        <v>4.0500000000000001E-2</v>
      </c>
      <c r="AD222" s="9">
        <v>4.265E-2</v>
      </c>
      <c r="AE222" s="9">
        <v>2.5376599999999998</v>
      </c>
      <c r="AF222" s="20">
        <f t="shared" si="12"/>
        <v>5.7290000000000001E-2</v>
      </c>
      <c r="AG222" s="20">
        <f t="shared" si="13"/>
        <v>0.87570000000000003</v>
      </c>
      <c r="AH222" s="20">
        <f t="shared" si="14"/>
        <v>0.40608</v>
      </c>
      <c r="AI222" s="20">
        <f t="shared" si="15"/>
        <v>0.17971999999999999</v>
      </c>
    </row>
    <row r="223" spans="1:35" x14ac:dyDescent="0.15">
      <c r="A223" s="9" t="s">
        <v>332</v>
      </c>
      <c r="B223" s="16">
        <v>3.5003199999999999</v>
      </c>
      <c r="C223" s="16">
        <v>2.4026900000000002</v>
      </c>
      <c r="D223" s="25">
        <v>1.43343</v>
      </c>
      <c r="E223" s="16">
        <v>1.54522</v>
      </c>
      <c r="F223" s="9">
        <v>0</v>
      </c>
      <c r="G223" s="25">
        <v>2.6952600000000002</v>
      </c>
      <c r="H223" s="16">
        <v>6.2610200000000003</v>
      </c>
      <c r="I223" s="9">
        <v>3.0210000000000001E-2</v>
      </c>
      <c r="J223" s="16">
        <v>0.18847</v>
      </c>
      <c r="K223" s="9">
        <v>0.17852999999999999</v>
      </c>
      <c r="L223" s="9">
        <v>7.8170000000000003E-2</v>
      </c>
      <c r="M223" s="9">
        <v>0.27307999999999999</v>
      </c>
      <c r="N223" s="9">
        <v>0.33007999999999998</v>
      </c>
      <c r="O223" s="9">
        <v>7.0959999999999995E-2</v>
      </c>
      <c r="P223" s="9">
        <v>7.671E-2</v>
      </c>
      <c r="Q223" s="9">
        <v>0.14466999999999999</v>
      </c>
      <c r="R223" s="9">
        <v>8.2530000000000006E-2</v>
      </c>
      <c r="S223" s="9">
        <v>1.2279999999999999E-2</v>
      </c>
      <c r="T223" s="9">
        <v>4.7969999999999999E-2</v>
      </c>
      <c r="U223" s="9">
        <v>2.4479999999999998E-2</v>
      </c>
      <c r="V223" s="9">
        <v>8.5510000000000003E-2</v>
      </c>
      <c r="W223" s="9">
        <v>0.13186999999999999</v>
      </c>
      <c r="X223" s="9">
        <v>9.2899999999999996E-3</v>
      </c>
      <c r="Y223" s="9">
        <v>2.8250000000000001E-2</v>
      </c>
      <c r="Z223" s="9">
        <v>1.384E-2</v>
      </c>
      <c r="AA223" s="9">
        <v>0.10077999999999999</v>
      </c>
      <c r="AB223" s="9">
        <v>7.8189999999999996E-2</v>
      </c>
      <c r="AC223" s="9">
        <v>4.104E-2</v>
      </c>
      <c r="AD223" s="9">
        <v>4.8829999999999998E-2</v>
      </c>
      <c r="AE223" s="9">
        <v>2.5997400000000002</v>
      </c>
      <c r="AF223" s="20">
        <f t="shared" si="12"/>
        <v>7.8170000000000003E-2</v>
      </c>
      <c r="AG223" s="20">
        <f t="shared" si="13"/>
        <v>0.89442999999999995</v>
      </c>
      <c r="AH223" s="20">
        <f t="shared" si="14"/>
        <v>0.36138999999999999</v>
      </c>
      <c r="AI223" s="20">
        <f t="shared" si="15"/>
        <v>0.17663999999999999</v>
      </c>
    </row>
    <row r="224" spans="1:35" x14ac:dyDescent="0.15">
      <c r="A224" s="9" t="s">
        <v>333</v>
      </c>
      <c r="B224" s="16">
        <v>2.9758300000000002</v>
      </c>
      <c r="C224" s="16">
        <v>2.4711799999999999</v>
      </c>
      <c r="D224" s="25">
        <v>1.6901999999999999</v>
      </c>
      <c r="E224" s="16">
        <v>1.8542000000000001</v>
      </c>
      <c r="F224" s="9">
        <v>0</v>
      </c>
      <c r="G224" s="25">
        <v>7.4521100000000002</v>
      </c>
      <c r="H224" s="16">
        <v>8.3007299999999997</v>
      </c>
      <c r="I224" s="9">
        <v>4.0550000000000003E-2</v>
      </c>
      <c r="J224" s="16">
        <v>0.19528000000000001</v>
      </c>
      <c r="K224" s="9">
        <v>9.5869999999999997E-2</v>
      </c>
      <c r="L224" s="9">
        <v>8.9109999999999995E-2</v>
      </c>
      <c r="M224" s="9">
        <v>0.26329000000000002</v>
      </c>
      <c r="N224" s="9">
        <v>0.33041999999999999</v>
      </c>
      <c r="O224" s="9">
        <v>3.8989999999999997E-2</v>
      </c>
      <c r="P224" s="9">
        <v>8.6709999999999995E-2</v>
      </c>
      <c r="Q224" s="9">
        <v>0.13225000000000001</v>
      </c>
      <c r="R224" s="9">
        <v>9.1090000000000004E-2</v>
      </c>
      <c r="S224" s="9">
        <v>1.738E-2</v>
      </c>
      <c r="T224" s="9">
        <v>5.5190000000000003E-2</v>
      </c>
      <c r="U224" s="9">
        <v>2.5530000000000001E-2</v>
      </c>
      <c r="V224" s="9">
        <v>0.15917000000000001</v>
      </c>
      <c r="W224" s="9">
        <v>0.18583</v>
      </c>
      <c r="X224" s="9">
        <v>9.1699999999999993E-3</v>
      </c>
      <c r="Y224" s="9">
        <v>3.0720000000000001E-2</v>
      </c>
      <c r="Z224" s="9">
        <v>1.7149999999999999E-2</v>
      </c>
      <c r="AA224" s="9">
        <v>9.9510000000000001E-2</v>
      </c>
      <c r="AB224" s="9">
        <v>6.2729999999999994E-2</v>
      </c>
      <c r="AC224" s="9">
        <v>3.8339999999999999E-2</v>
      </c>
      <c r="AD224" s="9">
        <v>4.0849999999999997E-2</v>
      </c>
      <c r="AE224" s="9">
        <v>2.51566</v>
      </c>
      <c r="AF224" s="20">
        <f t="shared" si="12"/>
        <v>8.9109999999999995E-2</v>
      </c>
      <c r="AG224" s="20">
        <f t="shared" si="13"/>
        <v>0.82121999999999995</v>
      </c>
      <c r="AH224" s="20">
        <f t="shared" si="14"/>
        <v>0.40298</v>
      </c>
      <c r="AI224" s="20">
        <f t="shared" si="15"/>
        <v>0.18208000000000002</v>
      </c>
    </row>
    <row r="225" spans="1:35" x14ac:dyDescent="0.15">
      <c r="A225" s="9" t="s">
        <v>334</v>
      </c>
      <c r="B225" s="16">
        <v>5.0437500000000002</v>
      </c>
      <c r="C225" s="16">
        <v>2.8943300000000001</v>
      </c>
      <c r="D225" s="25">
        <v>2.6088100000000001</v>
      </c>
      <c r="E225" s="16">
        <v>2.96217</v>
      </c>
      <c r="F225" s="9">
        <v>1.5259999999999999E-2</v>
      </c>
      <c r="G225" s="25">
        <v>5.5616599999999998</v>
      </c>
      <c r="H225" s="16">
        <v>12.53938</v>
      </c>
      <c r="I225" s="9">
        <v>6.1870000000000001E-2</v>
      </c>
      <c r="J225" s="16">
        <v>0.62627999999999995</v>
      </c>
      <c r="K225" s="9">
        <v>0.50070999999999999</v>
      </c>
      <c r="L225" s="9">
        <v>0.22541</v>
      </c>
      <c r="M225" s="9">
        <v>1.22001</v>
      </c>
      <c r="N225" s="9">
        <v>3.5941100000000001</v>
      </c>
      <c r="O225" s="9">
        <v>7.1900000000000006E-2</v>
      </c>
      <c r="P225" s="9">
        <v>0.39444000000000001</v>
      </c>
      <c r="Q225" s="9">
        <v>0.12758</v>
      </c>
      <c r="R225" s="9">
        <v>0.13114000000000001</v>
      </c>
      <c r="S225" s="9">
        <v>2.7230000000000001E-2</v>
      </c>
      <c r="T225" s="9">
        <v>9.1609999999999997E-2</v>
      </c>
      <c r="U225" s="9">
        <v>4.0309999999999999E-2</v>
      </c>
      <c r="V225" s="9">
        <v>0.24697</v>
      </c>
      <c r="W225" s="9">
        <v>0.25324000000000002</v>
      </c>
      <c r="X225" s="9">
        <v>1.418E-2</v>
      </c>
      <c r="Y225" s="9">
        <v>4.6640000000000001E-2</v>
      </c>
      <c r="Z225" s="9">
        <v>2.7459999999999998E-2</v>
      </c>
      <c r="AA225" s="9">
        <v>0.11982</v>
      </c>
      <c r="AB225" s="9">
        <v>6.2539999999999998E-2</v>
      </c>
      <c r="AC225" s="9">
        <v>7.2980000000000003E-2</v>
      </c>
      <c r="AD225" s="9">
        <v>5.6030000000000003E-2</v>
      </c>
      <c r="AE225" s="9">
        <v>2.8861300000000001</v>
      </c>
      <c r="AF225" s="20">
        <f t="shared" si="12"/>
        <v>0.24067</v>
      </c>
      <c r="AG225" s="20">
        <f t="shared" si="13"/>
        <v>5.5078399999999998</v>
      </c>
      <c r="AH225" s="20">
        <f t="shared" si="14"/>
        <v>0.56528999999999996</v>
      </c>
      <c r="AI225" s="20">
        <f t="shared" si="15"/>
        <v>0.24840999999999996</v>
      </c>
    </row>
    <row r="226" spans="1:35" x14ac:dyDescent="0.15">
      <c r="A226" s="9" t="s">
        <v>335</v>
      </c>
      <c r="B226" s="16">
        <v>5.2142200000000001</v>
      </c>
      <c r="C226" s="16">
        <v>2.8852699999999998</v>
      </c>
      <c r="D226" s="25">
        <v>2.27468</v>
      </c>
      <c r="E226" s="16">
        <v>2.2819500000000001</v>
      </c>
      <c r="F226" s="9">
        <v>4.8700000000000002E-3</v>
      </c>
      <c r="G226" s="25">
        <v>4.2198500000000001</v>
      </c>
      <c r="H226" s="16">
        <v>9.2739100000000008</v>
      </c>
      <c r="I226" s="9">
        <v>4.3749999999999997E-2</v>
      </c>
      <c r="J226" s="16">
        <v>0.39046999999999998</v>
      </c>
      <c r="K226" s="9">
        <v>0.35294999999999999</v>
      </c>
      <c r="L226" s="9">
        <v>0.26055</v>
      </c>
      <c r="M226" s="9">
        <v>0.81989000000000001</v>
      </c>
      <c r="N226" s="9">
        <v>2.6417799999999998</v>
      </c>
      <c r="O226" s="9">
        <v>6.1350000000000002E-2</v>
      </c>
      <c r="P226" s="9">
        <v>0.33407999999999999</v>
      </c>
      <c r="Q226" s="9">
        <v>0.16855000000000001</v>
      </c>
      <c r="R226" s="9">
        <v>0.1241</v>
      </c>
      <c r="S226" s="9">
        <v>9.5600000000000008E-3</v>
      </c>
      <c r="T226" s="9">
        <v>7.6069999999999999E-2</v>
      </c>
      <c r="U226" s="9">
        <v>2.8139999999999998E-2</v>
      </c>
      <c r="V226" s="9">
        <v>0.19681999999999999</v>
      </c>
      <c r="W226" s="9">
        <v>0.19511999999999999</v>
      </c>
      <c r="X226" s="9">
        <v>1.04E-2</v>
      </c>
      <c r="Y226" s="9">
        <v>4.0620000000000003E-2</v>
      </c>
      <c r="Z226" s="9">
        <v>2.4760000000000001E-2</v>
      </c>
      <c r="AA226" s="9">
        <v>0.1081</v>
      </c>
      <c r="AB226" s="9">
        <v>5.8020000000000002E-2</v>
      </c>
      <c r="AC226" s="9">
        <v>6.6299999999999998E-2</v>
      </c>
      <c r="AD226" s="9">
        <v>5.355E-2</v>
      </c>
      <c r="AE226" s="9">
        <v>2.9144700000000001</v>
      </c>
      <c r="AF226" s="20">
        <f t="shared" si="12"/>
        <v>0.26541999999999999</v>
      </c>
      <c r="AG226" s="20">
        <f t="shared" si="13"/>
        <v>3.9824699999999997</v>
      </c>
      <c r="AH226" s="20">
        <f t="shared" si="14"/>
        <v>0.51234999999999997</v>
      </c>
      <c r="AI226" s="20">
        <f t="shared" si="15"/>
        <v>0.21202000000000001</v>
      </c>
    </row>
    <row r="227" spans="1:35" x14ac:dyDescent="0.15">
      <c r="A227" s="9" t="s">
        <v>336</v>
      </c>
      <c r="B227" s="16">
        <v>4.8739600000000003</v>
      </c>
      <c r="C227" s="16">
        <v>8.6585099999999997</v>
      </c>
      <c r="D227" s="25">
        <v>2.62982</v>
      </c>
      <c r="E227" s="16">
        <v>2.3514499999999998</v>
      </c>
      <c r="F227" s="9">
        <v>0.24381</v>
      </c>
      <c r="G227" s="25">
        <v>4.8525099999999997</v>
      </c>
      <c r="H227" s="16">
        <v>6.7190599999999998</v>
      </c>
      <c r="I227" s="9">
        <v>6.7409999999999998E-2</v>
      </c>
      <c r="J227" s="16">
        <v>0.69393000000000005</v>
      </c>
      <c r="K227" s="9">
        <v>0.56606999999999996</v>
      </c>
      <c r="L227" s="9">
        <v>0.18966</v>
      </c>
      <c r="M227" s="9">
        <v>0.63038000000000005</v>
      </c>
      <c r="N227" s="9">
        <v>1.52441</v>
      </c>
      <c r="O227" s="9">
        <v>0.33617000000000002</v>
      </c>
      <c r="P227" s="9">
        <v>0.48224</v>
      </c>
      <c r="Q227" s="9">
        <v>1.6510100000000001</v>
      </c>
      <c r="R227" s="9">
        <v>0.43136000000000002</v>
      </c>
      <c r="S227" s="9">
        <v>0.20363000000000001</v>
      </c>
      <c r="T227" s="9">
        <v>0.43675000000000003</v>
      </c>
      <c r="U227" s="9">
        <v>4.9880000000000001E-2</v>
      </c>
      <c r="V227" s="9">
        <v>0.23194999999999999</v>
      </c>
      <c r="W227" s="9">
        <v>0.21414</v>
      </c>
      <c r="X227" s="9">
        <v>1.9029999999999998E-2</v>
      </c>
      <c r="Y227" s="9">
        <v>5.2769999999999997E-2</v>
      </c>
      <c r="Z227" s="9">
        <v>2.7179999999999999E-2</v>
      </c>
      <c r="AA227" s="9">
        <v>0.11047</v>
      </c>
      <c r="AB227" s="9">
        <v>6.6350000000000006E-2</v>
      </c>
      <c r="AC227" s="9">
        <v>5.0819999999999997E-2</v>
      </c>
      <c r="AD227" s="9">
        <v>4.5260000000000002E-2</v>
      </c>
      <c r="AE227" s="9">
        <v>1.67195</v>
      </c>
      <c r="AF227" s="20">
        <f t="shared" si="12"/>
        <v>0.43347000000000002</v>
      </c>
      <c r="AG227" s="20">
        <f t="shared" si="13"/>
        <v>3.21963</v>
      </c>
      <c r="AH227" s="20">
        <f t="shared" si="14"/>
        <v>2.8595100000000002</v>
      </c>
      <c r="AI227" s="20">
        <f t="shared" si="15"/>
        <v>0.25933</v>
      </c>
    </row>
    <row r="228" spans="1:35" x14ac:dyDescent="0.15">
      <c r="A228" s="9" t="s">
        <v>337</v>
      </c>
      <c r="B228" s="16">
        <v>6.9141500000000002</v>
      </c>
      <c r="C228" s="16">
        <v>7.2554800000000004</v>
      </c>
      <c r="D228" s="25">
        <v>2.63835</v>
      </c>
      <c r="E228" s="16">
        <v>2.7778999999999998</v>
      </c>
      <c r="F228" s="9">
        <v>0.10451000000000001</v>
      </c>
      <c r="G228" s="25">
        <v>4.7305799999999998</v>
      </c>
      <c r="H228" s="16">
        <v>9.4431399999999996</v>
      </c>
      <c r="I228" s="9">
        <v>6.1069999999999999E-2</v>
      </c>
      <c r="J228" s="16">
        <v>0.52161999999999997</v>
      </c>
      <c r="K228" s="9">
        <v>0.43708999999999998</v>
      </c>
      <c r="L228" s="9">
        <v>0.17227000000000001</v>
      </c>
      <c r="M228" s="9">
        <v>0.54269999999999996</v>
      </c>
      <c r="N228" s="9">
        <v>1.37737</v>
      </c>
      <c r="O228" s="9">
        <v>0.10561</v>
      </c>
      <c r="P228" s="9">
        <v>0.28863</v>
      </c>
      <c r="Q228" s="9">
        <v>0.41998000000000002</v>
      </c>
      <c r="R228" s="9">
        <v>0.41903000000000001</v>
      </c>
      <c r="S228" s="9">
        <v>6.003E-2</v>
      </c>
      <c r="T228" s="9">
        <v>0.17341999999999999</v>
      </c>
      <c r="U228" s="9">
        <v>3.8269999999999998E-2</v>
      </c>
      <c r="V228" s="9">
        <v>0.30836999999999998</v>
      </c>
      <c r="W228" s="9">
        <v>0.25320999999999999</v>
      </c>
      <c r="X228" s="9">
        <v>1.6629999999999999E-2</v>
      </c>
      <c r="Y228" s="9">
        <v>4.6879999999999998E-2</v>
      </c>
      <c r="Z228" s="9">
        <v>2.606E-2</v>
      </c>
      <c r="AA228" s="9">
        <v>9.042E-2</v>
      </c>
      <c r="AB228" s="9">
        <v>4.5960000000000001E-2</v>
      </c>
      <c r="AC228" s="9">
        <v>3.6880000000000003E-2</v>
      </c>
      <c r="AD228" s="9">
        <v>3.3009999999999998E-2</v>
      </c>
      <c r="AE228" s="9">
        <v>1.6442600000000001</v>
      </c>
      <c r="AF228" s="20">
        <f t="shared" si="12"/>
        <v>0.27678000000000003</v>
      </c>
      <c r="AG228" s="20">
        <f t="shared" si="13"/>
        <v>2.8372599999999997</v>
      </c>
      <c r="AH228" s="20">
        <f t="shared" si="14"/>
        <v>1.06741</v>
      </c>
      <c r="AI228" s="20">
        <f t="shared" si="15"/>
        <v>0.21826000000000001</v>
      </c>
    </row>
    <row r="229" spans="1:35" x14ac:dyDescent="0.15">
      <c r="A229" s="9" t="s">
        <v>338</v>
      </c>
      <c r="B229" s="16">
        <v>8.9705899999999996</v>
      </c>
      <c r="C229" s="16">
        <v>6.7678599999999998</v>
      </c>
      <c r="D229" s="25">
        <v>3.4890500000000002</v>
      </c>
      <c r="E229" s="16">
        <v>3.7311200000000002</v>
      </c>
      <c r="F229" s="9">
        <v>7.331E-2</v>
      </c>
      <c r="G229" s="25">
        <v>7.0627599999999999</v>
      </c>
      <c r="H229" s="16">
        <v>16.520409999999998</v>
      </c>
      <c r="I229" s="9">
        <v>6.1949999999999998E-2</v>
      </c>
      <c r="J229" s="16">
        <v>0.56938999999999995</v>
      </c>
      <c r="K229" s="9">
        <v>0.47175</v>
      </c>
      <c r="L229" s="9">
        <v>0.44589000000000001</v>
      </c>
      <c r="M229" s="9">
        <v>0.69623000000000002</v>
      </c>
      <c r="N229" s="9">
        <v>2.2931499999999998</v>
      </c>
      <c r="O229" s="9">
        <v>7.868E-2</v>
      </c>
      <c r="P229" s="9">
        <v>0.39863999999999999</v>
      </c>
      <c r="Q229" s="9">
        <v>6.7299999999999999E-2</v>
      </c>
      <c r="R229" s="9">
        <v>0.19158</v>
      </c>
      <c r="S229" s="9">
        <v>3.5520000000000003E-2</v>
      </c>
      <c r="T229" s="9">
        <v>0.10675</v>
      </c>
      <c r="U229" s="9">
        <v>3.6490000000000002E-2</v>
      </c>
      <c r="V229" s="9">
        <v>0.32996999999999999</v>
      </c>
      <c r="W229" s="9">
        <v>0.39562000000000003</v>
      </c>
      <c r="X229" s="9">
        <v>1.477E-2</v>
      </c>
      <c r="Y229" s="9">
        <v>6.5780000000000005E-2</v>
      </c>
      <c r="Z229" s="9">
        <v>3.8679999999999999E-2</v>
      </c>
      <c r="AA229" s="9">
        <v>0.15339</v>
      </c>
      <c r="AB229" s="9">
        <v>5.9839999999999997E-2</v>
      </c>
      <c r="AC229" s="9">
        <v>5.704E-2</v>
      </c>
      <c r="AD229" s="9">
        <v>4.267E-2</v>
      </c>
      <c r="AE229" s="9">
        <v>1.72604</v>
      </c>
      <c r="AF229" s="20">
        <f t="shared" si="12"/>
        <v>0.51919999999999999</v>
      </c>
      <c r="AG229" s="20">
        <f t="shared" si="13"/>
        <v>3.7146599999999999</v>
      </c>
      <c r="AH229" s="20">
        <f t="shared" si="14"/>
        <v>0.61821999999999999</v>
      </c>
      <c r="AI229" s="20">
        <f t="shared" si="15"/>
        <v>0.30911</v>
      </c>
    </row>
    <row r="230" spans="1:35" x14ac:dyDescent="0.15">
      <c r="A230" s="9" t="s">
        <v>339</v>
      </c>
      <c r="B230" s="16">
        <v>11.161210000000001</v>
      </c>
      <c r="C230" s="16">
        <v>8.1312099999999994</v>
      </c>
      <c r="D230" s="25">
        <v>3.125</v>
      </c>
      <c r="E230" s="16">
        <v>3.0570200000000001</v>
      </c>
      <c r="F230" s="9">
        <v>2.15E-3</v>
      </c>
      <c r="G230" s="25">
        <v>4.1238700000000001</v>
      </c>
      <c r="H230" s="16">
        <v>9.7524599999999992</v>
      </c>
      <c r="I230" s="9">
        <v>6.9110000000000005E-2</v>
      </c>
      <c r="J230" s="16">
        <v>0.64256999999999997</v>
      </c>
      <c r="K230" s="9">
        <v>0.45987</v>
      </c>
      <c r="L230" s="9">
        <v>0.25058000000000002</v>
      </c>
      <c r="M230" s="9">
        <v>0.90163000000000004</v>
      </c>
      <c r="N230" s="9">
        <v>3.0868500000000001</v>
      </c>
      <c r="O230" s="9">
        <v>8.2729999999999998E-2</v>
      </c>
      <c r="P230" s="9">
        <v>0.48099999999999998</v>
      </c>
      <c r="Q230" s="9">
        <v>0.13722999999999999</v>
      </c>
      <c r="R230" s="9">
        <v>0.1709</v>
      </c>
      <c r="S230" s="9">
        <v>3.2500000000000001E-2</v>
      </c>
      <c r="T230" s="9">
        <v>0.11308</v>
      </c>
      <c r="U230" s="9">
        <v>3.508E-2</v>
      </c>
      <c r="V230" s="9">
        <v>0.33355000000000001</v>
      </c>
      <c r="W230" s="9">
        <v>0.25575999999999999</v>
      </c>
      <c r="X230" s="9">
        <v>1.5219999999999999E-2</v>
      </c>
      <c r="Y230" s="9">
        <v>6.8210000000000007E-2</v>
      </c>
      <c r="Z230" s="9">
        <v>3.4630000000000001E-2</v>
      </c>
      <c r="AA230" s="9">
        <v>0.15581999999999999</v>
      </c>
      <c r="AB230" s="9">
        <v>6.3339999999999994E-2</v>
      </c>
      <c r="AC230" s="9">
        <v>7.2929999999999995E-2</v>
      </c>
      <c r="AD230" s="9">
        <v>5.4089999999999999E-2</v>
      </c>
      <c r="AE230" s="9">
        <v>3.3568600000000002</v>
      </c>
      <c r="AF230" s="20">
        <f t="shared" si="12"/>
        <v>0.25273000000000001</v>
      </c>
      <c r="AG230" s="20">
        <f t="shared" si="13"/>
        <v>4.6883599999999994</v>
      </c>
      <c r="AH230" s="20">
        <f t="shared" si="14"/>
        <v>0.69908999999999999</v>
      </c>
      <c r="AI230" s="20">
        <f t="shared" si="15"/>
        <v>0.30896000000000001</v>
      </c>
    </row>
    <row r="231" spans="1:35" x14ac:dyDescent="0.15">
      <c r="A231" s="9" t="s">
        <v>340</v>
      </c>
      <c r="B231" s="16">
        <v>6.4384899999999998</v>
      </c>
      <c r="C231" s="16">
        <v>15.78537</v>
      </c>
      <c r="D231" s="25">
        <v>8.6538900000000005</v>
      </c>
      <c r="E231" s="16">
        <v>4.5211899999999998</v>
      </c>
      <c r="F231" s="9">
        <v>0.25953999999999999</v>
      </c>
      <c r="G231" s="25">
        <v>6.82158</v>
      </c>
      <c r="H231" s="16">
        <v>14.930630000000001</v>
      </c>
      <c r="I231" s="9">
        <v>0.25353999999999999</v>
      </c>
      <c r="J231" s="16">
        <v>2.9740700000000002</v>
      </c>
      <c r="K231" s="9">
        <v>2.0034399999999999</v>
      </c>
      <c r="L231" s="9">
        <v>0.65068999999999999</v>
      </c>
      <c r="M231" s="9">
        <v>2.3104900000000002</v>
      </c>
      <c r="N231" s="9">
        <v>2.2631600000000001</v>
      </c>
      <c r="O231" s="9">
        <v>0.16689000000000001</v>
      </c>
      <c r="P231" s="9">
        <v>0.70304</v>
      </c>
      <c r="Q231" s="9">
        <v>0.84440000000000004</v>
      </c>
      <c r="R231" s="9">
        <v>4.5889499999999996</v>
      </c>
      <c r="S231" s="9">
        <v>0.16051000000000001</v>
      </c>
      <c r="T231" s="9">
        <v>0.47617999999999999</v>
      </c>
      <c r="U231" s="9">
        <v>0.24812000000000001</v>
      </c>
      <c r="V231" s="9">
        <v>0.59402999999999995</v>
      </c>
      <c r="W231" s="9">
        <v>0.54737999999999998</v>
      </c>
      <c r="X231" s="9">
        <v>7.5929999999999997E-2</v>
      </c>
      <c r="Y231" s="9">
        <v>0.12088</v>
      </c>
      <c r="Z231" s="9">
        <v>8.6620000000000003E-2</v>
      </c>
      <c r="AA231" s="9">
        <v>0.20785000000000001</v>
      </c>
      <c r="AB231" s="9">
        <v>0.10100000000000001</v>
      </c>
      <c r="AC231" s="9">
        <v>0.12765000000000001</v>
      </c>
      <c r="AD231" s="9">
        <v>0.10324</v>
      </c>
      <c r="AE231" s="9">
        <v>3.6867399999999999</v>
      </c>
      <c r="AF231" s="20">
        <f t="shared" si="12"/>
        <v>0.91022999999999998</v>
      </c>
      <c r="AG231" s="20">
        <f t="shared" si="13"/>
        <v>11.41958</v>
      </c>
      <c r="AH231" s="20">
        <f t="shared" si="14"/>
        <v>2.2420100000000001</v>
      </c>
      <c r="AI231" s="20">
        <f t="shared" si="15"/>
        <v>0.73939999999999995</v>
      </c>
    </row>
    <row r="232" spans="1:35" x14ac:dyDescent="0.15">
      <c r="A232" s="9" t="s">
        <v>341</v>
      </c>
      <c r="B232" s="16">
        <v>3.54413</v>
      </c>
      <c r="C232" s="16">
        <v>3.7679200000000002</v>
      </c>
      <c r="D232" s="25">
        <v>2.19882</v>
      </c>
      <c r="E232" s="16">
        <v>2.19536</v>
      </c>
      <c r="F232" s="9">
        <v>1.7809999999999999E-2</v>
      </c>
      <c r="G232" s="25">
        <v>3.95932</v>
      </c>
      <c r="H232" s="16">
        <v>9.6853400000000001</v>
      </c>
      <c r="I232" s="9">
        <v>6.3789999999999999E-2</v>
      </c>
      <c r="J232" s="16">
        <v>0.69252000000000002</v>
      </c>
      <c r="K232" s="9">
        <v>0.45768999999999999</v>
      </c>
      <c r="L232" s="9">
        <v>0.13736000000000001</v>
      </c>
      <c r="M232" s="9">
        <v>0.43236999999999998</v>
      </c>
      <c r="N232" s="9">
        <v>0.68625000000000003</v>
      </c>
      <c r="O232" s="9">
        <v>6.1190000000000001E-2</v>
      </c>
      <c r="P232" s="9">
        <v>0.20032</v>
      </c>
      <c r="Q232" s="9">
        <v>0.20150000000000001</v>
      </c>
      <c r="R232" s="9">
        <v>0.23376</v>
      </c>
      <c r="S232" s="9">
        <v>5.8569999999999997E-2</v>
      </c>
      <c r="T232" s="9">
        <v>0.17480000000000001</v>
      </c>
      <c r="U232" s="9">
        <v>4.2729999999999997E-2</v>
      </c>
      <c r="V232" s="9">
        <v>0.33678999999999998</v>
      </c>
      <c r="W232" s="9">
        <v>0.38207999999999998</v>
      </c>
      <c r="X232" s="9">
        <v>2.06E-2</v>
      </c>
      <c r="Y232" s="9">
        <v>7.5429999999999997E-2</v>
      </c>
      <c r="Z232" s="9">
        <v>5.7410000000000003E-2</v>
      </c>
      <c r="AA232" s="9">
        <v>0.15983</v>
      </c>
      <c r="AB232" s="9">
        <v>7.5829999999999995E-2</v>
      </c>
      <c r="AC232" s="9">
        <v>0.10577</v>
      </c>
      <c r="AD232" s="9">
        <v>7.0370000000000002E-2</v>
      </c>
      <c r="AE232" s="9">
        <v>3.52121</v>
      </c>
      <c r="AF232" s="20">
        <f t="shared" si="12"/>
        <v>0.15517</v>
      </c>
      <c r="AG232" s="20">
        <f t="shared" si="13"/>
        <v>1.8738599999999999</v>
      </c>
      <c r="AH232" s="20">
        <f t="shared" si="14"/>
        <v>0.83285000000000009</v>
      </c>
      <c r="AI232" s="20">
        <f t="shared" si="15"/>
        <v>0.35599999999999998</v>
      </c>
    </row>
    <row r="233" spans="1:35" x14ac:dyDescent="0.15">
      <c r="A233" s="9" t="s">
        <v>342</v>
      </c>
      <c r="B233" s="16">
        <v>3.0653299999999999</v>
      </c>
      <c r="C233" s="16">
        <v>3.0162900000000001</v>
      </c>
      <c r="D233" s="25">
        <v>2.0542600000000002</v>
      </c>
      <c r="E233" s="16">
        <v>2.5778599999999998</v>
      </c>
      <c r="F233" s="9">
        <v>1.3769999999999999E-2</v>
      </c>
      <c r="G233" s="25">
        <v>4.6119700000000003</v>
      </c>
      <c r="H233" s="16">
        <v>12.905480000000001</v>
      </c>
      <c r="I233" s="9">
        <v>4.1209999999999997E-2</v>
      </c>
      <c r="J233" s="16">
        <v>0.26112000000000002</v>
      </c>
      <c r="K233" s="9">
        <v>0.25774999999999998</v>
      </c>
      <c r="L233" s="9">
        <v>0.12479</v>
      </c>
      <c r="M233" s="9">
        <v>0.29654999999999998</v>
      </c>
      <c r="N233" s="9">
        <v>0.55415000000000003</v>
      </c>
      <c r="O233" s="9">
        <v>5.0090000000000003E-2</v>
      </c>
      <c r="P233" s="9">
        <v>0.12520999999999999</v>
      </c>
      <c r="Q233" s="9">
        <v>0.18126</v>
      </c>
      <c r="R233" s="9">
        <v>0.16825000000000001</v>
      </c>
      <c r="S233" s="9">
        <v>3.483E-2</v>
      </c>
      <c r="T233" s="9">
        <v>0.11441</v>
      </c>
      <c r="U233" s="9">
        <v>3.2199999999999999E-2</v>
      </c>
      <c r="V233" s="9">
        <v>0.27360000000000001</v>
      </c>
      <c r="W233" s="9">
        <v>0.32690999999999998</v>
      </c>
      <c r="X233" s="9">
        <v>1.4710000000000001E-2</v>
      </c>
      <c r="Y233" s="9">
        <v>5.4989999999999997E-2</v>
      </c>
      <c r="Z233" s="9">
        <v>3.2899999999999999E-2</v>
      </c>
      <c r="AA233" s="9">
        <v>0.14219999999999999</v>
      </c>
      <c r="AB233" s="9">
        <v>7.1340000000000001E-2</v>
      </c>
      <c r="AC233" s="9">
        <v>9.4479999999999995E-2</v>
      </c>
      <c r="AD233" s="9">
        <v>6.8110000000000004E-2</v>
      </c>
      <c r="AE233" s="9">
        <v>3.2646099999999998</v>
      </c>
      <c r="AF233" s="20">
        <f t="shared" si="12"/>
        <v>0.13855999999999999</v>
      </c>
      <c r="AG233" s="20">
        <f t="shared" si="13"/>
        <v>1.3179099999999999</v>
      </c>
      <c r="AH233" s="20">
        <f t="shared" si="14"/>
        <v>0.65419000000000005</v>
      </c>
      <c r="AI233" s="20">
        <f t="shared" si="15"/>
        <v>0.27699999999999997</v>
      </c>
    </row>
    <row r="234" spans="1:35" x14ac:dyDescent="0.15">
      <c r="A234" s="9" t="s">
        <v>343</v>
      </c>
      <c r="B234" s="16">
        <v>2.8017400000000001</v>
      </c>
      <c r="C234" s="16">
        <v>2.5244900000000001</v>
      </c>
      <c r="D234" s="25">
        <v>1.8270599999999999</v>
      </c>
      <c r="E234" s="16">
        <v>2.32843</v>
      </c>
      <c r="F234" s="9">
        <v>0</v>
      </c>
      <c r="G234" s="25">
        <v>3.9425699999999999</v>
      </c>
      <c r="H234" s="16">
        <v>8.8266200000000001</v>
      </c>
      <c r="I234" s="9">
        <v>3.1309999999999998E-2</v>
      </c>
      <c r="J234" s="16">
        <v>0.18637999999999999</v>
      </c>
      <c r="K234" s="9">
        <v>0.22828999999999999</v>
      </c>
      <c r="L234" s="9">
        <v>8.813E-2</v>
      </c>
      <c r="M234" s="9">
        <v>0.23815</v>
      </c>
      <c r="N234" s="9">
        <v>0.45490999999999998</v>
      </c>
      <c r="O234" s="9">
        <v>5.1529999999999999E-2</v>
      </c>
      <c r="P234" s="9">
        <v>0.11473999999999999</v>
      </c>
      <c r="Q234" s="9">
        <v>0.21226</v>
      </c>
      <c r="R234" s="9">
        <v>0.12361999999999999</v>
      </c>
      <c r="S234" s="9">
        <v>3.1559999999999998E-2</v>
      </c>
      <c r="T234" s="9">
        <v>9.1370000000000007E-2</v>
      </c>
      <c r="U234" s="9">
        <v>2.691E-2</v>
      </c>
      <c r="V234" s="9">
        <v>0.22222</v>
      </c>
      <c r="W234" s="9">
        <v>0.22383</v>
      </c>
      <c r="X234" s="9">
        <v>1.196E-2</v>
      </c>
      <c r="Y234" s="9">
        <v>4.4319999999999998E-2</v>
      </c>
      <c r="Z234" s="9">
        <v>2.325E-2</v>
      </c>
      <c r="AA234" s="9">
        <v>0.11898</v>
      </c>
      <c r="AB234" s="9">
        <v>6.9750000000000006E-2</v>
      </c>
      <c r="AC234" s="9">
        <v>7.8359999999999999E-2</v>
      </c>
      <c r="AD234" s="9">
        <v>6.2810000000000005E-2</v>
      </c>
      <c r="AE234" s="9">
        <v>3.4148399999999999</v>
      </c>
      <c r="AF234" s="20">
        <f t="shared" si="12"/>
        <v>8.813E-2</v>
      </c>
      <c r="AG234" s="20">
        <f t="shared" si="13"/>
        <v>1.0762800000000001</v>
      </c>
      <c r="AH234" s="20">
        <f t="shared" si="14"/>
        <v>0.60894000000000004</v>
      </c>
      <c r="AI234" s="20">
        <f t="shared" si="15"/>
        <v>0.22542000000000001</v>
      </c>
    </row>
    <row r="235" spans="1:35" x14ac:dyDescent="0.15">
      <c r="A235" s="9" t="s">
        <v>344</v>
      </c>
      <c r="B235" s="16">
        <v>3.5596100000000002</v>
      </c>
      <c r="C235" s="16">
        <v>3.7947299999999999</v>
      </c>
      <c r="D235" s="25">
        <v>2.4790999999999999</v>
      </c>
      <c r="E235" s="16">
        <v>2.4865400000000002</v>
      </c>
      <c r="F235" s="9">
        <v>1.6619999999999999E-2</v>
      </c>
      <c r="G235" s="25">
        <v>4.1486799999999997</v>
      </c>
      <c r="H235" s="16">
        <v>9.9595699999999994</v>
      </c>
      <c r="I235" s="9">
        <v>5.5939999999999997E-2</v>
      </c>
      <c r="J235" s="16">
        <v>0.94023999999999996</v>
      </c>
      <c r="K235" s="9">
        <v>0.77514000000000005</v>
      </c>
      <c r="L235" s="9">
        <v>0.17877999999999999</v>
      </c>
      <c r="M235" s="9">
        <v>0.54725000000000001</v>
      </c>
      <c r="N235" s="9">
        <v>0.60638999999999998</v>
      </c>
      <c r="O235" s="9">
        <v>6.5449999999999994E-2</v>
      </c>
      <c r="P235" s="9">
        <v>0.16039</v>
      </c>
      <c r="Q235" s="9">
        <v>0.18989</v>
      </c>
      <c r="R235" s="9">
        <v>0.13958999999999999</v>
      </c>
      <c r="S235" s="9">
        <v>3.1640000000000001E-2</v>
      </c>
      <c r="T235" s="9">
        <v>9.4909999999999994E-2</v>
      </c>
      <c r="U235" s="9">
        <v>4.267E-2</v>
      </c>
      <c r="V235" s="9">
        <v>0.21623000000000001</v>
      </c>
      <c r="W235" s="9">
        <v>0.23402999999999999</v>
      </c>
      <c r="X235" s="9">
        <v>1.72E-2</v>
      </c>
      <c r="Y235" s="9">
        <v>4.8640000000000003E-2</v>
      </c>
      <c r="Z235" s="9">
        <v>3.3750000000000002E-2</v>
      </c>
      <c r="AA235" s="9">
        <v>0.10188999999999999</v>
      </c>
      <c r="AB235" s="9">
        <v>7.2700000000000001E-2</v>
      </c>
      <c r="AC235" s="9">
        <v>7.3639999999999997E-2</v>
      </c>
      <c r="AD235" s="9">
        <v>7.578E-2</v>
      </c>
      <c r="AE235" s="9">
        <v>5.1546599999999998</v>
      </c>
      <c r="AF235" s="20">
        <f t="shared" si="12"/>
        <v>0.19539999999999999</v>
      </c>
      <c r="AG235" s="20">
        <f t="shared" si="13"/>
        <v>2.1243099999999999</v>
      </c>
      <c r="AH235" s="20">
        <f t="shared" si="14"/>
        <v>0.59811999999999999</v>
      </c>
      <c r="AI235" s="20">
        <f t="shared" si="15"/>
        <v>0.24414999999999998</v>
      </c>
    </row>
    <row r="236" spans="1:35" x14ac:dyDescent="0.15">
      <c r="A236" s="9" t="s">
        <v>345</v>
      </c>
      <c r="B236" s="16">
        <v>5.6125800000000003</v>
      </c>
      <c r="C236" s="16">
        <v>3.64168</v>
      </c>
      <c r="D236" s="25">
        <v>2.3618600000000001</v>
      </c>
      <c r="E236" s="16">
        <v>2.5987100000000001</v>
      </c>
      <c r="F236" s="9">
        <v>1.3299999999999999E-2</v>
      </c>
      <c r="G236" s="25">
        <v>3.9550999999999998</v>
      </c>
      <c r="H236" s="16">
        <v>9.9333399999999994</v>
      </c>
      <c r="I236" s="9">
        <v>4.2849999999999999E-2</v>
      </c>
      <c r="J236" s="16">
        <v>0.35815000000000002</v>
      </c>
      <c r="K236" s="9">
        <v>0.35779</v>
      </c>
      <c r="L236" s="9">
        <v>0.13117999999999999</v>
      </c>
      <c r="M236" s="9">
        <v>0.43681999999999999</v>
      </c>
      <c r="N236" s="9">
        <v>0.87992000000000004</v>
      </c>
      <c r="O236" s="9">
        <v>8.8959999999999997E-2</v>
      </c>
      <c r="P236" s="9">
        <v>0.18514</v>
      </c>
      <c r="Q236" s="9">
        <v>0.21729000000000001</v>
      </c>
      <c r="R236" s="9">
        <v>0.14884</v>
      </c>
      <c r="S236" s="9">
        <v>3.5700000000000003E-2</v>
      </c>
      <c r="T236" s="9">
        <v>9.5610000000000001E-2</v>
      </c>
      <c r="U236" s="9">
        <v>3.456E-2</v>
      </c>
      <c r="V236" s="9">
        <v>0.18268000000000001</v>
      </c>
      <c r="W236" s="9">
        <v>0.21687999999999999</v>
      </c>
      <c r="X236" s="9">
        <v>1.3599999999999999E-2</v>
      </c>
      <c r="Y236" s="9">
        <v>3.5220000000000001E-2</v>
      </c>
      <c r="Z236" s="9">
        <v>2.9190000000000001E-2</v>
      </c>
      <c r="AA236" s="9">
        <v>0.10605000000000001</v>
      </c>
      <c r="AB236" s="9">
        <v>6.5600000000000006E-2</v>
      </c>
      <c r="AC236" s="9">
        <v>8.5599999999999996E-2</v>
      </c>
      <c r="AD236" s="9">
        <v>0.10686</v>
      </c>
      <c r="AE236" s="9">
        <v>6.6653799999999999</v>
      </c>
      <c r="AF236" s="20">
        <f t="shared" si="12"/>
        <v>0.14448</v>
      </c>
      <c r="AG236" s="20">
        <f t="shared" si="13"/>
        <v>1.86622</v>
      </c>
      <c r="AH236" s="20">
        <f t="shared" si="14"/>
        <v>0.62024000000000012</v>
      </c>
      <c r="AI236" s="20">
        <f t="shared" si="15"/>
        <v>0.21862000000000001</v>
      </c>
    </row>
    <row r="237" spans="1:35" x14ac:dyDescent="0.15">
      <c r="A237" s="9" t="s">
        <v>346</v>
      </c>
      <c r="B237" s="16">
        <v>5.3005300000000002</v>
      </c>
      <c r="C237" s="16">
        <v>3.47376</v>
      </c>
      <c r="D237" s="25">
        <v>2.0918899999999998</v>
      </c>
      <c r="E237" s="16">
        <v>1.9092100000000001</v>
      </c>
      <c r="F237" s="9">
        <v>0</v>
      </c>
      <c r="G237" s="25">
        <v>3.5981700000000001</v>
      </c>
      <c r="H237" s="16">
        <v>9.7922999999999991</v>
      </c>
      <c r="I237" s="9">
        <v>5.6329999999999998E-2</v>
      </c>
      <c r="J237" s="16">
        <v>0.36884</v>
      </c>
      <c r="K237" s="9">
        <v>0.33171</v>
      </c>
      <c r="L237" s="9">
        <v>0.13713</v>
      </c>
      <c r="M237" s="9">
        <v>0.40555999999999998</v>
      </c>
      <c r="N237" s="9">
        <v>0.74614000000000003</v>
      </c>
      <c r="O237" s="9">
        <v>5.9220000000000002E-2</v>
      </c>
      <c r="P237" s="9">
        <v>0.17316000000000001</v>
      </c>
      <c r="Q237" s="9">
        <v>0.24903</v>
      </c>
      <c r="R237" s="9">
        <v>0.14974000000000001</v>
      </c>
      <c r="S237" s="9">
        <v>3.1109999999999999E-2</v>
      </c>
      <c r="T237" s="9">
        <v>9.6329999999999999E-2</v>
      </c>
      <c r="U237" s="9">
        <v>3.7569999999999999E-2</v>
      </c>
      <c r="V237" s="9">
        <v>0.19911999999999999</v>
      </c>
      <c r="W237" s="9">
        <v>0.25096000000000002</v>
      </c>
      <c r="X237" s="9">
        <v>1.469E-2</v>
      </c>
      <c r="Y237" s="9">
        <v>4.1500000000000002E-2</v>
      </c>
      <c r="Z237" s="9">
        <v>3.2960000000000003E-2</v>
      </c>
      <c r="AA237" s="9">
        <v>0.11309</v>
      </c>
      <c r="AB237" s="9">
        <v>7.0550000000000002E-2</v>
      </c>
      <c r="AC237" s="9">
        <v>7.6079999999999995E-2</v>
      </c>
      <c r="AD237" s="9">
        <v>8.5290000000000005E-2</v>
      </c>
      <c r="AE237" s="9">
        <v>5.44252</v>
      </c>
      <c r="AF237" s="20">
        <f t="shared" si="12"/>
        <v>0.13713</v>
      </c>
      <c r="AG237" s="20">
        <f t="shared" si="13"/>
        <v>1.6894800000000001</v>
      </c>
      <c r="AH237" s="20">
        <f t="shared" si="14"/>
        <v>0.63480999999999999</v>
      </c>
      <c r="AI237" s="20">
        <f t="shared" si="15"/>
        <v>0.23981</v>
      </c>
    </row>
    <row r="238" spans="1:35" x14ac:dyDescent="0.15">
      <c r="A238" s="9" t="s">
        <v>347</v>
      </c>
      <c r="B238" s="16">
        <v>4.5572299999999997</v>
      </c>
      <c r="C238" s="16">
        <v>3.8335300000000001</v>
      </c>
      <c r="D238" s="25">
        <v>1.9595100000000001</v>
      </c>
      <c r="E238" s="16">
        <v>1.7580499999999999</v>
      </c>
      <c r="F238" s="9">
        <v>0</v>
      </c>
      <c r="G238" s="25">
        <v>2.5196299999999998</v>
      </c>
      <c r="H238" s="16">
        <v>7.1694599999999999</v>
      </c>
      <c r="I238" s="9">
        <v>4.7849999999999997E-2</v>
      </c>
      <c r="J238" s="16">
        <v>0.43278</v>
      </c>
      <c r="K238" s="9">
        <v>0.34126000000000001</v>
      </c>
      <c r="L238" s="9">
        <v>0.10331</v>
      </c>
      <c r="M238" s="9">
        <v>0.42215000000000003</v>
      </c>
      <c r="N238" s="9">
        <v>0.81640000000000001</v>
      </c>
      <c r="O238" s="9">
        <v>6.0269999999999997E-2</v>
      </c>
      <c r="P238" s="9">
        <v>0.16497000000000001</v>
      </c>
      <c r="Q238" s="9">
        <v>0.23238</v>
      </c>
      <c r="R238" s="9">
        <v>0.124</v>
      </c>
      <c r="S238" s="9">
        <v>2.511E-2</v>
      </c>
      <c r="T238" s="9">
        <v>8.455E-2</v>
      </c>
      <c r="U238" s="9">
        <v>3.0960000000000001E-2</v>
      </c>
      <c r="V238" s="9">
        <v>0.16438</v>
      </c>
      <c r="W238" s="9">
        <v>0.16796</v>
      </c>
      <c r="X238" s="9">
        <v>1.274E-2</v>
      </c>
      <c r="Y238" s="9">
        <v>3.3759999999999998E-2</v>
      </c>
      <c r="Z238" s="9">
        <v>2.4809999999999999E-2</v>
      </c>
      <c r="AA238" s="9">
        <v>9.1139999999999999E-2</v>
      </c>
      <c r="AB238" s="9">
        <v>6.0440000000000001E-2</v>
      </c>
      <c r="AC238" s="9">
        <v>6.3280000000000003E-2</v>
      </c>
      <c r="AD238" s="9">
        <v>8.2199999999999995E-2</v>
      </c>
      <c r="AE238" s="9">
        <v>5.0458499999999997</v>
      </c>
      <c r="AF238" s="20">
        <f t="shared" si="12"/>
        <v>0.10331</v>
      </c>
      <c r="AG238" s="20">
        <f t="shared" si="13"/>
        <v>1.7516600000000002</v>
      </c>
      <c r="AH238" s="20">
        <f t="shared" si="14"/>
        <v>0.56669000000000003</v>
      </c>
      <c r="AI238" s="20">
        <f t="shared" si="15"/>
        <v>0.19341</v>
      </c>
    </row>
    <row r="239" spans="1:35" x14ac:dyDescent="0.15">
      <c r="A239" s="9" t="s">
        <v>348</v>
      </c>
      <c r="B239" s="16">
        <v>4.5572299999999997</v>
      </c>
      <c r="C239" s="16">
        <v>3.8335300000000001</v>
      </c>
      <c r="D239" s="25">
        <v>1.9595100000000001</v>
      </c>
      <c r="E239" s="16">
        <v>1.7580499999999999</v>
      </c>
      <c r="F239" s="9">
        <v>1.472E-2</v>
      </c>
      <c r="G239" s="25">
        <v>2.5196299999999998</v>
      </c>
      <c r="H239" s="16">
        <v>7.1694599999999999</v>
      </c>
      <c r="I239" s="9">
        <v>2.5360000000000001E-2</v>
      </c>
      <c r="J239" s="16">
        <v>0.34050999999999998</v>
      </c>
      <c r="K239" s="9">
        <v>0.32035000000000002</v>
      </c>
      <c r="L239" s="9">
        <v>0.11924</v>
      </c>
      <c r="M239" s="9">
        <v>0.50422</v>
      </c>
      <c r="N239" s="9">
        <v>1.0745</v>
      </c>
      <c r="O239" s="9">
        <v>7.2160000000000002E-2</v>
      </c>
      <c r="P239" s="9">
        <v>0.15325</v>
      </c>
      <c r="Q239" s="9">
        <v>0.19783999999999999</v>
      </c>
      <c r="R239" s="9">
        <v>0.12038</v>
      </c>
      <c r="S239" s="9">
        <v>2.5049999999999999E-2</v>
      </c>
      <c r="T239" s="9">
        <v>7.349E-2</v>
      </c>
      <c r="U239" s="9">
        <v>3.6490000000000002E-2</v>
      </c>
      <c r="V239" s="9">
        <v>0.16384000000000001</v>
      </c>
      <c r="W239" s="9">
        <v>0.18029999999999999</v>
      </c>
      <c r="X239" s="9">
        <v>1.154E-2</v>
      </c>
      <c r="Y239" s="9">
        <v>2.581E-2</v>
      </c>
      <c r="Z239" s="9">
        <v>1.8929999999999999E-2</v>
      </c>
      <c r="AA239" s="9">
        <v>9.5780000000000004E-2</v>
      </c>
      <c r="AB239" s="9">
        <v>5.8160000000000003E-2</v>
      </c>
      <c r="AC239" s="9">
        <v>5.3659999999999999E-2</v>
      </c>
      <c r="AD239" s="9">
        <v>6.2210000000000001E-2</v>
      </c>
      <c r="AE239" s="9">
        <v>3.61625</v>
      </c>
      <c r="AF239" s="20">
        <f t="shared" si="12"/>
        <v>0.13396</v>
      </c>
      <c r="AG239" s="20">
        <f t="shared" si="13"/>
        <v>2.04481</v>
      </c>
      <c r="AH239" s="20">
        <f t="shared" si="14"/>
        <v>0.53238000000000008</v>
      </c>
      <c r="AI239" s="20">
        <f t="shared" si="15"/>
        <v>0.18855</v>
      </c>
    </row>
    <row r="240" spans="1:35" x14ac:dyDescent="0.15">
      <c r="A240" s="9" t="s">
        <v>349</v>
      </c>
      <c r="B240" s="16">
        <v>3.7252900000000002</v>
      </c>
      <c r="C240" s="16">
        <v>4.3422400000000003</v>
      </c>
      <c r="D240" s="25">
        <v>2.6167400000000001</v>
      </c>
      <c r="E240" s="16">
        <v>3.2887499999999998</v>
      </c>
      <c r="F240" s="9">
        <v>3.2779999999999997E-2</v>
      </c>
      <c r="G240" s="25">
        <v>6.51668</v>
      </c>
      <c r="H240" s="16">
        <v>15.26573</v>
      </c>
      <c r="I240" s="9">
        <v>5.176E-2</v>
      </c>
      <c r="J240" s="16">
        <v>0.34295999999999999</v>
      </c>
      <c r="K240" s="9">
        <v>0.32979000000000003</v>
      </c>
      <c r="L240" s="9">
        <v>0.14191000000000001</v>
      </c>
      <c r="M240" s="9">
        <v>0.44152000000000002</v>
      </c>
      <c r="N240" s="9">
        <v>0.65493999999999997</v>
      </c>
      <c r="O240" s="9">
        <v>6.7100000000000007E-2</v>
      </c>
      <c r="P240" s="9">
        <v>0.14760000000000001</v>
      </c>
      <c r="Q240" s="9">
        <v>0.18507999999999999</v>
      </c>
      <c r="R240" s="9">
        <v>0.16136</v>
      </c>
      <c r="S240" s="9">
        <v>2.8830000000000001E-2</v>
      </c>
      <c r="T240" s="9">
        <v>8.9039999999999994E-2</v>
      </c>
      <c r="U240" s="9">
        <v>4.4630000000000003E-2</v>
      </c>
      <c r="V240" s="9">
        <v>0.26833000000000001</v>
      </c>
      <c r="W240" s="9">
        <v>0.37668000000000001</v>
      </c>
      <c r="X240" s="9">
        <v>1.5389999999999999E-2</v>
      </c>
      <c r="Y240" s="9">
        <v>5.509E-2</v>
      </c>
      <c r="Z240" s="9">
        <v>3.2669999999999998E-2</v>
      </c>
      <c r="AA240" s="9">
        <v>0.13148000000000001</v>
      </c>
      <c r="AB240" s="9">
        <v>6.8379999999999996E-2</v>
      </c>
      <c r="AC240" s="9">
        <v>7.0019999999999999E-2</v>
      </c>
      <c r="AD240" s="9">
        <v>6.1010000000000002E-2</v>
      </c>
      <c r="AE240" s="9">
        <v>4.5197200000000004</v>
      </c>
      <c r="AF240" s="20">
        <f t="shared" si="12"/>
        <v>0.17469000000000001</v>
      </c>
      <c r="AG240" s="20">
        <f t="shared" si="13"/>
        <v>1.63937</v>
      </c>
      <c r="AH240" s="20">
        <f t="shared" si="14"/>
        <v>0.63838000000000006</v>
      </c>
      <c r="AI240" s="20">
        <f t="shared" si="15"/>
        <v>0.27926000000000001</v>
      </c>
    </row>
    <row r="241" spans="1:35" x14ac:dyDescent="0.15">
      <c r="A241" s="9" t="s">
        <v>350</v>
      </c>
      <c r="B241" s="16">
        <v>4.8324800000000003</v>
      </c>
      <c r="C241" s="16">
        <v>12.25604</v>
      </c>
      <c r="D241" s="25">
        <v>5.05938</v>
      </c>
      <c r="E241" s="16">
        <v>3.3664900000000002</v>
      </c>
      <c r="F241" s="9">
        <v>7.3260000000000006E-2</v>
      </c>
      <c r="G241" s="25">
        <v>1.9754100000000001</v>
      </c>
      <c r="H241" s="16">
        <v>4.5011099999999997</v>
      </c>
      <c r="I241" s="9">
        <v>0.15725</v>
      </c>
      <c r="J241" s="16">
        <v>1.5180199999999999</v>
      </c>
      <c r="K241" s="9">
        <v>1.10833</v>
      </c>
      <c r="L241" s="9">
        <v>0.31294</v>
      </c>
      <c r="M241" s="9">
        <v>1.9222999999999999</v>
      </c>
      <c r="N241" s="9">
        <v>3.2769499999999998</v>
      </c>
      <c r="O241" s="9">
        <v>7.0349999999999996E-2</v>
      </c>
      <c r="P241" s="9">
        <v>0.52973999999999999</v>
      </c>
      <c r="Q241" s="9">
        <v>0.42042000000000002</v>
      </c>
      <c r="R241" s="9">
        <v>0.19195000000000001</v>
      </c>
      <c r="S241" s="9">
        <v>7.0639999999999994E-2</v>
      </c>
      <c r="T241" s="9">
        <v>0.22120999999999999</v>
      </c>
      <c r="U241" s="9">
        <v>6.6259999999999999E-2</v>
      </c>
      <c r="V241" s="9">
        <v>0.32314999999999999</v>
      </c>
      <c r="W241" s="9">
        <v>0.22866</v>
      </c>
      <c r="X241" s="9">
        <v>2.809E-2</v>
      </c>
      <c r="Y241" s="9">
        <v>7.1360000000000007E-2</v>
      </c>
      <c r="Z241" s="9">
        <v>5.7959999999999998E-2</v>
      </c>
      <c r="AA241" s="9">
        <v>0.15389</v>
      </c>
      <c r="AB241" s="9">
        <v>0.11766</v>
      </c>
      <c r="AC241" s="9">
        <v>8.3129999999999996E-2</v>
      </c>
      <c r="AD241" s="9">
        <v>6.9639999999999994E-2</v>
      </c>
      <c r="AE241" s="9">
        <v>2.7576399999999999</v>
      </c>
      <c r="AF241" s="20">
        <f t="shared" si="12"/>
        <v>0.38619999999999999</v>
      </c>
      <c r="AG241" s="20">
        <f t="shared" si="13"/>
        <v>6.6567799999999995</v>
      </c>
      <c r="AH241" s="20">
        <f t="shared" si="14"/>
        <v>1.1057700000000001</v>
      </c>
      <c r="AI241" s="20">
        <f t="shared" si="15"/>
        <v>0.37756000000000001</v>
      </c>
    </row>
    <row r="242" spans="1:35" x14ac:dyDescent="0.15">
      <c r="A242" s="9" t="s">
        <v>351</v>
      </c>
      <c r="B242" s="16">
        <v>3.8912599999999999</v>
      </c>
      <c r="C242" s="16">
        <v>3.7958400000000001</v>
      </c>
      <c r="D242" s="25">
        <v>4.58352</v>
      </c>
      <c r="E242" s="16">
        <v>2.87134</v>
      </c>
      <c r="F242" s="9">
        <v>2.0559999999999998E-2</v>
      </c>
      <c r="G242" s="25">
        <v>1.6065199999999999</v>
      </c>
      <c r="H242" s="16">
        <v>3.0470299999999999</v>
      </c>
      <c r="I242" s="9">
        <v>4.9279999999999997E-2</v>
      </c>
      <c r="J242" s="16">
        <v>0.44813999999999998</v>
      </c>
      <c r="K242" s="9">
        <v>0.33735999999999999</v>
      </c>
      <c r="L242" s="9">
        <v>0.155</v>
      </c>
      <c r="M242" s="9">
        <v>0.58406999999999998</v>
      </c>
      <c r="N242" s="9">
        <v>1.42909</v>
      </c>
      <c r="O242" s="9">
        <v>6.522E-2</v>
      </c>
      <c r="P242" s="9">
        <v>0.23462</v>
      </c>
      <c r="Q242" s="9">
        <v>0.21354999999999999</v>
      </c>
      <c r="R242" s="9">
        <v>0.15267</v>
      </c>
      <c r="S242" s="9">
        <v>3.1510000000000003E-2</v>
      </c>
      <c r="T242" s="9">
        <v>9.4479999999999995E-2</v>
      </c>
      <c r="U242" s="9">
        <v>3.3579999999999999E-2</v>
      </c>
      <c r="V242" s="9">
        <v>0.19153999999999999</v>
      </c>
      <c r="W242" s="9">
        <v>0.14355000000000001</v>
      </c>
      <c r="X242" s="9">
        <v>1.426E-2</v>
      </c>
      <c r="Y242" s="9">
        <v>3.0550000000000001E-2</v>
      </c>
      <c r="Z242" s="9">
        <v>2.9739999999999999E-2</v>
      </c>
      <c r="AA242" s="9">
        <v>9.7000000000000003E-2</v>
      </c>
      <c r="AB242" s="9">
        <v>6.2399999999999997E-2</v>
      </c>
      <c r="AC242" s="9">
        <v>7.3859999999999995E-2</v>
      </c>
      <c r="AD242" s="9">
        <v>7.059E-2</v>
      </c>
      <c r="AE242" s="9">
        <v>4.2055199999999999</v>
      </c>
      <c r="AF242" s="20">
        <f t="shared" si="12"/>
        <v>0.17555999999999999</v>
      </c>
      <c r="AG242" s="20">
        <f t="shared" si="13"/>
        <v>2.55247</v>
      </c>
      <c r="AH242" s="20">
        <f t="shared" si="14"/>
        <v>0.59629999999999994</v>
      </c>
      <c r="AI242" s="20">
        <f t="shared" si="15"/>
        <v>0.20513000000000001</v>
      </c>
    </row>
    <row r="243" spans="1:35" x14ac:dyDescent="0.15">
      <c r="A243" s="9" t="s">
        <v>352</v>
      </c>
      <c r="B243" s="16">
        <v>3.3296299999999999</v>
      </c>
      <c r="C243" s="16">
        <v>3.0591499999999998</v>
      </c>
      <c r="D243" s="25">
        <v>2.2827899999999999</v>
      </c>
      <c r="E243" s="16">
        <v>1.6946099999999999</v>
      </c>
      <c r="F243" s="9">
        <v>0</v>
      </c>
      <c r="G243" s="25">
        <v>1.0877399999999999</v>
      </c>
      <c r="H243" s="16">
        <v>1.8734</v>
      </c>
      <c r="I243" s="9">
        <v>3.5450000000000002E-2</v>
      </c>
      <c r="J243" s="16">
        <v>0.24468000000000001</v>
      </c>
      <c r="K243" s="9">
        <v>0.23258000000000001</v>
      </c>
      <c r="L243" s="9">
        <v>7.7780000000000002E-2</v>
      </c>
      <c r="M243" s="9">
        <v>0.33123999999999998</v>
      </c>
      <c r="N243" s="9">
        <v>1.0482800000000001</v>
      </c>
      <c r="O243" s="9">
        <v>6.6390000000000005E-2</v>
      </c>
      <c r="P243" s="9">
        <v>0.16975000000000001</v>
      </c>
      <c r="Q243" s="9">
        <v>0.16683000000000001</v>
      </c>
      <c r="R243" s="9">
        <v>0.13528999999999999</v>
      </c>
      <c r="S243" s="9">
        <v>2.1600000000000001E-2</v>
      </c>
      <c r="T243" s="9">
        <v>7.4319999999999997E-2</v>
      </c>
      <c r="U243" s="9">
        <v>2.5839999999999998E-2</v>
      </c>
      <c r="V243" s="9">
        <v>0.18060999999999999</v>
      </c>
      <c r="W243" s="9">
        <v>0.11992</v>
      </c>
      <c r="X243" s="9">
        <v>1.0200000000000001E-2</v>
      </c>
      <c r="Y243" s="9">
        <v>3.5340000000000003E-2</v>
      </c>
      <c r="Z243" s="9">
        <v>1.951E-2</v>
      </c>
      <c r="AA243" s="9">
        <v>9.5549999999999996E-2</v>
      </c>
      <c r="AB243" s="9">
        <v>5.3949999999999998E-2</v>
      </c>
      <c r="AC243" s="9">
        <v>7.1330000000000005E-2</v>
      </c>
      <c r="AD243" s="9">
        <v>6.5699999999999995E-2</v>
      </c>
      <c r="AE243" s="9">
        <v>3.9216199999999999</v>
      </c>
      <c r="AF243" s="20">
        <f t="shared" si="12"/>
        <v>7.7780000000000002E-2</v>
      </c>
      <c r="AG243" s="20">
        <f t="shared" si="13"/>
        <v>1.78284</v>
      </c>
      <c r="AH243" s="20">
        <f t="shared" si="14"/>
        <v>0.50974999999999993</v>
      </c>
      <c r="AI243" s="20">
        <f t="shared" si="15"/>
        <v>0.18643999999999999</v>
      </c>
    </row>
    <row r="244" spans="1:35" x14ac:dyDescent="0.15">
      <c r="A244" s="9" t="s">
        <v>353</v>
      </c>
      <c r="B244" s="16">
        <v>3.8618199999999998</v>
      </c>
      <c r="C244" s="16">
        <v>3.1480899999999998</v>
      </c>
      <c r="D244" s="25">
        <v>2.40774</v>
      </c>
      <c r="E244" s="16">
        <v>1.7206999999999999</v>
      </c>
      <c r="F244" s="9">
        <v>0</v>
      </c>
      <c r="G244" s="25">
        <v>1.4070100000000001</v>
      </c>
      <c r="H244" s="16">
        <v>2.09015</v>
      </c>
      <c r="I244" s="9">
        <v>3.5499999999999997E-2</v>
      </c>
      <c r="J244" s="16">
        <v>0.36363000000000001</v>
      </c>
      <c r="K244" s="9">
        <v>0.24845</v>
      </c>
      <c r="L244" s="9">
        <v>5.8909999999999997E-2</v>
      </c>
      <c r="M244" s="9">
        <v>0.30359000000000003</v>
      </c>
      <c r="N244" s="9">
        <v>0.88902000000000003</v>
      </c>
      <c r="O244" s="9">
        <v>6.8400000000000002E-2</v>
      </c>
      <c r="P244" s="9">
        <v>0.14349999999999999</v>
      </c>
      <c r="Q244" s="9">
        <v>9.6820000000000003E-2</v>
      </c>
      <c r="R244" s="9">
        <v>0.12037</v>
      </c>
      <c r="S244" s="9">
        <v>2.086E-2</v>
      </c>
      <c r="T244" s="9">
        <v>7.6859999999999998E-2</v>
      </c>
      <c r="U244" s="9">
        <v>2.085E-2</v>
      </c>
      <c r="V244" s="9">
        <v>0.22689000000000001</v>
      </c>
      <c r="W244" s="9">
        <v>0.11212</v>
      </c>
      <c r="X244" s="9">
        <v>9.1500000000000001E-3</v>
      </c>
      <c r="Y244" s="9">
        <v>2.8709999999999999E-2</v>
      </c>
      <c r="Z244" s="9">
        <v>2.52E-2</v>
      </c>
      <c r="AA244" s="9">
        <v>7.4709999999999999E-2</v>
      </c>
      <c r="AB244" s="9">
        <v>3.9239999999999997E-2</v>
      </c>
      <c r="AC244" s="9">
        <v>4.548E-2</v>
      </c>
      <c r="AD244" s="9">
        <v>5.2940000000000001E-2</v>
      </c>
      <c r="AE244" s="9">
        <v>0.53673999999999999</v>
      </c>
      <c r="AF244" s="20">
        <f t="shared" si="12"/>
        <v>5.8909999999999997E-2</v>
      </c>
      <c r="AG244" s="20">
        <f t="shared" si="13"/>
        <v>1.5969300000000002</v>
      </c>
      <c r="AH244" s="20">
        <f t="shared" si="14"/>
        <v>0.48982999999999999</v>
      </c>
      <c r="AI244" s="20">
        <f t="shared" si="15"/>
        <v>0.15861999999999998</v>
      </c>
    </row>
    <row r="245" spans="1:35" x14ac:dyDescent="0.15">
      <c r="A245" s="9" t="s">
        <v>354</v>
      </c>
      <c r="B245" s="16">
        <v>3.41011</v>
      </c>
      <c r="C245" s="16">
        <v>3.1951000000000001</v>
      </c>
      <c r="D245" s="25">
        <v>2.6987100000000002</v>
      </c>
      <c r="E245" s="16">
        <v>1.9127700000000001</v>
      </c>
      <c r="F245" s="9">
        <v>0</v>
      </c>
      <c r="G245" s="25">
        <v>1.4888699999999999</v>
      </c>
      <c r="H245" s="16">
        <v>2.23339</v>
      </c>
      <c r="I245" s="9">
        <v>2.63E-2</v>
      </c>
      <c r="J245" s="16">
        <v>0.41571000000000002</v>
      </c>
      <c r="K245" s="9">
        <v>0.27051999999999998</v>
      </c>
      <c r="L245" s="9">
        <v>4.7989999999999998E-2</v>
      </c>
      <c r="M245" s="9">
        <v>0.34993999999999997</v>
      </c>
      <c r="N245" s="9">
        <v>0.93525000000000003</v>
      </c>
      <c r="O245" s="9">
        <v>5.126E-2</v>
      </c>
      <c r="P245" s="9">
        <v>0.13871</v>
      </c>
      <c r="Q245" s="9">
        <v>6.0720000000000003E-2</v>
      </c>
      <c r="R245" s="9">
        <v>0.11327</v>
      </c>
      <c r="S245" s="9">
        <v>2.8459999999999999E-2</v>
      </c>
      <c r="T245" s="9">
        <v>8.1220000000000001E-2</v>
      </c>
      <c r="U245" s="9">
        <v>2.1000000000000001E-2</v>
      </c>
      <c r="V245" s="9">
        <v>0.10088999999999999</v>
      </c>
      <c r="W245" s="9">
        <v>0.11210000000000001</v>
      </c>
      <c r="X245" s="9">
        <v>1.0449999999999999E-2</v>
      </c>
      <c r="Y245" s="9">
        <v>2.2720000000000001E-2</v>
      </c>
      <c r="Z245" s="9">
        <v>1.7510000000000001E-2</v>
      </c>
      <c r="AA245" s="9">
        <v>7.1840000000000001E-2</v>
      </c>
      <c r="AB245" s="9">
        <v>3.7839999999999999E-2</v>
      </c>
      <c r="AC245" s="9">
        <v>4.2549999999999998E-2</v>
      </c>
      <c r="AD245" s="9">
        <v>4.9059999999999999E-2</v>
      </c>
      <c r="AE245" s="9">
        <v>0.45783000000000001</v>
      </c>
      <c r="AF245" s="20">
        <f t="shared" si="12"/>
        <v>4.7989999999999998E-2</v>
      </c>
      <c r="AG245" s="20">
        <f t="shared" si="13"/>
        <v>1.6952799999999999</v>
      </c>
      <c r="AH245" s="20">
        <f t="shared" si="14"/>
        <v>0.32255</v>
      </c>
      <c r="AI245" s="20">
        <f t="shared" si="15"/>
        <v>0.14351999999999998</v>
      </c>
    </row>
    <row r="246" spans="1:35" x14ac:dyDescent="0.15">
      <c r="A246" s="9" t="s">
        <v>355</v>
      </c>
      <c r="B246" s="16">
        <v>3.7921299999999998</v>
      </c>
      <c r="C246" s="16">
        <v>3.0971500000000001</v>
      </c>
      <c r="D246" s="25">
        <v>3.3185699999999998</v>
      </c>
      <c r="E246" s="16">
        <v>2.4553600000000002</v>
      </c>
      <c r="F246" s="9">
        <v>0</v>
      </c>
      <c r="G246" s="25">
        <v>1.6911499999999999</v>
      </c>
      <c r="H246" s="16">
        <v>2.6479900000000001</v>
      </c>
      <c r="I246" s="9">
        <v>2.2929999999999999E-2</v>
      </c>
      <c r="J246" s="16">
        <v>0.40450000000000003</v>
      </c>
      <c r="K246" s="9">
        <v>0.26118999999999998</v>
      </c>
      <c r="L246" s="9">
        <v>7.5600000000000001E-2</v>
      </c>
      <c r="M246" s="9">
        <v>0.34536</v>
      </c>
      <c r="N246" s="9">
        <v>0.94823999999999997</v>
      </c>
      <c r="O246" s="9">
        <v>7.2749999999999995E-2</v>
      </c>
      <c r="P246" s="9">
        <v>0.14784</v>
      </c>
      <c r="Q246" s="9">
        <v>0.10545</v>
      </c>
      <c r="R246" s="9">
        <v>0.13150999999999999</v>
      </c>
      <c r="S246" s="9">
        <v>2.5000000000000001E-2</v>
      </c>
      <c r="T246" s="9">
        <v>8.8230000000000003E-2</v>
      </c>
      <c r="U246" s="9">
        <v>2.1909999999999999E-2</v>
      </c>
      <c r="V246" s="9">
        <v>0.16563</v>
      </c>
      <c r="W246" s="9">
        <v>0.12378</v>
      </c>
      <c r="X246" s="9">
        <v>1.23E-2</v>
      </c>
      <c r="Y246" s="9">
        <v>2.9329999999999998E-2</v>
      </c>
      <c r="Z246" s="9">
        <v>1.8159999999999999E-2</v>
      </c>
      <c r="AA246" s="9">
        <v>8.2699999999999996E-2</v>
      </c>
      <c r="AB246" s="9">
        <v>4.1300000000000003E-2</v>
      </c>
      <c r="AC246" s="9">
        <v>4.9669999999999999E-2</v>
      </c>
      <c r="AD246" s="9">
        <v>3.984E-2</v>
      </c>
      <c r="AE246" s="9">
        <v>0.33926000000000001</v>
      </c>
      <c r="AF246" s="20">
        <f t="shared" si="12"/>
        <v>7.5600000000000001E-2</v>
      </c>
      <c r="AG246" s="20">
        <f t="shared" si="13"/>
        <v>1.70923</v>
      </c>
      <c r="AH246" s="20">
        <f t="shared" si="14"/>
        <v>0.45705999999999997</v>
      </c>
      <c r="AI246" s="20">
        <f t="shared" si="15"/>
        <v>0.16439999999999999</v>
      </c>
    </row>
    <row r="247" spans="1:35" x14ac:dyDescent="0.15">
      <c r="A247" s="9" t="s">
        <v>356</v>
      </c>
      <c r="B247" s="16">
        <v>3.6086100000000001</v>
      </c>
      <c r="C247" s="16">
        <v>5.50204</v>
      </c>
      <c r="D247" s="25">
        <v>4.7809600000000003</v>
      </c>
      <c r="E247" s="16">
        <v>3.2105299999999999</v>
      </c>
      <c r="F247" s="9">
        <v>0</v>
      </c>
      <c r="G247" s="25">
        <v>3.5506199999999999</v>
      </c>
      <c r="H247" s="16">
        <v>6.4946799999999998</v>
      </c>
      <c r="I247" s="9">
        <v>0.14299000000000001</v>
      </c>
      <c r="J247" s="16">
        <v>1.29548</v>
      </c>
      <c r="K247" s="9">
        <v>0.93767999999999996</v>
      </c>
      <c r="L247" s="9">
        <v>0.34476000000000001</v>
      </c>
      <c r="M247" s="9">
        <v>1.57653</v>
      </c>
      <c r="N247" s="9">
        <v>1.04122</v>
      </c>
      <c r="O247" s="9">
        <v>7.5950000000000004E-2</v>
      </c>
      <c r="P247" s="9">
        <v>0.34863</v>
      </c>
      <c r="Q247" s="9">
        <v>0.25902999999999998</v>
      </c>
      <c r="R247" s="9">
        <v>0.31462000000000001</v>
      </c>
      <c r="S247" s="9">
        <v>6.3460000000000003E-2</v>
      </c>
      <c r="T247" s="9">
        <v>0.18223</v>
      </c>
      <c r="U247" s="9">
        <v>0.12053999999999999</v>
      </c>
      <c r="V247" s="9">
        <v>0.24002000000000001</v>
      </c>
      <c r="W247" s="9">
        <v>0.22173999999999999</v>
      </c>
      <c r="X247" s="9">
        <v>3.4229999999999997E-2</v>
      </c>
      <c r="Y247" s="9">
        <v>5.0229999999999997E-2</v>
      </c>
      <c r="Z247" s="9">
        <v>4.129E-2</v>
      </c>
      <c r="AA247" s="9">
        <v>0.10339</v>
      </c>
      <c r="AB247" s="9">
        <v>6.8890000000000007E-2</v>
      </c>
      <c r="AC247" s="9">
        <v>7.2470000000000007E-2</v>
      </c>
      <c r="AD247" s="9">
        <v>7.102E-2</v>
      </c>
      <c r="AE247" s="9">
        <v>0.52293000000000001</v>
      </c>
      <c r="AF247" s="20">
        <f t="shared" si="12"/>
        <v>0.34476000000000001</v>
      </c>
      <c r="AG247" s="20">
        <f t="shared" si="13"/>
        <v>4.0130400000000002</v>
      </c>
      <c r="AH247" s="20">
        <f t="shared" si="14"/>
        <v>0.82069000000000003</v>
      </c>
      <c r="AI247" s="20">
        <f t="shared" si="15"/>
        <v>0.34967999999999999</v>
      </c>
    </row>
    <row r="248" spans="1:35" x14ac:dyDescent="0.15">
      <c r="A248" s="9" t="s">
        <v>357</v>
      </c>
      <c r="B248" s="16">
        <v>3.9866299999999999</v>
      </c>
      <c r="C248" s="16">
        <v>4.2067800000000002</v>
      </c>
      <c r="D248" s="25">
        <v>5.2342700000000004</v>
      </c>
      <c r="E248" s="16">
        <v>3.6899799999999998</v>
      </c>
      <c r="F248" s="9">
        <v>9.6689999999999998E-2</v>
      </c>
      <c r="G248" s="25">
        <v>3.30877</v>
      </c>
      <c r="H248" s="16">
        <v>6.5583600000000004</v>
      </c>
      <c r="I248" s="9">
        <v>0.1424</v>
      </c>
      <c r="J248" s="16">
        <v>1.12893</v>
      </c>
      <c r="K248" s="9">
        <v>0.83665999999999996</v>
      </c>
      <c r="L248" s="9">
        <v>0.20150000000000001</v>
      </c>
      <c r="M248" s="9">
        <v>1.1594500000000001</v>
      </c>
      <c r="N248" s="9">
        <v>0.75827</v>
      </c>
      <c r="O248" s="9">
        <v>7.263E-2</v>
      </c>
      <c r="P248" s="9">
        <v>0.27356999999999998</v>
      </c>
      <c r="Q248" s="9">
        <v>0.28171000000000002</v>
      </c>
      <c r="R248" s="9">
        <v>0.18447</v>
      </c>
      <c r="S248" s="9">
        <v>2.9250000000000002E-2</v>
      </c>
      <c r="T248" s="9">
        <v>0.19273999999999999</v>
      </c>
      <c r="U248" s="9">
        <v>8.5120000000000001E-2</v>
      </c>
      <c r="V248" s="9">
        <v>0.30171999999999999</v>
      </c>
      <c r="W248" s="9">
        <v>0.19694999999999999</v>
      </c>
      <c r="X248" s="9">
        <v>2.9020000000000001E-2</v>
      </c>
      <c r="Y248" s="9">
        <v>4.6050000000000001E-2</v>
      </c>
      <c r="Z248" s="9">
        <v>3.7440000000000001E-2</v>
      </c>
      <c r="AA248" s="9">
        <v>0.11527999999999999</v>
      </c>
      <c r="AB248" s="9">
        <v>7.4999999999999997E-2</v>
      </c>
      <c r="AC248" s="9">
        <v>6.6420000000000007E-2</v>
      </c>
      <c r="AD248" s="9">
        <v>6.0429999999999998E-2</v>
      </c>
      <c r="AE248" s="9">
        <v>0.48433999999999999</v>
      </c>
      <c r="AF248" s="20">
        <f t="shared" si="12"/>
        <v>0.29819000000000001</v>
      </c>
      <c r="AG248" s="20">
        <f t="shared" si="13"/>
        <v>3.0812500000000003</v>
      </c>
      <c r="AH248" s="20">
        <f t="shared" si="14"/>
        <v>0.87805</v>
      </c>
      <c r="AI248" s="20">
        <f t="shared" si="15"/>
        <v>0.31291000000000002</v>
      </c>
    </row>
    <row r="249" spans="1:35" x14ac:dyDescent="0.15">
      <c r="A249" s="9" t="s">
        <v>358</v>
      </c>
      <c r="B249" s="16">
        <v>3.5521400000000001</v>
      </c>
      <c r="C249" s="16">
        <v>3.5833900000000001</v>
      </c>
      <c r="D249" s="25">
        <v>4.4708600000000001</v>
      </c>
      <c r="E249" s="16">
        <v>3.1138699999999999</v>
      </c>
      <c r="F249" s="9">
        <v>0</v>
      </c>
      <c r="G249" s="25">
        <v>2.8899499999999998</v>
      </c>
      <c r="H249" s="16">
        <v>4.4067499999999997</v>
      </c>
      <c r="I249" s="9">
        <v>6.8659999999999999E-2</v>
      </c>
      <c r="J249" s="16">
        <v>0.61846000000000001</v>
      </c>
      <c r="K249" s="9">
        <v>0.44177</v>
      </c>
      <c r="L249" s="9">
        <v>0.15051</v>
      </c>
      <c r="M249" s="9">
        <v>0.55379</v>
      </c>
      <c r="N249" s="9">
        <v>0.99811000000000005</v>
      </c>
      <c r="O249" s="9">
        <v>7.6920000000000002E-2</v>
      </c>
      <c r="P249" s="9">
        <v>0.21235999999999999</v>
      </c>
      <c r="Q249" s="9">
        <v>0.22700999999999999</v>
      </c>
      <c r="R249" s="9">
        <v>0.19739000000000001</v>
      </c>
      <c r="S249" s="9">
        <v>4.5370000000000001E-2</v>
      </c>
      <c r="T249" s="9">
        <v>0.12383</v>
      </c>
      <c r="U249" s="9">
        <v>3.4669999999999999E-2</v>
      </c>
      <c r="V249" s="9">
        <v>0.21412</v>
      </c>
      <c r="W249" s="9">
        <v>0.20967</v>
      </c>
      <c r="X249" s="9">
        <v>1.2749999999999999E-2</v>
      </c>
      <c r="Y249" s="9">
        <v>3.918E-2</v>
      </c>
      <c r="Z249" s="9">
        <v>2.8250000000000001E-2</v>
      </c>
      <c r="AA249" s="9">
        <v>0.12132</v>
      </c>
      <c r="AB249" s="9">
        <v>0.1129</v>
      </c>
      <c r="AC249" s="9">
        <v>6.6299999999999998E-2</v>
      </c>
      <c r="AD249" s="9">
        <v>6.7229999999999998E-2</v>
      </c>
      <c r="AE249" s="9">
        <v>0.78976000000000002</v>
      </c>
      <c r="AF249" s="20">
        <f t="shared" si="12"/>
        <v>0.15051</v>
      </c>
      <c r="AG249" s="20">
        <f t="shared" si="13"/>
        <v>2.2597200000000002</v>
      </c>
      <c r="AH249" s="20">
        <f t="shared" si="14"/>
        <v>0.68725000000000003</v>
      </c>
      <c r="AI249" s="20">
        <f t="shared" si="15"/>
        <v>0.23616999999999999</v>
      </c>
    </row>
    <row r="250" spans="1:35" x14ac:dyDescent="0.15">
      <c r="A250" s="9" t="s">
        <v>359</v>
      </c>
      <c r="B250" s="16">
        <v>3.4085999999999999</v>
      </c>
      <c r="C250" s="16">
        <v>3.1730900000000002</v>
      </c>
      <c r="D250" s="25">
        <v>2.55531</v>
      </c>
      <c r="E250" s="16">
        <v>1.65229</v>
      </c>
      <c r="F250" s="9">
        <v>0</v>
      </c>
      <c r="G250" s="25">
        <v>1.7105600000000001</v>
      </c>
      <c r="H250" s="16">
        <v>2.5535700000000001</v>
      </c>
      <c r="I250" s="9">
        <v>5.0139999999999997E-2</v>
      </c>
      <c r="J250" s="16">
        <v>0.49551000000000001</v>
      </c>
      <c r="K250" s="9">
        <v>0.32152999999999998</v>
      </c>
      <c r="L250" s="9">
        <v>0.13067999999999999</v>
      </c>
      <c r="M250" s="9">
        <v>0.42801</v>
      </c>
      <c r="N250" s="9">
        <v>0.73855000000000004</v>
      </c>
      <c r="O250" s="9">
        <v>0.10974</v>
      </c>
      <c r="P250" s="9">
        <v>0.16116</v>
      </c>
      <c r="Q250" s="9">
        <v>0.11094999999999999</v>
      </c>
      <c r="R250" s="9">
        <v>0.14357</v>
      </c>
      <c r="S250" s="9">
        <v>2.0840000000000001E-2</v>
      </c>
      <c r="T250" s="9">
        <v>9.1350000000000001E-2</v>
      </c>
      <c r="U250" s="9">
        <v>2.571E-2</v>
      </c>
      <c r="V250" s="9">
        <v>0.21922</v>
      </c>
      <c r="W250" s="9">
        <v>0.10628</v>
      </c>
      <c r="X250" s="9">
        <v>1.078E-2</v>
      </c>
      <c r="Y250" s="9">
        <v>3.245E-2</v>
      </c>
      <c r="Z250" s="9">
        <v>1.7430000000000001E-2</v>
      </c>
      <c r="AA250" s="9">
        <v>9.5030000000000003E-2</v>
      </c>
      <c r="AB250" s="9">
        <v>8.8929999999999995E-2</v>
      </c>
      <c r="AC250" s="9">
        <v>3.1260000000000003E-2</v>
      </c>
      <c r="AD250" s="9">
        <v>4.0289999999999999E-2</v>
      </c>
      <c r="AE250" s="9">
        <v>0.32606000000000002</v>
      </c>
      <c r="AF250" s="20">
        <f t="shared" si="12"/>
        <v>0.13067999999999999</v>
      </c>
      <c r="AG250" s="20">
        <f t="shared" si="13"/>
        <v>1.6818</v>
      </c>
      <c r="AH250" s="20">
        <f t="shared" si="14"/>
        <v>0.55210000000000004</v>
      </c>
      <c r="AI250" s="20">
        <f t="shared" si="15"/>
        <v>0.18140000000000001</v>
      </c>
    </row>
    <row r="251" spans="1:35" x14ac:dyDescent="0.15">
      <c r="A251" s="9" t="s">
        <v>360</v>
      </c>
      <c r="B251" s="16">
        <v>3.2264200000000001</v>
      </c>
      <c r="C251" s="16">
        <v>3.2572000000000001</v>
      </c>
      <c r="D251" s="25">
        <v>3.77617</v>
      </c>
      <c r="E251" s="16">
        <v>2.7197300000000002</v>
      </c>
      <c r="F251" s="9">
        <v>1.128E-2</v>
      </c>
      <c r="G251" s="25">
        <v>2.3643700000000001</v>
      </c>
      <c r="H251" s="16">
        <v>3.68513</v>
      </c>
      <c r="I251" s="9">
        <v>2.9479999999999999E-2</v>
      </c>
      <c r="J251" s="16">
        <v>0.56808999999999998</v>
      </c>
      <c r="K251" s="9">
        <v>0.40184999999999998</v>
      </c>
      <c r="L251" s="9">
        <v>0.14576</v>
      </c>
      <c r="M251" s="9">
        <v>0.51856000000000002</v>
      </c>
      <c r="N251" s="9">
        <v>0.87448999999999999</v>
      </c>
      <c r="O251" s="9">
        <v>7.6780000000000001E-2</v>
      </c>
      <c r="P251" s="9">
        <v>0.18764</v>
      </c>
      <c r="Q251" s="9">
        <v>0.13011</v>
      </c>
      <c r="R251" s="9">
        <v>0.1699</v>
      </c>
      <c r="S251" s="9">
        <v>3.6679999999999997E-2</v>
      </c>
      <c r="T251" s="9">
        <v>0.1048</v>
      </c>
      <c r="U251" s="9">
        <v>3.1199999999999999E-2</v>
      </c>
      <c r="V251" s="9">
        <v>0.27223000000000003</v>
      </c>
      <c r="W251" s="9">
        <v>0.14032</v>
      </c>
      <c r="X251" s="9">
        <v>1.265E-2</v>
      </c>
      <c r="Y251" s="9">
        <v>2.9680000000000002E-2</v>
      </c>
      <c r="Z251" s="9">
        <v>2.9389999999999999E-2</v>
      </c>
      <c r="AA251" s="9">
        <v>0.10538</v>
      </c>
      <c r="AB251" s="9">
        <v>8.1869999999999998E-2</v>
      </c>
      <c r="AC251" s="9">
        <v>5.0220000000000001E-2</v>
      </c>
      <c r="AD251" s="9">
        <v>5.543E-2</v>
      </c>
      <c r="AE251" s="9">
        <v>0.48674000000000001</v>
      </c>
      <c r="AF251" s="20">
        <f t="shared" si="12"/>
        <v>0.15704000000000001</v>
      </c>
      <c r="AG251" s="20">
        <f t="shared" si="13"/>
        <v>1.9942800000000001</v>
      </c>
      <c r="AH251" s="20">
        <f t="shared" si="14"/>
        <v>0.62060000000000004</v>
      </c>
      <c r="AI251" s="20">
        <f t="shared" si="15"/>
        <v>0.20829999999999999</v>
      </c>
    </row>
    <row r="252" spans="1:35" x14ac:dyDescent="0.15">
      <c r="A252" s="9" t="s">
        <v>361</v>
      </c>
      <c r="B252" s="16">
        <v>4.91601</v>
      </c>
      <c r="C252" s="16">
        <v>4.9270199999999997</v>
      </c>
      <c r="D252" s="25">
        <v>3.4162499999999998</v>
      </c>
      <c r="E252" s="16">
        <v>2.2009099999999999</v>
      </c>
      <c r="F252" s="9">
        <v>0</v>
      </c>
      <c r="G252" s="25">
        <v>2.0781800000000001</v>
      </c>
      <c r="H252" s="16">
        <v>3.0425</v>
      </c>
      <c r="I252" s="9">
        <v>2.6179999999999998E-2</v>
      </c>
      <c r="J252" s="16">
        <v>0.52085999999999999</v>
      </c>
      <c r="K252" s="9">
        <v>0.25674000000000002</v>
      </c>
      <c r="L252" s="9">
        <v>0.12889999999999999</v>
      </c>
      <c r="M252" s="9">
        <v>0.80254999999999999</v>
      </c>
      <c r="N252" s="9">
        <v>2.3281700000000001</v>
      </c>
      <c r="O252" s="9">
        <v>0.115</v>
      </c>
      <c r="P252" s="9">
        <v>0.29842000000000002</v>
      </c>
      <c r="Q252" s="9">
        <v>0.23263</v>
      </c>
      <c r="R252" s="9">
        <v>0.15715000000000001</v>
      </c>
      <c r="S252" s="9">
        <v>2.6839999999999999E-2</v>
      </c>
      <c r="T252" s="9">
        <v>6.0269999999999997E-2</v>
      </c>
      <c r="U252" s="9">
        <v>2.547E-2</v>
      </c>
      <c r="V252" s="9">
        <v>0.19575000000000001</v>
      </c>
      <c r="W252" s="9">
        <v>0.12293</v>
      </c>
      <c r="X252" s="9">
        <v>1.44E-2</v>
      </c>
      <c r="Y252" s="9">
        <v>2.6839999999999999E-2</v>
      </c>
      <c r="Z252" s="9">
        <v>2.7949999999999999E-2</v>
      </c>
      <c r="AA252" s="9">
        <v>0.1011</v>
      </c>
      <c r="AB252" s="9">
        <v>7.8770000000000007E-2</v>
      </c>
      <c r="AC252" s="9">
        <v>4.1079999999999998E-2</v>
      </c>
      <c r="AD252" s="9">
        <v>4.5589999999999999E-2</v>
      </c>
      <c r="AE252" s="9">
        <v>2.8940800000000002</v>
      </c>
      <c r="AF252" s="20">
        <f t="shared" si="12"/>
        <v>0.12889999999999999</v>
      </c>
      <c r="AG252" s="20">
        <f t="shared" si="13"/>
        <v>3.5707900000000001</v>
      </c>
      <c r="AH252" s="20">
        <f t="shared" si="14"/>
        <v>0.63048999999999999</v>
      </c>
      <c r="AI252" s="20">
        <f t="shared" si="15"/>
        <v>0.19575999999999999</v>
      </c>
    </row>
    <row r="253" spans="1:35" x14ac:dyDescent="0.15">
      <c r="A253" s="9" t="s">
        <v>362</v>
      </c>
      <c r="B253" s="16">
        <v>3.5923400000000001</v>
      </c>
      <c r="C253" s="16">
        <v>5.8946100000000001</v>
      </c>
      <c r="D253" s="25">
        <v>6.8539599999999998</v>
      </c>
      <c r="E253" s="16">
        <v>1.7491399999999999</v>
      </c>
      <c r="F253" s="9">
        <v>0</v>
      </c>
      <c r="G253" s="25">
        <v>4.84361</v>
      </c>
      <c r="H253" s="16">
        <v>5.2435</v>
      </c>
      <c r="I253" s="9">
        <v>2.6749999999999999E-2</v>
      </c>
      <c r="J253" s="16">
        <v>0.54969000000000001</v>
      </c>
      <c r="K253" s="9">
        <v>0.42365000000000003</v>
      </c>
      <c r="L253" s="9">
        <v>0.29052</v>
      </c>
      <c r="M253" s="9">
        <v>0.50524000000000002</v>
      </c>
      <c r="N253" s="9">
        <v>1.03607</v>
      </c>
      <c r="O253" s="9">
        <v>4.0300000000000002E-2</v>
      </c>
      <c r="P253" s="9">
        <v>0.29282999999999998</v>
      </c>
      <c r="Q253" s="9">
        <v>0.26365</v>
      </c>
      <c r="R253" s="9">
        <v>10.03215</v>
      </c>
      <c r="S253" s="9">
        <v>6.0080000000000001E-2</v>
      </c>
      <c r="T253" s="9">
        <v>0.19947000000000001</v>
      </c>
      <c r="U253" s="9">
        <v>3.7690000000000001E-2</v>
      </c>
      <c r="V253" s="9">
        <v>0.24367</v>
      </c>
      <c r="W253" s="9">
        <v>0.19020000000000001</v>
      </c>
      <c r="X253" s="9">
        <v>1.958E-2</v>
      </c>
      <c r="Y253" s="9">
        <v>4.4389999999999999E-2</v>
      </c>
      <c r="Z253" s="9">
        <v>3.7990000000000003E-2</v>
      </c>
      <c r="AA253" s="9">
        <v>8.0149999999999999E-2</v>
      </c>
      <c r="AB253" s="9">
        <v>4.0160000000000001E-2</v>
      </c>
      <c r="AC253" s="9">
        <v>4.7780000000000003E-2</v>
      </c>
      <c r="AD253" s="9">
        <v>4.2380000000000001E-2</v>
      </c>
      <c r="AE253" s="9">
        <v>0.30913000000000002</v>
      </c>
      <c r="AF253" s="20">
        <f t="shared" si="12"/>
        <v>0.29052</v>
      </c>
      <c r="AG253" s="20">
        <f t="shared" si="13"/>
        <v>12.023859999999999</v>
      </c>
      <c r="AH253" s="20">
        <f t="shared" si="14"/>
        <v>0.80716999999999994</v>
      </c>
      <c r="AI253" s="20">
        <f t="shared" si="15"/>
        <v>0.2198</v>
      </c>
    </row>
    <row r="254" spans="1:35" x14ac:dyDescent="0.15">
      <c r="A254" s="9" t="s">
        <v>363</v>
      </c>
      <c r="B254" s="16">
        <v>3.2132700000000001</v>
      </c>
      <c r="C254" s="16">
        <v>2.8735900000000001</v>
      </c>
      <c r="D254" s="25">
        <v>2.0966499999999999</v>
      </c>
      <c r="E254" s="16">
        <v>1.79417</v>
      </c>
      <c r="F254" s="9">
        <v>0</v>
      </c>
      <c r="G254" s="25">
        <v>4.9729000000000001</v>
      </c>
      <c r="H254" s="16">
        <v>7.5584499999999997</v>
      </c>
      <c r="I254" s="9">
        <v>3.1359999999999999E-2</v>
      </c>
      <c r="J254" s="16">
        <v>0.39605000000000001</v>
      </c>
      <c r="K254" s="9">
        <v>0.18326999999999999</v>
      </c>
      <c r="L254" s="9">
        <v>0.15165000000000001</v>
      </c>
      <c r="M254" s="9">
        <v>0.30310999999999999</v>
      </c>
      <c r="N254" s="9">
        <v>0.59279999999999999</v>
      </c>
      <c r="O254" s="9">
        <v>5.8110000000000002E-2</v>
      </c>
      <c r="P254" s="9">
        <v>0.15275</v>
      </c>
      <c r="Q254" s="9">
        <v>0.22398000000000001</v>
      </c>
      <c r="R254" s="9">
        <v>1.42706</v>
      </c>
      <c r="S254" s="9">
        <v>2.9499999999999998E-2</v>
      </c>
      <c r="T254" s="9">
        <v>9.2859999999999998E-2</v>
      </c>
      <c r="U254" s="9">
        <v>2.5530000000000001E-2</v>
      </c>
      <c r="V254" s="9">
        <v>0.18029000000000001</v>
      </c>
      <c r="W254" s="9">
        <v>0.11133</v>
      </c>
      <c r="X254" s="9">
        <v>1.771E-2</v>
      </c>
      <c r="Y254" s="9">
        <v>2.9530000000000001E-2</v>
      </c>
      <c r="Z254" s="9">
        <v>1.847E-2</v>
      </c>
      <c r="AA254" s="9">
        <v>7.4079999999999993E-2</v>
      </c>
      <c r="AB254" s="9">
        <v>4.2790000000000002E-2</v>
      </c>
      <c r="AC254" s="9">
        <v>5.978E-2</v>
      </c>
      <c r="AD254" s="9">
        <v>5.7700000000000001E-2</v>
      </c>
      <c r="AE254" s="9">
        <v>0.56272</v>
      </c>
      <c r="AF254" s="20">
        <f t="shared" si="12"/>
        <v>0.15165000000000001</v>
      </c>
      <c r="AG254" s="20">
        <f t="shared" si="13"/>
        <v>2.5375999999999999</v>
      </c>
      <c r="AH254" s="20">
        <f t="shared" si="14"/>
        <v>0.58474000000000004</v>
      </c>
      <c r="AI254" s="20">
        <f t="shared" si="15"/>
        <v>0.16531999999999999</v>
      </c>
    </row>
    <row r="255" spans="1:35" x14ac:dyDescent="0.15">
      <c r="A255" s="9" t="s">
        <v>364</v>
      </c>
      <c r="B255" s="16">
        <v>2.6071200000000001</v>
      </c>
      <c r="C255" s="16">
        <v>2.5264700000000002</v>
      </c>
      <c r="D255" s="25">
        <v>1.95102</v>
      </c>
      <c r="E255" s="16">
        <v>1.74986</v>
      </c>
      <c r="F255" s="9">
        <v>2.8900000000000002E-3</v>
      </c>
      <c r="G255" s="25">
        <v>6.1891100000000003</v>
      </c>
      <c r="H255" s="16">
        <v>8.3109599999999997</v>
      </c>
      <c r="I255" s="9">
        <v>2.4740000000000002E-2</v>
      </c>
      <c r="J255" s="16">
        <v>0.38325999999999999</v>
      </c>
      <c r="K255" s="9">
        <v>0.36009999999999998</v>
      </c>
      <c r="L255" s="9">
        <v>0.16369</v>
      </c>
      <c r="M255" s="9">
        <v>0.2984</v>
      </c>
      <c r="N255" s="9">
        <v>0.55186000000000002</v>
      </c>
      <c r="O255" s="9">
        <v>4.8739999999999999E-2</v>
      </c>
      <c r="P255" s="9">
        <v>0.15323000000000001</v>
      </c>
      <c r="Q255" s="9">
        <v>0.10548</v>
      </c>
      <c r="R255" s="9">
        <v>0.61675999999999997</v>
      </c>
      <c r="S255" s="9">
        <v>3.313E-2</v>
      </c>
      <c r="T255" s="9">
        <v>8.3400000000000002E-2</v>
      </c>
      <c r="U255" s="9">
        <v>2.384E-2</v>
      </c>
      <c r="V255" s="9">
        <v>0.15633</v>
      </c>
      <c r="W255" s="9">
        <v>0.11199000000000001</v>
      </c>
      <c r="X255" s="9">
        <v>1.5789999999999998E-2</v>
      </c>
      <c r="Y255" s="9">
        <v>2.307E-2</v>
      </c>
      <c r="Z255" s="9">
        <v>2.3199999999999998E-2</v>
      </c>
      <c r="AA255" s="9">
        <v>7.0529999999999995E-2</v>
      </c>
      <c r="AB255" s="9">
        <v>3.6139999999999999E-2</v>
      </c>
      <c r="AC255" s="9">
        <v>5.3620000000000001E-2</v>
      </c>
      <c r="AD255" s="9">
        <v>4.6339999999999999E-2</v>
      </c>
      <c r="AE255" s="9">
        <v>0.39237</v>
      </c>
      <c r="AF255" s="20">
        <f t="shared" si="12"/>
        <v>0.16658000000000001</v>
      </c>
      <c r="AG255" s="20">
        <f t="shared" si="13"/>
        <v>1.8518600000000001</v>
      </c>
      <c r="AH255" s="20">
        <f t="shared" si="14"/>
        <v>0.42708000000000002</v>
      </c>
      <c r="AI255" s="20">
        <f t="shared" si="15"/>
        <v>0.15643000000000001</v>
      </c>
    </row>
    <row r="256" spans="1:35" x14ac:dyDescent="0.15">
      <c r="A256" s="9" t="s">
        <v>365</v>
      </c>
      <c r="B256" s="16">
        <v>3.09029</v>
      </c>
      <c r="C256" s="16">
        <v>3.0714899999999998</v>
      </c>
      <c r="D256" s="25">
        <v>1.8201400000000001</v>
      </c>
      <c r="E256" s="16">
        <v>1.5414699999999999</v>
      </c>
      <c r="F256" s="9">
        <v>0</v>
      </c>
      <c r="G256" s="25">
        <v>7.1052499999999998</v>
      </c>
      <c r="H256" s="16">
        <v>8.3766700000000007</v>
      </c>
      <c r="I256" s="9">
        <v>4.9270000000000001E-2</v>
      </c>
      <c r="J256" s="16">
        <v>0.68422000000000005</v>
      </c>
      <c r="K256" s="9">
        <v>0.47099999999999997</v>
      </c>
      <c r="L256" s="9">
        <v>0.38723999999999997</v>
      </c>
      <c r="M256" s="9">
        <v>0.38080999999999998</v>
      </c>
      <c r="N256" s="9">
        <v>0.73914000000000002</v>
      </c>
      <c r="O256" s="9">
        <v>6.2890000000000001E-2</v>
      </c>
      <c r="P256" s="9">
        <v>0.19547999999999999</v>
      </c>
      <c r="Q256" s="9">
        <v>0.17655000000000001</v>
      </c>
      <c r="R256" s="9">
        <v>0.44838</v>
      </c>
      <c r="S256" s="9">
        <v>4.5159999999999999E-2</v>
      </c>
      <c r="T256" s="9">
        <v>0.12787000000000001</v>
      </c>
      <c r="U256" s="9">
        <v>3.6549999999999999E-2</v>
      </c>
      <c r="V256" s="9">
        <v>0.21109</v>
      </c>
      <c r="W256" s="9">
        <v>0.15117</v>
      </c>
      <c r="X256" s="9">
        <v>2.3429999999999999E-2</v>
      </c>
      <c r="Y256" s="9">
        <v>3.0509999999999999E-2</v>
      </c>
      <c r="Z256" s="9">
        <v>3.2390000000000002E-2</v>
      </c>
      <c r="AA256" s="9">
        <v>9.1079999999999994E-2</v>
      </c>
      <c r="AB256" s="9">
        <v>4.2189999999999998E-2</v>
      </c>
      <c r="AC256" s="9">
        <v>8.2400000000000001E-2</v>
      </c>
      <c r="AD256" s="9">
        <v>5.7349999999999998E-2</v>
      </c>
      <c r="AE256" s="9">
        <v>0.58687999999999996</v>
      </c>
      <c r="AF256" s="20">
        <f t="shared" si="12"/>
        <v>0.38723999999999997</v>
      </c>
      <c r="AG256" s="20">
        <f t="shared" si="13"/>
        <v>2.0886</v>
      </c>
      <c r="AH256" s="20">
        <f t="shared" si="14"/>
        <v>0.62356</v>
      </c>
      <c r="AI256" s="20">
        <f t="shared" si="15"/>
        <v>0.21395999999999998</v>
      </c>
    </row>
    <row r="257" spans="1:35" x14ac:dyDescent="0.15">
      <c r="A257" s="2" t="s">
        <v>366</v>
      </c>
      <c r="B257" s="16">
        <v>3.0774599999999999</v>
      </c>
      <c r="C257" s="16">
        <v>2.9199899999999999</v>
      </c>
      <c r="D257" s="25">
        <v>1.6569</v>
      </c>
      <c r="E257" s="16">
        <v>1.65974</v>
      </c>
      <c r="F257" s="2">
        <v>0</v>
      </c>
      <c r="G257" s="25">
        <v>4.7528699999999997</v>
      </c>
      <c r="H257" s="16">
        <v>7.0401600000000002</v>
      </c>
      <c r="I257" s="2">
        <v>3.7330000000000002E-2</v>
      </c>
      <c r="J257" s="16">
        <v>0.57042000000000004</v>
      </c>
      <c r="K257" s="2">
        <v>0.34139000000000003</v>
      </c>
      <c r="L257" s="2">
        <v>0.25530000000000003</v>
      </c>
      <c r="M257" s="2">
        <v>0.28595999999999999</v>
      </c>
      <c r="N257" s="2">
        <v>0.55245999999999995</v>
      </c>
      <c r="O257" s="2">
        <v>6.9430000000000006E-2</v>
      </c>
      <c r="P257" s="2">
        <v>0.15246999999999999</v>
      </c>
      <c r="Q257" s="2">
        <v>0.25054999999999999</v>
      </c>
      <c r="R257" s="2">
        <v>0.37526999999999999</v>
      </c>
      <c r="S257" s="2">
        <v>2.9950000000000001E-2</v>
      </c>
      <c r="T257" s="2">
        <v>0.10273</v>
      </c>
      <c r="U257" s="2">
        <v>2.7980000000000001E-2</v>
      </c>
      <c r="V257" s="2">
        <v>0.19722999999999999</v>
      </c>
      <c r="W257" s="2">
        <v>0.12257999999999999</v>
      </c>
      <c r="X257" s="2">
        <v>1.3729999999999999E-2</v>
      </c>
      <c r="Y257" s="2">
        <v>3.3160000000000002E-2</v>
      </c>
      <c r="Z257" s="2">
        <v>2.6030000000000001E-2</v>
      </c>
      <c r="AA257" s="2">
        <v>7.1910000000000002E-2</v>
      </c>
      <c r="AB257" s="2">
        <v>3.5110000000000002E-2</v>
      </c>
      <c r="AC257" s="2">
        <v>4.3720000000000002E-2</v>
      </c>
      <c r="AD257" s="2">
        <v>4.1180000000000001E-2</v>
      </c>
      <c r="AE257" s="2">
        <v>0.67713999999999996</v>
      </c>
      <c r="AF257" s="20">
        <f t="shared" si="12"/>
        <v>0.25530000000000003</v>
      </c>
      <c r="AG257" s="20">
        <f t="shared" si="13"/>
        <v>1.5924100000000001</v>
      </c>
      <c r="AH257" s="20">
        <f t="shared" si="14"/>
        <v>0.64988999999999997</v>
      </c>
      <c r="AI257" s="20">
        <f t="shared" si="15"/>
        <v>0.17280999999999999</v>
      </c>
    </row>
    <row r="258" spans="1:35" x14ac:dyDescent="0.15">
      <c r="A258" s="2" t="s">
        <v>367</v>
      </c>
      <c r="B258" s="16">
        <v>3.93642</v>
      </c>
      <c r="C258" s="16">
        <v>6.63584</v>
      </c>
      <c r="D258" s="25">
        <v>4.9896599999999998</v>
      </c>
      <c r="E258" s="16">
        <v>5.8269500000000001</v>
      </c>
      <c r="F258" s="2">
        <v>9.3880000000000005E-2</v>
      </c>
      <c r="G258" s="25">
        <v>12.914759999999999</v>
      </c>
      <c r="H258" s="16">
        <v>17.936969999999999</v>
      </c>
      <c r="I258" s="2">
        <v>9.0209999999999999E-2</v>
      </c>
      <c r="J258" s="16">
        <v>1.38825</v>
      </c>
      <c r="K258" s="2">
        <v>0.99429999999999996</v>
      </c>
      <c r="L258" s="2">
        <v>0.54144999999999999</v>
      </c>
      <c r="M258" s="2">
        <v>1.2888999999999999</v>
      </c>
      <c r="N258" s="2">
        <v>0.99724999999999997</v>
      </c>
      <c r="O258" s="2">
        <v>6.7930000000000004E-2</v>
      </c>
      <c r="P258" s="2">
        <v>0.31583</v>
      </c>
      <c r="Q258" s="2">
        <v>0.29125000000000001</v>
      </c>
      <c r="R258" s="2">
        <v>0.33167999999999997</v>
      </c>
      <c r="S258" s="2">
        <v>7.1849999999999997E-2</v>
      </c>
      <c r="T258" s="2">
        <v>0.20615</v>
      </c>
      <c r="U258" s="2">
        <v>8.856E-2</v>
      </c>
      <c r="V258" s="2">
        <v>0.35937999999999998</v>
      </c>
      <c r="W258" s="2">
        <v>0.25591000000000003</v>
      </c>
      <c r="X258" s="2">
        <v>3.8870000000000002E-2</v>
      </c>
      <c r="Y258" s="2">
        <v>5.9979999999999999E-2</v>
      </c>
      <c r="Z258" s="2">
        <v>3.5009999999999999E-2</v>
      </c>
      <c r="AA258" s="2">
        <v>0.13139999999999999</v>
      </c>
      <c r="AB258" s="2">
        <v>5.4690000000000003E-2</v>
      </c>
      <c r="AC258" s="2">
        <v>0.10324</v>
      </c>
      <c r="AD258" s="2">
        <v>6.9879999999999998E-2</v>
      </c>
      <c r="AE258" s="2">
        <v>2.8388399999999998</v>
      </c>
      <c r="AF258" s="20">
        <f t="shared" si="12"/>
        <v>0.63532999999999995</v>
      </c>
      <c r="AG258" s="20">
        <f t="shared" si="13"/>
        <v>3.70234</v>
      </c>
      <c r="AH258" s="20">
        <f t="shared" si="14"/>
        <v>0.99656000000000011</v>
      </c>
      <c r="AI258" s="20">
        <f t="shared" si="15"/>
        <v>0.35382000000000002</v>
      </c>
    </row>
    <row r="259" spans="1:35" x14ac:dyDescent="0.15">
      <c r="A259" s="2" t="s">
        <v>368</v>
      </c>
      <c r="B259" s="16">
        <v>3.1099600000000001</v>
      </c>
      <c r="C259" s="16">
        <v>3.4083399999999999</v>
      </c>
      <c r="D259" s="25">
        <v>2.57274</v>
      </c>
      <c r="E259" s="16">
        <v>2.84945</v>
      </c>
      <c r="F259" s="2">
        <v>5.4420000000000003E-2</v>
      </c>
      <c r="G259" s="25">
        <v>6.3707700000000003</v>
      </c>
      <c r="H259" s="16">
        <v>8.5782500000000006</v>
      </c>
      <c r="I259" s="2">
        <v>8.2659999999999997E-2</v>
      </c>
      <c r="J259" s="16">
        <v>0.73892999999999998</v>
      </c>
      <c r="K259" s="2">
        <v>0.54144999999999999</v>
      </c>
      <c r="L259" s="2">
        <v>0.30517</v>
      </c>
      <c r="M259" s="2">
        <v>0.81447999999999998</v>
      </c>
      <c r="N259" s="2">
        <v>0.68600000000000005</v>
      </c>
      <c r="O259" s="2">
        <v>4.5560000000000003E-2</v>
      </c>
      <c r="P259" s="2">
        <v>0.20376</v>
      </c>
      <c r="Q259" s="2">
        <v>0.27829999999999999</v>
      </c>
      <c r="R259" s="2">
        <v>0.54130999999999996</v>
      </c>
      <c r="S259" s="2">
        <v>4.0189999999999997E-2</v>
      </c>
      <c r="T259" s="2">
        <v>0.12801999999999999</v>
      </c>
      <c r="U259" s="2">
        <v>5.28E-2</v>
      </c>
      <c r="V259" s="2">
        <v>0.21554999999999999</v>
      </c>
      <c r="W259" s="2">
        <v>0.18240999999999999</v>
      </c>
      <c r="X259" s="2">
        <v>2.0379999999999999E-2</v>
      </c>
      <c r="Y259" s="2">
        <v>4.3720000000000002E-2</v>
      </c>
      <c r="Z259" s="2">
        <v>3.1910000000000001E-2</v>
      </c>
      <c r="AA259" s="2">
        <v>9.7409999999999997E-2</v>
      </c>
      <c r="AB259" s="2">
        <v>4.7980000000000002E-2</v>
      </c>
      <c r="AC259" s="2">
        <v>7.0879999999999999E-2</v>
      </c>
      <c r="AD259" s="2">
        <v>6.1089999999999998E-2</v>
      </c>
      <c r="AE259" s="2">
        <v>1.30844</v>
      </c>
      <c r="AF259" s="20">
        <f t="shared" si="12"/>
        <v>0.35959000000000002</v>
      </c>
      <c r="AG259" s="20">
        <f t="shared" si="13"/>
        <v>2.6658999999999997</v>
      </c>
      <c r="AH259" s="20">
        <f t="shared" si="14"/>
        <v>0.70762000000000003</v>
      </c>
      <c r="AI259" s="20">
        <f t="shared" si="15"/>
        <v>0.24621999999999999</v>
      </c>
    </row>
    <row r="260" spans="1:35" x14ac:dyDescent="0.15">
      <c r="A260" s="2" t="s">
        <v>369</v>
      </c>
      <c r="B260" s="16">
        <v>2.5429400000000002</v>
      </c>
      <c r="C260" s="16">
        <v>2.1412100000000001</v>
      </c>
      <c r="D260" s="25">
        <v>2.95885</v>
      </c>
      <c r="E260" s="16">
        <v>2.5390799999999998</v>
      </c>
      <c r="F260" s="2">
        <v>8.3800000000000003E-3</v>
      </c>
      <c r="G260" s="25">
        <v>10.73081</v>
      </c>
      <c r="H260" s="16">
        <v>16.96698</v>
      </c>
      <c r="I260" s="2">
        <v>3.2809999999999999E-2</v>
      </c>
      <c r="J260" s="16">
        <v>0.39540999999999998</v>
      </c>
      <c r="K260" s="2">
        <v>0.27514</v>
      </c>
      <c r="L260" s="2">
        <v>0.33401999999999998</v>
      </c>
      <c r="M260" s="2">
        <v>0.26019999999999999</v>
      </c>
      <c r="N260" s="2">
        <v>0.37045</v>
      </c>
      <c r="O260" s="2">
        <v>4.4260000000000001E-2</v>
      </c>
      <c r="P260" s="2">
        <v>0.10459</v>
      </c>
      <c r="Q260" s="2">
        <v>0.15043000000000001</v>
      </c>
      <c r="R260" s="2">
        <v>0.15268999999999999</v>
      </c>
      <c r="S260" s="2">
        <v>2.325E-2</v>
      </c>
      <c r="T260" s="2">
        <v>7.0419999999999996E-2</v>
      </c>
      <c r="U260" s="2">
        <v>2.725E-2</v>
      </c>
      <c r="V260" s="2">
        <v>0.14104</v>
      </c>
      <c r="W260" s="2">
        <v>0.10306999999999999</v>
      </c>
      <c r="X260" s="2">
        <v>1.6379999999999999E-2</v>
      </c>
      <c r="Y260" s="2">
        <v>2.4420000000000001E-2</v>
      </c>
      <c r="Z260" s="2">
        <v>2.1690000000000001E-2</v>
      </c>
      <c r="AA260" s="2">
        <v>8.6599999999999996E-2</v>
      </c>
      <c r="AB260" s="2">
        <v>4.3409999999999997E-2</v>
      </c>
      <c r="AC260" s="2">
        <v>7.5399999999999995E-2</v>
      </c>
      <c r="AD260" s="2">
        <v>5.7660000000000003E-2</v>
      </c>
      <c r="AE260" s="2">
        <v>1.19916</v>
      </c>
      <c r="AF260" s="20">
        <f t="shared" si="12"/>
        <v>0.34239999999999998</v>
      </c>
      <c r="AG260" s="20">
        <f t="shared" si="13"/>
        <v>1.0912899999999999</v>
      </c>
      <c r="AH260" s="20">
        <f t="shared" si="14"/>
        <v>0.4294</v>
      </c>
      <c r="AI260" s="20">
        <f t="shared" si="15"/>
        <v>0.17634</v>
      </c>
    </row>
    <row r="261" spans="1:35" x14ac:dyDescent="0.15">
      <c r="A261" s="2" t="s">
        <v>370</v>
      </c>
      <c r="B261" s="16">
        <v>2.0080900000000002</v>
      </c>
      <c r="C261" s="16">
        <v>1.41276</v>
      </c>
      <c r="D261" s="25">
        <v>1.99977</v>
      </c>
      <c r="E261" s="16">
        <v>2.1905100000000002</v>
      </c>
      <c r="F261" s="2">
        <v>0</v>
      </c>
      <c r="G261" s="25">
        <v>10.14029</v>
      </c>
      <c r="H261" s="16">
        <v>12.866580000000001</v>
      </c>
      <c r="I261" s="2">
        <v>2.9919999999999999E-2</v>
      </c>
      <c r="J261" s="16">
        <v>0.36723</v>
      </c>
      <c r="K261" s="2">
        <v>0.14323</v>
      </c>
      <c r="L261" s="2">
        <v>0.26761000000000001</v>
      </c>
      <c r="M261" s="2">
        <v>0.30253999999999998</v>
      </c>
      <c r="N261" s="2">
        <v>0.47148000000000001</v>
      </c>
      <c r="O261" s="2">
        <v>4.9840000000000002E-2</v>
      </c>
      <c r="P261" s="2">
        <v>0.13941999999999999</v>
      </c>
      <c r="Q261" s="2">
        <v>0.20816000000000001</v>
      </c>
      <c r="R261" s="2">
        <v>0.18248</v>
      </c>
      <c r="S261" s="2">
        <v>3.279E-2</v>
      </c>
      <c r="T261" s="2">
        <v>8.9069999999999996E-2</v>
      </c>
      <c r="U261" s="2">
        <v>2.964E-2</v>
      </c>
      <c r="V261" s="2">
        <v>0.18346999999999999</v>
      </c>
      <c r="W261" s="2">
        <v>0.12045</v>
      </c>
      <c r="X261" s="2">
        <v>2.0910000000000002E-2</v>
      </c>
      <c r="Y261" s="2">
        <v>2.9440000000000001E-2</v>
      </c>
      <c r="Z261" s="2">
        <v>1.754E-2</v>
      </c>
      <c r="AA261" s="2">
        <v>9.9930000000000005E-2</v>
      </c>
      <c r="AB261" s="2">
        <v>4.7669999999999997E-2</v>
      </c>
      <c r="AC261" s="2">
        <v>0.10109</v>
      </c>
      <c r="AD261" s="2">
        <v>5.9279999999999999E-2</v>
      </c>
      <c r="AE261" s="2">
        <v>1.19709</v>
      </c>
      <c r="AF261" s="20">
        <f t="shared" ref="AF261:AF292" si="16">F261+L261</f>
        <v>0.26761000000000001</v>
      </c>
      <c r="AG261" s="20">
        <f t="shared" si="13"/>
        <v>1.12965</v>
      </c>
      <c r="AH261" s="20">
        <f t="shared" si="14"/>
        <v>0.56333</v>
      </c>
      <c r="AI261" s="20">
        <f t="shared" si="15"/>
        <v>0.19746000000000002</v>
      </c>
    </row>
    <row r="262" spans="1:35" x14ac:dyDescent="0.15">
      <c r="A262" s="2" t="s">
        <v>371</v>
      </c>
      <c r="B262" s="16">
        <v>1.91761</v>
      </c>
      <c r="C262" s="16">
        <v>1.21248</v>
      </c>
      <c r="D262" s="25">
        <v>1.65588</v>
      </c>
      <c r="E262" s="16">
        <v>2.0503399999999998</v>
      </c>
      <c r="F262" s="2">
        <v>4.9399999999999999E-3</v>
      </c>
      <c r="G262" s="25">
        <v>6.4644199999999996</v>
      </c>
      <c r="H262" s="16">
        <v>9.4285200000000007</v>
      </c>
      <c r="I262" s="2">
        <v>2.6200000000000001E-2</v>
      </c>
      <c r="J262" s="16">
        <v>0.18110999999999999</v>
      </c>
      <c r="K262" s="2">
        <v>0.18343000000000001</v>
      </c>
      <c r="L262" s="2">
        <v>0.15629999999999999</v>
      </c>
      <c r="M262" s="2">
        <v>0.18598999999999999</v>
      </c>
      <c r="N262" s="2">
        <v>0.24926999999999999</v>
      </c>
      <c r="O262" s="2">
        <v>4.2999999999999997E-2</v>
      </c>
      <c r="P262" s="2">
        <v>7.8670000000000004E-2</v>
      </c>
      <c r="Q262" s="2">
        <v>2.0459999999999999E-2</v>
      </c>
      <c r="R262" s="2">
        <v>0.11385000000000001</v>
      </c>
      <c r="S262" s="2">
        <v>1.0120000000000001E-2</v>
      </c>
      <c r="T262" s="2">
        <v>5.3900000000000003E-2</v>
      </c>
      <c r="U262" s="2">
        <v>1.915E-2</v>
      </c>
      <c r="V262" s="2">
        <v>0.11497</v>
      </c>
      <c r="W262" s="2">
        <v>7.6689999999999994E-2</v>
      </c>
      <c r="X262" s="2">
        <v>1.3050000000000001E-2</v>
      </c>
      <c r="Y262" s="2">
        <v>2.1239999999999998E-2</v>
      </c>
      <c r="Z262" s="2">
        <v>1.66E-2</v>
      </c>
      <c r="AA262" s="2">
        <v>8.4659999999999999E-2</v>
      </c>
      <c r="AB262" s="2">
        <v>5.2479999999999999E-2</v>
      </c>
      <c r="AC262" s="2">
        <v>7.2520000000000001E-2</v>
      </c>
      <c r="AD262" s="2">
        <v>5.7230000000000003E-2</v>
      </c>
      <c r="AE262" s="2">
        <v>1.6881999999999999</v>
      </c>
      <c r="AF262" s="20">
        <f t="shared" si="16"/>
        <v>0.16123999999999999</v>
      </c>
      <c r="AG262" s="20">
        <f t="shared" ref="AG262:AG292" si="17">I262+K262+M262+N262+R262</f>
        <v>0.75873999999999997</v>
      </c>
      <c r="AH262" s="20">
        <f t="shared" ref="AH262:AH292" si="18">O262+Q262+S262+T262+V262</f>
        <v>0.24245</v>
      </c>
      <c r="AI262" s="20">
        <f t="shared" ref="AI262:AI292" si="19">U262+X262+Y262+Z262+AA262</f>
        <v>0.1547</v>
      </c>
    </row>
    <row r="263" spans="1:35" x14ac:dyDescent="0.15">
      <c r="A263" s="2" t="s">
        <v>372</v>
      </c>
      <c r="B263" s="16">
        <v>2.86294</v>
      </c>
      <c r="C263" s="16">
        <v>3.1611899999999999</v>
      </c>
      <c r="D263" s="25">
        <v>2.9286799999999999</v>
      </c>
      <c r="E263" s="16">
        <v>2.7323900000000001</v>
      </c>
      <c r="F263" s="2">
        <v>2.1440000000000001E-2</v>
      </c>
      <c r="G263" s="25">
        <v>6.3756300000000001</v>
      </c>
      <c r="H263" s="16">
        <v>10.653689999999999</v>
      </c>
      <c r="I263" s="2">
        <v>4.2770000000000002E-2</v>
      </c>
      <c r="J263" s="16">
        <v>0.70591000000000004</v>
      </c>
      <c r="K263" s="2">
        <v>0.49086999999999997</v>
      </c>
      <c r="L263" s="2">
        <v>0.25812000000000002</v>
      </c>
      <c r="M263" s="2">
        <v>0.62090999999999996</v>
      </c>
      <c r="N263" s="2">
        <v>0.63088999999999995</v>
      </c>
      <c r="O263" s="2">
        <v>6.7320000000000005E-2</v>
      </c>
      <c r="P263" s="2">
        <v>0.17585000000000001</v>
      </c>
      <c r="Q263" s="2">
        <v>0.16733000000000001</v>
      </c>
      <c r="R263" s="2">
        <v>0.18386</v>
      </c>
      <c r="S263" s="2">
        <v>4.1549999999999997E-2</v>
      </c>
      <c r="T263" s="2">
        <v>0.11532000000000001</v>
      </c>
      <c r="U263" s="2">
        <v>4.3490000000000001E-2</v>
      </c>
      <c r="V263" s="2">
        <v>0.21321999999999999</v>
      </c>
      <c r="W263" s="2">
        <v>0.13169</v>
      </c>
      <c r="X263" s="2">
        <v>1.538E-2</v>
      </c>
      <c r="Y263" s="2">
        <v>3.2620000000000003E-2</v>
      </c>
      <c r="Z263" s="2">
        <v>1.72E-2</v>
      </c>
      <c r="AA263" s="2">
        <v>0.1079</v>
      </c>
      <c r="AB263" s="2">
        <v>8.931E-2</v>
      </c>
      <c r="AC263" s="2">
        <v>5.3370000000000001E-2</v>
      </c>
      <c r="AD263" s="2">
        <v>6.2420000000000003E-2</v>
      </c>
      <c r="AE263" s="2">
        <v>2.8317600000000001</v>
      </c>
      <c r="AF263" s="20">
        <f t="shared" si="16"/>
        <v>0.27956000000000003</v>
      </c>
      <c r="AG263" s="20">
        <f t="shared" si="17"/>
        <v>1.9692999999999998</v>
      </c>
      <c r="AH263" s="20">
        <f t="shared" si="18"/>
        <v>0.60473999999999994</v>
      </c>
      <c r="AI263" s="20">
        <f t="shared" si="19"/>
        <v>0.21659</v>
      </c>
    </row>
    <row r="264" spans="1:35" x14ac:dyDescent="0.15">
      <c r="A264" s="2" t="s">
        <v>373</v>
      </c>
      <c r="B264" s="16">
        <v>3.76918</v>
      </c>
      <c r="C264" s="16">
        <v>4.0140599999999997</v>
      </c>
      <c r="D264" s="25">
        <v>2.3394499999999998</v>
      </c>
      <c r="E264" s="16">
        <v>1.7890900000000001</v>
      </c>
      <c r="F264" s="2">
        <v>0</v>
      </c>
      <c r="G264" s="25">
        <v>2.6629900000000002</v>
      </c>
      <c r="H264" s="16">
        <v>4.4953200000000004</v>
      </c>
      <c r="I264" s="2">
        <v>6.2850000000000003E-2</v>
      </c>
      <c r="J264" s="16">
        <v>0.79010999999999998</v>
      </c>
      <c r="K264" s="2">
        <v>0.52642</v>
      </c>
      <c r="L264" s="2">
        <v>0.14224000000000001</v>
      </c>
      <c r="M264" s="2">
        <v>1.2167300000000001</v>
      </c>
      <c r="N264" s="2">
        <v>2.7601399999999998</v>
      </c>
      <c r="O264" s="2">
        <v>8.7110000000000007E-2</v>
      </c>
      <c r="P264" s="2">
        <v>0.32766000000000001</v>
      </c>
      <c r="Q264" s="2">
        <v>0.19041</v>
      </c>
      <c r="R264" s="2">
        <v>0.12598000000000001</v>
      </c>
      <c r="S264" s="2">
        <v>1.46E-2</v>
      </c>
      <c r="T264" s="2">
        <v>8.1759999999999999E-2</v>
      </c>
      <c r="U264" s="2">
        <v>4.4089999999999997E-2</v>
      </c>
      <c r="V264" s="2">
        <v>0.16749</v>
      </c>
      <c r="W264" s="2">
        <v>0.10567</v>
      </c>
      <c r="X264" s="2">
        <v>1.2540000000000001E-2</v>
      </c>
      <c r="Y264" s="2">
        <v>2.3769999999999999E-2</v>
      </c>
      <c r="Z264" s="2">
        <v>1.84E-2</v>
      </c>
      <c r="AA264" s="2">
        <v>9.6780000000000005E-2</v>
      </c>
      <c r="AB264" s="2">
        <v>9.1350000000000001E-2</v>
      </c>
      <c r="AC264" s="2">
        <v>4.1669999999999999E-2</v>
      </c>
      <c r="AD264" s="2">
        <v>4.6620000000000002E-2</v>
      </c>
      <c r="AE264" s="2">
        <v>1.1671100000000001</v>
      </c>
      <c r="AF264" s="20">
        <f t="shared" si="16"/>
        <v>0.14224000000000001</v>
      </c>
      <c r="AG264" s="20">
        <f t="shared" si="17"/>
        <v>4.6921200000000001</v>
      </c>
      <c r="AH264" s="20">
        <f t="shared" si="18"/>
        <v>0.54137000000000002</v>
      </c>
      <c r="AI264" s="20">
        <f t="shared" si="19"/>
        <v>0.19558</v>
      </c>
    </row>
    <row r="265" spans="1:35" x14ac:dyDescent="0.15">
      <c r="A265" s="2" t="s">
        <v>374</v>
      </c>
      <c r="B265" s="16">
        <v>4.4608499999999998</v>
      </c>
      <c r="C265" s="16">
        <v>4.5189599999999999</v>
      </c>
      <c r="D265" s="25">
        <v>2.4026100000000001</v>
      </c>
      <c r="E265" s="16">
        <v>1.931</v>
      </c>
      <c r="F265" s="2">
        <v>3.6900000000000001E-3</v>
      </c>
      <c r="G265" s="25">
        <v>2.8801299999999999</v>
      </c>
      <c r="H265" s="16">
        <v>4.8474899999999996</v>
      </c>
      <c r="I265" s="2">
        <v>3.1399999999999997E-2</v>
      </c>
      <c r="J265" s="16">
        <v>0.79734000000000005</v>
      </c>
      <c r="K265" s="2">
        <v>0.59209999999999996</v>
      </c>
      <c r="L265" s="2">
        <v>0.1731</v>
      </c>
      <c r="M265" s="2">
        <v>1.3182499999999999</v>
      </c>
      <c r="N265" s="2">
        <v>3.5098199999999999</v>
      </c>
      <c r="O265" s="2">
        <v>6.4549999999999996E-2</v>
      </c>
      <c r="P265" s="2">
        <v>0.39005000000000001</v>
      </c>
      <c r="Q265" s="2">
        <v>0.13539999999999999</v>
      </c>
      <c r="R265" s="2">
        <v>0.10766000000000001</v>
      </c>
      <c r="S265" s="2">
        <v>3.1530000000000002E-2</v>
      </c>
      <c r="T265" s="2">
        <v>8.2089999999999996E-2</v>
      </c>
      <c r="U265" s="2">
        <v>4.607E-2</v>
      </c>
      <c r="V265" s="2">
        <v>0.15692</v>
      </c>
      <c r="W265" s="2">
        <v>0.10284</v>
      </c>
      <c r="X265" s="2">
        <v>1.17E-2</v>
      </c>
      <c r="Y265" s="2">
        <v>2.351E-2</v>
      </c>
      <c r="Z265" s="2">
        <v>1.8839999999999999E-2</v>
      </c>
      <c r="AA265" s="2">
        <v>8.2129999999999995E-2</v>
      </c>
      <c r="AB265" s="2">
        <v>6.0940000000000001E-2</v>
      </c>
      <c r="AC265" s="2">
        <v>3.6740000000000002E-2</v>
      </c>
      <c r="AD265" s="2">
        <v>4.3479999999999998E-2</v>
      </c>
      <c r="AE265" s="2">
        <v>1.04304</v>
      </c>
      <c r="AF265" s="20">
        <f t="shared" si="16"/>
        <v>0.17679</v>
      </c>
      <c r="AG265" s="20">
        <f t="shared" si="17"/>
        <v>5.5592300000000003</v>
      </c>
      <c r="AH265" s="20">
        <f t="shared" si="18"/>
        <v>0.47049000000000002</v>
      </c>
      <c r="AI265" s="20">
        <f t="shared" si="19"/>
        <v>0.18225</v>
      </c>
    </row>
    <row r="266" spans="1:35" x14ac:dyDescent="0.15">
      <c r="A266" s="2" t="s">
        <v>375</v>
      </c>
      <c r="B266" s="16">
        <v>4.3669200000000004</v>
      </c>
      <c r="C266" s="16">
        <v>4.5144599999999997</v>
      </c>
      <c r="D266" s="25">
        <v>3.3427199999999999</v>
      </c>
      <c r="E266" s="16">
        <v>2.96129</v>
      </c>
      <c r="F266" s="2">
        <v>1.047E-2</v>
      </c>
      <c r="G266" s="25">
        <v>10.449149999999999</v>
      </c>
      <c r="H266" s="16">
        <v>15.11626</v>
      </c>
      <c r="I266" s="2">
        <v>5.2249999999999998E-2</v>
      </c>
      <c r="J266" s="16">
        <v>0.87953000000000003</v>
      </c>
      <c r="K266" s="2">
        <v>0.60921000000000003</v>
      </c>
      <c r="L266" s="2">
        <v>0.33239999999999997</v>
      </c>
      <c r="M266" s="2">
        <v>1.3120700000000001</v>
      </c>
      <c r="N266" s="2">
        <v>3.5977299999999999</v>
      </c>
      <c r="O266" s="2">
        <v>6.5329999999999999E-2</v>
      </c>
      <c r="P266" s="2">
        <v>0.39387</v>
      </c>
      <c r="Q266" s="2">
        <v>0.22239999999999999</v>
      </c>
      <c r="R266" s="2">
        <v>0.17226</v>
      </c>
      <c r="S266" s="2">
        <v>3.7010000000000001E-2</v>
      </c>
      <c r="T266" s="2">
        <v>0.10328</v>
      </c>
      <c r="U266" s="2">
        <v>4.3479999999999998E-2</v>
      </c>
      <c r="V266" s="2">
        <v>0.20119000000000001</v>
      </c>
      <c r="W266" s="2">
        <v>0.12767000000000001</v>
      </c>
      <c r="X266" s="2">
        <v>1.7770000000000001E-2</v>
      </c>
      <c r="Y266" s="2">
        <v>2.8479999999999998E-2</v>
      </c>
      <c r="Z266" s="2">
        <v>1.831E-2</v>
      </c>
      <c r="AA266" s="2">
        <v>0.10698000000000001</v>
      </c>
      <c r="AB266" s="2">
        <v>7.9329999999999998E-2</v>
      </c>
      <c r="AC266" s="2">
        <v>6.0499999999999998E-2</v>
      </c>
      <c r="AD266" s="2">
        <v>4.9739999999999999E-2</v>
      </c>
      <c r="AE266" s="2">
        <v>0.67303000000000002</v>
      </c>
      <c r="AF266" s="20">
        <f t="shared" si="16"/>
        <v>0.34286999999999995</v>
      </c>
      <c r="AG266" s="20">
        <f t="shared" si="17"/>
        <v>5.7435200000000002</v>
      </c>
      <c r="AH266" s="20">
        <f t="shared" si="18"/>
        <v>0.62920999999999994</v>
      </c>
      <c r="AI266" s="20">
        <f t="shared" si="19"/>
        <v>0.21501999999999999</v>
      </c>
    </row>
    <row r="267" spans="1:35" x14ac:dyDescent="0.15">
      <c r="A267" s="2" t="s">
        <v>376</v>
      </c>
      <c r="B267" s="16">
        <v>5.5964</v>
      </c>
      <c r="C267" s="16">
        <v>10.20946</v>
      </c>
      <c r="D267" s="25">
        <v>12.80899</v>
      </c>
      <c r="E267" s="16">
        <v>43.113549999999996</v>
      </c>
      <c r="F267" s="2">
        <v>5.2549999999999999E-2</v>
      </c>
      <c r="G267" s="25">
        <v>4.99498</v>
      </c>
      <c r="H267" s="16">
        <v>6.9189299999999996</v>
      </c>
      <c r="I267" s="2">
        <v>6.5229999999999996E-2</v>
      </c>
      <c r="J267" s="16">
        <v>0.47844999999999999</v>
      </c>
      <c r="K267" s="2">
        <v>0.45767000000000002</v>
      </c>
      <c r="L267" s="2">
        <v>0.22653999999999999</v>
      </c>
      <c r="M267" s="2">
        <v>0.43907000000000002</v>
      </c>
      <c r="N267" s="2">
        <v>1.04623</v>
      </c>
      <c r="O267" s="2">
        <v>6.3759999999999997E-2</v>
      </c>
      <c r="P267" s="2">
        <v>0.26978000000000002</v>
      </c>
      <c r="Q267" s="2">
        <v>0.25167</v>
      </c>
      <c r="R267" s="2">
        <v>0.34484999999999999</v>
      </c>
      <c r="S267" s="2">
        <v>4.6059999999999997E-2</v>
      </c>
      <c r="T267" s="2">
        <v>0.13672000000000001</v>
      </c>
      <c r="U267" s="2">
        <v>4.9959999999999997E-2</v>
      </c>
      <c r="V267" s="2">
        <v>0.29733999999999999</v>
      </c>
      <c r="W267" s="2">
        <v>0.33276</v>
      </c>
      <c r="X267" s="2">
        <v>2.3230000000000001E-2</v>
      </c>
      <c r="Y267" s="2">
        <v>6.336E-2</v>
      </c>
      <c r="Z267" s="2">
        <v>3.1899999999999998E-2</v>
      </c>
      <c r="AA267" s="2">
        <v>0.12834000000000001</v>
      </c>
      <c r="AB267" s="2">
        <v>8.9940000000000006E-2</v>
      </c>
      <c r="AC267" s="2">
        <v>0.16003999999999999</v>
      </c>
      <c r="AD267" s="2">
        <v>0.20619000000000001</v>
      </c>
      <c r="AE267" s="2">
        <v>5.2173499999999997</v>
      </c>
      <c r="AF267" s="20">
        <f t="shared" si="16"/>
        <v>0.27909</v>
      </c>
      <c r="AG267" s="20">
        <f t="shared" si="17"/>
        <v>2.3530500000000001</v>
      </c>
      <c r="AH267" s="20">
        <f t="shared" si="18"/>
        <v>0.79554999999999998</v>
      </c>
      <c r="AI267" s="20">
        <f t="shared" si="19"/>
        <v>0.29679</v>
      </c>
    </row>
    <row r="268" spans="1:35" x14ac:dyDescent="0.15">
      <c r="A268" s="2" t="s">
        <v>377</v>
      </c>
      <c r="B268" s="16">
        <v>2.4872999999999998</v>
      </c>
      <c r="C268" s="16">
        <v>3.86422</v>
      </c>
      <c r="D268" s="25">
        <v>9.6182700000000008</v>
      </c>
      <c r="E268" s="16">
        <v>31.918510000000001</v>
      </c>
      <c r="F268" s="2">
        <v>3.5720000000000002E-2</v>
      </c>
      <c r="G268" s="25">
        <v>3.61971</v>
      </c>
      <c r="H268" s="16">
        <v>4.9160300000000001</v>
      </c>
      <c r="I268" s="2">
        <v>1.9859999999999999E-2</v>
      </c>
      <c r="J268" s="16">
        <v>0.17163999999999999</v>
      </c>
      <c r="K268" s="2">
        <v>0.17943000000000001</v>
      </c>
      <c r="L268" s="2">
        <v>6.3689999999999997E-2</v>
      </c>
      <c r="M268" s="2">
        <v>0.18826999999999999</v>
      </c>
      <c r="N268" s="2">
        <v>0.42309000000000002</v>
      </c>
      <c r="O268" s="2">
        <v>4.888E-2</v>
      </c>
      <c r="P268" s="2">
        <v>0.10269</v>
      </c>
      <c r="Q268" s="2">
        <v>0.19664000000000001</v>
      </c>
      <c r="R268" s="2">
        <v>0.24922</v>
      </c>
      <c r="S268" s="2">
        <v>1.9900000000000001E-2</v>
      </c>
      <c r="T268" s="2">
        <v>6.5579999999999999E-2</v>
      </c>
      <c r="U268" s="2">
        <v>1.9730000000000001E-2</v>
      </c>
      <c r="V268" s="2">
        <v>0.16613</v>
      </c>
      <c r="W268" s="2">
        <v>0.24687000000000001</v>
      </c>
      <c r="X268" s="2">
        <v>1.3690000000000001E-2</v>
      </c>
      <c r="Y268" s="2">
        <v>3.5979999999999998E-2</v>
      </c>
      <c r="Z268" s="2">
        <v>2.1590000000000002E-2</v>
      </c>
      <c r="AA268" s="2">
        <v>9.8419999999999994E-2</v>
      </c>
      <c r="AB268" s="2">
        <v>8.0589999999999995E-2</v>
      </c>
      <c r="AC268" s="2">
        <v>0.12669</v>
      </c>
      <c r="AD268" s="2">
        <v>0.11298999999999999</v>
      </c>
      <c r="AE268" s="2">
        <v>1.6494200000000001</v>
      </c>
      <c r="AF268" s="20">
        <f t="shared" si="16"/>
        <v>9.9409999999999998E-2</v>
      </c>
      <c r="AG268" s="20">
        <f t="shared" si="17"/>
        <v>1.0598700000000001</v>
      </c>
      <c r="AH268" s="20">
        <f t="shared" si="18"/>
        <v>0.49712999999999996</v>
      </c>
      <c r="AI268" s="20">
        <f t="shared" si="19"/>
        <v>0.18941</v>
      </c>
    </row>
    <row r="269" spans="1:35" x14ac:dyDescent="0.15">
      <c r="A269" s="2" t="s">
        <v>378</v>
      </c>
      <c r="B269" s="16">
        <v>2.6732999999999998</v>
      </c>
      <c r="C269" s="16">
        <v>4.6354899999999999</v>
      </c>
      <c r="D269" s="25">
        <v>17.342949999999998</v>
      </c>
      <c r="E269" s="16">
        <v>57.767899999999997</v>
      </c>
      <c r="F269" s="2">
        <v>1.383E-2</v>
      </c>
      <c r="G269" s="25">
        <v>8.1227400000000003</v>
      </c>
      <c r="H269" s="16">
        <v>9.9260900000000003</v>
      </c>
      <c r="I269" s="2">
        <v>3.4700000000000002E-2</v>
      </c>
      <c r="J269" s="16">
        <v>0.43467</v>
      </c>
      <c r="K269" s="2">
        <v>0.25790000000000002</v>
      </c>
      <c r="L269" s="2">
        <v>0.12689</v>
      </c>
      <c r="M269" s="2">
        <v>0.27782000000000001</v>
      </c>
      <c r="N269" s="2">
        <v>0.51502999999999999</v>
      </c>
      <c r="O269" s="2">
        <v>5.4039999999999998E-2</v>
      </c>
      <c r="P269" s="2">
        <v>0.14421</v>
      </c>
      <c r="Q269" s="2">
        <v>0.22101000000000001</v>
      </c>
      <c r="R269" s="2">
        <v>0.55113999999999996</v>
      </c>
      <c r="S269" s="2">
        <v>3.8739999999999997E-2</v>
      </c>
      <c r="T269" s="2">
        <v>0.11593000000000001</v>
      </c>
      <c r="U269" s="2">
        <v>3.78E-2</v>
      </c>
      <c r="V269" s="2">
        <v>0.28844999999999998</v>
      </c>
      <c r="W269" s="2">
        <v>0.54869999999999997</v>
      </c>
      <c r="X269" s="2">
        <v>2.7830000000000001E-2</v>
      </c>
      <c r="Y269" s="2">
        <v>5.8290000000000002E-2</v>
      </c>
      <c r="Z269" s="2">
        <v>3.9050000000000001E-2</v>
      </c>
      <c r="AA269" s="2">
        <v>0.13186</v>
      </c>
      <c r="AB269" s="2">
        <v>7.1300000000000002E-2</v>
      </c>
      <c r="AC269" s="2">
        <v>0.12579000000000001</v>
      </c>
      <c r="AD269" s="2">
        <v>8.165E-2</v>
      </c>
      <c r="AE269" s="2">
        <v>0.85431000000000001</v>
      </c>
      <c r="AF269" s="20">
        <f t="shared" si="16"/>
        <v>0.14072000000000001</v>
      </c>
      <c r="AG269" s="20">
        <f t="shared" si="17"/>
        <v>1.63659</v>
      </c>
      <c r="AH269" s="20">
        <f t="shared" si="18"/>
        <v>0.71816999999999998</v>
      </c>
      <c r="AI269" s="20">
        <f t="shared" si="19"/>
        <v>0.29483000000000004</v>
      </c>
    </row>
    <row r="270" spans="1:35" x14ac:dyDescent="0.15">
      <c r="A270" s="2" t="s">
        <v>379</v>
      </c>
      <c r="B270" s="16">
        <v>2.3416000000000001</v>
      </c>
      <c r="C270" s="16">
        <v>4.1085900000000004</v>
      </c>
      <c r="D270" s="25">
        <v>10.596270000000001</v>
      </c>
      <c r="E270" s="16">
        <v>41.506189999999997</v>
      </c>
      <c r="F270" s="2">
        <v>9.9900000000000006E-3</v>
      </c>
      <c r="G270" s="25">
        <v>3.77806</v>
      </c>
      <c r="H270" s="16">
        <v>5.2208199999999998</v>
      </c>
      <c r="I270" s="2">
        <v>1.2699999999999999E-2</v>
      </c>
      <c r="J270" s="16">
        <v>0.25222</v>
      </c>
      <c r="K270" s="2">
        <v>0.15543000000000001</v>
      </c>
      <c r="L270" s="2">
        <v>7.6380000000000003E-2</v>
      </c>
      <c r="M270" s="2">
        <v>0.16527</v>
      </c>
      <c r="N270" s="2">
        <v>0.30513000000000001</v>
      </c>
      <c r="O270" s="2">
        <v>4.8939999999999997E-2</v>
      </c>
      <c r="P270" s="2">
        <v>7.0470000000000005E-2</v>
      </c>
      <c r="Q270" s="2">
        <v>0.12989000000000001</v>
      </c>
      <c r="R270" s="2">
        <v>0.21471000000000001</v>
      </c>
      <c r="S270" s="2">
        <v>1.898E-2</v>
      </c>
      <c r="T270" s="2">
        <v>7.0970000000000005E-2</v>
      </c>
      <c r="U270" s="2">
        <v>1.6910000000000001E-2</v>
      </c>
      <c r="V270" s="2">
        <v>0.21218000000000001</v>
      </c>
      <c r="W270" s="2">
        <v>0.21551999999999999</v>
      </c>
      <c r="X270" s="2">
        <v>1.206E-2</v>
      </c>
      <c r="Y270" s="2">
        <v>3.2169999999999997E-2</v>
      </c>
      <c r="Z270" s="2">
        <v>1.8919999999999999E-2</v>
      </c>
      <c r="AA270" s="2">
        <v>8.2239999999999994E-2</v>
      </c>
      <c r="AB270" s="2">
        <v>5.6950000000000001E-2</v>
      </c>
      <c r="AC270" s="2">
        <v>0.10031</v>
      </c>
      <c r="AD270" s="2">
        <v>9.1679999999999998E-2</v>
      </c>
      <c r="AE270" s="2">
        <v>0.72926000000000002</v>
      </c>
      <c r="AF270" s="20">
        <f t="shared" si="16"/>
        <v>8.6370000000000002E-2</v>
      </c>
      <c r="AG270" s="20">
        <f t="shared" si="17"/>
        <v>0.85324</v>
      </c>
      <c r="AH270" s="20">
        <f t="shared" si="18"/>
        <v>0.48096000000000005</v>
      </c>
      <c r="AI270" s="20">
        <f t="shared" si="19"/>
        <v>0.1623</v>
      </c>
    </row>
    <row r="271" spans="1:35" x14ac:dyDescent="0.15">
      <c r="A271" s="2" t="s">
        <v>380</v>
      </c>
      <c r="B271" s="16">
        <v>3.6049000000000002</v>
      </c>
      <c r="C271" s="16">
        <v>6.3120700000000003</v>
      </c>
      <c r="D271" s="25">
        <v>9.6274200000000008</v>
      </c>
      <c r="E271" s="16">
        <v>41.039729999999999</v>
      </c>
      <c r="F271" s="2">
        <v>0</v>
      </c>
      <c r="G271" s="25">
        <v>2.6636000000000002</v>
      </c>
      <c r="H271" s="16">
        <v>4.2037599999999999</v>
      </c>
      <c r="I271" s="2">
        <v>2.102E-2</v>
      </c>
      <c r="J271" s="16">
        <v>0.19903000000000001</v>
      </c>
      <c r="K271" s="2">
        <v>0.19488</v>
      </c>
      <c r="L271" s="2">
        <v>8.5739999999999997E-2</v>
      </c>
      <c r="M271" s="2">
        <v>0.15661</v>
      </c>
      <c r="N271" s="2">
        <v>0.29066999999999998</v>
      </c>
      <c r="O271" s="2">
        <v>8.5949999999999999E-2</v>
      </c>
      <c r="P271" s="2">
        <v>8.5760000000000003E-2</v>
      </c>
      <c r="Q271" s="2">
        <v>0.22706999999999999</v>
      </c>
      <c r="R271" s="2">
        <v>0.17205999999999999</v>
      </c>
      <c r="S271" s="2">
        <v>2.9100000000000001E-2</v>
      </c>
      <c r="T271" s="2">
        <v>7.1720000000000006E-2</v>
      </c>
      <c r="U271" s="2">
        <v>1.7420000000000001E-2</v>
      </c>
      <c r="V271" s="2">
        <v>0.1391</v>
      </c>
      <c r="W271" s="2">
        <v>0.15504999999999999</v>
      </c>
      <c r="X271" s="2">
        <v>1.4409999999999999E-2</v>
      </c>
      <c r="Y271" s="2">
        <v>2.5229999999999999E-2</v>
      </c>
      <c r="Z271" s="2">
        <v>7.9699999999999997E-3</v>
      </c>
      <c r="AA271" s="2">
        <v>8.5599999999999996E-2</v>
      </c>
      <c r="AB271" s="2">
        <v>7.9899999999999999E-2</v>
      </c>
      <c r="AC271" s="2">
        <v>5.7149999999999999E-2</v>
      </c>
      <c r="AD271" s="2">
        <v>6.0380000000000003E-2</v>
      </c>
      <c r="AE271" s="2">
        <v>3.1591999999999998</v>
      </c>
      <c r="AF271" s="20">
        <f t="shared" si="16"/>
        <v>8.5739999999999997E-2</v>
      </c>
      <c r="AG271" s="20">
        <f t="shared" si="17"/>
        <v>0.83523999999999998</v>
      </c>
      <c r="AH271" s="20">
        <f t="shared" si="18"/>
        <v>0.55293999999999999</v>
      </c>
      <c r="AI271" s="20">
        <f t="shared" si="19"/>
        <v>0.15062999999999999</v>
      </c>
    </row>
    <row r="272" spans="1:35" x14ac:dyDescent="0.15">
      <c r="A272" s="2" t="s">
        <v>381</v>
      </c>
      <c r="B272" s="16">
        <v>3.6106699999999998</v>
      </c>
      <c r="C272" s="16">
        <v>4.7613300000000001</v>
      </c>
      <c r="D272" s="25">
        <v>7.8118999999999996</v>
      </c>
      <c r="E272" s="16">
        <v>32.293340000000001</v>
      </c>
      <c r="F272" s="2">
        <v>0</v>
      </c>
      <c r="G272" s="25">
        <v>2.2581899999999999</v>
      </c>
      <c r="H272" s="16">
        <v>3.4113799999999999</v>
      </c>
      <c r="I272" s="2">
        <v>2.0979999999999999E-2</v>
      </c>
      <c r="J272" s="16">
        <v>0.12397</v>
      </c>
      <c r="K272" s="2">
        <v>0.14452000000000001</v>
      </c>
      <c r="L272" s="2">
        <v>7.0930000000000007E-2</v>
      </c>
      <c r="M272" s="2">
        <v>0.12384000000000001</v>
      </c>
      <c r="N272" s="2">
        <v>0.27506000000000003</v>
      </c>
      <c r="O272" s="2">
        <v>8.9039999999999994E-2</v>
      </c>
      <c r="P272" s="2">
        <v>8.5860000000000006E-2</v>
      </c>
      <c r="Q272" s="2">
        <v>0.19295999999999999</v>
      </c>
      <c r="R272" s="2">
        <v>0.14535000000000001</v>
      </c>
      <c r="S272" s="2">
        <v>2.154E-2</v>
      </c>
      <c r="T272" s="2">
        <v>5.3310000000000003E-2</v>
      </c>
      <c r="U272" s="2">
        <v>1.2330000000000001E-2</v>
      </c>
      <c r="V272" s="2">
        <v>0.16020000000000001</v>
      </c>
      <c r="W272" s="2">
        <v>0.11819</v>
      </c>
      <c r="X272" s="2">
        <v>9.7000000000000003E-3</v>
      </c>
      <c r="Y272" s="2">
        <v>1.8429999999999998E-2</v>
      </c>
      <c r="Z272" s="2">
        <v>2.017E-2</v>
      </c>
      <c r="AA272" s="2">
        <v>7.4899999999999994E-2</v>
      </c>
      <c r="AB272" s="2">
        <v>7.6910000000000006E-2</v>
      </c>
      <c r="AC272" s="2">
        <v>5.7020000000000001E-2</v>
      </c>
      <c r="AD272" s="2">
        <v>7.1309999999999998E-2</v>
      </c>
      <c r="AE272" s="2">
        <v>1.8015399999999999</v>
      </c>
      <c r="AF272" s="20">
        <f t="shared" si="16"/>
        <v>7.0930000000000007E-2</v>
      </c>
      <c r="AG272" s="20">
        <f t="shared" si="17"/>
        <v>0.70974999999999999</v>
      </c>
      <c r="AH272" s="20">
        <f t="shared" si="18"/>
        <v>0.51705000000000001</v>
      </c>
      <c r="AI272" s="20">
        <f t="shared" si="19"/>
        <v>0.13552999999999998</v>
      </c>
    </row>
    <row r="273" spans="1:35" x14ac:dyDescent="0.15">
      <c r="A273" s="2" t="s">
        <v>382</v>
      </c>
      <c r="B273" s="16">
        <v>3.2471700000000001</v>
      </c>
      <c r="C273" s="16">
        <v>5.2343200000000003</v>
      </c>
      <c r="D273" s="25">
        <v>11.831519999999999</v>
      </c>
      <c r="E273" s="16">
        <v>48.157200000000003</v>
      </c>
      <c r="F273" s="2">
        <v>0</v>
      </c>
      <c r="G273" s="25">
        <v>3.6090399999999998</v>
      </c>
      <c r="H273" s="16">
        <v>5.3388999999999998</v>
      </c>
      <c r="I273" s="2">
        <v>1.6230000000000001E-2</v>
      </c>
      <c r="J273" s="16">
        <v>0.14530999999999999</v>
      </c>
      <c r="K273" s="2">
        <v>0.15260000000000001</v>
      </c>
      <c r="L273" s="2">
        <v>7.3319999999999996E-2</v>
      </c>
      <c r="M273" s="2">
        <v>0.12089</v>
      </c>
      <c r="N273" s="2">
        <v>0.25872000000000001</v>
      </c>
      <c r="O273" s="2">
        <v>8.5680000000000006E-2</v>
      </c>
      <c r="P273" s="2">
        <v>7.4469999999999995E-2</v>
      </c>
      <c r="Q273" s="2">
        <v>0.17438999999999999</v>
      </c>
      <c r="R273" s="2">
        <v>0.19571</v>
      </c>
      <c r="S273" s="2">
        <v>2.283E-2</v>
      </c>
      <c r="T273" s="2">
        <v>5.4789999999999998E-2</v>
      </c>
      <c r="U273" s="2">
        <v>1.404E-2</v>
      </c>
      <c r="V273" s="2">
        <v>0.13333999999999999</v>
      </c>
      <c r="W273" s="2">
        <v>0.17952000000000001</v>
      </c>
      <c r="X273" s="2">
        <v>1.162E-2</v>
      </c>
      <c r="Y273" s="2">
        <v>2.1190000000000001E-2</v>
      </c>
      <c r="Z273" s="2">
        <v>1.43E-2</v>
      </c>
      <c r="AA273" s="2">
        <v>7.7299999999999994E-2</v>
      </c>
      <c r="AB273" s="2">
        <v>5.9580000000000001E-2</v>
      </c>
      <c r="AC273" s="2">
        <v>5.8560000000000001E-2</v>
      </c>
      <c r="AD273" s="2">
        <v>7.4060000000000001E-2</v>
      </c>
      <c r="AE273" s="2">
        <v>1.5858300000000001</v>
      </c>
      <c r="AF273" s="20">
        <f t="shared" si="16"/>
        <v>7.3319999999999996E-2</v>
      </c>
      <c r="AG273" s="20">
        <f t="shared" si="17"/>
        <v>0.74415000000000009</v>
      </c>
      <c r="AH273" s="20">
        <f t="shared" si="18"/>
        <v>0.47103000000000006</v>
      </c>
      <c r="AI273" s="20">
        <f t="shared" si="19"/>
        <v>0.13844999999999999</v>
      </c>
    </row>
    <row r="274" spans="1:35" x14ac:dyDescent="0.15">
      <c r="A274" s="2" t="s">
        <v>383</v>
      </c>
      <c r="B274" s="16">
        <v>3.47689</v>
      </c>
      <c r="C274" s="16">
        <v>5.1345700000000001</v>
      </c>
      <c r="D274" s="25">
        <v>10.91667</v>
      </c>
      <c r="E274" s="16">
        <v>44.722000000000001</v>
      </c>
      <c r="F274" s="2">
        <v>0</v>
      </c>
      <c r="G274" s="25">
        <v>3.2162199999999999</v>
      </c>
      <c r="H274" s="16">
        <v>4.8999600000000001</v>
      </c>
      <c r="I274" s="2">
        <v>1.8880000000000001E-2</v>
      </c>
      <c r="J274" s="16">
        <v>0.33587</v>
      </c>
      <c r="K274" s="2">
        <v>0.19542999999999999</v>
      </c>
      <c r="L274" s="2">
        <v>4.2500000000000003E-2</v>
      </c>
      <c r="M274" s="2">
        <v>0.15414</v>
      </c>
      <c r="N274" s="2">
        <v>0.30426999999999998</v>
      </c>
      <c r="O274" s="2">
        <v>7.0499999999999993E-2</v>
      </c>
      <c r="P274" s="2">
        <v>9.4079999999999997E-2</v>
      </c>
      <c r="Q274" s="2">
        <v>5.33E-2</v>
      </c>
      <c r="R274" s="2">
        <v>0.18143999999999999</v>
      </c>
      <c r="S274" s="2">
        <v>1.985E-2</v>
      </c>
      <c r="T274" s="2">
        <v>5.6919999999999998E-2</v>
      </c>
      <c r="U274" s="2">
        <v>1.439E-2</v>
      </c>
      <c r="V274" s="2">
        <v>0.16411999999999999</v>
      </c>
      <c r="W274" s="2">
        <v>0.15636</v>
      </c>
      <c r="X274" s="2">
        <v>6.4999999999999997E-3</v>
      </c>
      <c r="Y274" s="2">
        <v>1.9349999999999999E-2</v>
      </c>
      <c r="Z274" s="2">
        <v>1.145E-2</v>
      </c>
      <c r="AA274" s="2">
        <v>6.9839999999999999E-2</v>
      </c>
      <c r="AB274" s="2">
        <v>4.9549999999999997E-2</v>
      </c>
      <c r="AC274" s="2">
        <v>3.4009999999999999E-2</v>
      </c>
      <c r="AD274" s="2">
        <v>3.3660000000000002E-2</v>
      </c>
      <c r="AE274" s="2">
        <v>0.55618000000000001</v>
      </c>
      <c r="AF274" s="20">
        <f t="shared" si="16"/>
        <v>4.2500000000000003E-2</v>
      </c>
      <c r="AG274" s="20">
        <f t="shared" si="17"/>
        <v>0.85416000000000003</v>
      </c>
      <c r="AH274" s="20">
        <f t="shared" si="18"/>
        <v>0.36468999999999996</v>
      </c>
      <c r="AI274" s="20">
        <f t="shared" si="19"/>
        <v>0.12153</v>
      </c>
    </row>
    <row r="275" spans="1:35" x14ac:dyDescent="0.15">
      <c r="A275" s="2" t="s">
        <v>384</v>
      </c>
      <c r="B275" s="16">
        <v>5.0238100000000001</v>
      </c>
      <c r="C275" s="16">
        <v>11.95406</v>
      </c>
      <c r="D275" s="25">
        <v>73.739869999999996</v>
      </c>
      <c r="E275" s="16">
        <v>156.68429</v>
      </c>
      <c r="F275" s="2">
        <v>5.0900000000000001E-2</v>
      </c>
      <c r="G275" s="25">
        <v>78.02561</v>
      </c>
      <c r="H275" s="16">
        <v>109.54487</v>
      </c>
      <c r="I275" s="2">
        <v>4.1079999999999998E-2</v>
      </c>
      <c r="J275" s="16">
        <v>0.85746999999999995</v>
      </c>
      <c r="K275" s="2">
        <v>0.69703000000000004</v>
      </c>
      <c r="L275" s="2">
        <v>0.49095</v>
      </c>
      <c r="M275" s="2">
        <v>0.57213999999999998</v>
      </c>
      <c r="N275" s="2">
        <v>1.1073999999999999</v>
      </c>
      <c r="O275" s="2">
        <v>7.22E-2</v>
      </c>
      <c r="P275" s="2">
        <v>0.29799999999999999</v>
      </c>
      <c r="Q275" s="2">
        <v>0.28412999999999999</v>
      </c>
      <c r="R275" s="2">
        <v>0.99509000000000003</v>
      </c>
      <c r="S275" s="2">
        <v>7.6060000000000003E-2</v>
      </c>
      <c r="T275" s="2">
        <v>0.32805000000000001</v>
      </c>
      <c r="U275" s="2">
        <v>9.4759999999999997E-2</v>
      </c>
      <c r="V275" s="2">
        <v>0.43885000000000002</v>
      </c>
      <c r="W275" s="2">
        <v>0.71709999999999996</v>
      </c>
      <c r="X275" s="2">
        <v>5.3539999999999997E-2</v>
      </c>
      <c r="Y275" s="2">
        <v>9.1800000000000007E-2</v>
      </c>
      <c r="Z275" s="2">
        <v>4.8809999999999999E-2</v>
      </c>
      <c r="AA275" s="2">
        <v>0.14665</v>
      </c>
      <c r="AB275" s="2">
        <v>6.0810000000000003E-2</v>
      </c>
      <c r="AC275" s="2">
        <v>0.13447000000000001</v>
      </c>
      <c r="AD275" s="2">
        <v>6.2089999999999999E-2</v>
      </c>
      <c r="AE275" s="2">
        <v>2.8446799999999999</v>
      </c>
      <c r="AF275" s="20">
        <f t="shared" si="16"/>
        <v>0.54184999999999994</v>
      </c>
      <c r="AG275" s="20">
        <f t="shared" si="17"/>
        <v>3.4127400000000003</v>
      </c>
      <c r="AH275" s="20">
        <f t="shared" si="18"/>
        <v>1.19929</v>
      </c>
      <c r="AI275" s="20">
        <f t="shared" si="19"/>
        <v>0.43556</v>
      </c>
    </row>
    <row r="276" spans="1:35" x14ac:dyDescent="0.15">
      <c r="A276" s="2" t="s">
        <v>385</v>
      </c>
      <c r="B276" s="16">
        <v>2.1751900000000002</v>
      </c>
      <c r="C276" s="16">
        <v>1.7753099999999999</v>
      </c>
      <c r="D276" s="25">
        <v>2.1886299999999999</v>
      </c>
      <c r="E276" s="16">
        <v>6.1901599999999997</v>
      </c>
      <c r="F276" s="2">
        <v>0</v>
      </c>
      <c r="G276" s="25">
        <v>4.6319400000000002</v>
      </c>
      <c r="H276" s="16">
        <v>5.6624600000000003</v>
      </c>
      <c r="I276" s="2">
        <v>8.3199999999999993E-3</v>
      </c>
      <c r="J276" s="16">
        <v>0.10512000000000001</v>
      </c>
      <c r="K276" s="2">
        <v>0.12082</v>
      </c>
      <c r="L276" s="2">
        <v>2.281E-2</v>
      </c>
      <c r="M276" s="2">
        <v>0.10725999999999999</v>
      </c>
      <c r="N276" s="2">
        <v>0.22866</v>
      </c>
      <c r="O276" s="2">
        <v>5.1029999999999999E-2</v>
      </c>
      <c r="P276" s="2">
        <v>6.8760000000000002E-2</v>
      </c>
      <c r="Q276" s="2">
        <v>8.6279999999999996E-2</v>
      </c>
      <c r="R276" s="2">
        <v>8.9709999999999998E-2</v>
      </c>
      <c r="S276" s="2">
        <v>1.502E-2</v>
      </c>
      <c r="T276" s="2">
        <v>4.9779999999999998E-2</v>
      </c>
      <c r="U276" s="2">
        <v>1.0359999999999999E-2</v>
      </c>
      <c r="V276" s="2">
        <v>0.21693000000000001</v>
      </c>
      <c r="W276" s="2">
        <v>7.0580000000000004E-2</v>
      </c>
      <c r="X276" s="2">
        <v>5.0800000000000003E-3</v>
      </c>
      <c r="Y276" s="2">
        <v>1.4829999999999999E-2</v>
      </c>
      <c r="Z276" s="2">
        <v>8.4100000000000008E-3</v>
      </c>
      <c r="AA276" s="2">
        <v>7.1059999999999998E-2</v>
      </c>
      <c r="AB276" s="2">
        <v>5.7320000000000003E-2</v>
      </c>
      <c r="AC276" s="2">
        <v>4.4810000000000003E-2</v>
      </c>
      <c r="AD276" s="2">
        <v>4.446E-2</v>
      </c>
      <c r="AE276" s="2">
        <v>2.5180199999999999</v>
      </c>
      <c r="AF276" s="20">
        <f t="shared" si="16"/>
        <v>2.281E-2</v>
      </c>
      <c r="AG276" s="20">
        <f t="shared" si="17"/>
        <v>0.55476999999999999</v>
      </c>
      <c r="AH276" s="20">
        <f t="shared" si="18"/>
        <v>0.41903999999999997</v>
      </c>
      <c r="AI276" s="20">
        <f t="shared" si="19"/>
        <v>0.10974</v>
      </c>
    </row>
    <row r="277" spans="1:35" x14ac:dyDescent="0.15">
      <c r="A277" s="2" t="s">
        <v>386</v>
      </c>
      <c r="B277" s="16">
        <v>3.1720199999999998</v>
      </c>
      <c r="C277" s="16">
        <v>3.2576999999999998</v>
      </c>
      <c r="D277" s="25">
        <v>2.7225299999999999</v>
      </c>
      <c r="E277" s="16">
        <v>7.0462199999999999</v>
      </c>
      <c r="F277" s="2">
        <v>1.052E-2</v>
      </c>
      <c r="G277" s="25">
        <v>4.9852100000000004</v>
      </c>
      <c r="H277" s="16">
        <v>6.2236599999999997</v>
      </c>
      <c r="I277" s="2">
        <v>1.423E-2</v>
      </c>
      <c r="J277" s="16">
        <v>0.25917000000000001</v>
      </c>
      <c r="K277" s="2">
        <v>0.24254999999999999</v>
      </c>
      <c r="L277" s="2">
        <v>0.12558</v>
      </c>
      <c r="M277" s="2">
        <v>0.24124999999999999</v>
      </c>
      <c r="N277" s="2">
        <v>0.58242000000000005</v>
      </c>
      <c r="O277" s="2">
        <v>8.7169999999999997E-2</v>
      </c>
      <c r="P277" s="2">
        <v>0.13469</v>
      </c>
      <c r="Q277" s="2">
        <v>0.1181</v>
      </c>
      <c r="R277" s="2">
        <v>0.10866000000000001</v>
      </c>
      <c r="S277" s="2">
        <v>2.478E-2</v>
      </c>
      <c r="T277" s="2">
        <v>6.4060000000000006E-2</v>
      </c>
      <c r="U277" s="2">
        <v>1.422E-2</v>
      </c>
      <c r="V277" s="2">
        <v>9.2009999999999995E-2</v>
      </c>
      <c r="W277" s="2">
        <v>8.3769999999999997E-2</v>
      </c>
      <c r="X277" s="2">
        <v>9.6699999999999998E-3</v>
      </c>
      <c r="Y277" s="2">
        <v>2.206E-2</v>
      </c>
      <c r="Z277" s="2">
        <v>1.6279999999999999E-2</v>
      </c>
      <c r="AA277" s="2">
        <v>7.9060000000000005E-2</v>
      </c>
      <c r="AB277" s="2">
        <v>4.3869999999999999E-2</v>
      </c>
      <c r="AC277" s="2">
        <v>5.1610000000000003E-2</v>
      </c>
      <c r="AD277" s="2">
        <v>3.492E-2</v>
      </c>
      <c r="AE277" s="2">
        <v>1.4993099999999999</v>
      </c>
      <c r="AF277" s="20">
        <f t="shared" si="16"/>
        <v>0.1361</v>
      </c>
      <c r="AG277" s="20">
        <f t="shared" si="17"/>
        <v>1.1891099999999999</v>
      </c>
      <c r="AH277" s="20">
        <f t="shared" si="18"/>
        <v>0.38611999999999996</v>
      </c>
      <c r="AI277" s="20">
        <f t="shared" si="19"/>
        <v>0.14129000000000003</v>
      </c>
    </row>
    <row r="278" spans="1:35" x14ac:dyDescent="0.15">
      <c r="A278" s="2" t="s">
        <v>387</v>
      </c>
      <c r="B278" s="16">
        <v>3.1337100000000002</v>
      </c>
      <c r="C278" s="16">
        <v>4.5465299999999997</v>
      </c>
      <c r="D278" s="25">
        <v>12.22358</v>
      </c>
      <c r="E278" s="16">
        <v>45.280589999999997</v>
      </c>
      <c r="F278" s="2">
        <v>1.469E-2</v>
      </c>
      <c r="G278" s="25">
        <v>20.320160000000001</v>
      </c>
      <c r="H278" s="16">
        <v>27.24127</v>
      </c>
      <c r="I278" s="2">
        <v>2.061E-2</v>
      </c>
      <c r="J278" s="16">
        <v>0.15933</v>
      </c>
      <c r="K278" s="2">
        <v>0.25579000000000002</v>
      </c>
      <c r="L278" s="2">
        <v>0.15628</v>
      </c>
      <c r="M278" s="2">
        <v>0.18706999999999999</v>
      </c>
      <c r="N278" s="2">
        <v>0.36186000000000001</v>
      </c>
      <c r="O278" s="2">
        <v>5.5890000000000002E-2</v>
      </c>
      <c r="P278" s="2">
        <v>9.3600000000000003E-2</v>
      </c>
      <c r="Q278" s="2">
        <v>0.11584</v>
      </c>
      <c r="R278" s="2">
        <v>0.25657999999999997</v>
      </c>
      <c r="S278" s="2">
        <v>2.349E-2</v>
      </c>
      <c r="T278" s="2">
        <v>7.4260000000000007E-2</v>
      </c>
      <c r="U278" s="2">
        <v>2.18E-2</v>
      </c>
      <c r="V278" s="2">
        <v>0.15770000000000001</v>
      </c>
      <c r="W278" s="2">
        <v>0.19905999999999999</v>
      </c>
      <c r="X278" s="2">
        <v>1.1140000000000001E-2</v>
      </c>
      <c r="Y278" s="2">
        <v>2.333E-2</v>
      </c>
      <c r="Z278" s="2">
        <v>1.8089999999999998E-2</v>
      </c>
      <c r="AA278" s="2">
        <v>7.0889999999999995E-2</v>
      </c>
      <c r="AB278" s="2">
        <v>4.1950000000000001E-2</v>
      </c>
      <c r="AC278" s="2">
        <v>5.8569999999999997E-2</v>
      </c>
      <c r="AD278" s="2">
        <v>3.705E-2</v>
      </c>
      <c r="AE278" s="2">
        <v>4.4861000000000004</v>
      </c>
      <c r="AF278" s="20">
        <f t="shared" si="16"/>
        <v>0.17097000000000001</v>
      </c>
      <c r="AG278" s="20">
        <f t="shared" si="17"/>
        <v>1.0819100000000001</v>
      </c>
      <c r="AH278" s="20">
        <f t="shared" si="18"/>
        <v>0.42718</v>
      </c>
      <c r="AI278" s="20">
        <f t="shared" si="19"/>
        <v>0.14524999999999999</v>
      </c>
    </row>
    <row r="279" spans="1:35" x14ac:dyDescent="0.15">
      <c r="A279" s="2" t="s">
        <v>388</v>
      </c>
      <c r="B279" s="16">
        <v>3.3084899999999999</v>
      </c>
      <c r="C279" s="16">
        <v>3.4665499999999998</v>
      </c>
      <c r="D279" s="25">
        <v>3.55688</v>
      </c>
      <c r="E279" s="16">
        <v>5.1040599999999996</v>
      </c>
      <c r="F279" s="2">
        <v>6.5659999999999996E-2</v>
      </c>
      <c r="G279" s="25">
        <v>3.27691</v>
      </c>
      <c r="H279" s="16">
        <v>5.3116700000000003</v>
      </c>
      <c r="I279" s="2">
        <v>7.9680000000000001E-2</v>
      </c>
      <c r="J279" s="16">
        <v>0.73960999999999999</v>
      </c>
      <c r="K279" s="2">
        <v>0.48720000000000002</v>
      </c>
      <c r="L279" s="2">
        <v>0.19250999999999999</v>
      </c>
      <c r="M279" s="2">
        <v>0.63470000000000004</v>
      </c>
      <c r="N279" s="2">
        <v>1.0505599999999999</v>
      </c>
      <c r="O279" s="2">
        <v>5.5370000000000003E-2</v>
      </c>
      <c r="P279" s="2">
        <v>0.21364</v>
      </c>
      <c r="Q279" s="2">
        <v>0.21042</v>
      </c>
      <c r="R279" s="2">
        <v>0.11144999999999999</v>
      </c>
      <c r="S279" s="2">
        <v>3.5839999999999997E-2</v>
      </c>
      <c r="T279" s="2">
        <v>0.11114</v>
      </c>
      <c r="U279" s="2">
        <v>3.8129999999999997E-2</v>
      </c>
      <c r="V279" s="2">
        <v>0.14169000000000001</v>
      </c>
      <c r="W279" s="2">
        <v>0.13344</v>
      </c>
      <c r="X279" s="2">
        <v>1.38E-2</v>
      </c>
      <c r="Y279" s="2">
        <v>2.7539999999999999E-2</v>
      </c>
      <c r="Z279" s="2">
        <v>1.5570000000000001E-2</v>
      </c>
      <c r="AA279" s="2">
        <v>8.3799999999999999E-2</v>
      </c>
      <c r="AB279" s="2">
        <v>8.4839999999999999E-2</v>
      </c>
      <c r="AC279" s="2">
        <v>8.0399999999999999E-2</v>
      </c>
      <c r="AD279" s="2">
        <v>6.6500000000000004E-2</v>
      </c>
      <c r="AE279" s="2">
        <v>3.3350499999999998</v>
      </c>
      <c r="AF279" s="20">
        <f t="shared" si="16"/>
        <v>0.25817000000000001</v>
      </c>
      <c r="AG279" s="20">
        <f t="shared" si="17"/>
        <v>2.3635899999999999</v>
      </c>
      <c r="AH279" s="20">
        <f t="shared" si="18"/>
        <v>0.55445999999999995</v>
      </c>
      <c r="AI279" s="20">
        <f t="shared" si="19"/>
        <v>0.17884</v>
      </c>
    </row>
    <row r="280" spans="1:35" x14ac:dyDescent="0.15">
      <c r="A280" s="2" t="s">
        <v>389</v>
      </c>
      <c r="B280" s="16">
        <v>1.9778199999999999</v>
      </c>
      <c r="C280" s="16">
        <v>1.03735</v>
      </c>
      <c r="D280" s="25">
        <v>2.0161899999999999</v>
      </c>
      <c r="E280" s="16">
        <v>4.9697199999999997</v>
      </c>
      <c r="F280" s="2">
        <v>0</v>
      </c>
      <c r="G280" s="25">
        <v>4.28979</v>
      </c>
      <c r="H280" s="16">
        <v>4.9759000000000002</v>
      </c>
      <c r="I280" s="2">
        <v>1.04E-2</v>
      </c>
      <c r="J280" s="16">
        <v>0.1027</v>
      </c>
      <c r="K280" s="2">
        <v>8.2589999999999997E-2</v>
      </c>
      <c r="L280" s="2">
        <v>4.1820000000000003E-2</v>
      </c>
      <c r="M280" s="2">
        <v>0.10406</v>
      </c>
      <c r="N280" s="2">
        <v>0.32958999999999999</v>
      </c>
      <c r="O280" s="2">
        <v>3.8989999999999997E-2</v>
      </c>
      <c r="P280" s="2">
        <v>5.0090000000000003E-2</v>
      </c>
      <c r="Q280" s="2">
        <v>6.2280000000000002E-2</v>
      </c>
      <c r="R280" s="2">
        <v>7.1120000000000003E-2</v>
      </c>
      <c r="S280" s="2">
        <v>9.2499999999999995E-3</v>
      </c>
      <c r="T280" s="2">
        <v>3.6639999999999999E-2</v>
      </c>
      <c r="U280" s="2">
        <v>7.6699999999999997E-3</v>
      </c>
      <c r="V280" s="2">
        <v>0.10290000000000001</v>
      </c>
      <c r="W280" s="2">
        <v>6.3089999999999993E-2</v>
      </c>
      <c r="X280" s="2">
        <v>4.81E-3</v>
      </c>
      <c r="Y280" s="2">
        <v>1.8180000000000002E-2</v>
      </c>
      <c r="Z280" s="2">
        <v>1.1509999999999999E-2</v>
      </c>
      <c r="AA280" s="2">
        <v>6.3630000000000006E-2</v>
      </c>
      <c r="AB280" s="2">
        <v>4.5100000000000001E-2</v>
      </c>
      <c r="AC280" s="2">
        <v>6.1519999999999998E-2</v>
      </c>
      <c r="AD280" s="2">
        <v>4.4600000000000001E-2</v>
      </c>
      <c r="AE280" s="2">
        <v>2.0876600000000001</v>
      </c>
      <c r="AF280" s="20">
        <f t="shared" si="16"/>
        <v>4.1820000000000003E-2</v>
      </c>
      <c r="AG280" s="20">
        <f t="shared" si="17"/>
        <v>0.59775999999999996</v>
      </c>
      <c r="AH280" s="20">
        <f t="shared" si="18"/>
        <v>0.25006</v>
      </c>
      <c r="AI280" s="20">
        <f t="shared" si="19"/>
        <v>0.10580000000000001</v>
      </c>
    </row>
    <row r="281" spans="1:35" x14ac:dyDescent="0.15">
      <c r="A281" s="2" t="s">
        <v>390</v>
      </c>
      <c r="B281" s="16">
        <v>1.7692099999999999</v>
      </c>
      <c r="C281" s="16">
        <v>0.92274999999999996</v>
      </c>
      <c r="D281" s="25">
        <v>2.0166900000000001</v>
      </c>
      <c r="E281" s="16">
        <v>5.2791300000000003</v>
      </c>
      <c r="F281" s="2">
        <v>0</v>
      </c>
      <c r="G281" s="25">
        <v>4.53165</v>
      </c>
      <c r="H281" s="16">
        <v>5.7133900000000004</v>
      </c>
      <c r="I281" s="2">
        <v>1.302E-2</v>
      </c>
      <c r="J281" s="16">
        <v>6.2560000000000004E-2</v>
      </c>
      <c r="K281" s="2">
        <v>6.2969999999999998E-2</v>
      </c>
      <c r="L281" s="2">
        <v>3.2759999999999997E-2</v>
      </c>
      <c r="M281" s="2">
        <v>9.4619999999999996E-2</v>
      </c>
      <c r="N281" s="2">
        <v>0.28236</v>
      </c>
      <c r="O281" s="2">
        <v>5.3469999999999997E-2</v>
      </c>
      <c r="P281" s="2">
        <v>5.296E-2</v>
      </c>
      <c r="Q281" s="2">
        <v>5.8529999999999999E-2</v>
      </c>
      <c r="R281" s="2">
        <v>6.7430000000000004E-2</v>
      </c>
      <c r="S281" s="2">
        <v>6.1700000000000001E-3</v>
      </c>
      <c r="T281" s="2">
        <v>3.0439999999999998E-2</v>
      </c>
      <c r="U281" s="2">
        <v>7.7400000000000004E-3</v>
      </c>
      <c r="V281" s="2">
        <v>5.9209999999999999E-2</v>
      </c>
      <c r="W281" s="2">
        <v>5.8970000000000002E-2</v>
      </c>
      <c r="X281" s="2">
        <v>5.2199999999999998E-3</v>
      </c>
      <c r="Y281" s="2">
        <v>1.4959999999999999E-2</v>
      </c>
      <c r="Z281" s="2">
        <v>1.0370000000000001E-2</v>
      </c>
      <c r="AA281" s="2">
        <v>5.7070000000000003E-2</v>
      </c>
      <c r="AB281" s="2">
        <v>4.3520000000000003E-2</v>
      </c>
      <c r="AC281" s="2">
        <v>6.3780000000000003E-2</v>
      </c>
      <c r="AD281" s="2">
        <v>5.305E-2</v>
      </c>
      <c r="AE281" s="2">
        <v>2.8806099999999999</v>
      </c>
      <c r="AF281" s="20">
        <f t="shared" si="16"/>
        <v>3.2759999999999997E-2</v>
      </c>
      <c r="AG281" s="20">
        <f t="shared" si="17"/>
        <v>0.52039999999999997</v>
      </c>
      <c r="AH281" s="20">
        <f t="shared" si="18"/>
        <v>0.20782</v>
      </c>
      <c r="AI281" s="20">
        <f t="shared" si="19"/>
        <v>9.536E-2</v>
      </c>
    </row>
    <row r="282" spans="1:35" x14ac:dyDescent="0.15">
      <c r="A282" s="2" t="s">
        <v>391</v>
      </c>
      <c r="B282" s="16">
        <v>4.4317500000000001</v>
      </c>
      <c r="C282" s="16">
        <v>12.02103</v>
      </c>
      <c r="D282" s="25">
        <v>9.5992499999999996</v>
      </c>
      <c r="E282" s="16">
        <v>13.793620000000001</v>
      </c>
      <c r="F282" s="2">
        <v>8.5980000000000001E-2</v>
      </c>
      <c r="G282" s="25">
        <v>9.54636</v>
      </c>
      <c r="H282" s="16">
        <v>13.57072</v>
      </c>
      <c r="I282" s="2">
        <v>0.25364999999999999</v>
      </c>
      <c r="J282" s="16">
        <v>1.4271499999999999</v>
      </c>
      <c r="K282" s="2">
        <v>0.98129999999999995</v>
      </c>
      <c r="L282" s="2">
        <v>0.35446</v>
      </c>
      <c r="M282" s="2">
        <v>4.6623900000000003</v>
      </c>
      <c r="N282" s="2">
        <v>1.23133</v>
      </c>
      <c r="O282" s="2">
        <v>7.1139999999999995E-2</v>
      </c>
      <c r="P282" s="2">
        <v>0.36948999999999999</v>
      </c>
      <c r="Q282" s="2">
        <v>0.36147000000000001</v>
      </c>
      <c r="R282" s="2">
        <v>0.35188999999999998</v>
      </c>
      <c r="S282" s="2">
        <v>7.3730000000000004E-2</v>
      </c>
      <c r="T282" s="2">
        <v>0.221</v>
      </c>
      <c r="U282" s="2">
        <v>0.12408</v>
      </c>
      <c r="V282" s="2">
        <v>0.33681</v>
      </c>
      <c r="W282" s="2">
        <v>0.24451999999999999</v>
      </c>
      <c r="X282" s="2">
        <v>3.7179999999999998E-2</v>
      </c>
      <c r="Y282" s="2">
        <v>4.3180000000000003E-2</v>
      </c>
      <c r="Z282" s="2">
        <v>4.5960000000000001E-2</v>
      </c>
      <c r="AA282" s="2">
        <v>9.9150000000000002E-2</v>
      </c>
      <c r="AB282" s="2">
        <v>5.3600000000000002E-2</v>
      </c>
      <c r="AC282" s="2">
        <v>6.8169999999999994E-2</v>
      </c>
      <c r="AD282" s="2">
        <v>6.1069999999999999E-2</v>
      </c>
      <c r="AE282" s="2">
        <v>2.4824999999999999</v>
      </c>
      <c r="AF282" s="20">
        <f t="shared" si="16"/>
        <v>0.44044</v>
      </c>
      <c r="AG282" s="20">
        <f t="shared" si="17"/>
        <v>7.4805599999999997</v>
      </c>
      <c r="AH282" s="20">
        <f t="shared" si="18"/>
        <v>1.0641499999999999</v>
      </c>
      <c r="AI282" s="20">
        <f t="shared" si="19"/>
        <v>0.34954999999999997</v>
      </c>
    </row>
    <row r="283" spans="1:35" x14ac:dyDescent="0.15">
      <c r="A283" s="2" t="s">
        <v>392</v>
      </c>
      <c r="B283" s="16">
        <v>3.34354</v>
      </c>
      <c r="C283" s="16">
        <v>3.5082800000000001</v>
      </c>
      <c r="D283" s="25">
        <v>4.9902899999999999</v>
      </c>
      <c r="E283" s="16">
        <v>7.9417200000000001</v>
      </c>
      <c r="F283" s="2">
        <v>0</v>
      </c>
      <c r="G283" s="25">
        <v>3.5415700000000001</v>
      </c>
      <c r="H283" s="16">
        <v>4.3732300000000004</v>
      </c>
      <c r="I283" s="2">
        <v>1.2409999999999999E-2</v>
      </c>
      <c r="J283" s="16">
        <v>0.21167</v>
      </c>
      <c r="K283" s="2">
        <v>0.19613</v>
      </c>
      <c r="L283" s="2">
        <v>7.8689999999999996E-2</v>
      </c>
      <c r="M283" s="2">
        <v>0.19753999999999999</v>
      </c>
      <c r="N283" s="2">
        <v>0.28826000000000002</v>
      </c>
      <c r="O283" s="2">
        <v>4.6449999999999998E-2</v>
      </c>
      <c r="P283" s="2">
        <v>9.461E-2</v>
      </c>
      <c r="Q283" s="2">
        <v>0.14230999999999999</v>
      </c>
      <c r="R283" s="2">
        <v>0.24610000000000001</v>
      </c>
      <c r="S283" s="2">
        <v>2.2710000000000001E-2</v>
      </c>
      <c r="T283" s="2">
        <v>7.621E-2</v>
      </c>
      <c r="U283" s="2">
        <v>2.1700000000000001E-2</v>
      </c>
      <c r="V283" s="2">
        <v>0.12712000000000001</v>
      </c>
      <c r="W283" s="2">
        <v>0.14793999999999999</v>
      </c>
      <c r="X283" s="2">
        <v>9.8300000000000002E-3</v>
      </c>
      <c r="Y283" s="2">
        <v>2.3230000000000001E-2</v>
      </c>
      <c r="Z283" s="2">
        <v>2.349E-2</v>
      </c>
      <c r="AA283" s="2">
        <v>6.3589999999999994E-2</v>
      </c>
      <c r="AB283" s="2">
        <v>3.789E-2</v>
      </c>
      <c r="AC283" s="2">
        <v>6.5820000000000004E-2</v>
      </c>
      <c r="AD283" s="2">
        <v>0.11216</v>
      </c>
      <c r="AE283" s="2">
        <v>4.0997300000000001</v>
      </c>
      <c r="AF283" s="20">
        <f t="shared" si="16"/>
        <v>7.8689999999999996E-2</v>
      </c>
      <c r="AG283" s="20">
        <f t="shared" si="17"/>
        <v>0.94043999999999994</v>
      </c>
      <c r="AH283" s="20">
        <f t="shared" si="18"/>
        <v>0.4148</v>
      </c>
      <c r="AI283" s="20">
        <f t="shared" si="19"/>
        <v>0.14183999999999999</v>
      </c>
    </row>
    <row r="284" spans="1:35" x14ac:dyDescent="0.15">
      <c r="A284" s="2" t="s">
        <v>393</v>
      </c>
      <c r="B284" s="16">
        <v>3.2690999999999999</v>
      </c>
      <c r="C284" s="16">
        <v>3.1584400000000001</v>
      </c>
      <c r="D284" s="25">
        <v>3.3694999999999999</v>
      </c>
      <c r="E284" s="16">
        <v>5.6497200000000003</v>
      </c>
      <c r="F284" s="2">
        <v>0</v>
      </c>
      <c r="G284" s="25">
        <v>7.89656</v>
      </c>
      <c r="H284" s="16">
        <v>8.3176400000000008</v>
      </c>
      <c r="I284" s="2">
        <v>2.317E-2</v>
      </c>
      <c r="J284" s="16">
        <v>0.37730999999999998</v>
      </c>
      <c r="K284" s="2">
        <v>0.27911000000000002</v>
      </c>
      <c r="L284" s="2">
        <v>8.3239999999999995E-2</v>
      </c>
      <c r="M284" s="2">
        <v>0.25511</v>
      </c>
      <c r="N284" s="2">
        <v>0.33774999999999999</v>
      </c>
      <c r="O284" s="2">
        <v>2.6179999999999998E-2</v>
      </c>
      <c r="P284" s="2">
        <v>0.10928</v>
      </c>
      <c r="Q284" s="2">
        <v>0.20472000000000001</v>
      </c>
      <c r="R284" s="2">
        <v>0.32717000000000002</v>
      </c>
      <c r="S284" s="2">
        <v>3.449E-2</v>
      </c>
      <c r="T284" s="2">
        <v>9.8460000000000006E-2</v>
      </c>
      <c r="U284" s="2">
        <v>2.7799999999999998E-2</v>
      </c>
      <c r="V284" s="2">
        <v>0.19127</v>
      </c>
      <c r="W284" s="2">
        <v>0.18457999999999999</v>
      </c>
      <c r="X284" s="2">
        <v>1.26E-2</v>
      </c>
      <c r="Y284" s="2">
        <v>2.5139999999999999E-2</v>
      </c>
      <c r="Z284" s="2">
        <v>1.821E-2</v>
      </c>
      <c r="AA284" s="2">
        <v>6.1289999999999997E-2</v>
      </c>
      <c r="AB284" s="2">
        <v>3.3550000000000003E-2</v>
      </c>
      <c r="AC284" s="2">
        <v>5.2470000000000003E-2</v>
      </c>
      <c r="AD284" s="2">
        <v>3.9710000000000002E-2</v>
      </c>
      <c r="AE284" s="2">
        <v>1.6142700000000001</v>
      </c>
      <c r="AF284" s="20">
        <f t="shared" si="16"/>
        <v>8.3239999999999995E-2</v>
      </c>
      <c r="AG284" s="20">
        <f t="shared" si="17"/>
        <v>1.22231</v>
      </c>
      <c r="AH284" s="20">
        <f t="shared" si="18"/>
        <v>0.55512000000000006</v>
      </c>
      <c r="AI284" s="20">
        <f t="shared" si="19"/>
        <v>0.14504</v>
      </c>
    </row>
    <row r="285" spans="1:35" x14ac:dyDescent="0.15">
      <c r="A285" s="2" t="s">
        <v>394</v>
      </c>
      <c r="B285" s="16">
        <v>3.2133099999999999</v>
      </c>
      <c r="C285" s="16">
        <v>2.9095300000000002</v>
      </c>
      <c r="D285" s="25">
        <v>3.9804200000000001</v>
      </c>
      <c r="E285" s="16">
        <v>7.0982000000000003</v>
      </c>
      <c r="F285" s="2">
        <v>0</v>
      </c>
      <c r="G285" s="25">
        <v>6.5201200000000004</v>
      </c>
      <c r="H285" s="16">
        <v>7.4693300000000002</v>
      </c>
      <c r="I285" s="2">
        <v>1.205E-2</v>
      </c>
      <c r="J285" s="16">
        <v>0.34561999999999998</v>
      </c>
      <c r="K285" s="2">
        <v>0.2364</v>
      </c>
      <c r="L285" s="2">
        <v>7.0080000000000003E-2</v>
      </c>
      <c r="M285" s="2">
        <v>0.20407</v>
      </c>
      <c r="N285" s="2">
        <v>0.32332</v>
      </c>
      <c r="O285" s="2">
        <v>6.2080000000000003E-2</v>
      </c>
      <c r="P285" s="2">
        <v>8.974E-2</v>
      </c>
      <c r="Q285" s="2">
        <v>0.16974</v>
      </c>
      <c r="R285" s="2">
        <v>0.27200999999999997</v>
      </c>
      <c r="S285" s="2">
        <v>2.435E-2</v>
      </c>
      <c r="T285" s="2">
        <v>8.3229999999999998E-2</v>
      </c>
      <c r="U285" s="2">
        <v>2.1780000000000001E-2</v>
      </c>
      <c r="V285" s="2">
        <v>0.16769000000000001</v>
      </c>
      <c r="W285" s="2">
        <v>0.16667000000000001</v>
      </c>
      <c r="X285" s="2">
        <v>9.0600000000000003E-3</v>
      </c>
      <c r="Y285" s="2">
        <v>2.196E-2</v>
      </c>
      <c r="Z285" s="2">
        <v>2.1399999999999999E-2</v>
      </c>
      <c r="AA285" s="2">
        <v>6.0929999999999998E-2</v>
      </c>
      <c r="AB285" s="2">
        <v>3.0679999999999999E-2</v>
      </c>
      <c r="AC285" s="2">
        <v>4.7309999999999998E-2</v>
      </c>
      <c r="AD285" s="2">
        <v>4.3900000000000002E-2</v>
      </c>
      <c r="AE285" s="2">
        <v>1.5153700000000001</v>
      </c>
      <c r="AF285" s="20">
        <f t="shared" si="16"/>
        <v>7.0080000000000003E-2</v>
      </c>
      <c r="AG285" s="20">
        <f t="shared" si="17"/>
        <v>1.0478499999999999</v>
      </c>
      <c r="AH285" s="20">
        <f t="shared" si="18"/>
        <v>0.50709000000000004</v>
      </c>
      <c r="AI285" s="20">
        <f t="shared" si="19"/>
        <v>0.13513</v>
      </c>
    </row>
    <row r="286" spans="1:35" x14ac:dyDescent="0.15">
      <c r="A286" s="2" t="s">
        <v>395</v>
      </c>
      <c r="B286" s="16">
        <v>3.18268</v>
      </c>
      <c r="C286" s="16">
        <v>3.4718900000000001</v>
      </c>
      <c r="D286" s="25">
        <v>6.4009600000000004</v>
      </c>
      <c r="E286" s="16">
        <v>16.80377</v>
      </c>
      <c r="F286" s="2">
        <v>0</v>
      </c>
      <c r="G286" s="25">
        <v>18.71733</v>
      </c>
      <c r="H286" s="16">
        <v>20.17163</v>
      </c>
      <c r="I286" s="2">
        <v>2.7279999999999999E-2</v>
      </c>
      <c r="J286" s="16">
        <v>0.28377000000000002</v>
      </c>
      <c r="K286" s="2">
        <v>0.27953</v>
      </c>
      <c r="L286" s="2">
        <v>0.14566000000000001</v>
      </c>
      <c r="M286" s="2">
        <v>0.29609999999999997</v>
      </c>
      <c r="N286" s="2">
        <v>0.42919000000000002</v>
      </c>
      <c r="O286" s="2">
        <v>5.4780000000000002E-2</v>
      </c>
      <c r="P286" s="2">
        <v>0.12836</v>
      </c>
      <c r="Q286" s="2">
        <v>0.13253000000000001</v>
      </c>
      <c r="R286" s="2">
        <v>0.44225999999999999</v>
      </c>
      <c r="S286" s="2">
        <v>3.3070000000000002E-2</v>
      </c>
      <c r="T286" s="2">
        <v>0.10266</v>
      </c>
      <c r="U286" s="2">
        <v>3.2120000000000003E-2</v>
      </c>
      <c r="V286" s="2">
        <v>0.19434000000000001</v>
      </c>
      <c r="W286" s="2">
        <v>0.20946000000000001</v>
      </c>
      <c r="X286" s="2">
        <v>1.533E-2</v>
      </c>
      <c r="Y286" s="2">
        <v>2.5989999999999999E-2</v>
      </c>
      <c r="Z286" s="2">
        <v>2.7810000000000001E-2</v>
      </c>
      <c r="AA286" s="2">
        <v>6.8559999999999996E-2</v>
      </c>
      <c r="AB286" s="2">
        <v>3.3270000000000001E-2</v>
      </c>
      <c r="AC286" s="2">
        <v>7.2270000000000001E-2</v>
      </c>
      <c r="AD286" s="2">
        <v>5.3269999999999998E-2</v>
      </c>
      <c r="AE286" s="2">
        <v>3.3600500000000002</v>
      </c>
      <c r="AF286" s="20">
        <f t="shared" si="16"/>
        <v>0.14566000000000001</v>
      </c>
      <c r="AG286" s="20">
        <f t="shared" si="17"/>
        <v>1.4743599999999999</v>
      </c>
      <c r="AH286" s="20">
        <f t="shared" si="18"/>
        <v>0.51737999999999995</v>
      </c>
      <c r="AI286" s="20">
        <f t="shared" si="19"/>
        <v>0.16981000000000002</v>
      </c>
    </row>
    <row r="287" spans="1:35" x14ac:dyDescent="0.15">
      <c r="A287" s="2" t="s">
        <v>396</v>
      </c>
      <c r="B287" s="16">
        <v>12.9955</v>
      </c>
      <c r="C287" s="16">
        <v>17.27253</v>
      </c>
      <c r="D287" s="25">
        <v>6.8883999999999999</v>
      </c>
      <c r="E287" s="16">
        <v>9.5977099999999993</v>
      </c>
      <c r="F287" s="2">
        <v>0.65117000000000003</v>
      </c>
      <c r="G287" s="25">
        <v>9.45444</v>
      </c>
      <c r="H287" s="16">
        <v>12.68146</v>
      </c>
      <c r="I287" s="2">
        <v>0.11577</v>
      </c>
      <c r="J287" s="16">
        <v>1.54436</v>
      </c>
      <c r="K287" s="2">
        <v>1.10663</v>
      </c>
      <c r="L287" s="2">
        <v>0.33624999999999999</v>
      </c>
      <c r="M287" s="2">
        <v>1.6005799999999999</v>
      </c>
      <c r="N287" s="2">
        <v>4.1092000000000004</v>
      </c>
      <c r="O287" s="2">
        <v>8.115E-2</v>
      </c>
      <c r="P287" s="2">
        <v>0.64407999999999999</v>
      </c>
      <c r="Q287" s="2">
        <v>0.52534999999999998</v>
      </c>
      <c r="R287" s="2">
        <v>0.47572999999999999</v>
      </c>
      <c r="S287" s="2">
        <v>7.6550000000000007E-2</v>
      </c>
      <c r="T287" s="2">
        <v>0.28811999999999999</v>
      </c>
      <c r="U287" s="2">
        <v>0.20941000000000001</v>
      </c>
      <c r="V287" s="2">
        <v>0.33100000000000002</v>
      </c>
      <c r="W287" s="2">
        <v>0.31584000000000001</v>
      </c>
      <c r="X287" s="2">
        <v>3.9890000000000002E-2</v>
      </c>
      <c r="Y287" s="2">
        <v>6.9019999999999998E-2</v>
      </c>
      <c r="Z287" s="2">
        <v>4.231E-2</v>
      </c>
      <c r="AA287" s="2">
        <v>0.13239000000000001</v>
      </c>
      <c r="AB287" s="2">
        <v>8.0140000000000003E-2</v>
      </c>
      <c r="AC287" s="2">
        <v>9.7839999999999996E-2</v>
      </c>
      <c r="AD287" s="2">
        <v>8.4000000000000005E-2</v>
      </c>
      <c r="AE287" s="2">
        <v>2.8246600000000002</v>
      </c>
      <c r="AF287" s="20">
        <f t="shared" si="16"/>
        <v>0.98741999999999996</v>
      </c>
      <c r="AG287" s="20">
        <f t="shared" si="17"/>
        <v>7.4079100000000011</v>
      </c>
      <c r="AH287" s="20">
        <f t="shared" si="18"/>
        <v>1.30217</v>
      </c>
      <c r="AI287" s="20">
        <f t="shared" si="19"/>
        <v>0.49302000000000007</v>
      </c>
    </row>
    <row r="288" spans="1:35" x14ac:dyDescent="0.15">
      <c r="A288" s="2" t="s">
        <v>397</v>
      </c>
      <c r="B288" s="16">
        <v>5.4225399999999997</v>
      </c>
      <c r="C288" s="16">
        <v>6.4174100000000003</v>
      </c>
      <c r="D288" s="25">
        <v>7.7436299999999996</v>
      </c>
      <c r="E288" s="16">
        <v>18.067450000000001</v>
      </c>
      <c r="F288" s="2">
        <v>8.0810000000000007E-2</v>
      </c>
      <c r="G288" s="25">
        <v>13.785909999999999</v>
      </c>
      <c r="H288" s="16">
        <v>16.777460000000001</v>
      </c>
      <c r="I288" s="2">
        <v>0.1024</v>
      </c>
      <c r="J288" s="16">
        <v>1.12663</v>
      </c>
      <c r="K288" s="2">
        <v>0.93474999999999997</v>
      </c>
      <c r="L288" s="2">
        <v>0.29300999999999999</v>
      </c>
      <c r="M288" s="2">
        <v>1.9124699999999999</v>
      </c>
      <c r="N288" s="2">
        <v>4.6146799999999999</v>
      </c>
      <c r="O288" s="2">
        <v>7.6050000000000006E-2</v>
      </c>
      <c r="P288" s="2">
        <v>0.59697999999999996</v>
      </c>
      <c r="Q288" s="2">
        <v>0.33289000000000002</v>
      </c>
      <c r="R288" s="2">
        <v>0.34003</v>
      </c>
      <c r="S288" s="2">
        <v>5.6849999999999998E-2</v>
      </c>
      <c r="T288" s="2">
        <v>0.19578999999999999</v>
      </c>
      <c r="U288" s="2">
        <v>0.97467999999999999</v>
      </c>
      <c r="V288" s="2">
        <v>0.35611999999999999</v>
      </c>
      <c r="W288" s="2">
        <v>0.29108000000000001</v>
      </c>
      <c r="X288" s="2">
        <v>5.9420000000000001E-2</v>
      </c>
      <c r="Y288" s="2">
        <v>6.9879999999999998E-2</v>
      </c>
      <c r="Z288" s="2">
        <v>5.2659999999999998E-2</v>
      </c>
      <c r="AA288" s="2">
        <v>0.14851</v>
      </c>
      <c r="AB288" s="2">
        <v>8.9789999999999995E-2</v>
      </c>
      <c r="AC288" s="2">
        <v>9.5070000000000002E-2</v>
      </c>
      <c r="AD288" s="2">
        <v>7.578E-2</v>
      </c>
      <c r="AE288" s="2">
        <v>3.6838000000000002</v>
      </c>
      <c r="AF288" s="20">
        <f t="shared" si="16"/>
        <v>0.37381999999999999</v>
      </c>
      <c r="AG288" s="20">
        <f t="shared" si="17"/>
        <v>7.904329999999999</v>
      </c>
      <c r="AH288" s="20">
        <f t="shared" si="18"/>
        <v>1.0177</v>
      </c>
      <c r="AI288" s="20">
        <f t="shared" si="19"/>
        <v>1.3051499999999998</v>
      </c>
    </row>
    <row r="289" spans="1:35" x14ac:dyDescent="0.15">
      <c r="A289" s="2" t="s">
        <v>398</v>
      </c>
      <c r="B289" s="16">
        <v>2.5625300000000002</v>
      </c>
      <c r="C289" s="16">
        <v>2.1493500000000001</v>
      </c>
      <c r="D289" s="25">
        <v>3.6421600000000001</v>
      </c>
      <c r="E289" s="16">
        <v>8.7745200000000008</v>
      </c>
      <c r="F289" s="2">
        <v>1.0300000000000001E-3</v>
      </c>
      <c r="G289" s="25">
        <v>8.3766099999999994</v>
      </c>
      <c r="H289" s="16">
        <v>9.1190999999999995</v>
      </c>
      <c r="I289" s="2">
        <v>1.7309999999999999E-2</v>
      </c>
      <c r="J289" s="16">
        <v>0.22649</v>
      </c>
      <c r="K289" s="2">
        <v>0.22575000000000001</v>
      </c>
      <c r="L289" s="2">
        <v>5.5660000000000001E-2</v>
      </c>
      <c r="M289" s="2">
        <v>0.35364000000000001</v>
      </c>
      <c r="N289" s="2">
        <v>0.96128000000000002</v>
      </c>
      <c r="O289" s="2">
        <v>5.561E-2</v>
      </c>
      <c r="P289" s="2">
        <v>0.14599999999999999</v>
      </c>
      <c r="Q289" s="2">
        <v>9.0440000000000006E-2</v>
      </c>
      <c r="R289" s="2">
        <v>0.23147999999999999</v>
      </c>
      <c r="S289" s="2">
        <v>1.9439999999999999E-2</v>
      </c>
      <c r="T289" s="2">
        <v>8.6309999999999998E-2</v>
      </c>
      <c r="U289" s="2">
        <v>7.4959999999999999E-2</v>
      </c>
      <c r="V289" s="2">
        <v>0.22917000000000001</v>
      </c>
      <c r="W289" s="2">
        <v>0.15926000000000001</v>
      </c>
      <c r="X289" s="2">
        <v>1.436E-2</v>
      </c>
      <c r="Y289" s="2">
        <v>4.462E-2</v>
      </c>
      <c r="Z289" s="2">
        <v>3.2770000000000001E-2</v>
      </c>
      <c r="AA289" s="2">
        <v>0.14162</v>
      </c>
      <c r="AB289" s="2">
        <v>0.11752</v>
      </c>
      <c r="AC289" s="2">
        <v>8.881E-2</v>
      </c>
      <c r="AD289" s="2">
        <v>7.2109999999999994E-2</v>
      </c>
      <c r="AE289" s="2">
        <v>2.6602700000000001</v>
      </c>
      <c r="AF289" s="20">
        <f t="shared" si="16"/>
        <v>5.6690000000000004E-2</v>
      </c>
      <c r="AG289" s="20">
        <f t="shared" si="17"/>
        <v>1.7894600000000001</v>
      </c>
      <c r="AH289" s="20">
        <f t="shared" si="18"/>
        <v>0.48097000000000001</v>
      </c>
      <c r="AI289" s="20">
        <f t="shared" si="19"/>
        <v>0.30832999999999999</v>
      </c>
    </row>
    <row r="290" spans="1:35" x14ac:dyDescent="0.15">
      <c r="A290" s="2" t="s">
        <v>399</v>
      </c>
      <c r="B290" s="16">
        <v>2.22282</v>
      </c>
      <c r="C290" s="16">
        <v>1.1767000000000001</v>
      </c>
      <c r="D290" s="25">
        <v>1.81237</v>
      </c>
      <c r="E290" s="16">
        <v>4.2888999999999999</v>
      </c>
      <c r="F290" s="2">
        <v>1.2600000000000001E-3</v>
      </c>
      <c r="G290" s="25">
        <v>4.7048800000000002</v>
      </c>
      <c r="H290" s="16">
        <v>5.0646500000000003</v>
      </c>
      <c r="I290" s="2">
        <v>1.443E-2</v>
      </c>
      <c r="J290" s="16">
        <v>0.11423999999999999</v>
      </c>
      <c r="K290" s="2">
        <v>0.1331</v>
      </c>
      <c r="L290" s="2">
        <v>2.0539999999999999E-2</v>
      </c>
      <c r="M290" s="2">
        <v>0.18484999999999999</v>
      </c>
      <c r="N290" s="2">
        <v>0.49114000000000002</v>
      </c>
      <c r="O290" s="2">
        <v>6.5710000000000005E-2</v>
      </c>
      <c r="P290" s="2">
        <v>7.3679999999999995E-2</v>
      </c>
      <c r="Q290" s="2">
        <v>8.5559999999999997E-2</v>
      </c>
      <c r="R290" s="2">
        <v>0.12418</v>
      </c>
      <c r="S290" s="2">
        <v>1.3599999999999999E-2</v>
      </c>
      <c r="T290" s="2">
        <v>4.7050000000000002E-2</v>
      </c>
      <c r="U290" s="2">
        <v>4.0710000000000003E-2</v>
      </c>
      <c r="V290" s="2">
        <v>9.6579999999999999E-2</v>
      </c>
      <c r="W290" s="2">
        <v>8.6980000000000002E-2</v>
      </c>
      <c r="X290" s="2">
        <v>1.0189999999999999E-2</v>
      </c>
      <c r="Y290" s="2">
        <v>2.3480000000000001E-2</v>
      </c>
      <c r="Z290" s="2">
        <v>1.5350000000000001E-2</v>
      </c>
      <c r="AA290" s="2">
        <v>8.4269999999999998E-2</v>
      </c>
      <c r="AB290" s="2">
        <v>6.6549999999999998E-2</v>
      </c>
      <c r="AC290" s="2">
        <v>6.2859999999999999E-2</v>
      </c>
      <c r="AD290" s="2">
        <v>6.1030000000000001E-2</v>
      </c>
      <c r="AE290" s="2">
        <v>2.4298600000000001</v>
      </c>
      <c r="AF290" s="20">
        <f t="shared" si="16"/>
        <v>2.18E-2</v>
      </c>
      <c r="AG290" s="20">
        <f t="shared" si="17"/>
        <v>0.94769999999999999</v>
      </c>
      <c r="AH290" s="20">
        <f t="shared" si="18"/>
        <v>0.3085</v>
      </c>
      <c r="AI290" s="20">
        <f t="shared" si="19"/>
        <v>0.17399999999999999</v>
      </c>
    </row>
    <row r="291" spans="1:35" x14ac:dyDescent="0.15">
      <c r="A291" s="2" t="s">
        <v>400</v>
      </c>
      <c r="B291" s="16">
        <v>2.8579599999999998</v>
      </c>
      <c r="C291" s="16">
        <v>3.0676399999999999</v>
      </c>
      <c r="D291" s="25">
        <v>3.48333</v>
      </c>
      <c r="E291" s="16">
        <v>6.64811</v>
      </c>
      <c r="F291" s="2">
        <v>0</v>
      </c>
      <c r="G291" s="25">
        <v>5.0445500000000001</v>
      </c>
      <c r="H291" s="16">
        <v>5.7322600000000001</v>
      </c>
      <c r="I291" s="2">
        <v>1.4149999999999999E-2</v>
      </c>
      <c r="J291" s="16">
        <v>0.15923999999999999</v>
      </c>
      <c r="K291" s="2">
        <v>0.10421</v>
      </c>
      <c r="L291" s="2">
        <v>8.0659999999999996E-2</v>
      </c>
      <c r="M291" s="2">
        <v>0.19893</v>
      </c>
      <c r="N291" s="2">
        <v>0.36549999999999999</v>
      </c>
      <c r="O291" s="2">
        <v>6.3289999999999999E-2</v>
      </c>
      <c r="P291" s="2">
        <v>9.6560000000000007E-2</v>
      </c>
      <c r="Q291" s="2">
        <v>0.19267999999999999</v>
      </c>
      <c r="R291" s="2">
        <v>0.92659000000000002</v>
      </c>
      <c r="S291" s="2">
        <v>2.1590000000000002E-2</v>
      </c>
      <c r="T291" s="2">
        <v>7.2419999999999998E-2</v>
      </c>
      <c r="U291" s="2">
        <v>4.5130000000000003E-2</v>
      </c>
      <c r="V291" s="2">
        <v>0.22442999999999999</v>
      </c>
      <c r="W291" s="2">
        <v>0.17562</v>
      </c>
      <c r="X291" s="2">
        <v>1.397E-2</v>
      </c>
      <c r="Y291" s="2">
        <v>2.98E-2</v>
      </c>
      <c r="Z291" s="2">
        <v>2.1170000000000001E-2</v>
      </c>
      <c r="AA291" s="2">
        <v>0.12293</v>
      </c>
      <c r="AB291" s="2">
        <v>0.14706</v>
      </c>
      <c r="AC291" s="2">
        <v>6.2890000000000001E-2</v>
      </c>
      <c r="AD291" s="2">
        <v>7.3400000000000007E-2</v>
      </c>
      <c r="AE291" s="2">
        <v>1.9211100000000001</v>
      </c>
      <c r="AF291" s="20">
        <f t="shared" si="16"/>
        <v>8.0659999999999996E-2</v>
      </c>
      <c r="AG291" s="20">
        <f t="shared" si="17"/>
        <v>1.60938</v>
      </c>
      <c r="AH291" s="20">
        <f t="shared" si="18"/>
        <v>0.57440999999999998</v>
      </c>
      <c r="AI291" s="20">
        <f t="shared" si="19"/>
        <v>0.23299999999999998</v>
      </c>
    </row>
    <row r="292" spans="1:35" x14ac:dyDescent="0.15">
      <c r="A292" s="2" t="s">
        <v>401</v>
      </c>
      <c r="B292" s="16">
        <v>3.1115599999999999</v>
      </c>
      <c r="C292" s="16">
        <v>3.3822999999999999</v>
      </c>
      <c r="D292" s="25">
        <v>5.6659600000000001</v>
      </c>
      <c r="E292" s="16">
        <v>12.920199999999999</v>
      </c>
      <c r="F292" s="2">
        <v>0</v>
      </c>
      <c r="G292" s="25">
        <v>12.433870000000001</v>
      </c>
      <c r="H292" s="16">
        <v>13.08563</v>
      </c>
      <c r="I292" s="2">
        <v>3.406E-2</v>
      </c>
      <c r="J292" s="16">
        <v>0.2979</v>
      </c>
      <c r="K292" s="2">
        <v>0.30116999999999999</v>
      </c>
      <c r="L292" s="2">
        <v>0.13220000000000001</v>
      </c>
      <c r="M292" s="2">
        <v>0.28038999999999997</v>
      </c>
      <c r="N292" s="2">
        <v>0.43685000000000002</v>
      </c>
      <c r="O292" s="2">
        <v>7.0300000000000001E-2</v>
      </c>
      <c r="P292" s="2">
        <v>0.13178999999999999</v>
      </c>
      <c r="Q292" s="2">
        <v>0.16250000000000001</v>
      </c>
      <c r="R292" s="2">
        <v>1.7506900000000001</v>
      </c>
      <c r="S292" s="2">
        <v>2.7210000000000002E-2</v>
      </c>
      <c r="T292" s="2">
        <v>9.4630000000000006E-2</v>
      </c>
      <c r="U292" s="2">
        <v>4.6170000000000003E-2</v>
      </c>
      <c r="V292" s="2">
        <v>0.18853</v>
      </c>
      <c r="W292" s="2">
        <v>0.23196</v>
      </c>
      <c r="X292" s="2">
        <v>1.6049999999999998E-2</v>
      </c>
      <c r="Y292" s="2">
        <v>3.603E-2</v>
      </c>
      <c r="Z292" s="2">
        <v>1.728E-2</v>
      </c>
      <c r="AA292" s="2">
        <v>9.2130000000000004E-2</v>
      </c>
      <c r="AB292" s="2">
        <v>6.6299999999999998E-2</v>
      </c>
      <c r="AC292" s="2">
        <v>7.5870000000000007E-2</v>
      </c>
      <c r="AD292" s="2">
        <v>4.5920000000000002E-2</v>
      </c>
      <c r="AE292" s="2">
        <v>3.8158500000000002</v>
      </c>
      <c r="AF292" s="20">
        <f t="shared" si="16"/>
        <v>0.13220000000000001</v>
      </c>
      <c r="AG292" s="20">
        <f t="shared" si="17"/>
        <v>2.8031600000000001</v>
      </c>
      <c r="AH292" s="20">
        <f t="shared" si="18"/>
        <v>0.54317000000000004</v>
      </c>
      <c r="AI292" s="20">
        <f t="shared" si="19"/>
        <v>0.20766000000000001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2"/>
  <sheetViews>
    <sheetView topLeftCell="A196" zoomScale="85" zoomScaleNormal="85" workbookViewId="0">
      <selection activeCell="A214" sqref="A214:L219"/>
    </sheetView>
  </sheetViews>
  <sheetFormatPr defaultRowHeight="13.5" x14ac:dyDescent="0.15"/>
  <cols>
    <col min="1" max="1" width="22.25" customWidth="1"/>
    <col min="2" max="6" width="9" style="20"/>
    <col min="10" max="10" width="9" style="20"/>
  </cols>
  <sheetData>
    <row r="1" spans="1:13" x14ac:dyDescent="0.15">
      <c r="A1" s="48" t="s">
        <v>0</v>
      </c>
      <c r="B1" s="48"/>
      <c r="C1" s="48"/>
      <c r="G1" s="1"/>
      <c r="H1" s="1"/>
      <c r="I1" s="1"/>
      <c r="K1" s="1"/>
      <c r="L1" s="1"/>
      <c r="M1" s="1"/>
    </row>
    <row r="2" spans="1:13" x14ac:dyDescent="0.15">
      <c r="A2" s="2"/>
      <c r="B2" s="25" t="s">
        <v>1</v>
      </c>
      <c r="C2" s="25"/>
      <c r="D2" s="25"/>
      <c r="E2" s="25"/>
      <c r="F2" s="25"/>
      <c r="G2" s="2"/>
      <c r="H2" s="2"/>
      <c r="I2" s="2"/>
      <c r="J2" s="25"/>
      <c r="K2" s="2"/>
      <c r="L2" s="2"/>
      <c r="M2" s="2"/>
    </row>
    <row r="3" spans="1:13" x14ac:dyDescent="0.15">
      <c r="A3" s="2"/>
      <c r="B3" s="19" t="s">
        <v>413</v>
      </c>
      <c r="C3" s="19" t="s">
        <v>414</v>
      </c>
      <c r="D3" s="19" t="s">
        <v>415</v>
      </c>
      <c r="E3" s="19" t="s">
        <v>417</v>
      </c>
      <c r="F3" s="19" t="s">
        <v>416</v>
      </c>
      <c r="G3" s="11"/>
      <c r="H3" s="11"/>
      <c r="I3" s="11"/>
      <c r="J3" s="19" t="s">
        <v>418</v>
      </c>
      <c r="K3" s="2"/>
      <c r="L3" s="2"/>
    </row>
    <row r="4" spans="1:13" x14ac:dyDescent="0.15">
      <c r="A4" s="2" t="s">
        <v>3</v>
      </c>
      <c r="B4" s="25" t="s">
        <v>5</v>
      </c>
      <c r="C4" s="25" t="s">
        <v>7</v>
      </c>
      <c r="D4" s="25" t="s">
        <v>11</v>
      </c>
      <c r="E4" s="25" t="s">
        <v>14</v>
      </c>
      <c r="F4" s="25" t="s">
        <v>12</v>
      </c>
      <c r="G4" s="4" t="s">
        <v>21</v>
      </c>
      <c r="H4" s="4" t="s">
        <v>25</v>
      </c>
      <c r="I4" s="4" t="s">
        <v>26</v>
      </c>
      <c r="J4" s="25" t="s">
        <v>27</v>
      </c>
      <c r="K4" s="4" t="s">
        <v>28</v>
      </c>
      <c r="L4" s="4" t="s">
        <v>42</v>
      </c>
    </row>
    <row r="5" spans="1:13" x14ac:dyDescent="0.15">
      <c r="A5" s="9" t="s">
        <v>114</v>
      </c>
      <c r="B5" s="20">
        <v>2.1550400000000001</v>
      </c>
      <c r="C5" s="20">
        <v>0.39727000000000001</v>
      </c>
      <c r="D5" s="20">
        <v>6.5790000000000001E-2</v>
      </c>
      <c r="E5" s="20">
        <v>0.15395</v>
      </c>
      <c r="F5" s="20">
        <v>6.3630000000000006E-2</v>
      </c>
      <c r="G5" s="8">
        <v>7.1809999999999999E-2</v>
      </c>
      <c r="H5" s="8">
        <v>2.6419999999999999E-2</v>
      </c>
      <c r="I5" s="8">
        <v>3.5700000000000003E-2</v>
      </c>
      <c r="J5" s="20">
        <v>0.1993</v>
      </c>
      <c r="K5" s="8">
        <v>7.3299999999999997E-3</v>
      </c>
      <c r="L5" s="8">
        <v>4.0629999999999999E-2</v>
      </c>
    </row>
    <row r="6" spans="1:13" x14ac:dyDescent="0.15">
      <c r="A6" s="9" t="s">
        <v>115</v>
      </c>
      <c r="B6" s="25">
        <v>1.7266300000000001</v>
      </c>
      <c r="C6" s="25">
        <v>0.25286999999999998</v>
      </c>
      <c r="D6" s="25">
        <v>4.8379999999999999E-2</v>
      </c>
      <c r="E6" s="25">
        <v>7.8390000000000001E-2</v>
      </c>
      <c r="F6" s="25">
        <v>3.884E-2</v>
      </c>
      <c r="G6" s="9">
        <v>6.3030000000000003E-2</v>
      </c>
      <c r="H6" s="9">
        <v>3.2969999999999999E-2</v>
      </c>
      <c r="I6" s="9">
        <v>2.8060000000000002E-2</v>
      </c>
      <c r="J6" s="25">
        <v>9.2259999999999995E-2</v>
      </c>
      <c r="K6" s="9">
        <v>2.3800000000000002E-3</v>
      </c>
      <c r="L6" s="9">
        <v>3.4090000000000002E-2</v>
      </c>
    </row>
    <row r="7" spans="1:13" x14ac:dyDescent="0.15">
      <c r="A7" s="9" t="s">
        <v>116</v>
      </c>
      <c r="B7" s="25">
        <v>1.84348</v>
      </c>
      <c r="C7" s="25">
        <v>0.27766999999999997</v>
      </c>
      <c r="D7" s="25">
        <v>8.1610000000000002E-2</v>
      </c>
      <c r="E7" s="25">
        <v>9.4299999999999995E-2</v>
      </c>
      <c r="F7" s="25">
        <v>3.6020000000000003E-2</v>
      </c>
      <c r="G7" s="9">
        <v>6.6320000000000004E-2</v>
      </c>
      <c r="H7" s="9">
        <v>3.4880000000000001E-2</v>
      </c>
      <c r="I7" s="9">
        <v>3.9460000000000002E-2</v>
      </c>
      <c r="J7" s="25">
        <v>0.11117</v>
      </c>
      <c r="K7" s="9">
        <v>5.0000000000000001E-3</v>
      </c>
      <c r="L7" s="9">
        <v>5.4080000000000003E-2</v>
      </c>
    </row>
    <row r="8" spans="1:13" x14ac:dyDescent="0.15">
      <c r="A8" s="9" t="s">
        <v>117</v>
      </c>
      <c r="B8" s="25">
        <v>1.24475</v>
      </c>
      <c r="C8" s="25">
        <v>0.12435</v>
      </c>
      <c r="D8" s="25">
        <v>6.4750000000000002E-2</v>
      </c>
      <c r="E8" s="25">
        <v>4.8619999999999997E-2</v>
      </c>
      <c r="F8" s="25">
        <v>2.0580000000000001E-2</v>
      </c>
      <c r="G8" s="9">
        <v>2.9749999999999999E-2</v>
      </c>
      <c r="H8" s="9">
        <v>2.215E-2</v>
      </c>
      <c r="I8" s="9">
        <v>1.8419999999999999E-2</v>
      </c>
      <c r="J8" s="25">
        <v>0.31491999999999998</v>
      </c>
      <c r="K8" s="9">
        <v>4.3E-3</v>
      </c>
      <c r="L8" s="9">
        <v>7.5500000000000003E-3</v>
      </c>
    </row>
    <row r="9" spans="1:13" x14ac:dyDescent="0.15">
      <c r="A9" s="9" t="s">
        <v>118</v>
      </c>
      <c r="B9" s="25">
        <v>1.3418699999999999</v>
      </c>
      <c r="C9" s="25">
        <v>0.1447</v>
      </c>
      <c r="D9" s="25">
        <v>5.5800000000000002E-2</v>
      </c>
      <c r="E9" s="25">
        <v>6.4949999999999994E-2</v>
      </c>
      <c r="F9" s="25">
        <v>2.4070000000000001E-2</v>
      </c>
      <c r="G9" s="9">
        <v>4.0759999999999998E-2</v>
      </c>
      <c r="H9" s="9">
        <v>2.895E-2</v>
      </c>
      <c r="I9" s="9">
        <v>2.1839999999999998E-2</v>
      </c>
      <c r="J9" s="25">
        <v>6.5019999999999994E-2</v>
      </c>
      <c r="K9" s="9">
        <v>3.8800000000000002E-3</v>
      </c>
      <c r="L9" s="9">
        <v>1.6100000000000001E-3</v>
      </c>
    </row>
    <row r="10" spans="1:13" x14ac:dyDescent="0.15">
      <c r="A10" s="9" t="s">
        <v>119</v>
      </c>
      <c r="B10" s="25">
        <v>0.97392000000000001</v>
      </c>
      <c r="C10" s="25">
        <v>0.15110000000000001</v>
      </c>
      <c r="D10" s="25">
        <v>0.10607999999999999</v>
      </c>
      <c r="E10" s="25">
        <v>8.0009999999999998E-2</v>
      </c>
      <c r="F10" s="25">
        <v>2.9760000000000002E-2</v>
      </c>
      <c r="G10" s="9">
        <v>4.2549999999999998E-2</v>
      </c>
      <c r="H10" s="9">
        <v>2.4590000000000001E-2</v>
      </c>
      <c r="I10" s="9">
        <v>4.0280000000000003E-2</v>
      </c>
      <c r="J10" s="25">
        <v>8.0560000000000007E-2</v>
      </c>
      <c r="K10" s="9">
        <v>7.7400000000000004E-3</v>
      </c>
      <c r="L10" s="9">
        <v>2.5989999999999999E-2</v>
      </c>
    </row>
    <row r="11" spans="1:13" x14ac:dyDescent="0.15">
      <c r="A11" s="9" t="s">
        <v>120</v>
      </c>
      <c r="B11" s="25">
        <v>1.01719</v>
      </c>
      <c r="C11" s="25">
        <v>0.15851999999999999</v>
      </c>
      <c r="D11" s="25">
        <v>5.5800000000000002E-2</v>
      </c>
      <c r="E11" s="25">
        <v>8.4040000000000004E-2</v>
      </c>
      <c r="F11" s="25">
        <v>9.8200000000000006E-3</v>
      </c>
      <c r="G11" s="9">
        <v>4.727E-2</v>
      </c>
      <c r="H11" s="9">
        <v>1.9800000000000002E-2</v>
      </c>
      <c r="I11" s="9">
        <v>2.9340000000000001E-2</v>
      </c>
      <c r="J11" s="25">
        <v>6.8360000000000004E-2</v>
      </c>
      <c r="K11" s="9">
        <v>4.3600000000000002E-3</v>
      </c>
      <c r="L11" s="9">
        <v>1.8970000000000001E-2</v>
      </c>
    </row>
    <row r="12" spans="1:13" x14ac:dyDescent="0.15">
      <c r="A12" s="9" t="s">
        <v>121</v>
      </c>
      <c r="B12" s="25">
        <v>0.73421999999999998</v>
      </c>
      <c r="C12" s="25">
        <v>0.14796999999999999</v>
      </c>
      <c r="D12" s="25">
        <v>3.703E-2</v>
      </c>
      <c r="E12" s="25">
        <v>7.1489999999999998E-2</v>
      </c>
      <c r="F12" s="25">
        <v>0</v>
      </c>
      <c r="G12" s="9">
        <v>4.41E-2</v>
      </c>
      <c r="H12" s="9">
        <v>1.1469999999999999E-2</v>
      </c>
      <c r="I12" s="9">
        <v>8.9200000000000008E-3</v>
      </c>
      <c r="J12" s="25">
        <v>3.9489999999999997E-2</v>
      </c>
      <c r="K12" s="9">
        <v>3.2499999999999999E-3</v>
      </c>
      <c r="L12" s="9">
        <v>1.498E-2</v>
      </c>
    </row>
    <row r="13" spans="1:13" x14ac:dyDescent="0.15">
      <c r="A13" s="9" t="s">
        <v>122</v>
      </c>
      <c r="B13" s="25">
        <v>18.068449999999999</v>
      </c>
      <c r="C13" s="25">
        <v>13.23498</v>
      </c>
      <c r="D13" s="25">
        <v>0.47593000000000002</v>
      </c>
      <c r="E13" s="25">
        <v>0.21390999999999999</v>
      </c>
      <c r="F13" s="25">
        <v>2.2004800000000002</v>
      </c>
      <c r="G13" s="9">
        <v>1.0621400000000001</v>
      </c>
      <c r="H13" s="9">
        <v>7.6520000000000005E-2</v>
      </c>
      <c r="I13" s="9">
        <v>5.9580000000000001E-2</v>
      </c>
      <c r="J13" s="25">
        <v>0.26630999999999999</v>
      </c>
      <c r="K13" s="9">
        <v>2.5590000000000002E-2</v>
      </c>
      <c r="L13" s="9">
        <v>4.0840000000000001E-2</v>
      </c>
    </row>
    <row r="14" spans="1:13" x14ac:dyDescent="0.15">
      <c r="A14" s="9" t="s">
        <v>123</v>
      </c>
      <c r="B14" s="25">
        <v>4.5333500000000004</v>
      </c>
      <c r="C14" s="25">
        <v>1.1394</v>
      </c>
      <c r="D14" s="25">
        <v>0.13220000000000001</v>
      </c>
      <c r="E14" s="25">
        <v>0.12978000000000001</v>
      </c>
      <c r="F14" s="25">
        <v>0.22813</v>
      </c>
      <c r="G14" s="9">
        <v>0.88290000000000002</v>
      </c>
      <c r="H14" s="9">
        <v>6.6250000000000003E-2</v>
      </c>
      <c r="I14" s="9">
        <v>2.1080000000000002E-2</v>
      </c>
      <c r="J14" s="25">
        <v>0.13064000000000001</v>
      </c>
      <c r="K14" s="9">
        <v>6.6499999999999997E-3</v>
      </c>
      <c r="L14" s="9">
        <v>2.9270000000000001E-2</v>
      </c>
    </row>
    <row r="15" spans="1:13" x14ac:dyDescent="0.15">
      <c r="A15" s="9" t="s">
        <v>124</v>
      </c>
      <c r="B15" s="25">
        <v>3.1814100000000001</v>
      </c>
      <c r="C15" s="25">
        <v>0.82777000000000001</v>
      </c>
      <c r="D15" s="25">
        <v>9.5750000000000002E-2</v>
      </c>
      <c r="E15" s="25">
        <v>0.10156999999999999</v>
      </c>
      <c r="F15" s="25">
        <v>0.12792000000000001</v>
      </c>
      <c r="G15" s="9">
        <v>0.43973000000000001</v>
      </c>
      <c r="H15" s="9">
        <v>4.6780000000000002E-2</v>
      </c>
      <c r="I15" s="9">
        <v>3.1620000000000002E-2</v>
      </c>
      <c r="J15" s="25">
        <v>8.7120000000000003E-2</v>
      </c>
      <c r="K15" s="9">
        <v>8.2400000000000008E-3</v>
      </c>
      <c r="L15" s="9">
        <v>1.848E-2</v>
      </c>
    </row>
    <row r="16" spans="1:13" x14ac:dyDescent="0.15">
      <c r="A16" s="9" t="s">
        <v>125</v>
      </c>
      <c r="B16" s="25">
        <v>2.8528099999999998</v>
      </c>
      <c r="C16" s="25">
        <v>0.74065999999999999</v>
      </c>
      <c r="D16" s="25">
        <v>0.10786999999999999</v>
      </c>
      <c r="E16" s="25">
        <v>0.10795</v>
      </c>
      <c r="F16" s="25">
        <v>0.12472</v>
      </c>
      <c r="G16" s="9">
        <v>0.43157000000000001</v>
      </c>
      <c r="H16" s="9">
        <v>4.3220000000000001E-2</v>
      </c>
      <c r="I16" s="9">
        <v>5.2760000000000001E-2</v>
      </c>
      <c r="J16" s="25">
        <v>7.4609999999999996E-2</v>
      </c>
      <c r="K16" s="9">
        <v>1.465E-2</v>
      </c>
      <c r="L16" s="9">
        <v>3.141E-2</v>
      </c>
    </row>
    <row r="17" spans="1:12" s="15" customFormat="1" x14ac:dyDescent="0.15">
      <c r="A17" s="14" t="s">
        <v>126</v>
      </c>
      <c r="B17" s="21">
        <v>0.65986999999999996</v>
      </c>
      <c r="C17" s="21">
        <v>7.6530000000000001E-2</v>
      </c>
      <c r="D17" s="21">
        <v>8.2600000000000007E-2</v>
      </c>
      <c r="E17" s="21">
        <v>7.0199999999999999E-2</v>
      </c>
      <c r="F17" s="21">
        <v>0</v>
      </c>
      <c r="G17" s="14">
        <v>1.0529999999999999E-2</v>
      </c>
      <c r="H17" s="14">
        <v>1.1979999999999999E-2</v>
      </c>
      <c r="I17" s="14">
        <v>3.3329999999999999E-2</v>
      </c>
      <c r="J17" s="21">
        <v>6.123E-2</v>
      </c>
      <c r="K17" s="14">
        <v>4.1900000000000001E-3</v>
      </c>
      <c r="L17" s="14">
        <v>2.0230000000000001E-2</v>
      </c>
    </row>
    <row r="18" spans="1:12" x14ac:dyDescent="0.15">
      <c r="A18" s="9" t="s">
        <v>127</v>
      </c>
      <c r="B18" s="25">
        <v>0.60838999999999999</v>
      </c>
      <c r="C18" s="25">
        <v>0.15715000000000001</v>
      </c>
      <c r="D18" s="25">
        <v>4.3180000000000003E-2</v>
      </c>
      <c r="E18" s="25">
        <v>6.5000000000000002E-2</v>
      </c>
      <c r="F18" s="25">
        <v>0</v>
      </c>
      <c r="G18" s="9">
        <v>9.0699999999999999E-3</v>
      </c>
      <c r="H18" s="9">
        <v>1.0699999999999999E-2</v>
      </c>
      <c r="I18" s="9">
        <v>5.9100000000000003E-3</v>
      </c>
      <c r="J18" s="25">
        <v>3.7909999999999999E-2</v>
      </c>
      <c r="K18" s="9">
        <v>1.3699999999999999E-3</v>
      </c>
      <c r="L18" s="9">
        <v>2.6980000000000001E-2</v>
      </c>
    </row>
    <row r="19" spans="1:12" x14ac:dyDescent="0.15">
      <c r="A19" s="9" t="s">
        <v>128</v>
      </c>
      <c r="B19" s="25">
        <v>0.67184999999999995</v>
      </c>
      <c r="C19" s="25">
        <v>8.2659999999999997E-2</v>
      </c>
      <c r="D19" s="25">
        <v>5.9369999999999999E-2</v>
      </c>
      <c r="E19" s="25">
        <v>6.5699999999999995E-2</v>
      </c>
      <c r="F19" s="25">
        <v>1.5769999999999999E-2</v>
      </c>
      <c r="G19" s="9">
        <v>4.4269999999999997E-2</v>
      </c>
      <c r="H19" s="9">
        <v>1.6990000000000002E-2</v>
      </c>
      <c r="I19" s="9">
        <v>2.2509999999999999E-2</v>
      </c>
      <c r="J19" s="25">
        <v>3.6040000000000003E-2</v>
      </c>
      <c r="K19" s="9">
        <v>0</v>
      </c>
      <c r="L19" s="9">
        <v>2.2509999999999999E-2</v>
      </c>
    </row>
    <row r="20" spans="1:12" x14ac:dyDescent="0.15">
      <c r="A20" s="9" t="s">
        <v>129</v>
      </c>
      <c r="B20" s="25">
        <v>6.5804400000000003</v>
      </c>
      <c r="C20" s="25">
        <v>5.1419300000000003</v>
      </c>
      <c r="D20" s="25">
        <v>0.44130000000000003</v>
      </c>
      <c r="E20" s="25">
        <v>0.1326</v>
      </c>
      <c r="F20" s="25">
        <v>0.61997999999999998</v>
      </c>
      <c r="G20" s="9">
        <v>0.72384000000000004</v>
      </c>
      <c r="H20" s="9">
        <v>6.522E-2</v>
      </c>
      <c r="I20" s="9">
        <v>8.1930000000000003E-2</v>
      </c>
      <c r="J20" s="25">
        <v>0.14956</v>
      </c>
      <c r="K20" s="9">
        <v>2.7560000000000001E-2</v>
      </c>
      <c r="L20" s="9">
        <v>3.2530000000000003E-2</v>
      </c>
    </row>
    <row r="21" spans="1:12" x14ac:dyDescent="0.15">
      <c r="A21" s="9" t="s">
        <v>130</v>
      </c>
      <c r="B21" s="25">
        <v>6.47614</v>
      </c>
      <c r="C21" s="25">
        <v>4.3618300000000003</v>
      </c>
      <c r="D21" s="25">
        <v>6.9129999999999997E-2</v>
      </c>
      <c r="E21" s="25">
        <v>9.4079999999999997E-2</v>
      </c>
      <c r="F21" s="25">
        <v>0.11612</v>
      </c>
      <c r="G21" s="9">
        <v>0.13958999999999999</v>
      </c>
      <c r="H21" s="9">
        <v>1.6299999999999999E-2</v>
      </c>
      <c r="I21" s="9">
        <v>3.6330000000000001E-2</v>
      </c>
      <c r="J21" s="25">
        <v>7.0599999999999996E-2</v>
      </c>
      <c r="K21" s="9">
        <v>3.0200000000000001E-3</v>
      </c>
      <c r="L21" s="9">
        <v>2.461E-2</v>
      </c>
    </row>
    <row r="22" spans="1:12" x14ac:dyDescent="0.15">
      <c r="A22" s="9" t="s">
        <v>131</v>
      </c>
      <c r="B22" s="25">
        <v>31.109839999999998</v>
      </c>
      <c r="C22" s="25">
        <v>8.7904</v>
      </c>
      <c r="D22" s="25">
        <v>0.10299999999999999</v>
      </c>
      <c r="E22" s="25">
        <v>8.9169999999999999E-2</v>
      </c>
      <c r="F22" s="25">
        <v>0.1245</v>
      </c>
      <c r="G22" s="9">
        <v>0.14247000000000001</v>
      </c>
      <c r="H22" s="9">
        <v>2.785E-2</v>
      </c>
      <c r="I22" s="9">
        <v>5.3490000000000003E-2</v>
      </c>
      <c r="J22" s="25">
        <v>5.6059999999999999E-2</v>
      </c>
      <c r="K22" s="9">
        <v>1.265E-2</v>
      </c>
      <c r="L22" s="9">
        <v>1.8780000000000002E-2</v>
      </c>
    </row>
    <row r="23" spans="1:12" x14ac:dyDescent="0.15">
      <c r="A23" s="9" t="s">
        <v>132</v>
      </c>
      <c r="B23" s="25">
        <v>4.3830499999999999</v>
      </c>
      <c r="C23" s="25">
        <v>4.2087399999999997</v>
      </c>
      <c r="D23" s="25">
        <v>0.24198</v>
      </c>
      <c r="E23" s="25">
        <v>0.13327</v>
      </c>
      <c r="F23" s="25">
        <v>0.23204</v>
      </c>
      <c r="G23" s="9">
        <v>7.6219999999999996E-2</v>
      </c>
      <c r="H23" s="9">
        <v>6.5129999999999993E-2</v>
      </c>
      <c r="I23" s="9">
        <v>4.1439999999999998E-2</v>
      </c>
      <c r="J23" s="25">
        <v>0.10511</v>
      </c>
      <c r="K23" s="9">
        <v>2.7400000000000001E-2</v>
      </c>
      <c r="L23" s="9">
        <v>5.3339999999999999E-2</v>
      </c>
    </row>
    <row r="24" spans="1:12" x14ac:dyDescent="0.15">
      <c r="A24" s="9" t="s">
        <v>133</v>
      </c>
      <c r="B24" s="25">
        <v>116.13332</v>
      </c>
      <c r="C24" s="25">
        <v>79.769319999999993</v>
      </c>
      <c r="D24" s="25">
        <v>0.36038999999999999</v>
      </c>
      <c r="E24" s="25">
        <v>0.44189000000000001</v>
      </c>
      <c r="F24" s="25">
        <v>1.70529</v>
      </c>
      <c r="G24" s="9">
        <v>3.0129999999999999</v>
      </c>
      <c r="H24" s="9">
        <v>0.14818999999999999</v>
      </c>
      <c r="I24" s="9">
        <v>5.8749999999999997E-2</v>
      </c>
      <c r="J24" s="25">
        <v>0.43602000000000002</v>
      </c>
      <c r="K24" s="9">
        <v>2.0449999999999999E-2</v>
      </c>
      <c r="L24" s="9">
        <v>3.6170000000000001E-2</v>
      </c>
    </row>
    <row r="25" spans="1:12" x14ac:dyDescent="0.15">
      <c r="A25" s="9" t="s">
        <v>134</v>
      </c>
      <c r="B25" s="25">
        <v>23.79447</v>
      </c>
      <c r="C25" s="25">
        <v>32.337719999999997</v>
      </c>
      <c r="D25" s="25">
        <v>0.25738</v>
      </c>
      <c r="E25" s="25">
        <v>0.61990000000000001</v>
      </c>
      <c r="F25" s="25">
        <v>1.4003399999999999</v>
      </c>
      <c r="G25" s="9">
        <v>2.13693</v>
      </c>
      <c r="H25" s="9">
        <v>7.6899999999999996E-2</v>
      </c>
      <c r="I25" s="9">
        <v>4.1140000000000003E-2</v>
      </c>
      <c r="J25" s="25">
        <v>0.12745000000000001</v>
      </c>
      <c r="K25" s="9">
        <v>1.2120000000000001E-2</v>
      </c>
      <c r="L25" s="9">
        <v>2.5870000000000001E-2</v>
      </c>
    </row>
    <row r="26" spans="1:12" x14ac:dyDescent="0.15">
      <c r="A26" s="9" t="s">
        <v>135</v>
      </c>
      <c r="B26" s="25">
        <v>3.0051399999999999</v>
      </c>
      <c r="C26" s="25">
        <v>1.0047699999999999</v>
      </c>
      <c r="D26" s="25">
        <v>0.14946000000000001</v>
      </c>
      <c r="E26" s="25">
        <v>0.19342999999999999</v>
      </c>
      <c r="F26" s="25">
        <v>0.25391000000000002</v>
      </c>
      <c r="G26" s="9">
        <v>0.22001999999999999</v>
      </c>
      <c r="H26" s="9">
        <v>3.841E-2</v>
      </c>
      <c r="I26" s="9">
        <v>7.6020000000000004E-2</v>
      </c>
      <c r="J26" s="25">
        <v>6.6680000000000003E-2</v>
      </c>
      <c r="K26" s="9">
        <v>1.9630000000000002E-2</v>
      </c>
      <c r="L26" s="9">
        <v>3.3360000000000001E-2</v>
      </c>
    </row>
    <row r="27" spans="1:12" s="15" customFormat="1" x14ac:dyDescent="0.15">
      <c r="A27" s="14" t="s">
        <v>136</v>
      </c>
      <c r="B27" s="21">
        <v>44.557389999999998</v>
      </c>
      <c r="C27" s="21">
        <v>5.30382</v>
      </c>
      <c r="D27" s="21">
        <v>4.2459999999999998E-2</v>
      </c>
      <c r="E27" s="21">
        <v>0.16752</v>
      </c>
      <c r="F27" s="21">
        <v>0.13677</v>
      </c>
      <c r="G27" s="14">
        <v>0.14823</v>
      </c>
      <c r="H27" s="14">
        <v>3.9039999999999998E-2</v>
      </c>
      <c r="I27" s="14">
        <v>2.1610000000000001E-2</v>
      </c>
      <c r="J27" s="21">
        <v>7.5009999999999993E-2</v>
      </c>
      <c r="K27" s="14">
        <v>0.13700000000000001</v>
      </c>
      <c r="L27" s="14">
        <v>1.703E-2</v>
      </c>
    </row>
    <row r="28" spans="1:12" x14ac:dyDescent="0.15">
      <c r="A28" s="9" t="s">
        <v>137</v>
      </c>
      <c r="B28" s="25">
        <v>19.186330000000002</v>
      </c>
      <c r="C28" s="25">
        <v>2.9691900000000002</v>
      </c>
      <c r="D28" s="25">
        <v>4.2840000000000003E-2</v>
      </c>
      <c r="E28" s="25">
        <v>0.14268</v>
      </c>
      <c r="F28" s="25">
        <v>0.12948999999999999</v>
      </c>
      <c r="G28" s="9">
        <v>9.5769999999999994E-2</v>
      </c>
      <c r="H28" s="9">
        <v>3.363E-2</v>
      </c>
      <c r="I28" s="9">
        <v>2.189E-2</v>
      </c>
      <c r="J28" s="25">
        <v>2.801E-2</v>
      </c>
      <c r="K28" s="9">
        <v>2.7299999999999998E-3</v>
      </c>
      <c r="L28" s="9">
        <v>2.4910000000000002E-2</v>
      </c>
    </row>
    <row r="29" spans="1:12" x14ac:dyDescent="0.15">
      <c r="A29" s="9" t="s">
        <v>138</v>
      </c>
      <c r="B29" s="25">
        <v>17.978909999999999</v>
      </c>
      <c r="C29" s="25">
        <v>2.6953299999999998</v>
      </c>
      <c r="D29" s="25">
        <v>0.10589999999999999</v>
      </c>
      <c r="E29" s="25">
        <v>0.14666999999999999</v>
      </c>
      <c r="F29" s="25">
        <v>0.13650000000000001</v>
      </c>
      <c r="G29" s="9">
        <v>0.13200999999999999</v>
      </c>
      <c r="H29" s="9">
        <v>3.8030000000000001E-2</v>
      </c>
      <c r="I29" s="9">
        <v>4.0989999999999999E-2</v>
      </c>
      <c r="J29" s="25">
        <v>6.0339999999999998E-2</v>
      </c>
      <c r="K29" s="9">
        <v>0.19633999999999999</v>
      </c>
      <c r="L29" s="9">
        <v>2.0799999999999999E-2</v>
      </c>
    </row>
    <row r="30" spans="1:12" x14ac:dyDescent="0.15">
      <c r="A30" s="9" t="s">
        <v>139</v>
      </c>
      <c r="B30" s="25">
        <v>23.38625</v>
      </c>
      <c r="C30" s="25">
        <v>3.1104699999999998</v>
      </c>
      <c r="D30" s="25">
        <v>0.11523</v>
      </c>
      <c r="E30" s="25">
        <v>0.14401</v>
      </c>
      <c r="F30" s="25">
        <v>0.15454999999999999</v>
      </c>
      <c r="G30" s="9">
        <v>0.13976</v>
      </c>
      <c r="H30" s="9">
        <v>5.5079999999999997E-2</v>
      </c>
      <c r="I30" s="9">
        <v>2.9069999999999999E-2</v>
      </c>
      <c r="J30" s="25">
        <v>6.7449999999999996E-2</v>
      </c>
      <c r="K30" s="9">
        <v>1.481E-2</v>
      </c>
      <c r="L30" s="9">
        <v>4.394E-2</v>
      </c>
    </row>
    <row r="31" spans="1:12" x14ac:dyDescent="0.15">
      <c r="A31" s="9" t="s">
        <v>140</v>
      </c>
      <c r="B31" s="25">
        <v>17.521799999999999</v>
      </c>
      <c r="C31" s="25">
        <v>2.7015500000000001</v>
      </c>
      <c r="D31" s="25">
        <v>7.3039999999999994E-2</v>
      </c>
      <c r="E31" s="25">
        <v>0.13005</v>
      </c>
      <c r="F31" s="25">
        <v>0.13535</v>
      </c>
      <c r="G31" s="9">
        <v>0.13908999999999999</v>
      </c>
      <c r="H31" s="9">
        <v>3.2230000000000002E-2</v>
      </c>
      <c r="I31" s="9">
        <v>3.3279999999999997E-2</v>
      </c>
      <c r="J31" s="25">
        <v>6.3469999999999999E-2</v>
      </c>
      <c r="K31" s="9">
        <v>7.0000000000000001E-3</v>
      </c>
      <c r="L31" s="9">
        <v>3.2070000000000001E-2</v>
      </c>
    </row>
    <row r="32" spans="1:12" x14ac:dyDescent="0.15">
      <c r="A32" s="9" t="s">
        <v>141</v>
      </c>
      <c r="B32" s="25">
        <v>17.521799999999999</v>
      </c>
      <c r="C32" s="25">
        <v>2.7015500000000001</v>
      </c>
      <c r="D32" s="25">
        <v>7.3039999999999994E-2</v>
      </c>
      <c r="E32" s="25">
        <v>0.13005</v>
      </c>
      <c r="F32" s="25">
        <v>0.13535</v>
      </c>
      <c r="G32" s="9">
        <v>6.0049999999999999E-2</v>
      </c>
      <c r="H32" s="9">
        <v>1.5990000000000001E-2</v>
      </c>
      <c r="I32" s="9">
        <v>1.6820000000000002E-2</v>
      </c>
      <c r="J32" s="25">
        <v>4.96E-3</v>
      </c>
      <c r="K32" s="9">
        <v>3.8300000000000001E-3</v>
      </c>
      <c r="L32" s="9">
        <v>1.0059999999999999E-2</v>
      </c>
    </row>
    <row r="33" spans="1:12" x14ac:dyDescent="0.15">
      <c r="A33" s="9" t="s">
        <v>142</v>
      </c>
      <c r="B33" s="25">
        <v>0.47866999999999998</v>
      </c>
      <c r="C33" s="25">
        <v>0.13403000000000001</v>
      </c>
      <c r="D33" s="25">
        <v>5.0410000000000003E-2</v>
      </c>
      <c r="E33" s="25">
        <v>7.2459999999999997E-2</v>
      </c>
      <c r="F33" s="25">
        <v>4.6000000000000001E-4</v>
      </c>
      <c r="G33" s="9">
        <v>5.7680000000000002E-2</v>
      </c>
      <c r="H33" s="9">
        <v>1.0109999999999999E-2</v>
      </c>
      <c r="I33" s="9">
        <v>1.192E-2</v>
      </c>
      <c r="J33" s="25">
        <v>7.3800000000000003E-3</v>
      </c>
      <c r="K33" s="9">
        <v>1.41E-3</v>
      </c>
      <c r="L33" s="9">
        <v>1.5570000000000001E-2</v>
      </c>
    </row>
    <row r="34" spans="1:12" x14ac:dyDescent="0.15">
      <c r="A34" s="9" t="s">
        <v>143</v>
      </c>
      <c r="B34" s="25">
        <v>0.53812000000000004</v>
      </c>
      <c r="C34" s="25">
        <v>0.13158</v>
      </c>
      <c r="D34" s="25">
        <v>9.2020000000000005E-2</v>
      </c>
      <c r="E34" s="25">
        <v>8.9940000000000006E-2</v>
      </c>
      <c r="F34" s="25">
        <v>0</v>
      </c>
      <c r="G34" s="9">
        <v>7.4260000000000007E-2</v>
      </c>
      <c r="H34" s="9">
        <v>7.0600000000000003E-3</v>
      </c>
      <c r="I34" s="9">
        <v>1.7809999999999999E-2</v>
      </c>
      <c r="J34" s="25">
        <v>2.0670000000000001E-2</v>
      </c>
      <c r="K34" s="9">
        <v>2.5699999999999998E-3</v>
      </c>
      <c r="L34" s="9">
        <v>1.477E-2</v>
      </c>
    </row>
    <row r="35" spans="1:12" x14ac:dyDescent="0.15">
      <c r="A35" s="9" t="s">
        <v>144</v>
      </c>
      <c r="B35" s="25">
        <v>0.54420000000000002</v>
      </c>
      <c r="C35" s="25">
        <v>8.9099999999999999E-2</v>
      </c>
      <c r="D35" s="25">
        <v>7.399E-2</v>
      </c>
      <c r="E35" s="25">
        <v>6.515E-2</v>
      </c>
      <c r="F35" s="25">
        <v>0</v>
      </c>
      <c r="G35" s="9">
        <v>5.4440000000000002E-2</v>
      </c>
      <c r="H35" s="9">
        <v>1.354E-2</v>
      </c>
      <c r="I35" s="9">
        <v>2.7779999999999999E-2</v>
      </c>
      <c r="J35" s="25">
        <v>2.9270000000000001E-2</v>
      </c>
      <c r="K35" s="9">
        <v>8.3999999999999995E-3</v>
      </c>
      <c r="L35" s="9">
        <v>5.8100000000000001E-3</v>
      </c>
    </row>
    <row r="36" spans="1:12" x14ac:dyDescent="0.15">
      <c r="A36" s="9" t="s">
        <v>145</v>
      </c>
      <c r="B36" s="25">
        <v>0.73902000000000001</v>
      </c>
      <c r="C36" s="25">
        <v>0.34116000000000002</v>
      </c>
      <c r="D36" s="25">
        <v>0.12180000000000001</v>
      </c>
      <c r="E36" s="25">
        <v>0.14096</v>
      </c>
      <c r="F36" s="25">
        <v>1.5859999999999999E-2</v>
      </c>
      <c r="G36" s="9">
        <v>0.16292000000000001</v>
      </c>
      <c r="H36" s="9">
        <v>1.949E-2</v>
      </c>
      <c r="I36" s="9">
        <v>7.4969999999999995E-2</v>
      </c>
      <c r="J36" s="25">
        <v>5.8700000000000002E-2</v>
      </c>
      <c r="K36" s="9">
        <v>1.4330000000000001E-2</v>
      </c>
      <c r="L36" s="9">
        <v>3.0870000000000002E-2</v>
      </c>
    </row>
    <row r="37" spans="1:12" x14ac:dyDescent="0.15">
      <c r="A37" s="9" t="s">
        <v>146</v>
      </c>
      <c r="B37" s="25">
        <v>42.246339999999996</v>
      </c>
      <c r="C37" s="25">
        <v>67.09939</v>
      </c>
      <c r="D37" s="25">
        <v>0.21434</v>
      </c>
      <c r="E37" s="25">
        <v>0.43892999999999999</v>
      </c>
      <c r="F37" s="25">
        <v>1.14083</v>
      </c>
      <c r="G37" s="9">
        <v>1.798</v>
      </c>
      <c r="H37" s="9">
        <v>0.111</v>
      </c>
      <c r="I37" s="9">
        <v>6.1839999999999999E-2</v>
      </c>
      <c r="J37" s="25">
        <v>0.22689000000000001</v>
      </c>
      <c r="K37" s="9">
        <v>1.6709999999999999E-2</v>
      </c>
      <c r="L37" s="9">
        <v>5.1830000000000001E-2</v>
      </c>
    </row>
    <row r="38" spans="1:12" s="15" customFormat="1" x14ac:dyDescent="0.15">
      <c r="A38" s="14" t="s">
        <v>147</v>
      </c>
      <c r="B38" s="21">
        <v>3.31969</v>
      </c>
      <c r="C38" s="21">
        <v>1.22946</v>
      </c>
      <c r="D38" s="21">
        <v>9.8129999999999995E-2</v>
      </c>
      <c r="E38" s="21">
        <v>0.16583999999999999</v>
      </c>
      <c r="F38" s="21">
        <v>0.12659000000000001</v>
      </c>
      <c r="G38" s="14">
        <v>0.30107</v>
      </c>
      <c r="H38" s="14">
        <v>3.7850000000000002E-2</v>
      </c>
      <c r="I38" s="14">
        <v>3.8440000000000002E-2</v>
      </c>
      <c r="J38" s="21">
        <v>0.12159</v>
      </c>
      <c r="K38" s="14">
        <v>7.2399999999999999E-3</v>
      </c>
      <c r="L38" s="14">
        <v>2.2200000000000001E-2</v>
      </c>
    </row>
    <row r="39" spans="1:12" x14ac:dyDescent="0.15">
      <c r="A39" s="9" t="s">
        <v>148</v>
      </c>
      <c r="B39" s="25">
        <v>10.982329999999999</v>
      </c>
      <c r="C39" s="25">
        <v>21.942150000000002</v>
      </c>
      <c r="D39" s="25">
        <v>8.2820000000000005E-2</v>
      </c>
      <c r="E39" s="25">
        <v>0.19173000000000001</v>
      </c>
      <c r="F39" s="25">
        <v>0.20199</v>
      </c>
      <c r="G39" s="9">
        <v>0.57626999999999995</v>
      </c>
      <c r="H39" s="9">
        <v>4.308E-2</v>
      </c>
      <c r="I39" s="9">
        <v>5.1150000000000001E-2</v>
      </c>
      <c r="J39" s="25">
        <v>0.13847000000000001</v>
      </c>
      <c r="K39" s="9">
        <v>1.102E-2</v>
      </c>
      <c r="L39" s="9">
        <v>2.445E-2</v>
      </c>
    </row>
    <row r="40" spans="1:12" x14ac:dyDescent="0.15">
      <c r="A40" s="9" t="s">
        <v>149</v>
      </c>
      <c r="B40" s="25">
        <v>14.37219</v>
      </c>
      <c r="C40" s="25">
        <v>26.427489999999999</v>
      </c>
      <c r="D40" s="25">
        <v>0.12911</v>
      </c>
      <c r="E40" s="25">
        <v>0.14735000000000001</v>
      </c>
      <c r="F40" s="25">
        <v>0.44363000000000002</v>
      </c>
      <c r="G40" s="9">
        <v>0.66288999999999998</v>
      </c>
      <c r="H40" s="9">
        <v>3.458E-2</v>
      </c>
      <c r="I40" s="9">
        <v>3.0710000000000001E-2</v>
      </c>
      <c r="J40" s="25">
        <v>0.16811999999999999</v>
      </c>
      <c r="K40" s="9">
        <v>9.3600000000000003E-3</v>
      </c>
      <c r="L40" s="9">
        <v>1.404E-2</v>
      </c>
    </row>
    <row r="41" spans="1:12" x14ac:dyDescent="0.15">
      <c r="A41" s="9" t="s">
        <v>150</v>
      </c>
      <c r="B41" s="25">
        <v>1.3232200000000001</v>
      </c>
      <c r="C41" s="25">
        <v>0.36758000000000002</v>
      </c>
      <c r="D41" s="25">
        <v>6.4680000000000001E-2</v>
      </c>
      <c r="E41" s="25">
        <v>0.11747</v>
      </c>
      <c r="F41" s="25">
        <v>1.1979999999999999E-2</v>
      </c>
      <c r="G41" s="9">
        <v>5.1490000000000001E-2</v>
      </c>
      <c r="H41" s="9">
        <v>1.4970000000000001E-2</v>
      </c>
      <c r="I41" s="9">
        <v>4.0599999999999997E-2</v>
      </c>
      <c r="J41" s="25">
        <v>3.4889999999999997E-2</v>
      </c>
      <c r="K41" s="9">
        <v>4.6100000000000004E-3</v>
      </c>
      <c r="L41" s="9">
        <v>2.8289999999999999E-2</v>
      </c>
    </row>
    <row r="42" spans="1:12" x14ac:dyDescent="0.15">
      <c r="A42" s="9" t="s">
        <v>151</v>
      </c>
      <c r="B42" s="25">
        <v>45.269799999999996</v>
      </c>
      <c r="C42" s="25">
        <v>57.440640000000002</v>
      </c>
      <c r="D42" s="25">
        <v>0.38646999999999998</v>
      </c>
      <c r="E42" s="25">
        <v>0.18365999999999999</v>
      </c>
      <c r="F42" s="25">
        <v>0.81652999999999998</v>
      </c>
      <c r="G42" s="9">
        <v>2.1832199999999999</v>
      </c>
      <c r="H42" s="9">
        <v>5.1630000000000002E-2</v>
      </c>
      <c r="I42" s="9">
        <v>4.4659999999999998E-2</v>
      </c>
      <c r="J42" s="25">
        <v>0.20535999999999999</v>
      </c>
      <c r="K42" s="9">
        <v>9.4500000000000001E-3</v>
      </c>
      <c r="L42" s="9">
        <v>1.4250000000000001E-2</v>
      </c>
    </row>
    <row r="43" spans="1:12" x14ac:dyDescent="0.15">
      <c r="A43" s="9" t="s">
        <v>152</v>
      </c>
      <c r="B43" s="25">
        <v>3.6708099999999999</v>
      </c>
      <c r="C43" s="25">
        <v>2.7620300000000002</v>
      </c>
      <c r="D43" s="25">
        <v>7.3510000000000006E-2</v>
      </c>
      <c r="E43" s="25">
        <v>0.15132999999999999</v>
      </c>
      <c r="F43" s="25">
        <v>3.4070000000000003E-2</v>
      </c>
      <c r="G43" s="9">
        <v>0.17763999999999999</v>
      </c>
      <c r="H43" s="9">
        <v>1.2670000000000001E-2</v>
      </c>
      <c r="I43" s="9">
        <v>6.166E-2</v>
      </c>
      <c r="J43" s="25">
        <v>7.5639999999999999E-2</v>
      </c>
      <c r="K43" s="9">
        <v>2.4499999999999999E-3</v>
      </c>
      <c r="L43" s="9">
        <v>2.3279999999999999E-2</v>
      </c>
    </row>
    <row r="44" spans="1:12" x14ac:dyDescent="0.15">
      <c r="A44" s="9" t="s">
        <v>153</v>
      </c>
      <c r="B44" s="25">
        <v>2.51824</v>
      </c>
      <c r="C44" s="25">
        <v>0.41224</v>
      </c>
      <c r="D44" s="25">
        <v>6.9070000000000006E-2</v>
      </c>
      <c r="E44" s="25">
        <v>0.10173</v>
      </c>
      <c r="F44" s="25">
        <v>1.018E-2</v>
      </c>
      <c r="G44" s="9">
        <v>6.5250000000000002E-2</v>
      </c>
      <c r="H44" s="9">
        <v>2.452E-2</v>
      </c>
      <c r="I44" s="9">
        <v>2.5950000000000001E-2</v>
      </c>
      <c r="J44" s="25">
        <v>6.3700000000000007E-2</v>
      </c>
      <c r="K44" s="9">
        <v>3.9199999999999999E-3</v>
      </c>
      <c r="L44" s="9">
        <v>1.9359999999999999E-2</v>
      </c>
    </row>
    <row r="45" spans="1:12" x14ac:dyDescent="0.15">
      <c r="A45" s="9" t="s">
        <v>154</v>
      </c>
      <c r="B45" s="25">
        <v>1.4449399999999999</v>
      </c>
      <c r="C45" s="25">
        <v>0.33677000000000001</v>
      </c>
      <c r="D45" s="25">
        <v>4.224E-2</v>
      </c>
      <c r="E45" s="25">
        <v>8.1350000000000006E-2</v>
      </c>
      <c r="F45" s="25">
        <v>7.3600000000000002E-3</v>
      </c>
      <c r="G45" s="9">
        <v>4.8999999999999998E-4</v>
      </c>
      <c r="H45" s="9">
        <v>5.3600000000000002E-3</v>
      </c>
      <c r="I45" s="9">
        <v>9.1E-4</v>
      </c>
      <c r="J45" s="25">
        <v>1.1900000000000001E-2</v>
      </c>
      <c r="K45" s="9">
        <v>1.8500000000000001E-3</v>
      </c>
      <c r="L45" s="9">
        <v>7.7999999999999999E-4</v>
      </c>
    </row>
    <row r="46" spans="1:12" x14ac:dyDescent="0.15">
      <c r="A46" s="9" t="s">
        <v>155</v>
      </c>
      <c r="B46" s="25">
        <v>1.11575</v>
      </c>
      <c r="C46" s="25">
        <v>0.13561000000000001</v>
      </c>
      <c r="D46" s="25">
        <v>5.1959999999999999E-2</v>
      </c>
      <c r="E46" s="25">
        <v>9.7100000000000006E-2</v>
      </c>
      <c r="F46" s="25">
        <v>2.0299999999999999E-2</v>
      </c>
      <c r="G46" s="9">
        <v>3.6089999999999997E-2</v>
      </c>
      <c r="H46" s="9">
        <v>1.6199999999999999E-2</v>
      </c>
      <c r="I46" s="9">
        <v>3.6260000000000001E-2</v>
      </c>
      <c r="J46" s="25">
        <v>3.9289999999999999E-2</v>
      </c>
      <c r="K46" s="9">
        <v>2.0899999999999998E-3</v>
      </c>
      <c r="L46" s="9">
        <v>2.7529999999999999E-2</v>
      </c>
    </row>
    <row r="47" spans="1:12" x14ac:dyDescent="0.15">
      <c r="A47" s="9" t="s">
        <v>156</v>
      </c>
      <c r="B47" s="25">
        <v>0.90222999999999998</v>
      </c>
      <c r="C47" s="25">
        <v>9.0450000000000003E-2</v>
      </c>
      <c r="D47" s="25">
        <v>5.9639999999999999E-2</v>
      </c>
      <c r="E47" s="25">
        <v>7.0980000000000001E-2</v>
      </c>
      <c r="F47" s="25">
        <v>1.1599999999999999E-2</v>
      </c>
      <c r="G47" s="9">
        <v>3.2300000000000002E-2</v>
      </c>
      <c r="H47" s="9">
        <v>1.6219999999999998E-2</v>
      </c>
      <c r="I47" s="9">
        <v>2.248E-2</v>
      </c>
      <c r="J47" s="25">
        <v>1.477E-2</v>
      </c>
      <c r="K47" s="9">
        <v>2.5300000000000001E-3</v>
      </c>
      <c r="L47" s="9">
        <v>2.3109999999999999E-2</v>
      </c>
    </row>
    <row r="48" spans="1:12" s="15" customFormat="1" x14ac:dyDescent="0.15">
      <c r="A48" s="14" t="s">
        <v>157</v>
      </c>
      <c r="B48" s="21">
        <v>1.0001199999999999</v>
      </c>
      <c r="C48" s="21">
        <v>0.14718000000000001</v>
      </c>
      <c r="D48" s="21">
        <v>6.5229999999999996E-2</v>
      </c>
      <c r="E48" s="21">
        <v>7.6020000000000004E-2</v>
      </c>
      <c r="F48" s="21">
        <v>3.082E-2</v>
      </c>
      <c r="G48" s="14">
        <v>4.4659999999999998E-2</v>
      </c>
      <c r="H48" s="14">
        <v>2.2499999999999999E-2</v>
      </c>
      <c r="I48" s="14">
        <v>3.8469999999999997E-2</v>
      </c>
      <c r="J48" s="21">
        <v>8.8359999999999994E-2</v>
      </c>
      <c r="K48" s="14">
        <v>7.9600000000000001E-3</v>
      </c>
      <c r="L48" s="14">
        <v>2.23E-2</v>
      </c>
    </row>
    <row r="49" spans="1:12" x14ac:dyDescent="0.15">
      <c r="A49" s="9" t="s">
        <v>158</v>
      </c>
      <c r="B49" s="25">
        <v>0.92413999999999996</v>
      </c>
      <c r="C49" s="25">
        <v>8.4150000000000003E-2</v>
      </c>
      <c r="D49" s="25">
        <v>7.0550000000000002E-2</v>
      </c>
      <c r="E49" s="25">
        <v>8.1290000000000001E-2</v>
      </c>
      <c r="F49" s="25">
        <v>6.8700000000000002E-3</v>
      </c>
      <c r="G49" s="9">
        <v>3.6700000000000003E-2</v>
      </c>
      <c r="H49" s="9">
        <v>1.6400000000000001E-2</v>
      </c>
      <c r="I49" s="9">
        <v>2.6179999999999998E-2</v>
      </c>
      <c r="J49" s="25">
        <v>4.3900000000000002E-2</v>
      </c>
      <c r="K49" s="9">
        <v>4.28E-3</v>
      </c>
      <c r="L49" s="9">
        <v>1.7809999999999999E-2</v>
      </c>
    </row>
    <row r="50" spans="1:12" x14ac:dyDescent="0.15">
      <c r="A50" s="9" t="s">
        <v>159</v>
      </c>
      <c r="B50" s="25">
        <v>1.6165099999999999</v>
      </c>
      <c r="C50" s="25">
        <v>0.33495000000000003</v>
      </c>
      <c r="D50" s="25">
        <v>6.0339999999999998E-2</v>
      </c>
      <c r="E50" s="25">
        <v>0.10619000000000001</v>
      </c>
      <c r="F50" s="25">
        <v>4.6640000000000001E-2</v>
      </c>
      <c r="G50" s="9">
        <v>7.2279999999999997E-2</v>
      </c>
      <c r="H50" s="9">
        <v>2.6689999999999998E-2</v>
      </c>
      <c r="I50" s="9">
        <v>3.3910000000000003E-2</v>
      </c>
      <c r="J50" s="25">
        <v>7.2900000000000006E-2</v>
      </c>
      <c r="K50" s="9">
        <v>5.5999999999999999E-3</v>
      </c>
      <c r="L50" s="9">
        <v>3.6179999999999997E-2</v>
      </c>
    </row>
    <row r="51" spans="1:12" x14ac:dyDescent="0.15">
      <c r="A51" s="9" t="s">
        <v>160</v>
      </c>
      <c r="B51" s="25">
        <v>0.76602000000000003</v>
      </c>
      <c r="C51" s="25">
        <v>9.6689999999999998E-2</v>
      </c>
      <c r="D51" s="25">
        <v>6.1089999999999998E-2</v>
      </c>
      <c r="E51" s="25">
        <v>7.7869999999999995E-2</v>
      </c>
      <c r="F51" s="25">
        <v>0</v>
      </c>
      <c r="G51" s="9">
        <v>3.2160000000000001E-2</v>
      </c>
      <c r="H51" s="9">
        <v>8.3000000000000001E-3</v>
      </c>
      <c r="I51" s="9">
        <v>3.116E-2</v>
      </c>
      <c r="J51" s="25">
        <v>5.9130000000000002E-2</v>
      </c>
      <c r="K51" s="9">
        <v>2.3800000000000002E-3</v>
      </c>
      <c r="L51" s="9">
        <v>1.882E-2</v>
      </c>
    </row>
    <row r="52" spans="1:12" x14ac:dyDescent="0.15">
      <c r="A52" s="9" t="s">
        <v>161</v>
      </c>
      <c r="B52" s="25">
        <v>1.3144499999999999</v>
      </c>
      <c r="C52" s="25">
        <v>0.18923999999999999</v>
      </c>
      <c r="D52" s="25">
        <v>0.10026</v>
      </c>
      <c r="E52" s="25">
        <v>9.1749999999999998E-2</v>
      </c>
      <c r="F52" s="25">
        <v>1.711E-2</v>
      </c>
      <c r="G52" s="9">
        <v>4.6359999999999998E-2</v>
      </c>
      <c r="H52" s="9">
        <v>8.5599999999999999E-3</v>
      </c>
      <c r="I52" s="9">
        <v>3.022E-2</v>
      </c>
      <c r="J52" s="25">
        <v>7.3209999999999997E-2</v>
      </c>
      <c r="K52" s="9">
        <v>1.9599999999999999E-3</v>
      </c>
      <c r="L52" s="9">
        <v>2.596E-2</v>
      </c>
    </row>
    <row r="53" spans="1:12" x14ac:dyDescent="0.15">
      <c r="A53" s="9" t="s">
        <v>162</v>
      </c>
      <c r="B53" s="25">
        <v>0.47377000000000002</v>
      </c>
      <c r="C53" s="25">
        <v>0.10374</v>
      </c>
      <c r="D53" s="25">
        <v>7.6689999999999994E-2</v>
      </c>
      <c r="E53" s="25">
        <v>6.9339999999999999E-2</v>
      </c>
      <c r="F53" s="25">
        <v>2.777E-2</v>
      </c>
      <c r="G53" s="9">
        <v>4.4900000000000002E-2</v>
      </c>
      <c r="H53" s="9">
        <v>8.9099999999999995E-3</v>
      </c>
      <c r="I53" s="9">
        <v>3.0040000000000001E-2</v>
      </c>
      <c r="J53" s="25">
        <v>6.0420000000000001E-2</v>
      </c>
      <c r="K53" s="9">
        <v>4.64E-3</v>
      </c>
      <c r="L53" s="9">
        <v>1.074E-2</v>
      </c>
    </row>
    <row r="54" spans="1:12" x14ac:dyDescent="0.15">
      <c r="A54" s="9" t="s">
        <v>163</v>
      </c>
      <c r="B54" s="25">
        <v>1.6261099999999999</v>
      </c>
      <c r="C54" s="25">
        <v>0.53456999999999999</v>
      </c>
      <c r="D54" s="25">
        <v>6.4100000000000004E-2</v>
      </c>
      <c r="E54" s="25">
        <v>0.11534999999999999</v>
      </c>
      <c r="F54" s="25">
        <v>6.2549999999999994E-2</v>
      </c>
      <c r="G54" s="9">
        <v>6.8729999999999999E-2</v>
      </c>
      <c r="H54" s="9">
        <v>1.2529999999999999E-2</v>
      </c>
      <c r="I54" s="9">
        <v>4.0779999999999997E-2</v>
      </c>
      <c r="J54" s="25">
        <v>9.3810000000000004E-2</v>
      </c>
      <c r="K54" s="9">
        <v>1.48E-3</v>
      </c>
      <c r="L54" s="9">
        <v>2.6040000000000001E-2</v>
      </c>
    </row>
    <row r="55" spans="1:12" x14ac:dyDescent="0.15">
      <c r="A55" s="9" t="s">
        <v>164</v>
      </c>
      <c r="B55" s="25">
        <v>1.60487</v>
      </c>
      <c r="C55" s="25">
        <v>0.44785000000000003</v>
      </c>
      <c r="D55" s="25">
        <v>9.0079999999999993E-2</v>
      </c>
      <c r="E55" s="25">
        <v>8.5379999999999998E-2</v>
      </c>
      <c r="F55" s="25">
        <v>5.2549999999999999E-2</v>
      </c>
      <c r="G55" s="9">
        <v>6.8699999999999997E-2</v>
      </c>
      <c r="H55" s="9">
        <v>2.3089999999999999E-2</v>
      </c>
      <c r="I55" s="9">
        <v>4.0309999999999999E-2</v>
      </c>
      <c r="J55" s="25">
        <v>6.9720000000000004E-2</v>
      </c>
      <c r="K55" s="9">
        <v>3.62E-3</v>
      </c>
      <c r="L55" s="9">
        <v>2.0760000000000001E-2</v>
      </c>
    </row>
    <row r="56" spans="1:12" x14ac:dyDescent="0.15">
      <c r="A56" s="9" t="s">
        <v>165</v>
      </c>
      <c r="B56" s="25">
        <v>1.2785599999999999</v>
      </c>
      <c r="C56" s="25">
        <v>0.21165999999999999</v>
      </c>
      <c r="D56" s="25">
        <v>8.9419999999999999E-2</v>
      </c>
      <c r="E56" s="25">
        <v>8.1879999999999994E-2</v>
      </c>
      <c r="F56" s="25">
        <v>7.6170000000000002E-2</v>
      </c>
      <c r="G56" s="9">
        <v>7.127E-2</v>
      </c>
      <c r="H56" s="9">
        <v>2.282E-2</v>
      </c>
      <c r="I56" s="9">
        <v>4.1570000000000003E-2</v>
      </c>
      <c r="J56" s="25">
        <v>3.141E-2</v>
      </c>
      <c r="K56" s="9">
        <v>4.5999999999999999E-3</v>
      </c>
      <c r="L56" s="9">
        <v>2.1780000000000001E-2</v>
      </c>
    </row>
    <row r="57" spans="1:12" s="15" customFormat="1" x14ac:dyDescent="0.15">
      <c r="A57" s="14" t="s">
        <v>166</v>
      </c>
      <c r="B57" s="21">
        <v>0.53469999999999995</v>
      </c>
      <c r="C57" s="21">
        <v>0.13866000000000001</v>
      </c>
      <c r="D57" s="21">
        <v>5.1700000000000003E-2</v>
      </c>
      <c r="E57" s="21">
        <v>9.1759999999999994E-2</v>
      </c>
      <c r="F57" s="21">
        <v>9.0450000000000003E-2</v>
      </c>
      <c r="G57" s="14">
        <v>5.1139999999999998E-2</v>
      </c>
      <c r="H57" s="14">
        <v>1.9470000000000001E-2</v>
      </c>
      <c r="I57" s="14">
        <v>2.5250000000000002E-2</v>
      </c>
      <c r="J57" s="21">
        <v>6.0269999999999997E-2</v>
      </c>
      <c r="K57" s="14">
        <v>9.6600000000000002E-3</v>
      </c>
      <c r="L57" s="14">
        <v>2.2610000000000002E-2</v>
      </c>
    </row>
    <row r="58" spans="1:12" x14ac:dyDescent="0.15">
      <c r="A58" s="9" t="s">
        <v>167</v>
      </c>
      <c r="B58" s="25">
        <v>0.67359000000000002</v>
      </c>
      <c r="C58" s="25">
        <v>8.5550000000000001E-2</v>
      </c>
      <c r="D58" s="25">
        <v>5.9459999999999999E-2</v>
      </c>
      <c r="E58" s="25">
        <v>8.3940000000000001E-2</v>
      </c>
      <c r="F58" s="25">
        <v>2.6329999999999999E-2</v>
      </c>
      <c r="G58" s="9">
        <v>3.909E-2</v>
      </c>
      <c r="H58" s="9">
        <v>2.5479999999999999E-2</v>
      </c>
      <c r="I58" s="9">
        <v>3.56E-2</v>
      </c>
      <c r="J58" s="25">
        <v>6.3909999999999995E-2</v>
      </c>
      <c r="K58" s="9">
        <v>8.9999999999999993E-3</v>
      </c>
      <c r="L58" s="9">
        <v>3.5900000000000001E-2</v>
      </c>
    </row>
    <row r="59" spans="1:12" x14ac:dyDescent="0.15">
      <c r="A59" s="9" t="s">
        <v>168</v>
      </c>
      <c r="B59" s="25">
        <v>0.98385999999999996</v>
      </c>
      <c r="C59" s="25">
        <v>0.23347999999999999</v>
      </c>
      <c r="D59" s="25">
        <v>7.0309999999999997E-2</v>
      </c>
      <c r="E59" s="25">
        <v>8.2710000000000006E-2</v>
      </c>
      <c r="F59" s="25">
        <v>6.019E-2</v>
      </c>
      <c r="G59" s="9">
        <v>0.13993</v>
      </c>
      <c r="H59" s="9">
        <v>1.115E-2</v>
      </c>
      <c r="I59" s="9">
        <v>6.2129999999999998E-2</v>
      </c>
      <c r="J59" s="25">
        <v>6.9159999999999999E-2</v>
      </c>
      <c r="K59" s="9">
        <v>1.2600000000000001E-3</v>
      </c>
      <c r="L59" s="9">
        <v>4.7390000000000002E-2</v>
      </c>
    </row>
    <row r="60" spans="1:12" x14ac:dyDescent="0.15">
      <c r="A60" s="9" t="s">
        <v>169</v>
      </c>
      <c r="B60" s="25">
        <v>0.72694000000000003</v>
      </c>
      <c r="C60" s="25">
        <v>0.1769</v>
      </c>
      <c r="D60" s="25">
        <v>7.2779999999999997E-2</v>
      </c>
      <c r="E60" s="25">
        <v>7.9310000000000005E-2</v>
      </c>
      <c r="F60" s="25">
        <v>2.4150000000000001E-2</v>
      </c>
      <c r="G60" s="9">
        <v>0.13879</v>
      </c>
      <c r="H60" s="9">
        <v>1.4120000000000001E-2</v>
      </c>
      <c r="I60" s="9">
        <v>4.8009999999999997E-2</v>
      </c>
      <c r="J60" s="25">
        <v>6.5850000000000006E-2</v>
      </c>
      <c r="K60" s="9">
        <v>3.0200000000000001E-3</v>
      </c>
      <c r="L60" s="9">
        <v>2.6780000000000002E-2</v>
      </c>
    </row>
    <row r="61" spans="1:12" x14ac:dyDescent="0.15">
      <c r="A61" s="9" t="s">
        <v>170</v>
      </c>
      <c r="B61" s="25">
        <v>0.49607000000000001</v>
      </c>
      <c r="C61" s="25">
        <v>0.11742</v>
      </c>
      <c r="D61" s="25">
        <v>5.8360000000000002E-2</v>
      </c>
      <c r="E61" s="25">
        <v>6.7960000000000007E-2</v>
      </c>
      <c r="F61" s="25">
        <v>6.2599999999999999E-3</v>
      </c>
      <c r="G61" s="9">
        <v>0.11759</v>
      </c>
      <c r="H61" s="9">
        <v>8.7799999999999996E-3</v>
      </c>
      <c r="I61" s="9">
        <v>3.2390000000000002E-2</v>
      </c>
      <c r="J61" s="25">
        <v>4.2070000000000003E-2</v>
      </c>
      <c r="K61" s="9">
        <v>8.3000000000000001E-4</v>
      </c>
      <c r="L61" s="9">
        <v>6.9800000000000001E-3</v>
      </c>
    </row>
    <row r="62" spans="1:12" x14ac:dyDescent="0.15">
      <c r="A62" s="9" t="s">
        <v>171</v>
      </c>
      <c r="B62" s="25">
        <v>9.3430800000000005</v>
      </c>
      <c r="C62" s="25">
        <v>6.7555500000000004</v>
      </c>
      <c r="D62" s="25">
        <v>9.9900000000000003E-2</v>
      </c>
      <c r="E62" s="25">
        <v>0.13461999999999999</v>
      </c>
      <c r="F62" s="25">
        <v>0.21825</v>
      </c>
      <c r="G62" s="9">
        <v>0.31017</v>
      </c>
      <c r="H62" s="9">
        <v>3.7560000000000003E-2</v>
      </c>
      <c r="I62" s="9">
        <v>3.7069999999999999E-2</v>
      </c>
      <c r="J62" s="25">
        <v>0.17695</v>
      </c>
      <c r="K62" s="9">
        <v>7.8200000000000006E-3</v>
      </c>
      <c r="L62" s="9">
        <v>2.7199999999999998E-2</v>
      </c>
    </row>
    <row r="63" spans="1:12" s="15" customFormat="1" x14ac:dyDescent="0.15">
      <c r="A63" s="14" t="s">
        <v>172</v>
      </c>
      <c r="B63" s="21">
        <v>2.8931399999999998</v>
      </c>
      <c r="C63" s="21">
        <v>2.24478</v>
      </c>
      <c r="D63" s="21">
        <v>5.4429999999999999E-2</v>
      </c>
      <c r="E63" s="21">
        <v>0.11495</v>
      </c>
      <c r="F63" s="21">
        <v>6.9320000000000007E-2</v>
      </c>
      <c r="G63" s="14">
        <v>0.11486</v>
      </c>
      <c r="H63" s="14">
        <v>3.024E-2</v>
      </c>
      <c r="I63" s="14">
        <v>4.8460000000000003E-2</v>
      </c>
      <c r="J63" s="21">
        <v>0.10511</v>
      </c>
      <c r="K63" s="14">
        <v>2.47E-3</v>
      </c>
      <c r="L63" s="14">
        <v>2.81E-2</v>
      </c>
    </row>
    <row r="64" spans="1:12" x14ac:dyDescent="0.15">
      <c r="A64" s="9" t="s">
        <v>173</v>
      </c>
      <c r="B64" s="25">
        <v>5.1954500000000001</v>
      </c>
      <c r="C64" s="25">
        <v>7.0563599999999997</v>
      </c>
      <c r="D64" s="25">
        <v>5.3319999999999999E-2</v>
      </c>
      <c r="E64" s="25">
        <v>0.11981</v>
      </c>
      <c r="F64" s="25">
        <v>0.12435</v>
      </c>
      <c r="G64" s="9">
        <v>0.19670000000000001</v>
      </c>
      <c r="H64" s="9">
        <v>3.1449999999999999E-2</v>
      </c>
      <c r="I64" s="9">
        <v>3.1440000000000003E-2</v>
      </c>
      <c r="J64" s="25">
        <v>7.9369999999999996E-2</v>
      </c>
      <c r="K64" s="9">
        <v>2.5200000000000001E-3</v>
      </c>
      <c r="L64" s="9">
        <v>2.0049999999999998E-2</v>
      </c>
    </row>
    <row r="65" spans="1:12" x14ac:dyDescent="0.15">
      <c r="A65" s="9" t="s">
        <v>174</v>
      </c>
      <c r="B65" s="25">
        <v>6.5391500000000002</v>
      </c>
      <c r="C65" s="25">
        <v>9.8146799999999992</v>
      </c>
      <c r="D65" s="25">
        <v>6.6430000000000003E-2</v>
      </c>
      <c r="E65" s="25">
        <v>0.1482</v>
      </c>
      <c r="F65" s="25">
        <v>0.18193000000000001</v>
      </c>
      <c r="G65" s="9">
        <v>0.23482</v>
      </c>
      <c r="H65" s="9">
        <v>3.236E-2</v>
      </c>
      <c r="I65" s="9">
        <v>5.5129999999999998E-2</v>
      </c>
      <c r="J65" s="25">
        <v>8.4180000000000005E-2</v>
      </c>
      <c r="K65" s="9">
        <v>0.11717</v>
      </c>
      <c r="L65" s="9">
        <v>2.0219999999999998E-2</v>
      </c>
    </row>
    <row r="66" spans="1:12" x14ac:dyDescent="0.15">
      <c r="A66" s="9" t="s">
        <v>175</v>
      </c>
      <c r="B66" s="25">
        <v>1.9315800000000001</v>
      </c>
      <c r="C66" s="25">
        <v>1.42719</v>
      </c>
      <c r="D66" s="25">
        <v>6.7180000000000004E-2</v>
      </c>
      <c r="E66" s="25">
        <v>0.10007000000000001</v>
      </c>
      <c r="F66" s="25">
        <v>5.8049999999999997E-2</v>
      </c>
      <c r="G66" s="9">
        <v>7.2660000000000002E-2</v>
      </c>
      <c r="H66" s="9">
        <v>3.074E-2</v>
      </c>
      <c r="I66" s="9">
        <v>2.266E-2</v>
      </c>
      <c r="J66" s="25">
        <v>6.3670000000000004E-2</v>
      </c>
      <c r="K66" s="9">
        <v>2.3E-3</v>
      </c>
      <c r="L66" s="9">
        <v>1.9269999999999999E-2</v>
      </c>
    </row>
    <row r="67" spans="1:12" x14ac:dyDescent="0.15">
      <c r="A67" s="9" t="s">
        <v>176</v>
      </c>
      <c r="B67" s="25">
        <v>1.8401799999999999</v>
      </c>
      <c r="C67" s="25">
        <v>1.17726</v>
      </c>
      <c r="D67" s="25">
        <v>4.99E-2</v>
      </c>
      <c r="E67" s="25">
        <v>0.11008999999999999</v>
      </c>
      <c r="F67" s="25">
        <v>7.4870000000000006E-2</v>
      </c>
      <c r="G67" s="9">
        <v>0.11015999999999999</v>
      </c>
      <c r="H67" s="9">
        <v>2.64E-2</v>
      </c>
      <c r="I67" s="9">
        <v>3.0839999999999999E-2</v>
      </c>
      <c r="J67" s="25">
        <v>5.7939999999999998E-2</v>
      </c>
      <c r="K67" s="9">
        <v>6.4000000000000005E-4</v>
      </c>
      <c r="L67" s="9">
        <v>3.15E-2</v>
      </c>
    </row>
    <row r="68" spans="1:12" x14ac:dyDescent="0.15">
      <c r="A68" s="9" t="s">
        <v>177</v>
      </c>
      <c r="B68" s="25">
        <v>8.3993400000000005</v>
      </c>
      <c r="C68" s="25">
        <v>3.40402</v>
      </c>
      <c r="D68" s="25">
        <v>0.15905</v>
      </c>
      <c r="E68" s="25">
        <v>0.21190000000000001</v>
      </c>
      <c r="F68" s="25">
        <v>0.42002</v>
      </c>
      <c r="G68" s="9">
        <v>0.19270999999999999</v>
      </c>
      <c r="H68" s="9">
        <v>0.12619</v>
      </c>
      <c r="I68" s="9">
        <v>9.8290000000000002E-2</v>
      </c>
      <c r="J68" s="25">
        <v>0.20387</v>
      </c>
      <c r="K68" s="9">
        <v>3.2079999999999997E-2</v>
      </c>
      <c r="L68" s="9">
        <v>5.6520000000000001E-2</v>
      </c>
    </row>
    <row r="69" spans="1:12" x14ac:dyDescent="0.15">
      <c r="A69" s="9" t="s">
        <v>178</v>
      </c>
      <c r="B69" s="25">
        <v>1.3782000000000001</v>
      </c>
      <c r="C69" s="25">
        <v>0.27485999999999999</v>
      </c>
      <c r="D69" s="25">
        <v>6.4710000000000004E-2</v>
      </c>
      <c r="E69" s="25">
        <v>0.14291000000000001</v>
      </c>
      <c r="F69" s="25">
        <v>2.12E-2</v>
      </c>
      <c r="G69" s="9">
        <v>9.6549999999999997E-2</v>
      </c>
      <c r="H69" s="9">
        <v>2.649E-2</v>
      </c>
      <c r="I69" s="9">
        <v>5.8459999999999998E-2</v>
      </c>
      <c r="J69" s="25">
        <v>8.0680000000000002E-2</v>
      </c>
      <c r="K69" s="9">
        <v>1.4919999999999999E-2</v>
      </c>
      <c r="L69" s="9">
        <v>4.6359999999999998E-2</v>
      </c>
    </row>
    <row r="70" spans="1:12" x14ac:dyDescent="0.15">
      <c r="A70" s="9" t="s">
        <v>179</v>
      </c>
      <c r="B70" s="25">
        <v>1.1949700000000001</v>
      </c>
      <c r="C70" s="25">
        <v>0.22536</v>
      </c>
      <c r="D70" s="25">
        <v>7.467E-2</v>
      </c>
      <c r="E70" s="25">
        <v>0.11778</v>
      </c>
      <c r="F70" s="25">
        <v>4.5019999999999998E-2</v>
      </c>
      <c r="G70" s="9">
        <v>8.3729999999999999E-2</v>
      </c>
      <c r="H70" s="9">
        <v>3.0530000000000002E-2</v>
      </c>
      <c r="I70" s="9">
        <v>6.7150000000000001E-2</v>
      </c>
      <c r="J70" s="25">
        <v>7.6240000000000002E-2</v>
      </c>
      <c r="K70" s="9">
        <v>2.0449999999999999E-2</v>
      </c>
      <c r="L70" s="9">
        <v>4.573E-2</v>
      </c>
    </row>
    <row r="71" spans="1:12" x14ac:dyDescent="0.15">
      <c r="A71" s="9" t="s">
        <v>180</v>
      </c>
      <c r="B71" s="25">
        <v>1.45442</v>
      </c>
      <c r="C71" s="25">
        <v>1.06782</v>
      </c>
      <c r="D71" s="25">
        <v>7.2440000000000004E-2</v>
      </c>
      <c r="E71" s="25">
        <v>0.19724</v>
      </c>
      <c r="F71" s="25">
        <v>5.6160000000000002E-2</v>
      </c>
      <c r="G71" s="9">
        <v>0.12789</v>
      </c>
      <c r="H71" s="9">
        <v>3.6549999999999999E-2</v>
      </c>
      <c r="I71" s="9">
        <v>0.10455</v>
      </c>
      <c r="J71" s="25">
        <v>7.9640000000000002E-2</v>
      </c>
      <c r="K71" s="9">
        <v>2.181E-2</v>
      </c>
      <c r="L71" s="9">
        <v>7.6950000000000005E-2</v>
      </c>
    </row>
    <row r="72" spans="1:12" x14ac:dyDescent="0.15">
      <c r="A72" s="9" t="s">
        <v>181</v>
      </c>
      <c r="B72" s="25">
        <v>1.3606799999999999</v>
      </c>
      <c r="C72" s="25">
        <v>2.4061699999999999</v>
      </c>
      <c r="D72" s="25">
        <v>6.9620000000000001E-2</v>
      </c>
      <c r="E72" s="25">
        <v>0.13406999999999999</v>
      </c>
      <c r="F72" s="25">
        <v>4.9709999999999997E-2</v>
      </c>
      <c r="G72" s="9">
        <v>8.6260000000000003E-2</v>
      </c>
      <c r="H72" s="9">
        <v>4.0980000000000003E-2</v>
      </c>
      <c r="I72" s="9">
        <v>5.8630000000000002E-2</v>
      </c>
      <c r="J72" s="25">
        <v>3.3599999999999998E-2</v>
      </c>
      <c r="K72" s="9">
        <v>1.132E-2</v>
      </c>
      <c r="L72" s="9">
        <v>5.1529999999999999E-2</v>
      </c>
    </row>
    <row r="73" spans="1:12" x14ac:dyDescent="0.15">
      <c r="A73" s="9" t="s">
        <v>182</v>
      </c>
      <c r="B73" s="25">
        <v>3.5421399999999998</v>
      </c>
      <c r="C73" s="25">
        <v>1.9214500000000001</v>
      </c>
      <c r="D73" s="25">
        <v>0.48248999999999997</v>
      </c>
      <c r="E73" s="25">
        <v>0.44635999999999998</v>
      </c>
      <c r="F73" s="25">
        <v>0.38817000000000002</v>
      </c>
      <c r="G73" s="9">
        <v>0.20943000000000001</v>
      </c>
      <c r="H73" s="9">
        <v>0.23582</v>
      </c>
      <c r="I73" s="9">
        <v>0.40592</v>
      </c>
      <c r="J73" s="25">
        <v>4.9919999999999999E-2</v>
      </c>
      <c r="K73" s="9">
        <v>0.13175000000000001</v>
      </c>
      <c r="L73" s="9">
        <v>9.0990000000000001E-2</v>
      </c>
    </row>
    <row r="74" spans="1:12" x14ac:dyDescent="0.15">
      <c r="A74" s="9" t="s">
        <v>183</v>
      </c>
      <c r="B74" s="25">
        <v>2.7887200000000001</v>
      </c>
      <c r="C74" s="25">
        <v>0.88317000000000001</v>
      </c>
      <c r="D74" s="25">
        <v>0.19369</v>
      </c>
      <c r="E74" s="25">
        <v>0.25363999999999998</v>
      </c>
      <c r="F74" s="25">
        <v>0.12989999999999999</v>
      </c>
      <c r="G74" s="9">
        <v>0.1227</v>
      </c>
      <c r="H74" s="9">
        <v>0.10699</v>
      </c>
      <c r="I74" s="9">
        <v>0.16575999999999999</v>
      </c>
      <c r="J74" s="25">
        <v>7.8939999999999996E-2</v>
      </c>
      <c r="K74" s="9">
        <v>6.1789999999999998E-2</v>
      </c>
      <c r="L74" s="9">
        <v>6.547E-2</v>
      </c>
    </row>
    <row r="75" spans="1:12" x14ac:dyDescent="0.15">
      <c r="A75" s="9" t="s">
        <v>184</v>
      </c>
      <c r="B75" s="25">
        <v>1.7093799999999999</v>
      </c>
      <c r="C75" s="25">
        <v>0.37962000000000001</v>
      </c>
      <c r="D75" s="25">
        <v>9.214E-2</v>
      </c>
      <c r="E75" s="25">
        <v>0.16947000000000001</v>
      </c>
      <c r="F75" s="25">
        <v>0.10072</v>
      </c>
      <c r="G75" s="9">
        <v>8.7889999999999996E-2</v>
      </c>
      <c r="H75" s="9">
        <v>5.0040000000000001E-2</v>
      </c>
      <c r="I75" s="9">
        <v>7.9289999999999999E-2</v>
      </c>
      <c r="J75" s="25">
        <v>4.9910000000000003E-2</v>
      </c>
      <c r="K75" s="9">
        <v>2.4549999999999999E-2</v>
      </c>
      <c r="L75" s="9">
        <v>5.2330000000000002E-2</v>
      </c>
    </row>
    <row r="76" spans="1:12" x14ac:dyDescent="0.15">
      <c r="A76" s="9" t="s">
        <v>185</v>
      </c>
      <c r="B76" s="25">
        <v>1.08813</v>
      </c>
      <c r="C76" s="25">
        <v>0.15129999999999999</v>
      </c>
      <c r="D76" s="25">
        <v>7.7670000000000003E-2</v>
      </c>
      <c r="E76" s="25">
        <v>0.16206999999999999</v>
      </c>
      <c r="F76" s="25">
        <v>8.4799999999999997E-3</v>
      </c>
      <c r="G76" s="9">
        <v>8.2379999999999995E-2</v>
      </c>
      <c r="H76" s="9">
        <v>0.10299999999999999</v>
      </c>
      <c r="I76" s="9">
        <v>3.6589999999999998E-2</v>
      </c>
      <c r="J76" s="25">
        <v>0.10741000000000001</v>
      </c>
      <c r="K76" s="9">
        <v>0.24107999999999999</v>
      </c>
      <c r="L76" s="9">
        <v>9.4280000000000003E-2</v>
      </c>
    </row>
    <row r="77" spans="1:12" x14ac:dyDescent="0.15">
      <c r="A77" s="9" t="s">
        <v>186</v>
      </c>
      <c r="B77" s="25">
        <v>0.66766000000000003</v>
      </c>
      <c r="C77" s="25">
        <v>8.5989999999999997E-2</v>
      </c>
      <c r="D77" s="25">
        <v>7.0220000000000005E-2</v>
      </c>
      <c r="E77" s="25">
        <v>8.3710000000000007E-2</v>
      </c>
      <c r="F77" s="25">
        <v>0</v>
      </c>
      <c r="G77" s="9">
        <v>3.0079999999999999E-2</v>
      </c>
      <c r="H77" s="9">
        <v>1.3860000000000001E-2</v>
      </c>
      <c r="I77" s="9">
        <v>2.0619999999999999E-2</v>
      </c>
      <c r="J77" s="25">
        <v>3.2059999999999998E-2</v>
      </c>
      <c r="K77" s="9">
        <v>6.2100000000000002E-3</v>
      </c>
      <c r="L77" s="9">
        <v>2.2780000000000002E-2</v>
      </c>
    </row>
    <row r="78" spans="1:12" s="15" customFormat="1" x14ac:dyDescent="0.15">
      <c r="A78" s="14" t="s">
        <v>187</v>
      </c>
      <c r="B78" s="21">
        <v>1.08351</v>
      </c>
      <c r="C78" s="21">
        <v>0.11447</v>
      </c>
      <c r="D78" s="21">
        <v>5.212E-2</v>
      </c>
      <c r="E78" s="21">
        <v>8.3460000000000006E-2</v>
      </c>
      <c r="F78" s="21">
        <v>8.77E-3</v>
      </c>
      <c r="G78" s="14">
        <v>3.4279999999999998E-2</v>
      </c>
      <c r="H78" s="14">
        <v>1.4069999999999999E-2</v>
      </c>
      <c r="I78" s="14">
        <v>1.7229999999999999E-2</v>
      </c>
      <c r="J78" s="21">
        <v>6.5100000000000005E-2</v>
      </c>
      <c r="K78" s="14">
        <v>2.5000000000000001E-4</v>
      </c>
      <c r="L78" s="14">
        <v>1.95E-2</v>
      </c>
    </row>
    <row r="79" spans="1:12" x14ac:dyDescent="0.15">
      <c r="A79" s="9" t="s">
        <v>188</v>
      </c>
      <c r="B79" s="25">
        <v>8.9110700000000005</v>
      </c>
      <c r="C79" s="25">
        <v>1.8301700000000001</v>
      </c>
      <c r="D79" s="25">
        <v>8.1040000000000001E-2</v>
      </c>
      <c r="E79" s="25">
        <v>0.24232000000000001</v>
      </c>
      <c r="F79" s="25">
        <v>0.61626000000000003</v>
      </c>
      <c r="G79" s="9">
        <v>0.81120999999999999</v>
      </c>
      <c r="H79" s="9">
        <v>5.5800000000000002E-2</v>
      </c>
      <c r="I79" s="9">
        <v>2.6370000000000001E-2</v>
      </c>
      <c r="J79" s="25">
        <v>0.18368000000000001</v>
      </c>
      <c r="K79" s="9">
        <v>2.4599999999999999E-3</v>
      </c>
      <c r="L79" s="9">
        <v>2.5069999999999999E-2</v>
      </c>
    </row>
    <row r="80" spans="1:12" s="15" customFormat="1" x14ac:dyDescent="0.15">
      <c r="A80" s="14" t="s">
        <v>189</v>
      </c>
      <c r="B80" s="21">
        <v>0.70369999999999999</v>
      </c>
      <c r="C80" s="21">
        <v>0.20504</v>
      </c>
      <c r="D80" s="21">
        <v>5.6770000000000001E-2</v>
      </c>
      <c r="E80" s="21">
        <v>6.4920000000000005E-2</v>
      </c>
      <c r="F80" s="21">
        <v>5.1299999999999998E-2</v>
      </c>
      <c r="G80" s="14">
        <v>4.1549999999999997E-2</v>
      </c>
      <c r="H80" s="14">
        <v>1.1610000000000001E-2</v>
      </c>
      <c r="I80" s="14">
        <v>2.1170000000000001E-2</v>
      </c>
      <c r="J80" s="21">
        <v>4.6890000000000001E-2</v>
      </c>
      <c r="K80" s="14">
        <v>1.97E-3</v>
      </c>
      <c r="L80" s="14">
        <v>1.6039999999999999E-2</v>
      </c>
    </row>
    <row r="81" spans="1:12" x14ac:dyDescent="0.15">
      <c r="A81" s="9" t="s">
        <v>190</v>
      </c>
      <c r="B81" s="25">
        <v>0.39061000000000001</v>
      </c>
      <c r="C81" s="25">
        <v>9.5420000000000005E-2</v>
      </c>
      <c r="D81" s="25">
        <v>4.3720000000000002E-2</v>
      </c>
      <c r="E81" s="25">
        <v>4.6820000000000001E-2</v>
      </c>
      <c r="F81" s="25">
        <v>0</v>
      </c>
      <c r="G81" s="9">
        <v>1.9300000000000001E-2</v>
      </c>
      <c r="H81" s="9">
        <v>7.0600000000000003E-3</v>
      </c>
      <c r="I81" s="9">
        <v>7.4900000000000001E-3</v>
      </c>
      <c r="J81" s="25">
        <v>2.7359999999999999E-2</v>
      </c>
      <c r="K81" s="9">
        <v>4.8000000000000001E-4</v>
      </c>
      <c r="L81" s="9">
        <v>1.133E-2</v>
      </c>
    </row>
    <row r="82" spans="1:12" x14ac:dyDescent="0.15">
      <c r="A82" s="9" t="s">
        <v>191</v>
      </c>
      <c r="B82" s="25">
        <v>0.35332999999999998</v>
      </c>
      <c r="C82" s="25">
        <v>9.4100000000000003E-2</v>
      </c>
      <c r="D82" s="25">
        <v>4.1439999999999998E-2</v>
      </c>
      <c r="E82" s="25">
        <v>4.8829999999999998E-2</v>
      </c>
      <c r="F82" s="25">
        <v>0</v>
      </c>
      <c r="G82" s="9">
        <v>2.1430000000000001E-2</v>
      </c>
      <c r="H82" s="9">
        <v>7.8700000000000003E-3</v>
      </c>
      <c r="I82" s="9">
        <v>1.5469999999999999E-2</v>
      </c>
      <c r="J82" s="25">
        <v>2.4369999999999999E-2</v>
      </c>
      <c r="K82" s="9">
        <v>1.1299999999999999E-3</v>
      </c>
      <c r="L82" s="9">
        <v>1.754E-2</v>
      </c>
    </row>
    <row r="83" spans="1:12" x14ac:dyDescent="0.15">
      <c r="A83" s="9" t="s">
        <v>192</v>
      </c>
      <c r="B83" s="25">
        <v>0.37018000000000001</v>
      </c>
      <c r="C83" s="25">
        <v>9.1520000000000004E-2</v>
      </c>
      <c r="D83" s="25">
        <v>1.7829999999999999E-2</v>
      </c>
      <c r="E83" s="25">
        <v>9.2020000000000005E-2</v>
      </c>
      <c r="F83" s="25">
        <v>0</v>
      </c>
      <c r="G83" s="9">
        <v>2.9340000000000001E-2</v>
      </c>
      <c r="H83" s="9">
        <v>2.1299999999999999E-3</v>
      </c>
      <c r="I83" s="9">
        <v>1.6049999999999998E-2</v>
      </c>
      <c r="J83" s="25">
        <v>2.0959999999999999E-2</v>
      </c>
      <c r="K83" s="9">
        <v>2.0500000000000002E-3</v>
      </c>
      <c r="L83" s="9">
        <v>1.711E-2</v>
      </c>
    </row>
    <row r="84" spans="1:12" x14ac:dyDescent="0.15">
      <c r="A84" s="9" t="s">
        <v>193</v>
      </c>
      <c r="B84" s="25">
        <v>0.64151000000000002</v>
      </c>
      <c r="C84" s="25">
        <v>0.16162000000000001</v>
      </c>
      <c r="D84" s="25">
        <v>3.5310000000000001E-2</v>
      </c>
      <c r="E84" s="25">
        <v>7.0830000000000004E-2</v>
      </c>
      <c r="F84" s="25">
        <v>1.0189999999999999E-2</v>
      </c>
      <c r="G84" s="9">
        <v>1.942E-2</v>
      </c>
      <c r="H84" s="9">
        <v>1.047E-2</v>
      </c>
      <c r="I84" s="9">
        <v>1.238E-2</v>
      </c>
      <c r="J84" s="25">
        <v>1.711E-2</v>
      </c>
      <c r="K84" s="9">
        <v>1.1000000000000001E-3</v>
      </c>
      <c r="L84" s="9">
        <v>2.0889999999999999E-2</v>
      </c>
    </row>
    <row r="85" spans="1:12" x14ac:dyDescent="0.15">
      <c r="A85" s="9" t="s">
        <v>194</v>
      </c>
      <c r="B85" s="25">
        <v>0.66796</v>
      </c>
      <c r="C85" s="25">
        <v>0.15754000000000001</v>
      </c>
      <c r="D85" s="25">
        <v>4.836E-2</v>
      </c>
      <c r="E85" s="25">
        <v>5.6329999999999998E-2</v>
      </c>
      <c r="F85" s="25">
        <v>2.3640000000000001E-2</v>
      </c>
      <c r="G85" s="9">
        <v>2.487E-2</v>
      </c>
      <c r="H85" s="9">
        <v>1.155E-2</v>
      </c>
      <c r="I85" s="9">
        <v>1.83E-2</v>
      </c>
      <c r="J85" s="25">
        <v>4.5780000000000001E-2</v>
      </c>
      <c r="K85" s="9">
        <v>0</v>
      </c>
      <c r="L85" s="9">
        <v>7.2700000000000004E-3</v>
      </c>
    </row>
    <row r="86" spans="1:12" x14ac:dyDescent="0.15">
      <c r="A86" s="9" t="s">
        <v>195</v>
      </c>
      <c r="B86" s="25">
        <v>0.59141999999999995</v>
      </c>
      <c r="C86" s="25">
        <v>0.11552</v>
      </c>
      <c r="D86" s="25">
        <v>4.104E-2</v>
      </c>
      <c r="E86" s="25">
        <v>4.6949999999999999E-2</v>
      </c>
      <c r="F86" s="25">
        <v>0</v>
      </c>
      <c r="G86" s="9">
        <v>2.3900000000000001E-2</v>
      </c>
      <c r="H86" s="9">
        <v>1.123E-2</v>
      </c>
      <c r="I86" s="9">
        <v>1.021E-2</v>
      </c>
      <c r="J86" s="25">
        <v>2.6530000000000001E-2</v>
      </c>
      <c r="K86" s="9">
        <v>1.41E-3</v>
      </c>
      <c r="L86" s="9">
        <v>1.528E-2</v>
      </c>
    </row>
    <row r="87" spans="1:12" x14ac:dyDescent="0.15">
      <c r="A87" s="9" t="s">
        <v>196</v>
      </c>
      <c r="B87" s="25">
        <v>0.59419999999999995</v>
      </c>
      <c r="C87" s="25">
        <v>0.12185</v>
      </c>
      <c r="D87" s="25">
        <v>2.8709999999999999E-2</v>
      </c>
      <c r="E87" s="25">
        <v>3.7960000000000001E-2</v>
      </c>
      <c r="F87" s="25">
        <v>0</v>
      </c>
      <c r="G87" s="9">
        <v>2.4250000000000001E-2</v>
      </c>
      <c r="H87" s="9">
        <v>1.115E-2</v>
      </c>
      <c r="I87" s="9">
        <v>1.2489999999999999E-2</v>
      </c>
      <c r="J87" s="25">
        <v>2.0709999999999999E-2</v>
      </c>
      <c r="K87" s="9">
        <v>1.3050000000000001E-2</v>
      </c>
      <c r="L87" s="9">
        <v>1.694E-2</v>
      </c>
    </row>
    <row r="88" spans="1:12" x14ac:dyDescent="0.15">
      <c r="A88" s="9" t="s">
        <v>197</v>
      </c>
      <c r="B88" s="25">
        <v>1.66774</v>
      </c>
      <c r="C88" s="25">
        <v>1.9745200000000001</v>
      </c>
      <c r="D88" s="25">
        <v>4.3439999999999999E-2</v>
      </c>
      <c r="E88" s="25">
        <v>9.8909999999999998E-2</v>
      </c>
      <c r="F88" s="25">
        <v>2.4400000000000002E-2</v>
      </c>
      <c r="G88" s="9">
        <v>0.1021</v>
      </c>
      <c r="H88" s="9">
        <v>1.008E-2</v>
      </c>
      <c r="I88" s="9">
        <v>0.58020000000000005</v>
      </c>
      <c r="J88" s="25">
        <v>5.3220000000000003E-2</v>
      </c>
      <c r="K88" s="9">
        <v>2.99E-3</v>
      </c>
      <c r="L88" s="9">
        <v>9.3200000000000002E-3</v>
      </c>
    </row>
    <row r="89" spans="1:12" x14ac:dyDescent="0.15">
      <c r="A89" s="9" t="s">
        <v>198</v>
      </c>
      <c r="B89" s="25">
        <v>3.7826399999999998</v>
      </c>
      <c r="C89" s="25">
        <v>2.2668900000000001</v>
      </c>
      <c r="D89" s="25">
        <v>0.22852</v>
      </c>
      <c r="E89" s="25">
        <v>0.11463</v>
      </c>
      <c r="F89" s="25">
        <v>0.23272000000000001</v>
      </c>
      <c r="G89" s="9">
        <v>1.1430199999999999</v>
      </c>
      <c r="H89" s="9">
        <v>4.5109999999999997E-2</v>
      </c>
      <c r="I89" s="9">
        <v>5.024E-2</v>
      </c>
      <c r="J89" s="25">
        <v>9.6560000000000007E-2</v>
      </c>
      <c r="K89" s="9">
        <v>1.18E-2</v>
      </c>
      <c r="L89" s="9">
        <v>2.324E-2</v>
      </c>
    </row>
    <row r="90" spans="1:12" x14ac:dyDescent="0.15">
      <c r="A90" s="9" t="s">
        <v>199</v>
      </c>
      <c r="B90" s="25">
        <v>0.35576000000000002</v>
      </c>
      <c r="C90" s="25">
        <v>0.10505</v>
      </c>
      <c r="D90" s="25">
        <v>5.8430000000000003E-2</v>
      </c>
      <c r="E90" s="25">
        <v>5.3330000000000002E-2</v>
      </c>
      <c r="F90" s="25">
        <v>0</v>
      </c>
      <c r="G90" s="9">
        <v>7.9920000000000005E-2</v>
      </c>
      <c r="H90" s="9">
        <v>8.8199999999999997E-3</v>
      </c>
      <c r="I90" s="9">
        <v>2.0080000000000001E-2</v>
      </c>
      <c r="J90" s="25">
        <v>1.225E-2</v>
      </c>
      <c r="K90" s="9">
        <v>2.7899999999999999E-3</v>
      </c>
      <c r="L90" s="9">
        <v>1.129E-2</v>
      </c>
    </row>
    <row r="91" spans="1:12" s="15" customFormat="1" x14ac:dyDescent="0.15">
      <c r="A91" s="14" t="s">
        <v>200</v>
      </c>
      <c r="B91" s="21">
        <v>1.48468</v>
      </c>
      <c r="C91" s="21">
        <v>0.31805</v>
      </c>
      <c r="D91" s="21">
        <v>8.609E-2</v>
      </c>
      <c r="E91" s="21">
        <v>7.9969999999999999E-2</v>
      </c>
      <c r="F91" s="21">
        <v>2.9049999999999999E-2</v>
      </c>
      <c r="G91" s="14">
        <v>8.9630000000000001E-2</v>
      </c>
      <c r="H91" s="14">
        <v>2.2030000000000001E-2</v>
      </c>
      <c r="I91" s="14">
        <v>3.2329999999999998E-2</v>
      </c>
      <c r="J91" s="21">
        <v>7.5829999999999995E-2</v>
      </c>
      <c r="K91" s="14">
        <v>6.3600000000000002E-3</v>
      </c>
      <c r="L91" s="14">
        <v>3.3689999999999998E-2</v>
      </c>
    </row>
    <row r="92" spans="1:12" x14ac:dyDescent="0.15">
      <c r="A92" s="9" t="s">
        <v>201</v>
      </c>
      <c r="B92" s="25">
        <v>6.4351700000000003</v>
      </c>
      <c r="C92" s="25">
        <v>5.1749999999999998</v>
      </c>
      <c r="D92" s="25">
        <v>3.9320000000000001E-2</v>
      </c>
      <c r="E92" s="25">
        <v>0.14582999999999999</v>
      </c>
      <c r="F92" s="25">
        <v>0.30658000000000002</v>
      </c>
      <c r="G92" s="9">
        <v>0.77695999999999998</v>
      </c>
      <c r="H92" s="9">
        <v>4.8570000000000002E-2</v>
      </c>
      <c r="I92" s="9">
        <v>1.519E-2</v>
      </c>
      <c r="J92" s="25">
        <v>4.7390000000000002E-2</v>
      </c>
      <c r="K92" s="9">
        <v>4.2100000000000002E-3</v>
      </c>
      <c r="L92" s="9">
        <v>2.3130000000000001E-2</v>
      </c>
    </row>
    <row r="93" spans="1:12" x14ac:dyDescent="0.15">
      <c r="A93" s="9" t="s">
        <v>202</v>
      </c>
      <c r="B93" s="25">
        <v>5.0436300000000003</v>
      </c>
      <c r="C93" s="25">
        <v>2.7021000000000002</v>
      </c>
      <c r="D93" s="25">
        <v>6.4979999999999996E-2</v>
      </c>
      <c r="E93" s="25">
        <v>8.5379999999999998E-2</v>
      </c>
      <c r="F93" s="25">
        <v>4.342E-2</v>
      </c>
      <c r="G93" s="9">
        <v>0.18595999999999999</v>
      </c>
      <c r="H93" s="9">
        <v>9.2499999999999995E-3</v>
      </c>
      <c r="I93" s="9">
        <v>2.0539999999999999E-2</v>
      </c>
      <c r="J93" s="25">
        <v>1.4069999999999999E-2</v>
      </c>
      <c r="K93" s="9">
        <v>4.1399999999999996E-3</v>
      </c>
      <c r="L93" s="9">
        <v>1.201E-2</v>
      </c>
    </row>
    <row r="94" spans="1:12" x14ac:dyDescent="0.15">
      <c r="A94" s="9" t="s">
        <v>203</v>
      </c>
      <c r="B94" s="25">
        <v>0.41915000000000002</v>
      </c>
      <c r="C94" s="25">
        <v>6.5680000000000002E-2</v>
      </c>
      <c r="D94" s="25">
        <v>4.5030000000000001E-2</v>
      </c>
      <c r="E94" s="25">
        <v>6.7390000000000005E-2</v>
      </c>
      <c r="F94" s="25">
        <v>0</v>
      </c>
      <c r="G94" s="9">
        <v>6.1929999999999999E-2</v>
      </c>
      <c r="H94" s="9">
        <v>8.9899999999999997E-3</v>
      </c>
      <c r="I94" s="9">
        <v>1.371E-2</v>
      </c>
      <c r="J94" s="25">
        <v>7.7099999999999998E-3</v>
      </c>
      <c r="K94" s="9">
        <v>3.8000000000000002E-4</v>
      </c>
      <c r="L94" s="9">
        <v>1.3129999999999999E-2</v>
      </c>
    </row>
    <row r="95" spans="1:12" x14ac:dyDescent="0.15">
      <c r="A95" s="9" t="s">
        <v>204</v>
      </c>
      <c r="B95" s="25">
        <v>13.67306</v>
      </c>
      <c r="C95" s="25">
        <v>4.11998</v>
      </c>
      <c r="D95" s="25">
        <v>0.26634000000000002</v>
      </c>
      <c r="E95" s="25">
        <v>0.20438000000000001</v>
      </c>
      <c r="F95" s="25">
        <v>0.85596000000000005</v>
      </c>
      <c r="G95" s="9">
        <v>1.1869700000000001</v>
      </c>
      <c r="H95" s="9">
        <v>5.858E-2</v>
      </c>
      <c r="I95" s="9">
        <v>8.2849999999999993E-2</v>
      </c>
      <c r="J95" s="25">
        <v>0.14429</v>
      </c>
      <c r="K95" s="9">
        <v>2.0129999999999999E-2</v>
      </c>
      <c r="L95" s="9">
        <v>5.518E-2</v>
      </c>
    </row>
    <row r="96" spans="1:12" x14ac:dyDescent="0.15">
      <c r="A96" s="9" t="s">
        <v>205</v>
      </c>
      <c r="B96" s="25">
        <v>16.016839999999998</v>
      </c>
      <c r="C96" s="25">
        <v>12.931340000000001</v>
      </c>
      <c r="D96" s="25">
        <v>0.15037</v>
      </c>
      <c r="E96" s="25">
        <v>0.16435</v>
      </c>
      <c r="F96" s="25">
        <v>0.35848000000000002</v>
      </c>
      <c r="G96" s="9">
        <v>0.5625</v>
      </c>
      <c r="H96" s="9">
        <v>4.3180000000000003E-2</v>
      </c>
      <c r="I96" s="9">
        <v>4.6600000000000003E-2</v>
      </c>
      <c r="J96" s="25">
        <v>4.3310000000000001E-2</v>
      </c>
      <c r="K96" s="9">
        <v>7.5300000000000002E-3</v>
      </c>
      <c r="L96" s="9">
        <v>2.392E-2</v>
      </c>
    </row>
    <row r="97" spans="1:12" x14ac:dyDescent="0.15">
      <c r="A97" s="9" t="s">
        <v>206</v>
      </c>
      <c r="B97" s="25">
        <v>21.44323</v>
      </c>
      <c r="C97" s="25">
        <v>44.426589999999997</v>
      </c>
      <c r="D97" s="25">
        <v>6.6070000000000004E-2</v>
      </c>
      <c r="E97" s="25">
        <v>0.13799</v>
      </c>
      <c r="F97" s="25">
        <v>0.22094</v>
      </c>
      <c r="G97" s="9">
        <v>0.98602000000000001</v>
      </c>
      <c r="H97" s="9">
        <v>3.5979999999999998E-2</v>
      </c>
      <c r="I97" s="9">
        <v>2.3779999999999999E-2</v>
      </c>
      <c r="J97" s="25">
        <v>0.11507000000000001</v>
      </c>
      <c r="K97" s="9">
        <v>5.1900000000000002E-3</v>
      </c>
      <c r="L97" s="9">
        <v>1.8489999999999999E-2</v>
      </c>
    </row>
    <row r="98" spans="1:12" x14ac:dyDescent="0.15">
      <c r="A98" s="9" t="s">
        <v>207</v>
      </c>
      <c r="B98" s="25">
        <v>0.75463000000000002</v>
      </c>
      <c r="C98" s="25">
        <v>0.24176</v>
      </c>
      <c r="D98" s="25">
        <v>7.7490000000000003E-2</v>
      </c>
      <c r="E98" s="25">
        <v>0.10061</v>
      </c>
      <c r="F98" s="25">
        <v>0</v>
      </c>
      <c r="G98" s="9">
        <v>0.26062000000000002</v>
      </c>
      <c r="H98" s="9">
        <v>1.396E-2</v>
      </c>
      <c r="I98" s="9">
        <v>1.8919999999999999E-2</v>
      </c>
      <c r="J98" s="25">
        <v>1.9050000000000001E-2</v>
      </c>
      <c r="K98" s="9">
        <v>2.8999999999999998E-3</v>
      </c>
      <c r="L98" s="9">
        <v>1.7520000000000001E-2</v>
      </c>
    </row>
    <row r="99" spans="1:12" x14ac:dyDescent="0.15">
      <c r="A99" s="9" t="s">
        <v>208</v>
      </c>
      <c r="B99" s="25">
        <v>0.47054000000000001</v>
      </c>
      <c r="C99" s="25">
        <v>7.0900000000000005E-2</v>
      </c>
      <c r="D99" s="25">
        <v>4.727E-2</v>
      </c>
      <c r="E99" s="25">
        <v>7.4819999999999998E-2</v>
      </c>
      <c r="F99" s="25">
        <v>1.353E-2</v>
      </c>
      <c r="G99" s="9">
        <v>9.017E-2</v>
      </c>
      <c r="H99" s="9">
        <v>7.4700000000000001E-3</v>
      </c>
      <c r="I99" s="9">
        <v>2.5080000000000002E-2</v>
      </c>
      <c r="J99" s="25">
        <v>1.593E-2</v>
      </c>
      <c r="K99" s="9">
        <v>1.5399999999999999E-3</v>
      </c>
      <c r="L99" s="9">
        <v>1.391E-2</v>
      </c>
    </row>
    <row r="100" spans="1:12" s="15" customFormat="1" x14ac:dyDescent="0.15">
      <c r="A100" s="14" t="s">
        <v>209</v>
      </c>
      <c r="B100" s="21">
        <v>2.5934300000000001</v>
      </c>
      <c r="C100" s="21">
        <v>1.45428</v>
      </c>
      <c r="D100" s="21">
        <v>4.2950000000000002E-2</v>
      </c>
      <c r="E100" s="21">
        <v>0.10184</v>
      </c>
      <c r="F100" s="21">
        <v>4.9689999999999998E-2</v>
      </c>
      <c r="G100" s="14">
        <v>0.22531000000000001</v>
      </c>
      <c r="H100" s="14">
        <v>3.3189999999999997E-2</v>
      </c>
      <c r="I100" s="14">
        <v>2.3560000000000001E-2</v>
      </c>
      <c r="J100" s="21">
        <v>8.8010000000000005E-2</v>
      </c>
      <c r="K100" s="14">
        <v>6.5199999999999998E-3</v>
      </c>
      <c r="L100" s="14">
        <v>2.5360000000000001E-2</v>
      </c>
    </row>
    <row r="101" spans="1:12" x14ac:dyDescent="0.15">
      <c r="A101" s="9" t="s">
        <v>210</v>
      </c>
      <c r="B101" s="25">
        <v>2.0700400000000001</v>
      </c>
      <c r="C101" s="25">
        <v>1.3222799999999999</v>
      </c>
      <c r="D101" s="25">
        <v>6.6930000000000003E-2</v>
      </c>
      <c r="E101" s="25">
        <v>0.10641</v>
      </c>
      <c r="F101" s="25">
        <v>6.0260000000000001E-2</v>
      </c>
      <c r="G101" s="9">
        <v>0.28403</v>
      </c>
      <c r="H101" s="9">
        <v>2.5069999999999999E-2</v>
      </c>
      <c r="I101" s="9">
        <v>3.7039999999999997E-2</v>
      </c>
      <c r="J101" s="25">
        <v>6.5439999999999998E-2</v>
      </c>
      <c r="K101" s="9">
        <v>4.1999999999999997E-3</v>
      </c>
      <c r="L101" s="9">
        <v>2.206E-2</v>
      </c>
    </row>
    <row r="102" spans="1:12" x14ac:dyDescent="0.15">
      <c r="A102" s="9" t="s">
        <v>211</v>
      </c>
      <c r="B102" s="25">
        <v>2.3239000000000001</v>
      </c>
      <c r="C102" s="25">
        <v>1.2490699999999999</v>
      </c>
      <c r="D102" s="25">
        <v>9.8659999999999998E-2</v>
      </c>
      <c r="E102" s="25">
        <v>9.4659999999999994E-2</v>
      </c>
      <c r="F102" s="25">
        <v>8.8749999999999996E-2</v>
      </c>
      <c r="G102" s="9">
        <v>0.61807000000000001</v>
      </c>
      <c r="H102" s="9">
        <v>2.8219999999999999E-2</v>
      </c>
      <c r="I102" s="9">
        <v>3.0499999999999999E-2</v>
      </c>
      <c r="J102" s="25">
        <v>6.8839999999999998E-2</v>
      </c>
      <c r="K102" s="9">
        <v>4.8799999999999998E-3</v>
      </c>
      <c r="L102" s="9">
        <v>2.7299999999999998E-3</v>
      </c>
    </row>
    <row r="103" spans="1:12" x14ac:dyDescent="0.15">
      <c r="A103" s="9" t="s">
        <v>212</v>
      </c>
      <c r="B103" s="25">
        <v>4.8927399999999999</v>
      </c>
      <c r="C103" s="25">
        <v>5.8586999999999998</v>
      </c>
      <c r="D103" s="25">
        <v>6.9610000000000005E-2</v>
      </c>
      <c r="E103" s="25">
        <v>9.3259999999999996E-2</v>
      </c>
      <c r="F103" s="25">
        <v>0.13106999999999999</v>
      </c>
      <c r="G103" s="9">
        <v>0.61058000000000001</v>
      </c>
      <c r="H103" s="9">
        <v>2.928E-2</v>
      </c>
      <c r="I103" s="9">
        <v>3.0800000000000001E-2</v>
      </c>
      <c r="J103" s="25">
        <v>7.1929999999999994E-2</v>
      </c>
      <c r="K103" s="9">
        <v>8.1499999999999993E-3</v>
      </c>
      <c r="L103" s="9">
        <v>2.4029999999999999E-2</v>
      </c>
    </row>
    <row r="104" spans="1:12" x14ac:dyDescent="0.15">
      <c r="A104" s="9" t="s">
        <v>213</v>
      </c>
      <c r="B104" s="25">
        <v>6.6547400000000003</v>
      </c>
      <c r="C104" s="25">
        <v>9.8155000000000001</v>
      </c>
      <c r="D104" s="25">
        <v>4.5280000000000001E-2</v>
      </c>
      <c r="E104" s="25">
        <v>0.10682999999999999</v>
      </c>
      <c r="F104" s="25">
        <v>0.14924999999999999</v>
      </c>
      <c r="G104" s="9">
        <v>0.52376</v>
      </c>
      <c r="H104" s="9">
        <v>1.9009999999999999E-2</v>
      </c>
      <c r="I104" s="9">
        <v>2.436E-2</v>
      </c>
      <c r="J104" s="25">
        <v>4.1779999999999998E-2</v>
      </c>
      <c r="K104" s="9">
        <v>3.2200000000000002E-3</v>
      </c>
      <c r="L104" s="9">
        <v>2.9170000000000001E-2</v>
      </c>
    </row>
    <row r="105" spans="1:12" x14ac:dyDescent="0.15">
      <c r="A105" s="9" t="s">
        <v>214</v>
      </c>
      <c r="B105" s="25">
        <v>11.766389999999999</v>
      </c>
      <c r="C105" s="25">
        <v>14.065429999999999</v>
      </c>
      <c r="D105" s="25">
        <v>0.41825000000000001</v>
      </c>
      <c r="E105" s="25">
        <v>0.23152</v>
      </c>
      <c r="F105" s="25">
        <v>0.74470000000000003</v>
      </c>
      <c r="G105" s="9">
        <v>1.0290900000000001</v>
      </c>
      <c r="H105" s="9">
        <v>9.4899999999999998E-2</v>
      </c>
      <c r="I105" s="9">
        <v>7.417E-2</v>
      </c>
      <c r="J105" s="25">
        <v>0.19789000000000001</v>
      </c>
      <c r="K105" s="9">
        <v>4.2079999999999999E-2</v>
      </c>
      <c r="L105" s="9">
        <v>4.0120000000000003E-2</v>
      </c>
    </row>
    <row r="106" spans="1:12" x14ac:dyDescent="0.15">
      <c r="A106" s="9" t="s">
        <v>215</v>
      </c>
      <c r="B106" s="25">
        <v>84.287270000000007</v>
      </c>
      <c r="C106" s="25">
        <v>161.80716000000001</v>
      </c>
      <c r="D106" s="25">
        <v>0.38314999999999999</v>
      </c>
      <c r="E106" s="25">
        <v>0.23762</v>
      </c>
      <c r="F106" s="25">
        <v>1.3331500000000001</v>
      </c>
      <c r="G106" s="9">
        <v>3.2681200000000001</v>
      </c>
      <c r="H106" s="9">
        <v>0.13208</v>
      </c>
      <c r="I106" s="9">
        <v>0.11867999999999999</v>
      </c>
      <c r="J106" s="25">
        <v>0.25206000000000001</v>
      </c>
      <c r="K106" s="9">
        <v>5.3030000000000001E-2</v>
      </c>
      <c r="L106" s="9">
        <v>9.1699999999999993E-3</v>
      </c>
    </row>
    <row r="107" spans="1:12" x14ac:dyDescent="0.15">
      <c r="A107" s="9" t="s">
        <v>216</v>
      </c>
      <c r="B107" s="25">
        <v>6.3207899999999997</v>
      </c>
      <c r="C107" s="25">
        <v>7.2341899999999999</v>
      </c>
      <c r="D107" s="25">
        <v>7.1429999999999993E-2</v>
      </c>
      <c r="E107" s="25">
        <v>0.10063</v>
      </c>
      <c r="F107" s="25">
        <v>2.913E-2</v>
      </c>
      <c r="G107" s="9">
        <v>0.15887000000000001</v>
      </c>
      <c r="H107" s="9">
        <v>2.264E-2</v>
      </c>
      <c r="I107" s="9">
        <v>2.6679999999999999E-2</v>
      </c>
      <c r="J107" s="25">
        <v>2.6419999999999999E-2</v>
      </c>
      <c r="K107" s="9">
        <v>5.4000000000000001E-4</v>
      </c>
      <c r="L107" s="9">
        <v>1.362E-2</v>
      </c>
    </row>
    <row r="108" spans="1:12" x14ac:dyDescent="0.15">
      <c r="A108" s="9" t="s">
        <v>217</v>
      </c>
      <c r="B108" s="25">
        <v>1.33904</v>
      </c>
      <c r="C108" s="25">
        <v>0.26461000000000001</v>
      </c>
      <c r="D108" s="25">
        <v>4.1410000000000002E-2</v>
      </c>
      <c r="E108" s="25">
        <v>6.5519999999999995E-2</v>
      </c>
      <c r="F108" s="25">
        <v>1.8450000000000001E-2</v>
      </c>
      <c r="G108" s="9">
        <v>4.8520000000000001E-2</v>
      </c>
      <c r="H108" s="9">
        <v>6.7000000000000002E-3</v>
      </c>
      <c r="I108" s="9">
        <v>1.4250000000000001E-2</v>
      </c>
      <c r="J108" s="25">
        <v>1.7319999999999999E-2</v>
      </c>
      <c r="K108" s="9">
        <v>1.31E-3</v>
      </c>
      <c r="L108" s="9">
        <v>1.12E-2</v>
      </c>
    </row>
    <row r="109" spans="1:12" x14ac:dyDescent="0.15">
      <c r="A109" s="9" t="s">
        <v>218</v>
      </c>
      <c r="B109" s="25">
        <v>0.83404999999999996</v>
      </c>
      <c r="C109" s="25">
        <v>0.27110000000000001</v>
      </c>
      <c r="D109" s="25">
        <v>6.8000000000000005E-2</v>
      </c>
      <c r="E109" s="25">
        <v>9.2289999999999997E-2</v>
      </c>
      <c r="F109" s="25">
        <v>0</v>
      </c>
      <c r="G109" s="9">
        <v>5.9229999999999998E-2</v>
      </c>
      <c r="H109" s="9">
        <v>9.9229999999999999E-2</v>
      </c>
      <c r="I109" s="9">
        <v>1.5689999999999999E-2</v>
      </c>
      <c r="J109" s="25">
        <v>4.6489999999999997E-2</v>
      </c>
      <c r="K109" s="9">
        <v>1.5610000000000001E-2</v>
      </c>
      <c r="L109" s="9">
        <v>3.2419999999999997E-2</v>
      </c>
    </row>
    <row r="110" spans="1:12" x14ac:dyDescent="0.15">
      <c r="A110" s="9" t="s">
        <v>219</v>
      </c>
      <c r="B110" s="25">
        <v>2.8599100000000002</v>
      </c>
      <c r="C110" s="25">
        <v>0.40377999999999997</v>
      </c>
      <c r="D110" s="25">
        <v>6.5740000000000007E-2</v>
      </c>
      <c r="E110" s="25">
        <v>9.8699999999999996E-2</v>
      </c>
      <c r="F110" s="25">
        <v>3.175E-2</v>
      </c>
      <c r="G110" s="9">
        <v>8.1290000000000001E-2</v>
      </c>
      <c r="H110" s="9">
        <v>1.7319999999999999E-2</v>
      </c>
      <c r="I110" s="9">
        <v>2.2689999999999998E-2</v>
      </c>
      <c r="J110" s="25">
        <v>4.3889999999999998E-2</v>
      </c>
      <c r="K110" s="9">
        <v>2.7100000000000002E-3</v>
      </c>
      <c r="L110" s="9">
        <v>1.282E-2</v>
      </c>
    </row>
    <row r="111" spans="1:12" x14ac:dyDescent="0.15">
      <c r="A111" s="9" t="s">
        <v>220</v>
      </c>
      <c r="B111" s="25">
        <v>0.62287999999999999</v>
      </c>
      <c r="C111" s="25">
        <v>9.3310000000000004E-2</v>
      </c>
      <c r="D111" s="25">
        <v>4.0829999999999998E-2</v>
      </c>
      <c r="E111" s="25">
        <v>8.9340000000000003E-2</v>
      </c>
      <c r="F111" s="25">
        <v>1.2899999999999999E-3</v>
      </c>
      <c r="G111" s="9">
        <v>0.14749000000000001</v>
      </c>
      <c r="H111" s="9">
        <v>8.2100000000000003E-3</v>
      </c>
      <c r="I111" s="9">
        <v>1.125E-2</v>
      </c>
      <c r="J111" s="25">
        <v>1.898E-2</v>
      </c>
      <c r="K111" s="9">
        <v>3.98E-3</v>
      </c>
      <c r="L111" s="9">
        <v>2.776E-2</v>
      </c>
    </row>
    <row r="112" spans="1:12" x14ac:dyDescent="0.15">
      <c r="A112" s="9" t="s">
        <v>221</v>
      </c>
      <c r="B112" s="25">
        <v>0.45974999999999999</v>
      </c>
      <c r="C112" s="25">
        <v>1.6879999999999999E-2</v>
      </c>
      <c r="D112" s="25">
        <v>3.0839999999999999E-2</v>
      </c>
      <c r="E112" s="25">
        <v>4.793E-2</v>
      </c>
      <c r="F112" s="25">
        <v>0</v>
      </c>
      <c r="G112" s="9">
        <v>4.2639999999999997E-2</v>
      </c>
      <c r="H112" s="9">
        <v>5.1999999999999998E-3</v>
      </c>
      <c r="I112" s="9">
        <v>7.6299999999999996E-3</v>
      </c>
      <c r="J112" s="25">
        <v>1.4420000000000001E-2</v>
      </c>
      <c r="K112" s="9">
        <v>2.5400000000000002E-3</v>
      </c>
      <c r="L112" s="9">
        <v>6.2700000000000004E-3</v>
      </c>
    </row>
    <row r="113" spans="1:12" x14ac:dyDescent="0.15">
      <c r="A113" s="9" t="s">
        <v>222</v>
      </c>
      <c r="B113" s="25">
        <v>1.15059</v>
      </c>
      <c r="C113" s="25">
        <v>8.5639999999999994E-2</v>
      </c>
      <c r="D113" s="25">
        <v>4.4889999999999999E-2</v>
      </c>
      <c r="E113" s="25">
        <v>8.2150000000000001E-2</v>
      </c>
      <c r="F113" s="25">
        <v>0</v>
      </c>
      <c r="G113" s="9">
        <v>3.6290000000000003E-2</v>
      </c>
      <c r="H113" s="9">
        <v>1.1520000000000001E-2</v>
      </c>
      <c r="I113" s="9">
        <v>1.469E-2</v>
      </c>
      <c r="J113" s="25">
        <v>6.9120000000000001E-2</v>
      </c>
      <c r="K113" s="9">
        <v>2.7399999999999998E-3</v>
      </c>
      <c r="L113" s="9">
        <v>1.0659999999999999E-2</v>
      </c>
    </row>
    <row r="114" spans="1:12" x14ac:dyDescent="0.15">
      <c r="A114" s="9" t="s">
        <v>223</v>
      </c>
      <c r="B114" s="25">
        <v>1.3414299999999999</v>
      </c>
      <c r="C114" s="25">
        <v>0.10786</v>
      </c>
      <c r="D114" s="25">
        <v>3.3779999999999998E-2</v>
      </c>
      <c r="E114" s="25">
        <v>7.0169999999999996E-2</v>
      </c>
      <c r="F114" s="25">
        <v>2.315E-2</v>
      </c>
      <c r="G114" s="9">
        <v>0.11913</v>
      </c>
      <c r="H114" s="9">
        <v>1.3100000000000001E-2</v>
      </c>
      <c r="I114" s="9">
        <v>3.0009999999999998E-2</v>
      </c>
      <c r="J114" s="25">
        <v>3.891E-2</v>
      </c>
      <c r="K114" s="9">
        <v>3.1800000000000001E-3</v>
      </c>
      <c r="L114" s="9">
        <v>1.107E-2</v>
      </c>
    </row>
    <row r="115" spans="1:12" x14ac:dyDescent="0.15">
      <c r="A115" s="9" t="s">
        <v>224</v>
      </c>
      <c r="B115" s="25">
        <v>2.20357</v>
      </c>
      <c r="C115" s="25">
        <v>0.24279000000000001</v>
      </c>
      <c r="D115" s="25">
        <v>6.5250000000000002E-2</v>
      </c>
      <c r="E115" s="25">
        <v>9.3979999999999994E-2</v>
      </c>
      <c r="F115" s="25">
        <v>1.8069999999999999E-2</v>
      </c>
      <c r="G115" s="9">
        <v>6.6890000000000005E-2</v>
      </c>
      <c r="H115" s="9">
        <v>8.7799999999999996E-3</v>
      </c>
      <c r="I115" s="9">
        <v>6.5199999999999998E-3</v>
      </c>
      <c r="J115" s="25">
        <v>3.2989999999999998E-2</v>
      </c>
      <c r="K115" s="9">
        <v>1.14E-3</v>
      </c>
      <c r="L115" s="9">
        <v>3.8300000000000001E-3</v>
      </c>
    </row>
    <row r="116" spans="1:12" x14ac:dyDescent="0.15">
      <c r="A116" s="9" t="s">
        <v>225</v>
      </c>
      <c r="B116" s="25">
        <v>4.7746500000000003</v>
      </c>
      <c r="C116" s="25">
        <v>2.9416600000000002</v>
      </c>
      <c r="D116" s="25">
        <v>0.19170000000000001</v>
      </c>
      <c r="E116" s="25">
        <v>0.20585999999999999</v>
      </c>
      <c r="F116" s="25">
        <v>0.29350999999999999</v>
      </c>
      <c r="G116" s="9">
        <v>0.40599000000000002</v>
      </c>
      <c r="H116" s="9">
        <v>4.6609999999999999E-2</v>
      </c>
      <c r="I116" s="9">
        <v>8.5199999999999998E-2</v>
      </c>
      <c r="J116" s="25">
        <v>0.107</v>
      </c>
      <c r="K116" s="9">
        <v>1.078E-2</v>
      </c>
      <c r="L116" s="9">
        <v>4.2070000000000003E-2</v>
      </c>
    </row>
    <row r="117" spans="1:12" x14ac:dyDescent="0.15">
      <c r="A117" s="9" t="s">
        <v>226</v>
      </c>
      <c r="B117" s="25">
        <v>1.1233200000000001</v>
      </c>
      <c r="C117" s="25">
        <v>1.99491</v>
      </c>
      <c r="D117" s="25">
        <v>5.3879999999999997E-2</v>
      </c>
      <c r="E117" s="25">
        <v>0.12536</v>
      </c>
      <c r="F117" s="25">
        <v>9.5210000000000003E-2</v>
      </c>
      <c r="G117" s="9">
        <v>6.132E-2</v>
      </c>
      <c r="H117" s="9">
        <v>5.5840000000000001E-2</v>
      </c>
      <c r="I117" s="9">
        <v>4.1239999999999999E-2</v>
      </c>
      <c r="J117" s="25">
        <v>8.5900000000000004E-3</v>
      </c>
      <c r="K117" s="9">
        <v>4.7200000000000002E-3</v>
      </c>
      <c r="L117" s="9">
        <v>1.779E-2</v>
      </c>
    </row>
    <row r="118" spans="1:12" x14ac:dyDescent="0.15">
      <c r="A118" s="9" t="s">
        <v>227</v>
      </c>
      <c r="B118" s="25">
        <v>0.83909999999999996</v>
      </c>
      <c r="C118" s="25">
        <v>1.2628699999999999</v>
      </c>
      <c r="D118" s="25">
        <v>5.4679999999999999E-2</v>
      </c>
      <c r="E118" s="25">
        <v>0.08</v>
      </c>
      <c r="F118" s="25">
        <v>0</v>
      </c>
      <c r="G118" s="9">
        <v>3.671E-2</v>
      </c>
      <c r="H118" s="9">
        <v>1.299E-2</v>
      </c>
      <c r="I118" s="9">
        <v>2.5479999999999999E-2</v>
      </c>
      <c r="J118" s="25">
        <v>1.027E-2</v>
      </c>
      <c r="K118" s="9">
        <v>9.2000000000000003E-4</v>
      </c>
      <c r="L118" s="9">
        <v>1.457E-2</v>
      </c>
    </row>
    <row r="119" spans="1:12" x14ac:dyDescent="0.15">
      <c r="A119" s="9" t="s">
        <v>228</v>
      </c>
      <c r="B119" s="25">
        <v>1.4768399999999999</v>
      </c>
      <c r="C119" s="25">
        <v>4.5002800000000001</v>
      </c>
      <c r="D119" s="25">
        <v>5.3920000000000003E-2</v>
      </c>
      <c r="E119" s="25">
        <v>0.13578999999999999</v>
      </c>
      <c r="F119" s="25">
        <v>1.038E-2</v>
      </c>
      <c r="G119" s="9">
        <v>7.3719999999999994E-2</v>
      </c>
      <c r="H119" s="9">
        <v>1.0359999999999999E-2</v>
      </c>
      <c r="I119" s="9">
        <v>0.18245</v>
      </c>
      <c r="J119" s="25">
        <v>6.2379999999999998E-2</v>
      </c>
      <c r="K119" s="9">
        <v>5.0699999999999999E-3</v>
      </c>
      <c r="L119" s="9">
        <v>2.58E-2</v>
      </c>
    </row>
    <row r="120" spans="1:12" x14ac:dyDescent="0.15">
      <c r="A120" s="9" t="s">
        <v>229</v>
      </c>
      <c r="B120" s="25">
        <v>1.8281099999999999</v>
      </c>
      <c r="C120" s="25">
        <v>0.80661000000000005</v>
      </c>
      <c r="D120" s="25">
        <v>3.2230000000000002E-2</v>
      </c>
      <c r="E120" s="25">
        <v>7.7079999999999996E-2</v>
      </c>
      <c r="F120" s="25">
        <v>0</v>
      </c>
      <c r="G120" s="9">
        <v>4.1200000000000001E-2</v>
      </c>
      <c r="H120" s="9">
        <v>1.95E-2</v>
      </c>
      <c r="I120" s="9">
        <v>1.1599999999999999E-2</v>
      </c>
      <c r="J120" s="25">
        <v>9.3799999999999994E-3</v>
      </c>
      <c r="K120" s="9">
        <v>2.0000000000000001E-4</v>
      </c>
      <c r="L120" s="9">
        <v>8.8500000000000002E-3</v>
      </c>
    </row>
    <row r="121" spans="1:12" x14ac:dyDescent="0.15">
      <c r="A121" s="9" t="s">
        <v>230</v>
      </c>
      <c r="B121" s="25">
        <v>4.4098499999999996</v>
      </c>
      <c r="C121" s="25">
        <v>1.99396</v>
      </c>
      <c r="D121" s="25">
        <v>0.11942999999999999</v>
      </c>
      <c r="E121" s="25">
        <v>0.15010999999999999</v>
      </c>
      <c r="F121" s="25">
        <v>0.19988</v>
      </c>
      <c r="G121" s="9">
        <v>0.26794000000000001</v>
      </c>
      <c r="H121" s="9">
        <v>6.8739999999999996E-2</v>
      </c>
      <c r="I121" s="9">
        <v>4.0239999999999998E-2</v>
      </c>
      <c r="J121" s="25">
        <v>0.12281</v>
      </c>
      <c r="K121" s="9">
        <v>1.2500000000000001E-2</v>
      </c>
      <c r="L121" s="9">
        <v>6.3049999999999995E-2</v>
      </c>
    </row>
    <row r="122" spans="1:12" x14ac:dyDescent="0.15">
      <c r="A122" s="9" t="s">
        <v>231</v>
      </c>
      <c r="B122" s="25">
        <v>2.9706999999999999</v>
      </c>
      <c r="C122" s="25">
        <v>1.26183</v>
      </c>
      <c r="D122" s="25">
        <v>4.5030000000000001E-2</v>
      </c>
      <c r="E122" s="25">
        <v>0.15379000000000001</v>
      </c>
      <c r="F122" s="25">
        <v>9.4100000000000003E-2</v>
      </c>
      <c r="G122" s="9">
        <v>0.11605</v>
      </c>
      <c r="H122" s="9">
        <v>3.6700000000000003E-2</v>
      </c>
      <c r="I122" s="9">
        <v>1.4019999999999999E-2</v>
      </c>
      <c r="J122" s="25">
        <v>2.5649999999999999E-2</v>
      </c>
      <c r="K122" s="9">
        <v>1.9400000000000001E-3</v>
      </c>
      <c r="L122" s="9">
        <v>2.0480000000000002E-2</v>
      </c>
    </row>
    <row r="123" spans="1:12" x14ac:dyDescent="0.15">
      <c r="A123" s="9" t="s">
        <v>232</v>
      </c>
      <c r="B123" s="25">
        <v>0.99736000000000002</v>
      </c>
      <c r="C123" s="25">
        <v>0.85877000000000003</v>
      </c>
      <c r="D123" s="25">
        <v>3.4630000000000001E-2</v>
      </c>
      <c r="E123" s="25">
        <v>7.6969999999999997E-2</v>
      </c>
      <c r="F123" s="25">
        <v>0</v>
      </c>
      <c r="G123" s="9">
        <v>2.1170000000000001E-2</v>
      </c>
      <c r="H123" s="9">
        <v>1.0489999999999999E-2</v>
      </c>
      <c r="I123" s="9">
        <v>2.1309999999999999E-2</v>
      </c>
      <c r="J123" s="25">
        <v>1.221E-2</v>
      </c>
      <c r="K123" s="9">
        <v>6.8999999999999997E-4</v>
      </c>
      <c r="L123" s="9">
        <v>5.47E-3</v>
      </c>
    </row>
    <row r="124" spans="1:12" x14ac:dyDescent="0.15">
      <c r="A124" s="9" t="s">
        <v>233</v>
      </c>
      <c r="B124" s="25">
        <v>0.91061999999999999</v>
      </c>
      <c r="C124" s="25">
        <v>1.2947599999999999</v>
      </c>
      <c r="D124" s="25">
        <v>3.9469999999999998E-2</v>
      </c>
      <c r="E124" s="25">
        <v>7.9949999999999993E-2</v>
      </c>
      <c r="F124" s="25">
        <v>0</v>
      </c>
      <c r="G124" s="9">
        <v>3.8530000000000002E-2</v>
      </c>
      <c r="H124" s="9">
        <v>8.1700000000000002E-3</v>
      </c>
      <c r="I124" s="9">
        <v>2.2450000000000001E-2</v>
      </c>
      <c r="J124" s="25">
        <v>4.0379999999999999E-2</v>
      </c>
      <c r="K124" s="9">
        <v>1.4999999999999999E-4</v>
      </c>
      <c r="L124" s="9">
        <v>1.626E-2</v>
      </c>
    </row>
    <row r="125" spans="1:12" x14ac:dyDescent="0.15">
      <c r="A125" s="9" t="s">
        <v>234</v>
      </c>
      <c r="B125" s="25">
        <v>0.66505999999999998</v>
      </c>
      <c r="C125" s="25">
        <v>1.26125</v>
      </c>
      <c r="D125" s="25">
        <v>4.8759999999999998E-2</v>
      </c>
      <c r="E125" s="25">
        <v>7.6380000000000003E-2</v>
      </c>
      <c r="F125" s="25">
        <v>2.1499999999999998E-2</v>
      </c>
      <c r="G125" s="9">
        <v>3.4509999999999999E-2</v>
      </c>
      <c r="H125" s="9">
        <v>4.9500000000000004E-3</v>
      </c>
      <c r="I125" s="9">
        <v>1.9439999999999999E-2</v>
      </c>
      <c r="J125" s="25">
        <v>6.9499999999999996E-3</v>
      </c>
      <c r="K125" s="9">
        <v>0</v>
      </c>
      <c r="L125" s="9">
        <v>1.4590000000000001E-2</v>
      </c>
    </row>
    <row r="126" spans="1:12" x14ac:dyDescent="0.15">
      <c r="A126" s="9" t="s">
        <v>235</v>
      </c>
      <c r="B126" s="25">
        <v>2.3307799999999999</v>
      </c>
      <c r="C126" s="25">
        <v>1.57151</v>
      </c>
      <c r="D126" s="25">
        <v>8.1250000000000003E-2</v>
      </c>
      <c r="E126" s="25">
        <v>9.1249999999999998E-2</v>
      </c>
      <c r="F126" s="25">
        <v>4.5089999999999998E-2</v>
      </c>
      <c r="G126" s="9">
        <v>6.8269999999999997E-2</v>
      </c>
      <c r="H126" s="9">
        <v>1.635E-2</v>
      </c>
      <c r="I126" s="9">
        <v>3.5909999999999997E-2</v>
      </c>
      <c r="J126" s="25">
        <v>7.0980000000000001E-2</v>
      </c>
      <c r="K126" s="9">
        <v>3.6099999999999999E-3</v>
      </c>
      <c r="L126" s="9">
        <v>2.401E-2</v>
      </c>
    </row>
    <row r="127" spans="1:12" x14ac:dyDescent="0.15">
      <c r="A127" s="9" t="s">
        <v>236</v>
      </c>
      <c r="B127" s="25">
        <v>2.59321</v>
      </c>
      <c r="C127" s="25">
        <v>1.5588500000000001</v>
      </c>
      <c r="D127" s="25">
        <v>5.7540000000000001E-2</v>
      </c>
      <c r="E127" s="25">
        <v>0.11019</v>
      </c>
      <c r="F127" s="25">
        <v>5.3789999999999998E-2</v>
      </c>
      <c r="G127" s="9">
        <v>5.5509999999999997E-2</v>
      </c>
      <c r="H127" s="9">
        <v>1.704E-2</v>
      </c>
      <c r="I127" s="9">
        <v>4.0169999999999997E-2</v>
      </c>
      <c r="J127" s="25">
        <v>5.815E-2</v>
      </c>
      <c r="K127" s="9">
        <v>4.7000000000000002E-3</v>
      </c>
      <c r="L127" s="9">
        <v>8.3700000000000007E-3</v>
      </c>
    </row>
    <row r="128" spans="1:12" x14ac:dyDescent="0.15">
      <c r="A128" s="9" t="s">
        <v>237</v>
      </c>
      <c r="B128" s="25">
        <v>1.9285000000000001</v>
      </c>
      <c r="C128" s="25">
        <v>1.6469</v>
      </c>
      <c r="D128" s="25">
        <v>4.7989999999999998E-2</v>
      </c>
      <c r="E128" s="25">
        <v>8.0610000000000001E-2</v>
      </c>
      <c r="F128" s="25">
        <v>0</v>
      </c>
      <c r="G128" s="9">
        <v>9.5610000000000001E-2</v>
      </c>
      <c r="H128" s="9">
        <v>0.10795</v>
      </c>
      <c r="I128" s="9">
        <v>3.0540000000000001E-2</v>
      </c>
      <c r="J128" s="25">
        <v>4.947E-2</v>
      </c>
      <c r="K128" s="9">
        <v>6.343E-2</v>
      </c>
      <c r="L128" s="9">
        <v>7.9280000000000003E-2</v>
      </c>
    </row>
    <row r="129" spans="1:12" x14ac:dyDescent="0.15">
      <c r="A129" s="9" t="s">
        <v>238</v>
      </c>
      <c r="B129" s="25">
        <v>1.3820699999999999</v>
      </c>
      <c r="C129" s="25">
        <v>2.00115</v>
      </c>
      <c r="D129" s="25">
        <v>5.2319999999999998E-2</v>
      </c>
      <c r="E129" s="25">
        <v>0.121</v>
      </c>
      <c r="F129" s="25">
        <v>0</v>
      </c>
      <c r="G129" s="9">
        <v>6.3229999999999995E-2</v>
      </c>
      <c r="H129" s="9">
        <v>1.1010000000000001E-2</v>
      </c>
      <c r="I129" s="9">
        <v>4.1980000000000003E-2</v>
      </c>
      <c r="J129" s="25">
        <v>7.9689999999999997E-2</v>
      </c>
      <c r="K129" s="9">
        <v>1.5200000000000001E-3</v>
      </c>
      <c r="L129" s="9">
        <v>1.47E-2</v>
      </c>
    </row>
    <row r="130" spans="1:12" x14ac:dyDescent="0.15">
      <c r="A130" s="9" t="s">
        <v>239</v>
      </c>
      <c r="B130" s="25">
        <v>1.2723800000000001</v>
      </c>
      <c r="C130" s="25">
        <v>1.4454899999999999</v>
      </c>
      <c r="D130" s="25">
        <v>4.718E-2</v>
      </c>
      <c r="E130" s="25">
        <v>8.4470000000000003E-2</v>
      </c>
      <c r="F130" s="25">
        <v>0</v>
      </c>
      <c r="G130" s="9">
        <v>3.8399999999999997E-2</v>
      </c>
      <c r="H130" s="9">
        <v>1.022E-2</v>
      </c>
      <c r="I130" s="9">
        <v>1.7850000000000001E-2</v>
      </c>
      <c r="J130" s="25">
        <v>3.8300000000000001E-2</v>
      </c>
      <c r="K130" s="9">
        <v>9.0000000000000006E-5</v>
      </c>
      <c r="L130" s="9">
        <v>8.6800000000000002E-3</v>
      </c>
    </row>
    <row r="131" spans="1:12" x14ac:dyDescent="0.15">
      <c r="A131" s="9" t="s">
        <v>240</v>
      </c>
      <c r="B131" s="25">
        <v>1.35843</v>
      </c>
      <c r="C131" s="25">
        <v>1.43126</v>
      </c>
      <c r="D131" s="25">
        <v>3.4610000000000002E-2</v>
      </c>
      <c r="E131" s="25">
        <v>8.6470000000000005E-2</v>
      </c>
      <c r="F131" s="25">
        <v>0</v>
      </c>
      <c r="G131" s="9">
        <v>3.363E-2</v>
      </c>
      <c r="H131" s="9">
        <v>7.8700000000000003E-3</v>
      </c>
      <c r="I131" s="9">
        <v>1.6320000000000001E-2</v>
      </c>
      <c r="J131" s="25">
        <v>2.4979999999999999E-2</v>
      </c>
      <c r="K131" s="9">
        <v>1.4599999999999999E-3</v>
      </c>
      <c r="L131" s="9">
        <v>1.349E-2</v>
      </c>
    </row>
    <row r="132" spans="1:12" x14ac:dyDescent="0.15">
      <c r="A132" s="9" t="s">
        <v>241</v>
      </c>
      <c r="B132" s="25">
        <v>0.86839</v>
      </c>
      <c r="C132" s="25">
        <v>1.0360799999999999</v>
      </c>
      <c r="D132" s="25">
        <v>3.5060000000000001E-2</v>
      </c>
      <c r="E132" s="25">
        <v>6.2480000000000001E-2</v>
      </c>
      <c r="F132" s="25">
        <v>7.7999999999999996E-3</v>
      </c>
      <c r="G132" s="9">
        <v>3.3309999999999999E-2</v>
      </c>
      <c r="H132" s="9">
        <v>1.209E-2</v>
      </c>
      <c r="I132" s="9">
        <v>9.4999999999999998E-3</v>
      </c>
      <c r="J132" s="25">
        <v>4.8180000000000001E-2</v>
      </c>
      <c r="K132" s="9">
        <v>2.2699999999999999E-3</v>
      </c>
      <c r="L132" s="9">
        <v>1.242E-2</v>
      </c>
    </row>
    <row r="133" spans="1:12" x14ac:dyDescent="0.15">
      <c r="A133" s="9" t="s">
        <v>242</v>
      </c>
      <c r="B133" s="25">
        <v>1.2270000000000001</v>
      </c>
      <c r="C133" s="25">
        <v>1.7887299999999999</v>
      </c>
      <c r="D133" s="25">
        <v>4.215E-2</v>
      </c>
      <c r="E133" s="25">
        <v>9.2979999999999993E-2</v>
      </c>
      <c r="F133" s="25">
        <v>0</v>
      </c>
      <c r="G133" s="9">
        <v>1.7090000000000001E-2</v>
      </c>
      <c r="H133" s="9">
        <v>5.6299999999999996E-3</v>
      </c>
      <c r="I133" s="9">
        <v>0.32985999999999999</v>
      </c>
      <c r="J133" s="25">
        <v>1.3559999999999999E-2</v>
      </c>
      <c r="K133" s="9">
        <v>6.9999999999999994E-5</v>
      </c>
      <c r="L133" s="9">
        <v>3.2799999999999999E-3</v>
      </c>
    </row>
    <row r="134" spans="1:12" x14ac:dyDescent="0.15">
      <c r="A134" s="9" t="s">
        <v>243</v>
      </c>
      <c r="B134" s="25">
        <v>0.87485999999999997</v>
      </c>
      <c r="C134" s="25">
        <v>1.44445</v>
      </c>
      <c r="D134" s="25">
        <v>4.6829999999999997E-2</v>
      </c>
      <c r="E134" s="25">
        <v>7.9420000000000004E-2</v>
      </c>
      <c r="F134" s="25">
        <v>0</v>
      </c>
      <c r="G134" s="9">
        <v>2.7879999999999999E-2</v>
      </c>
      <c r="H134" s="9">
        <v>1.406E-2</v>
      </c>
      <c r="I134" s="9">
        <v>1.5949999999999999E-2</v>
      </c>
      <c r="J134" s="25">
        <v>5.892E-2</v>
      </c>
      <c r="K134" s="9">
        <v>5.1000000000000004E-4</v>
      </c>
      <c r="L134" s="9">
        <v>2.4129999999999999E-2</v>
      </c>
    </row>
    <row r="135" spans="1:12" x14ac:dyDescent="0.15">
      <c r="A135" s="9" t="s">
        <v>244</v>
      </c>
      <c r="B135" s="25">
        <v>1.41303</v>
      </c>
      <c r="C135" s="25">
        <v>0.27787000000000001</v>
      </c>
      <c r="D135" s="25">
        <v>5.4989999999999997E-2</v>
      </c>
      <c r="E135" s="25">
        <v>0.11372</v>
      </c>
      <c r="F135" s="25">
        <v>2.9309999999999999E-2</v>
      </c>
      <c r="G135" s="9">
        <v>6.4140000000000003E-2</v>
      </c>
      <c r="H135" s="9">
        <v>1.5180000000000001E-2</v>
      </c>
      <c r="I135" s="9">
        <v>4.0430000000000001E-2</v>
      </c>
      <c r="J135" s="25">
        <v>6.2920000000000004E-2</v>
      </c>
      <c r="K135" s="9">
        <v>4.28E-3</v>
      </c>
      <c r="L135" s="9">
        <v>1.9400000000000001E-2</v>
      </c>
    </row>
    <row r="136" spans="1:12" x14ac:dyDescent="0.15">
      <c r="A136" s="9" t="s">
        <v>245</v>
      </c>
      <c r="B136" s="25">
        <v>1.44265</v>
      </c>
      <c r="C136" s="25">
        <v>0.16098000000000001</v>
      </c>
      <c r="D136" s="25">
        <v>4.2419999999999999E-2</v>
      </c>
      <c r="E136" s="25">
        <v>0.12759999999999999</v>
      </c>
      <c r="F136" s="25">
        <v>0</v>
      </c>
      <c r="G136" s="9">
        <v>5.2089999999999997E-2</v>
      </c>
      <c r="H136" s="9">
        <v>1.009E-2</v>
      </c>
      <c r="I136" s="9">
        <v>3.4709999999999998E-2</v>
      </c>
      <c r="J136" s="25">
        <v>3.2530000000000003E-2</v>
      </c>
      <c r="K136" s="9">
        <v>1.33E-3</v>
      </c>
      <c r="L136" s="9">
        <v>2.3480000000000001E-2</v>
      </c>
    </row>
    <row r="137" spans="1:12" x14ac:dyDescent="0.15">
      <c r="A137" s="9" t="s">
        <v>246</v>
      </c>
      <c r="B137" s="25">
        <v>0.87729000000000001</v>
      </c>
      <c r="C137" s="25">
        <v>0.20338999999999999</v>
      </c>
      <c r="D137" s="25">
        <v>5.5120000000000002E-2</v>
      </c>
      <c r="E137" s="25">
        <v>8.6440000000000003E-2</v>
      </c>
      <c r="F137" s="25">
        <v>2.8600000000000001E-3</v>
      </c>
      <c r="G137" s="9">
        <v>4.0899999999999999E-2</v>
      </c>
      <c r="H137" s="9">
        <v>1.7680000000000001E-2</v>
      </c>
      <c r="I137" s="9">
        <v>4.1259999999999998E-2</v>
      </c>
      <c r="J137" s="25">
        <v>4.6710000000000002E-2</v>
      </c>
      <c r="K137" s="9">
        <v>8.8800000000000007E-3</v>
      </c>
      <c r="L137" s="9">
        <v>3.4250000000000003E-2</v>
      </c>
    </row>
    <row r="138" spans="1:12" x14ac:dyDescent="0.15">
      <c r="A138" s="9" t="s">
        <v>247</v>
      </c>
      <c r="B138" s="25">
        <v>0.85450999999999999</v>
      </c>
      <c r="C138" s="25">
        <v>6.6379999999999995E-2</v>
      </c>
      <c r="D138" s="25">
        <v>4.5060000000000003E-2</v>
      </c>
      <c r="E138" s="25">
        <v>8.8859999999999995E-2</v>
      </c>
      <c r="F138" s="25">
        <v>6.6600000000000001E-3</v>
      </c>
      <c r="G138" s="9">
        <v>3.4610000000000002E-2</v>
      </c>
      <c r="H138" s="9">
        <v>8.8699999999999994E-3</v>
      </c>
      <c r="I138" s="9">
        <v>2.743E-2</v>
      </c>
      <c r="J138" s="25">
        <v>3.2280000000000003E-2</v>
      </c>
      <c r="K138" s="9">
        <v>1.2700000000000001E-3</v>
      </c>
      <c r="L138" s="9">
        <v>1.6230000000000001E-2</v>
      </c>
    </row>
    <row r="139" spans="1:12" x14ac:dyDescent="0.15">
      <c r="A139" s="9" t="s">
        <v>248</v>
      </c>
      <c r="B139" s="25">
        <v>0.82633000000000001</v>
      </c>
      <c r="C139" s="25">
        <v>5.185E-2</v>
      </c>
      <c r="D139" s="25">
        <v>6.3869999999999996E-2</v>
      </c>
      <c r="E139" s="25">
        <v>0.16092999999999999</v>
      </c>
      <c r="F139" s="25">
        <v>3.0400000000000002E-3</v>
      </c>
      <c r="G139" s="9">
        <v>3.4610000000000002E-2</v>
      </c>
      <c r="H139" s="9">
        <v>8.8699999999999994E-3</v>
      </c>
      <c r="I139" s="9">
        <v>2.743E-2</v>
      </c>
      <c r="J139" s="25">
        <v>3.2280000000000003E-2</v>
      </c>
      <c r="K139" s="9">
        <v>1.2700000000000001E-3</v>
      </c>
      <c r="L139" s="9">
        <v>1.6230000000000001E-2</v>
      </c>
    </row>
    <row r="140" spans="1:12" x14ac:dyDescent="0.15">
      <c r="A140" s="9" t="s">
        <v>249</v>
      </c>
      <c r="B140" s="25">
        <v>0.62285999999999997</v>
      </c>
      <c r="C140" s="25">
        <v>2.9659999999999999E-2</v>
      </c>
      <c r="D140" s="25">
        <v>4.1919999999999999E-2</v>
      </c>
      <c r="E140" s="25">
        <v>7.4410000000000004E-2</v>
      </c>
      <c r="F140" s="25">
        <v>0</v>
      </c>
      <c r="G140" s="9">
        <v>1.8950000000000002E-2</v>
      </c>
      <c r="H140" s="9">
        <v>9.7000000000000003E-3</v>
      </c>
      <c r="I140" s="9">
        <v>2.0570000000000001E-2</v>
      </c>
      <c r="J140" s="25">
        <v>1.6879999999999999E-2</v>
      </c>
      <c r="K140" s="9">
        <v>2.5899999999999999E-3</v>
      </c>
      <c r="L140" s="9">
        <v>1.018E-2</v>
      </c>
    </row>
    <row r="141" spans="1:12" x14ac:dyDescent="0.15">
      <c r="A141" s="9" t="s">
        <v>250</v>
      </c>
      <c r="B141" s="25">
        <v>1.1334900000000001</v>
      </c>
      <c r="C141" s="25">
        <v>0.17177999999999999</v>
      </c>
      <c r="D141" s="25">
        <v>5.1769999999999997E-2</v>
      </c>
      <c r="E141" s="25">
        <v>9.8430000000000004E-2</v>
      </c>
      <c r="F141" s="25">
        <v>0</v>
      </c>
      <c r="G141" s="9">
        <v>2.358E-2</v>
      </c>
      <c r="H141" s="9">
        <v>8.3400000000000002E-3</v>
      </c>
      <c r="I141" s="9">
        <v>7.11E-3</v>
      </c>
      <c r="J141" s="25">
        <v>2.1100000000000001E-2</v>
      </c>
      <c r="K141" s="9">
        <v>1.09E-3</v>
      </c>
      <c r="L141" s="9">
        <v>1.916E-2</v>
      </c>
    </row>
    <row r="142" spans="1:12" x14ac:dyDescent="0.15">
      <c r="A142" s="9" t="s">
        <v>251</v>
      </c>
      <c r="B142" s="25">
        <v>1.1491899999999999</v>
      </c>
      <c r="C142" s="25">
        <v>0.16971</v>
      </c>
      <c r="D142" s="25">
        <v>6.2239999999999997E-2</v>
      </c>
      <c r="E142" s="25">
        <v>0.47399000000000002</v>
      </c>
      <c r="F142" s="25">
        <v>2.5669999999999998E-2</v>
      </c>
      <c r="G142" s="9">
        <v>0.28332000000000002</v>
      </c>
      <c r="H142" s="9">
        <v>7.0299999999999998E-3</v>
      </c>
      <c r="I142" s="9">
        <v>3.7569999999999999E-2</v>
      </c>
      <c r="J142" s="25">
        <v>5.4129999999999998E-2</v>
      </c>
      <c r="K142" s="9">
        <v>5.6009999999999997E-2</v>
      </c>
      <c r="L142" s="9">
        <v>2.3529999999999999E-2</v>
      </c>
    </row>
    <row r="143" spans="1:12" x14ac:dyDescent="0.15">
      <c r="A143" s="9" t="s">
        <v>252</v>
      </c>
      <c r="B143" s="25">
        <v>2.0014400000000001</v>
      </c>
      <c r="C143" s="25">
        <v>0.25152000000000002</v>
      </c>
      <c r="D143" s="25">
        <v>6.3810000000000006E-2</v>
      </c>
      <c r="E143" s="25">
        <v>0.65722999999999998</v>
      </c>
      <c r="F143" s="25">
        <v>3.3790000000000001E-2</v>
      </c>
      <c r="G143" s="9">
        <v>0.82413999999999998</v>
      </c>
      <c r="H143" s="9">
        <v>7.4799999999999997E-3</v>
      </c>
      <c r="I143" s="9">
        <v>0.19885</v>
      </c>
      <c r="J143" s="25">
        <v>4.8390000000000002E-2</v>
      </c>
      <c r="K143" s="9">
        <v>0.10135</v>
      </c>
      <c r="L143" s="9">
        <v>9.5399999999999999E-3</v>
      </c>
    </row>
    <row r="144" spans="1:12" x14ac:dyDescent="0.15">
      <c r="A144" s="9" t="s">
        <v>253</v>
      </c>
      <c r="B144" s="25">
        <v>1.5896300000000001</v>
      </c>
      <c r="C144" s="25">
        <v>0.21071999999999999</v>
      </c>
      <c r="D144" s="25">
        <v>6.5920000000000006E-2</v>
      </c>
      <c r="E144" s="25">
        <v>0.67742000000000002</v>
      </c>
      <c r="F144" s="25">
        <v>2.521E-2</v>
      </c>
      <c r="G144" s="9">
        <v>0.73926000000000003</v>
      </c>
      <c r="H144" s="9">
        <v>1.243E-2</v>
      </c>
      <c r="I144" s="9">
        <v>0.23391000000000001</v>
      </c>
      <c r="J144" s="25">
        <v>5.6340000000000001E-2</v>
      </c>
      <c r="K144" s="9">
        <v>5.083E-2</v>
      </c>
      <c r="L144" s="9">
        <v>3.6549999999999999E-2</v>
      </c>
    </row>
    <row r="145" spans="1:12" x14ac:dyDescent="0.15">
      <c r="A145" s="9" t="s">
        <v>254</v>
      </c>
      <c r="B145" s="25">
        <v>2.1272799999999998</v>
      </c>
      <c r="C145" s="25">
        <v>0.23327000000000001</v>
      </c>
      <c r="D145" s="25">
        <v>6.0389999999999999E-2</v>
      </c>
      <c r="E145" s="25">
        <v>0.63441000000000003</v>
      </c>
      <c r="F145" s="25">
        <v>6.132E-2</v>
      </c>
      <c r="G145" s="9">
        <v>0.74778999999999995</v>
      </c>
      <c r="H145" s="9">
        <v>7.1000000000000004E-3</v>
      </c>
      <c r="I145" s="9">
        <v>0.11192000000000001</v>
      </c>
      <c r="J145" s="25">
        <v>2.8930000000000001E-2</v>
      </c>
      <c r="K145" s="9">
        <v>7.9500000000000005E-3</v>
      </c>
      <c r="L145" s="9">
        <v>2.6620000000000001E-2</v>
      </c>
    </row>
    <row r="146" spans="1:12" x14ac:dyDescent="0.15">
      <c r="A146" s="9" t="s">
        <v>255</v>
      </c>
      <c r="B146" s="25">
        <v>2.5986099999999999</v>
      </c>
      <c r="C146" s="25">
        <v>0.30419000000000002</v>
      </c>
      <c r="D146" s="25">
        <v>9.3659999999999993E-2</v>
      </c>
      <c r="E146" s="25">
        <v>1.0932900000000001</v>
      </c>
      <c r="F146" s="25">
        <v>7.2120000000000004E-2</v>
      </c>
      <c r="G146" s="9">
        <v>1.24607</v>
      </c>
      <c r="H146" s="9">
        <v>2.5590000000000002E-2</v>
      </c>
      <c r="I146" s="9">
        <v>0.33237</v>
      </c>
      <c r="J146" s="25">
        <v>6.6960000000000006E-2</v>
      </c>
      <c r="K146" s="9">
        <v>5.5960000000000003E-2</v>
      </c>
      <c r="L146" s="9">
        <v>4.002E-2</v>
      </c>
    </row>
    <row r="147" spans="1:12" x14ac:dyDescent="0.15">
      <c r="A147" s="9" t="s">
        <v>256</v>
      </c>
      <c r="B147" s="25">
        <v>1.75814</v>
      </c>
      <c r="C147" s="25">
        <v>0.34053</v>
      </c>
      <c r="D147" s="25">
        <v>6.8080000000000002E-2</v>
      </c>
      <c r="E147" s="25">
        <v>0.26817000000000002</v>
      </c>
      <c r="F147" s="25">
        <v>2.5049999999999999E-2</v>
      </c>
      <c r="G147" s="9">
        <v>0.20599000000000001</v>
      </c>
      <c r="H147" s="9">
        <v>1.391E-2</v>
      </c>
      <c r="I147" s="9">
        <v>0.68993000000000004</v>
      </c>
      <c r="J147" s="25">
        <v>0.13055</v>
      </c>
      <c r="K147" s="9">
        <v>5.0970000000000001E-2</v>
      </c>
      <c r="L147" s="9">
        <v>1.9019999999999999E-2</v>
      </c>
    </row>
    <row r="148" spans="1:12" x14ac:dyDescent="0.15">
      <c r="A148" s="9" t="s">
        <v>257</v>
      </c>
      <c r="B148" s="25">
        <v>1.7017599999999999</v>
      </c>
      <c r="C148" s="25">
        <v>0.4078</v>
      </c>
      <c r="D148" s="25">
        <v>7.7770000000000006E-2</v>
      </c>
      <c r="E148" s="25">
        <v>0.47308</v>
      </c>
      <c r="F148" s="25">
        <v>5.5820000000000002E-2</v>
      </c>
      <c r="G148" s="9">
        <v>0.49804999999999999</v>
      </c>
      <c r="H148" s="9">
        <v>1.136E-2</v>
      </c>
      <c r="I148" s="9">
        <v>0.14782999999999999</v>
      </c>
      <c r="J148" s="25">
        <v>4.6580000000000003E-2</v>
      </c>
      <c r="K148" s="9">
        <v>3.3320000000000002E-2</v>
      </c>
      <c r="L148" s="9">
        <v>2.6190000000000001E-2</v>
      </c>
    </row>
    <row r="149" spans="1:12" x14ac:dyDescent="0.15">
      <c r="A149" s="9" t="s">
        <v>258</v>
      </c>
      <c r="B149" s="25">
        <v>1.89222</v>
      </c>
      <c r="C149" s="25">
        <v>0.22650000000000001</v>
      </c>
      <c r="D149" s="25">
        <v>4.8520000000000001E-2</v>
      </c>
      <c r="E149" s="25">
        <v>0.56908999999999998</v>
      </c>
      <c r="F149" s="25">
        <v>3.5459999999999998E-2</v>
      </c>
      <c r="G149" s="9">
        <v>0.56039000000000005</v>
      </c>
      <c r="H149" s="9">
        <v>1.2019999999999999E-2</v>
      </c>
      <c r="I149" s="9">
        <v>0.17304</v>
      </c>
      <c r="J149" s="25">
        <v>5.459E-2</v>
      </c>
      <c r="K149" s="9">
        <v>2.7699999999999999E-2</v>
      </c>
      <c r="L149" s="9">
        <v>3.082E-2</v>
      </c>
    </row>
    <row r="150" spans="1:12" x14ac:dyDescent="0.15">
      <c r="A150" s="9" t="s">
        <v>259</v>
      </c>
      <c r="B150" s="25">
        <v>3.1560999999999999</v>
      </c>
      <c r="C150" s="25">
        <v>0.99551000000000001</v>
      </c>
      <c r="D150" s="25">
        <v>7.2300000000000003E-2</v>
      </c>
      <c r="E150" s="25">
        <v>0.52786999999999995</v>
      </c>
      <c r="F150" s="25">
        <v>6.6259999999999999E-2</v>
      </c>
      <c r="G150" s="9">
        <v>0.5514</v>
      </c>
      <c r="H150" s="9">
        <v>2.5510000000000001E-2</v>
      </c>
      <c r="I150" s="9">
        <v>5.9110000000000003E-2</v>
      </c>
      <c r="J150" s="25">
        <v>4.4310000000000002E-2</v>
      </c>
      <c r="K150" s="9">
        <v>5.5509999999999997E-2</v>
      </c>
      <c r="L150" s="9">
        <v>4.5109999999999997E-2</v>
      </c>
    </row>
    <row r="151" spans="1:12" x14ac:dyDescent="0.15">
      <c r="A151" s="9" t="s">
        <v>260</v>
      </c>
      <c r="B151" s="25">
        <v>3.5180799999999999</v>
      </c>
      <c r="C151" s="25">
        <v>0.76256000000000002</v>
      </c>
      <c r="D151" s="25">
        <v>5.9589999999999997E-2</v>
      </c>
      <c r="E151" s="25">
        <v>0.40309</v>
      </c>
      <c r="F151" s="25">
        <v>4.2759999999999999E-2</v>
      </c>
      <c r="G151" s="9">
        <v>8.1442499999999995</v>
      </c>
      <c r="H151" s="9">
        <v>1.4160000000000001E-2</v>
      </c>
      <c r="I151" s="9">
        <v>0.17036000000000001</v>
      </c>
      <c r="J151" s="25">
        <v>6.6820000000000004E-2</v>
      </c>
      <c r="K151" s="9">
        <v>1.255E-2</v>
      </c>
      <c r="L151" s="9">
        <v>3.0620000000000001E-2</v>
      </c>
    </row>
    <row r="152" spans="1:12" x14ac:dyDescent="0.15">
      <c r="A152" s="9" t="s">
        <v>261</v>
      </c>
      <c r="B152" s="25">
        <v>1.48922</v>
      </c>
      <c r="C152" s="25">
        <v>0.16084000000000001</v>
      </c>
      <c r="D152" s="25">
        <v>6.3880000000000006E-2</v>
      </c>
      <c r="E152" s="25">
        <v>0.54620999999999997</v>
      </c>
      <c r="F152" s="25">
        <v>1.983E-2</v>
      </c>
      <c r="G152" s="9">
        <v>0.98853000000000002</v>
      </c>
      <c r="H152" s="9">
        <v>4.8199999999999996E-3</v>
      </c>
      <c r="I152" s="9">
        <v>0.24503</v>
      </c>
      <c r="J152" s="25">
        <v>5.4609999999999999E-2</v>
      </c>
      <c r="K152" s="9">
        <v>5.466E-2</v>
      </c>
      <c r="L152" s="9">
        <v>1.9769999999999999E-2</v>
      </c>
    </row>
    <row r="153" spans="1:12" x14ac:dyDescent="0.15">
      <c r="A153" s="9" t="s">
        <v>262</v>
      </c>
      <c r="B153" s="25">
        <v>1.0276099999999999</v>
      </c>
      <c r="C153" s="25">
        <v>6.9580000000000003E-2</v>
      </c>
      <c r="D153" s="25">
        <v>6.3369999999999996E-2</v>
      </c>
      <c r="E153" s="25">
        <v>0.58821999999999997</v>
      </c>
      <c r="F153" s="25">
        <v>8.9499999999999996E-3</v>
      </c>
      <c r="G153" s="9">
        <v>0.98853000000000002</v>
      </c>
      <c r="H153" s="9">
        <v>4.8199999999999996E-3</v>
      </c>
      <c r="I153" s="9">
        <v>0.24503</v>
      </c>
      <c r="J153" s="25">
        <v>5.4609999999999999E-2</v>
      </c>
      <c r="K153" s="9">
        <v>5.466E-2</v>
      </c>
      <c r="L153" s="9">
        <v>1.9769999999999999E-2</v>
      </c>
    </row>
    <row r="154" spans="1:12" x14ac:dyDescent="0.15">
      <c r="A154" s="9" t="s">
        <v>263</v>
      </c>
      <c r="B154" s="25">
        <v>1.6872100000000001</v>
      </c>
      <c r="C154" s="25">
        <v>0.14033999999999999</v>
      </c>
      <c r="D154" s="25">
        <v>7.8320000000000001E-2</v>
      </c>
      <c r="E154" s="25">
        <v>1.65574</v>
      </c>
      <c r="F154" s="25">
        <v>4.4659999999999998E-2</v>
      </c>
      <c r="G154" s="9">
        <v>1.05921</v>
      </c>
      <c r="H154" s="9">
        <v>1.285E-2</v>
      </c>
      <c r="I154" s="9">
        <v>0.38756000000000002</v>
      </c>
      <c r="J154" s="25">
        <v>5.5329999999999997E-2</v>
      </c>
      <c r="K154" s="9">
        <v>4.2799999999999998E-2</v>
      </c>
      <c r="L154" s="9">
        <v>7.4590000000000004E-2</v>
      </c>
    </row>
    <row r="155" spans="1:12" x14ac:dyDescent="0.15">
      <c r="A155" s="9" t="s">
        <v>264</v>
      </c>
      <c r="B155" s="25">
        <v>3.4620099999999998</v>
      </c>
      <c r="C155" s="25">
        <v>0.35197000000000001</v>
      </c>
      <c r="D155" s="25">
        <v>6.6729999999999998E-2</v>
      </c>
      <c r="E155" s="25">
        <v>0.56955999999999996</v>
      </c>
      <c r="F155" s="25">
        <v>6.5989999999999993E-2</v>
      </c>
      <c r="G155" s="9">
        <v>0.29331000000000002</v>
      </c>
      <c r="H155" s="9">
        <v>2.7230000000000001E-2</v>
      </c>
      <c r="I155" s="9">
        <v>9.7009999999999999E-2</v>
      </c>
      <c r="J155" s="25">
        <v>7.7399999999999997E-2</v>
      </c>
      <c r="K155" s="9">
        <v>6.6640000000000005E-2</v>
      </c>
      <c r="L155" s="9">
        <v>2.921E-2</v>
      </c>
    </row>
    <row r="156" spans="1:12" x14ac:dyDescent="0.15">
      <c r="A156" s="9" t="s">
        <v>265</v>
      </c>
      <c r="B156" s="25">
        <v>3.3559100000000002</v>
      </c>
      <c r="C156" s="25">
        <v>0.62322999999999995</v>
      </c>
      <c r="D156" s="25">
        <v>0.1082</v>
      </c>
      <c r="E156" s="25">
        <v>1.52227</v>
      </c>
      <c r="F156" s="25">
        <v>0.11771</v>
      </c>
      <c r="G156" s="9">
        <v>0.54508000000000001</v>
      </c>
      <c r="H156" s="9">
        <v>2.214E-2</v>
      </c>
      <c r="I156" s="9">
        <v>2.5131199999999998</v>
      </c>
      <c r="J156" s="25">
        <v>6.3780000000000003E-2</v>
      </c>
      <c r="K156" s="9">
        <v>5.314E-2</v>
      </c>
      <c r="L156" s="9">
        <v>7.392E-2</v>
      </c>
    </row>
    <row r="157" spans="1:12" x14ac:dyDescent="0.15">
      <c r="A157" s="9" t="s">
        <v>266</v>
      </c>
      <c r="B157" s="25">
        <v>3.8156699999999999</v>
      </c>
      <c r="C157" s="25">
        <v>0.35683999999999999</v>
      </c>
      <c r="D157" s="25">
        <v>5.6840000000000002E-2</v>
      </c>
      <c r="E157" s="25">
        <v>0.15890000000000001</v>
      </c>
      <c r="F157" s="25">
        <v>3.3599999999999998E-2</v>
      </c>
      <c r="G157" s="9">
        <v>5.4390000000000001E-2</v>
      </c>
      <c r="H157" s="9">
        <v>3.134E-2</v>
      </c>
      <c r="I157" s="9">
        <v>5.0229999999999997E-2</v>
      </c>
      <c r="J157" s="25">
        <v>3.3020000000000001E-2</v>
      </c>
      <c r="K157" s="9">
        <v>3.0699999999999998E-3</v>
      </c>
      <c r="L157" s="9">
        <v>2.069E-2</v>
      </c>
    </row>
    <row r="158" spans="1:12" x14ac:dyDescent="0.15">
      <c r="A158" s="9" t="s">
        <v>267</v>
      </c>
      <c r="B158" s="25">
        <v>1.5675399999999999</v>
      </c>
      <c r="C158" s="25">
        <v>0.15726999999999999</v>
      </c>
      <c r="D158" s="25">
        <v>4.471E-2</v>
      </c>
      <c r="E158" s="25">
        <v>0.23405999999999999</v>
      </c>
      <c r="F158" s="25">
        <v>0</v>
      </c>
      <c r="G158" s="9">
        <v>4.5690000000000001E-2</v>
      </c>
      <c r="H158" s="9">
        <v>9.2700000000000005E-3</v>
      </c>
      <c r="I158" s="9">
        <v>4.641E-2</v>
      </c>
      <c r="J158" s="25">
        <v>5.1499999999999997E-2</v>
      </c>
      <c r="K158" s="9">
        <v>1.9130000000000001E-2</v>
      </c>
      <c r="L158" s="9">
        <v>1.6119999999999999E-2</v>
      </c>
    </row>
    <row r="159" spans="1:12" x14ac:dyDescent="0.15">
      <c r="A159" s="9" t="s">
        <v>268</v>
      </c>
      <c r="B159" s="25">
        <v>1.4330000000000001</v>
      </c>
      <c r="C159" s="25">
        <v>0.11364</v>
      </c>
      <c r="D159" s="25">
        <v>5.0450000000000002E-2</v>
      </c>
      <c r="E159" s="25">
        <v>0.13427</v>
      </c>
      <c r="F159" s="25">
        <v>1.66E-2</v>
      </c>
      <c r="G159" s="9">
        <v>3.8170000000000003E-2</v>
      </c>
      <c r="H159" s="9">
        <v>5.0699999999999999E-3</v>
      </c>
      <c r="I159" s="9">
        <v>5.8869999999999999E-2</v>
      </c>
      <c r="J159" s="25">
        <v>2.8559999999999999E-2</v>
      </c>
      <c r="K159" s="9">
        <v>5.0619999999999998E-2</v>
      </c>
      <c r="L159" s="9">
        <v>1.2149999999999999E-2</v>
      </c>
    </row>
    <row r="160" spans="1:12" x14ac:dyDescent="0.15">
      <c r="A160" s="9" t="s">
        <v>269</v>
      </c>
      <c r="B160" s="25">
        <v>1.4559500000000001</v>
      </c>
      <c r="C160" s="25">
        <v>0.10478</v>
      </c>
      <c r="D160" s="25">
        <v>3.8030000000000001E-2</v>
      </c>
      <c r="E160" s="25">
        <v>0.16975999999999999</v>
      </c>
      <c r="F160" s="25">
        <v>0</v>
      </c>
      <c r="G160" s="9">
        <v>3.4360000000000002E-2</v>
      </c>
      <c r="H160" s="9">
        <v>5.2100000000000002E-3</v>
      </c>
      <c r="I160" s="9">
        <v>7.1330000000000005E-2</v>
      </c>
      <c r="J160" s="25">
        <v>1.005E-2</v>
      </c>
      <c r="K160" s="9">
        <v>1.746E-2</v>
      </c>
      <c r="L160" s="9">
        <v>2.6610000000000002E-2</v>
      </c>
    </row>
    <row r="161" spans="1:12" x14ac:dyDescent="0.15">
      <c r="A161" s="9" t="s">
        <v>270</v>
      </c>
      <c r="B161" s="25">
        <v>1.6960500000000001</v>
      </c>
      <c r="C161" s="25">
        <v>0.10348</v>
      </c>
      <c r="D161" s="25">
        <v>3.9269999999999999E-2</v>
      </c>
      <c r="E161" s="25">
        <v>0.2127</v>
      </c>
      <c r="F161" s="25">
        <v>0</v>
      </c>
      <c r="G161" s="9">
        <v>3.9039999999999998E-2</v>
      </c>
      <c r="H161" s="9">
        <v>6.1999999999999998E-3</v>
      </c>
      <c r="I161" s="9">
        <v>3.0540000000000001E-2</v>
      </c>
      <c r="J161" s="25">
        <v>4.1739999999999999E-2</v>
      </c>
      <c r="K161" s="9">
        <v>1.61E-2</v>
      </c>
      <c r="L161" s="9">
        <v>1.9570000000000001E-2</v>
      </c>
    </row>
    <row r="162" spans="1:12" x14ac:dyDescent="0.15">
      <c r="A162" s="9" t="s">
        <v>271</v>
      </c>
      <c r="B162" s="25">
        <v>0.82220000000000004</v>
      </c>
      <c r="C162" s="25">
        <v>4.2799999999999998E-2</v>
      </c>
      <c r="D162" s="25">
        <v>3.5839999999999997E-2</v>
      </c>
      <c r="E162" s="25">
        <v>0.11215</v>
      </c>
      <c r="F162" s="25">
        <v>0</v>
      </c>
      <c r="G162" s="9">
        <v>2.248E-2</v>
      </c>
      <c r="H162" s="9">
        <v>8.8100000000000001E-3</v>
      </c>
      <c r="I162" s="9">
        <v>2.5400000000000002E-3</v>
      </c>
      <c r="J162" s="25">
        <v>8.2699999999999996E-3</v>
      </c>
      <c r="K162" s="9">
        <v>3.9899999999999996E-3</v>
      </c>
      <c r="L162" s="9">
        <v>8.7100000000000007E-3</v>
      </c>
    </row>
    <row r="163" spans="1:12" x14ac:dyDescent="0.15">
      <c r="A163" s="9" t="s">
        <v>272</v>
      </c>
      <c r="B163" s="25">
        <v>3.0707200000000001</v>
      </c>
      <c r="C163" s="25">
        <v>0.55923999999999996</v>
      </c>
      <c r="D163" s="25">
        <v>0.11194999999999999</v>
      </c>
      <c r="E163" s="25">
        <v>0.17155999999999999</v>
      </c>
      <c r="F163" s="25">
        <v>8.4110000000000004E-2</v>
      </c>
      <c r="G163" s="9">
        <v>4.5719999999999997E-2</v>
      </c>
      <c r="H163" s="9">
        <v>2.4729999999999999E-2</v>
      </c>
      <c r="I163" s="9">
        <v>5.985E-2</v>
      </c>
      <c r="J163" s="25">
        <v>7.2910000000000003E-2</v>
      </c>
      <c r="K163" s="9">
        <v>5.5300000000000002E-3</v>
      </c>
      <c r="L163" s="9">
        <v>2.077E-2</v>
      </c>
    </row>
    <row r="164" spans="1:12" x14ac:dyDescent="0.15">
      <c r="A164" s="9" t="s">
        <v>273</v>
      </c>
      <c r="B164" s="25">
        <v>1.8840399999999999</v>
      </c>
      <c r="C164" s="25">
        <v>0.18174999999999999</v>
      </c>
      <c r="D164" s="25">
        <v>4.3619999999999999E-2</v>
      </c>
      <c r="E164" s="25">
        <v>0.13011</v>
      </c>
      <c r="F164" s="25">
        <v>2.1160000000000002E-2</v>
      </c>
      <c r="G164" s="9">
        <v>9.4000000000000004E-3</v>
      </c>
      <c r="H164" s="9">
        <v>1.1679999999999999E-2</v>
      </c>
      <c r="I164" s="9">
        <v>3.2739999999999998E-2</v>
      </c>
      <c r="J164" s="25">
        <v>1.7440000000000001E-2</v>
      </c>
      <c r="K164" s="9">
        <v>0</v>
      </c>
      <c r="L164" s="9">
        <v>3.5069999999999997E-2</v>
      </c>
    </row>
    <row r="165" spans="1:12" x14ac:dyDescent="0.15">
      <c r="A165" s="9" t="s">
        <v>274</v>
      </c>
      <c r="B165" s="25">
        <v>1.10493</v>
      </c>
      <c r="C165" s="25">
        <v>8.2299999999999998E-2</v>
      </c>
      <c r="D165" s="25">
        <v>3.1949999999999999E-2</v>
      </c>
      <c r="E165" s="25">
        <v>0.13102</v>
      </c>
      <c r="F165" s="25">
        <v>6.1589999999999999E-2</v>
      </c>
      <c r="G165" s="9">
        <v>2.7519999999999999E-2</v>
      </c>
      <c r="H165" s="9">
        <v>4.4600000000000004E-3</v>
      </c>
      <c r="I165" s="9">
        <v>2.41E-2</v>
      </c>
      <c r="J165" s="25">
        <v>9.9100000000000004E-3</v>
      </c>
      <c r="K165" s="9">
        <v>5.7459999999999997E-2</v>
      </c>
      <c r="L165" s="9">
        <v>9.3900000000000008E-3</v>
      </c>
    </row>
    <row r="166" spans="1:12" x14ac:dyDescent="0.15">
      <c r="A166" s="9" t="s">
        <v>275</v>
      </c>
      <c r="B166" s="25">
        <v>0.62387999999999999</v>
      </c>
      <c r="C166" s="25">
        <v>2.598E-2</v>
      </c>
      <c r="D166" s="25">
        <v>3.5639999999999998E-2</v>
      </c>
      <c r="E166" s="25">
        <v>8.1189999999999998E-2</v>
      </c>
      <c r="F166" s="25">
        <v>0</v>
      </c>
      <c r="G166" s="9">
        <v>2.1440000000000001E-2</v>
      </c>
      <c r="H166" s="9">
        <v>5.1500000000000001E-3</v>
      </c>
      <c r="I166" s="9">
        <v>1.077E-2</v>
      </c>
      <c r="J166" s="25">
        <v>1.201E-2</v>
      </c>
      <c r="K166" s="9">
        <v>3.0689999999999999E-2</v>
      </c>
      <c r="L166" s="9">
        <v>1.2070000000000001E-2</v>
      </c>
    </row>
    <row r="167" spans="1:12" x14ac:dyDescent="0.15">
      <c r="A167" s="9" t="s">
        <v>276</v>
      </c>
      <c r="B167" s="25">
        <v>0.65981999999999996</v>
      </c>
      <c r="C167" s="25">
        <v>2.2009999999999998E-2</v>
      </c>
      <c r="D167" s="25">
        <v>4.7390000000000002E-2</v>
      </c>
      <c r="E167" s="25">
        <v>9.9129999999999996E-2</v>
      </c>
      <c r="F167" s="25">
        <v>0</v>
      </c>
      <c r="G167" s="9">
        <v>2.581E-2</v>
      </c>
      <c r="H167" s="9">
        <v>6.4700000000000001E-3</v>
      </c>
      <c r="I167" s="9">
        <v>1.7520000000000001E-2</v>
      </c>
      <c r="J167" s="25">
        <v>2.9940000000000001E-2</v>
      </c>
      <c r="K167" s="9">
        <v>4.3790000000000003E-2</v>
      </c>
      <c r="L167" s="9">
        <v>8.3499999999999998E-3</v>
      </c>
    </row>
    <row r="168" spans="1:12" x14ac:dyDescent="0.15">
      <c r="A168" s="9" t="s">
        <v>277</v>
      </c>
      <c r="B168" s="25">
        <v>0.77681</v>
      </c>
      <c r="C168" s="25">
        <v>7.034E-2</v>
      </c>
      <c r="D168" s="25">
        <v>2.2849999999999999E-2</v>
      </c>
      <c r="E168" s="25">
        <v>0.10403</v>
      </c>
      <c r="F168" s="25">
        <v>1.448E-2</v>
      </c>
      <c r="G168" s="9">
        <v>1.9259999999999999E-2</v>
      </c>
      <c r="H168" s="9">
        <v>5.62E-3</v>
      </c>
      <c r="I168" s="9">
        <v>2.623E-2</v>
      </c>
      <c r="J168" s="25">
        <v>2.265E-2</v>
      </c>
      <c r="K168" s="9">
        <v>3.9980000000000002E-2</v>
      </c>
      <c r="L168" s="9">
        <v>8.2900000000000005E-3</v>
      </c>
    </row>
    <row r="169" spans="1:12" x14ac:dyDescent="0.15">
      <c r="A169" s="9" t="s">
        <v>278</v>
      </c>
      <c r="B169" s="25">
        <v>1.19045</v>
      </c>
      <c r="C169" s="25">
        <v>7.7939999999999995E-2</v>
      </c>
      <c r="D169" s="25">
        <v>4.2520000000000002E-2</v>
      </c>
      <c r="E169" s="25">
        <v>0.14454</v>
      </c>
      <c r="F169" s="25">
        <v>0</v>
      </c>
      <c r="G169" s="9">
        <v>2.9219999999999999E-2</v>
      </c>
      <c r="H169" s="9">
        <v>9.2999999999999992E-3</v>
      </c>
      <c r="I169" s="9">
        <v>4.4609999999999997E-2</v>
      </c>
      <c r="J169" s="25">
        <v>3.7190000000000001E-2</v>
      </c>
      <c r="K169" s="9">
        <v>8.43E-3</v>
      </c>
      <c r="L169" s="9">
        <v>1.7579999999999998E-2</v>
      </c>
    </row>
    <row r="170" spans="1:12" x14ac:dyDescent="0.15">
      <c r="A170" s="9" t="s">
        <v>279</v>
      </c>
      <c r="B170" s="25">
        <v>1.3267100000000001</v>
      </c>
      <c r="C170" s="25">
        <v>8.6120000000000002E-2</v>
      </c>
      <c r="D170" s="25">
        <v>5.364E-2</v>
      </c>
      <c r="E170" s="25">
        <v>0.15015999999999999</v>
      </c>
      <c r="F170" s="25">
        <v>0</v>
      </c>
      <c r="G170" s="9">
        <v>7.45E-3</v>
      </c>
      <c r="H170" s="9">
        <v>4.0600000000000002E-3</v>
      </c>
      <c r="I170" s="9">
        <v>5.28E-3</v>
      </c>
      <c r="J170" s="25">
        <v>1.6150000000000001E-2</v>
      </c>
      <c r="K170" s="9">
        <v>2.9190000000000001E-2</v>
      </c>
      <c r="L170" s="9">
        <v>5.4299999999999999E-3</v>
      </c>
    </row>
    <row r="171" spans="1:12" x14ac:dyDescent="0.15">
      <c r="A171" s="9" t="s">
        <v>280</v>
      </c>
      <c r="B171" s="25">
        <v>1.0649299999999999</v>
      </c>
      <c r="C171" s="25">
        <v>6.8790000000000004E-2</v>
      </c>
      <c r="D171" s="25">
        <v>4.3099999999999999E-2</v>
      </c>
      <c r="E171" s="25">
        <v>0.12592999999999999</v>
      </c>
      <c r="F171" s="25">
        <v>1.15E-3</v>
      </c>
      <c r="G171" s="9">
        <v>2.1350000000000001E-2</v>
      </c>
      <c r="H171" s="9">
        <v>5.1399999999999996E-3</v>
      </c>
      <c r="I171" s="9">
        <v>2.1770000000000001E-2</v>
      </c>
      <c r="J171" s="25">
        <v>1.9279999999999999E-2</v>
      </c>
      <c r="K171" s="9">
        <v>2.0300000000000001E-3</v>
      </c>
      <c r="L171" s="9">
        <v>1.6650000000000002E-2</v>
      </c>
    </row>
    <row r="172" spans="1:12" x14ac:dyDescent="0.15">
      <c r="A172" s="9" t="s">
        <v>281</v>
      </c>
      <c r="B172" s="25">
        <v>1.3114600000000001</v>
      </c>
      <c r="C172" s="25">
        <v>6.2140000000000001E-2</v>
      </c>
      <c r="D172" s="25">
        <v>3.1949999999999999E-2</v>
      </c>
      <c r="E172" s="25">
        <v>0.13747999999999999</v>
      </c>
      <c r="F172" s="25">
        <v>0</v>
      </c>
      <c r="G172" s="9">
        <v>2.478E-2</v>
      </c>
      <c r="H172" s="9">
        <v>8.2500000000000004E-3</v>
      </c>
      <c r="I172" s="9">
        <v>2.2610000000000002E-2</v>
      </c>
      <c r="J172" s="25">
        <v>1.09E-2</v>
      </c>
      <c r="K172" s="9">
        <v>4.9500000000000004E-3</v>
      </c>
      <c r="L172" s="9">
        <v>9.2899999999999996E-3</v>
      </c>
    </row>
    <row r="173" spans="1:12" x14ac:dyDescent="0.15">
      <c r="A173" s="9" t="s">
        <v>282</v>
      </c>
      <c r="B173" s="25">
        <v>1.30643</v>
      </c>
      <c r="C173" s="25">
        <v>9.2960000000000001E-2</v>
      </c>
      <c r="D173" s="25">
        <v>4.1779999999999998E-2</v>
      </c>
      <c r="E173" s="25">
        <v>0.1444</v>
      </c>
      <c r="F173" s="25">
        <v>8.8800000000000007E-3</v>
      </c>
      <c r="G173" s="9">
        <v>3.005E-2</v>
      </c>
      <c r="H173" s="9">
        <v>1.025E-2</v>
      </c>
      <c r="I173" s="9">
        <v>1.6000000000000001E-4</v>
      </c>
      <c r="J173" s="25">
        <v>3.7530000000000001E-2</v>
      </c>
      <c r="K173" s="9">
        <v>5.8459999999999998E-2</v>
      </c>
      <c r="L173" s="9">
        <v>1.1939999999999999E-2</v>
      </c>
    </row>
    <row r="174" spans="1:12" x14ac:dyDescent="0.15">
      <c r="A174" s="9" t="s">
        <v>283</v>
      </c>
      <c r="B174" s="25">
        <v>1.8068</v>
      </c>
      <c r="C174" s="25">
        <v>0.34743000000000002</v>
      </c>
      <c r="D174" s="25">
        <v>7.3889999999999997E-2</v>
      </c>
      <c r="E174" s="25">
        <v>8.7150000000000005E-2</v>
      </c>
      <c r="F174" s="25">
        <v>4.1209999999999997E-2</v>
      </c>
      <c r="G174" s="9">
        <v>4.1529999999999997E-2</v>
      </c>
      <c r="H174" s="9">
        <v>2.1360000000000001E-2</v>
      </c>
      <c r="I174" s="9">
        <v>2.579E-2</v>
      </c>
      <c r="J174" s="25">
        <v>2.9590000000000002E-2</v>
      </c>
      <c r="K174" s="9">
        <v>8.1499999999999993E-3</v>
      </c>
      <c r="L174" s="9">
        <v>2.2839999999999999E-2</v>
      </c>
    </row>
    <row r="175" spans="1:12" x14ac:dyDescent="0.15">
      <c r="A175" s="9" t="s">
        <v>284</v>
      </c>
      <c r="B175" s="25">
        <v>0.93805000000000005</v>
      </c>
      <c r="C175" s="25">
        <v>4.9390000000000003E-2</v>
      </c>
      <c r="D175" s="25">
        <v>2.8740000000000002E-2</v>
      </c>
      <c r="E175" s="25">
        <v>8.7040000000000006E-2</v>
      </c>
      <c r="F175" s="25">
        <v>0</v>
      </c>
      <c r="G175" s="9">
        <v>2.2929999999999999E-2</v>
      </c>
      <c r="H175" s="9">
        <v>6.9100000000000003E-3</v>
      </c>
      <c r="I175" s="9">
        <v>2.436E-2</v>
      </c>
      <c r="J175" s="25">
        <v>2.588E-2</v>
      </c>
      <c r="K175" s="9">
        <v>2.4499999999999999E-3</v>
      </c>
      <c r="L175" s="9">
        <v>2.5340000000000001E-2</v>
      </c>
    </row>
    <row r="176" spans="1:12" x14ac:dyDescent="0.15">
      <c r="A176" s="9" t="s">
        <v>285</v>
      </c>
      <c r="B176" s="25">
        <v>1.0958300000000001</v>
      </c>
      <c r="C176" s="25">
        <v>5.7439999999999998E-2</v>
      </c>
      <c r="D176" s="25">
        <v>3.4889999999999997E-2</v>
      </c>
      <c r="E176" s="25">
        <v>8.7980000000000003E-2</v>
      </c>
      <c r="F176" s="25">
        <v>1.8799999999999999E-3</v>
      </c>
      <c r="G176" s="9">
        <v>2.6100000000000002E-2</v>
      </c>
      <c r="H176" s="9">
        <v>9.4199999999999996E-3</v>
      </c>
      <c r="I176" s="9">
        <v>1.9470000000000001E-2</v>
      </c>
      <c r="J176" s="25">
        <v>2.3890000000000002E-2</v>
      </c>
      <c r="K176" s="9">
        <v>2.7399999999999998E-3</v>
      </c>
      <c r="L176" s="9">
        <v>7.28E-3</v>
      </c>
    </row>
    <row r="177" spans="1:12" x14ac:dyDescent="0.15">
      <c r="A177" s="9" t="s">
        <v>286</v>
      </c>
      <c r="B177" s="25">
        <v>0.82254000000000005</v>
      </c>
      <c r="C177" s="25">
        <v>4.8000000000000001E-2</v>
      </c>
      <c r="D177" s="25">
        <v>5.2940000000000001E-2</v>
      </c>
      <c r="E177" s="25">
        <v>6.8330000000000002E-2</v>
      </c>
      <c r="F177" s="25">
        <v>0</v>
      </c>
      <c r="G177" s="9">
        <v>2.9080000000000002E-2</v>
      </c>
      <c r="H177" s="9">
        <v>1.043E-2</v>
      </c>
      <c r="I177" s="9">
        <v>1.864E-2</v>
      </c>
      <c r="J177" s="25">
        <v>9.3299999999999998E-3</v>
      </c>
      <c r="K177" s="9">
        <v>1.6800000000000001E-3</v>
      </c>
      <c r="L177" s="9">
        <v>9.5600000000000008E-3</v>
      </c>
    </row>
    <row r="178" spans="1:12" x14ac:dyDescent="0.15">
      <c r="A178" s="9" t="s">
        <v>287</v>
      </c>
      <c r="B178" s="25">
        <v>1.0394399999999999</v>
      </c>
      <c r="C178" s="25">
        <v>5.7770000000000002E-2</v>
      </c>
      <c r="D178" s="25">
        <v>4.6789999999999998E-2</v>
      </c>
      <c r="E178" s="25">
        <v>5.8439999999999999E-2</v>
      </c>
      <c r="F178" s="25">
        <v>0</v>
      </c>
      <c r="G178" s="9">
        <v>3.0030000000000001E-2</v>
      </c>
      <c r="H178" s="9">
        <v>8.1499999999999993E-3</v>
      </c>
      <c r="I178" s="9">
        <v>2.7269999999999999E-2</v>
      </c>
      <c r="J178" s="25">
        <v>5.2700000000000004E-3</v>
      </c>
      <c r="K178" s="9">
        <v>1.2800000000000001E-3</v>
      </c>
      <c r="L178" s="9">
        <v>1.29E-2</v>
      </c>
    </row>
    <row r="179" spans="1:12" x14ac:dyDescent="0.15">
      <c r="A179" s="9" t="s">
        <v>288</v>
      </c>
      <c r="B179" s="25">
        <v>0.92940999999999996</v>
      </c>
      <c r="C179" s="25">
        <v>3.057E-2</v>
      </c>
      <c r="D179" s="25">
        <v>5.7099999999999998E-2</v>
      </c>
      <c r="E179" s="25">
        <v>7.2270000000000001E-2</v>
      </c>
      <c r="F179" s="25">
        <v>3.8150000000000003E-2</v>
      </c>
      <c r="G179" s="9">
        <v>1.7010000000000001E-2</v>
      </c>
      <c r="H179" s="9">
        <v>6.8100000000000001E-3</v>
      </c>
      <c r="I179" s="9">
        <v>6.8799999999999998E-3</v>
      </c>
      <c r="J179" s="25">
        <v>9.3200000000000002E-3</v>
      </c>
      <c r="K179" s="9">
        <v>7.6000000000000004E-4</v>
      </c>
      <c r="L179" s="9">
        <v>1.1140000000000001E-2</v>
      </c>
    </row>
    <row r="180" spans="1:12" x14ac:dyDescent="0.15">
      <c r="A180" s="9" t="s">
        <v>289</v>
      </c>
      <c r="B180" s="25">
        <v>2.4345300000000001</v>
      </c>
      <c r="C180" s="25">
        <v>0.26832</v>
      </c>
      <c r="D180" s="25">
        <v>4.999E-2</v>
      </c>
      <c r="E180" s="25">
        <v>0.14652999999999999</v>
      </c>
      <c r="F180" s="25">
        <v>0.05</v>
      </c>
      <c r="G180" s="9">
        <v>5.4940000000000003E-2</v>
      </c>
      <c r="H180" s="9">
        <v>2.1350000000000001E-2</v>
      </c>
      <c r="I180" s="9">
        <v>1.7479999999999999E-2</v>
      </c>
      <c r="J180" s="25">
        <v>3.6519999999999997E-2</v>
      </c>
      <c r="K180" s="9">
        <v>2.7299999999999998E-3</v>
      </c>
      <c r="L180" s="9">
        <v>1.6639999999999999E-2</v>
      </c>
    </row>
    <row r="181" spans="1:12" s="8" customFormat="1" x14ac:dyDescent="0.15">
      <c r="A181" s="9" t="s">
        <v>290</v>
      </c>
      <c r="B181" s="9">
        <v>2.4808400000000002</v>
      </c>
      <c r="C181" s="9">
        <v>0.25641000000000003</v>
      </c>
      <c r="D181" s="9">
        <v>3.9350000000000003E-2</v>
      </c>
      <c r="E181" s="9">
        <v>0.1573</v>
      </c>
      <c r="F181" s="9">
        <v>0.11953999999999999</v>
      </c>
      <c r="G181" s="9">
        <v>4.1329999999999999E-2</v>
      </c>
      <c r="H181" s="9">
        <v>1.3140000000000001E-2</v>
      </c>
      <c r="I181" s="9">
        <v>4.6249999999999999E-2</v>
      </c>
      <c r="J181" s="9">
        <v>3.6749999999999998E-2</v>
      </c>
      <c r="K181" s="9">
        <v>3.2100000000000002E-3</v>
      </c>
      <c r="L181" s="9">
        <v>2.3230000000000001E-2</v>
      </c>
    </row>
    <row r="182" spans="1:12" s="20" customFormat="1" x14ac:dyDescent="0.15">
      <c r="A182" s="25" t="s">
        <v>291</v>
      </c>
      <c r="B182" s="25">
        <v>1.56213</v>
      </c>
      <c r="C182" s="25">
        <v>3.6760000000000001E-2</v>
      </c>
      <c r="D182" s="25">
        <v>6.3850000000000004E-2</v>
      </c>
      <c r="E182" s="25">
        <v>7.4779999999999999E-2</v>
      </c>
      <c r="F182" s="25">
        <v>0</v>
      </c>
      <c r="G182" s="25">
        <v>3.1899999999999998E-2</v>
      </c>
      <c r="H182" s="25">
        <v>1.528E-2</v>
      </c>
      <c r="I182" s="25">
        <v>3.2140000000000002E-2</v>
      </c>
      <c r="J182" s="25">
        <v>2.3890000000000002E-2</v>
      </c>
      <c r="K182" s="25">
        <v>5.5199999999999997E-3</v>
      </c>
      <c r="L182" s="25">
        <v>5.0899999999999999E-3</v>
      </c>
    </row>
    <row r="183" spans="1:12" s="20" customFormat="1" x14ac:dyDescent="0.15">
      <c r="A183" s="25" t="s">
        <v>292</v>
      </c>
      <c r="B183" s="25">
        <v>1.1573800000000001</v>
      </c>
      <c r="C183" s="25">
        <v>3.3360000000000001E-2</v>
      </c>
      <c r="D183" s="25">
        <v>5.5849999999999997E-2</v>
      </c>
      <c r="E183" s="25">
        <v>6.9819999999999993E-2</v>
      </c>
      <c r="F183" s="25">
        <v>0</v>
      </c>
      <c r="G183" s="25">
        <v>2.2960000000000001E-2</v>
      </c>
      <c r="H183" s="25">
        <v>5.0400000000000002E-3</v>
      </c>
      <c r="I183" s="25">
        <v>2.0379999999999999E-2</v>
      </c>
      <c r="J183" s="25">
        <v>1.039E-2</v>
      </c>
      <c r="K183" s="25">
        <v>1.91E-3</v>
      </c>
      <c r="L183" s="25">
        <v>2.213E-2</v>
      </c>
    </row>
    <row r="184" spans="1:12" s="32" customFormat="1" x14ac:dyDescent="0.15">
      <c r="A184" s="31" t="s">
        <v>293</v>
      </c>
      <c r="B184" s="31">
        <v>1.0224</v>
      </c>
      <c r="C184" s="31">
        <v>3.8120000000000001E-2</v>
      </c>
      <c r="D184" s="31">
        <v>4.7739999999999998E-2</v>
      </c>
      <c r="E184" s="31">
        <v>7.9949999999999993E-2</v>
      </c>
      <c r="F184" s="31">
        <v>2.4199999999999999E-2</v>
      </c>
      <c r="G184" s="31">
        <v>3.5139999999999998E-2</v>
      </c>
      <c r="H184" s="31">
        <v>8.2199999999999999E-3</v>
      </c>
      <c r="I184" s="31">
        <v>3.1119999999999998E-2</v>
      </c>
      <c r="J184" s="31">
        <v>1.0699999999999999E-2</v>
      </c>
      <c r="K184" s="31">
        <v>5.0000000000000001E-4</v>
      </c>
      <c r="L184" s="31">
        <v>9.6799999999999994E-3</v>
      </c>
    </row>
    <row r="185" spans="1:12" s="32" customFormat="1" x14ac:dyDescent="0.15">
      <c r="A185" s="31" t="s">
        <v>294</v>
      </c>
      <c r="B185" s="31">
        <v>0.78064999999999996</v>
      </c>
      <c r="C185" s="31">
        <v>3.0839999999999999E-2</v>
      </c>
      <c r="D185" s="31">
        <v>5.5530000000000003E-2</v>
      </c>
      <c r="E185" s="31">
        <v>8.1430000000000002E-2</v>
      </c>
      <c r="F185" s="31">
        <v>1.0840000000000001E-2</v>
      </c>
      <c r="G185" s="31">
        <v>2.9350000000000001E-2</v>
      </c>
      <c r="H185" s="31">
        <v>6.4900000000000001E-3</v>
      </c>
      <c r="I185" s="31">
        <v>1.443E-2</v>
      </c>
      <c r="J185" s="31">
        <v>1.992E-2</v>
      </c>
      <c r="K185" s="31">
        <v>2.47E-3</v>
      </c>
      <c r="L185" s="31">
        <v>2.249E-2</v>
      </c>
    </row>
    <row r="186" spans="1:12" s="33" customFormat="1" x14ac:dyDescent="0.15">
      <c r="A186" s="30" t="s">
        <v>295</v>
      </c>
      <c r="B186" s="31">
        <v>0.90105999999999997</v>
      </c>
      <c r="C186" s="31">
        <v>2.9430000000000001E-2</v>
      </c>
      <c r="D186" s="31">
        <v>6.3839999999999994E-2</v>
      </c>
      <c r="E186" s="31">
        <v>7.356E-2</v>
      </c>
      <c r="F186" s="31">
        <v>1.4599999999999999E-3</v>
      </c>
      <c r="G186" s="30">
        <v>2.4899999999999999E-2</v>
      </c>
      <c r="H186" s="30">
        <v>1.155E-2</v>
      </c>
      <c r="I186" s="30">
        <v>1.9050000000000001E-2</v>
      </c>
      <c r="J186" s="31">
        <v>0.11174000000000001</v>
      </c>
      <c r="K186" s="30">
        <v>2.0400000000000001E-3</v>
      </c>
      <c r="L186" s="30">
        <v>1.125E-2</v>
      </c>
    </row>
    <row r="187" spans="1:12" s="33" customFormat="1" x14ac:dyDescent="0.15">
      <c r="A187" s="30" t="s">
        <v>296</v>
      </c>
      <c r="B187" s="31">
        <v>0.69284999999999997</v>
      </c>
      <c r="C187" s="31">
        <v>1.9300000000000001E-2</v>
      </c>
      <c r="D187" s="31">
        <v>6.0409999999999998E-2</v>
      </c>
      <c r="E187" s="31">
        <v>5.484E-2</v>
      </c>
      <c r="F187" s="31">
        <v>0</v>
      </c>
      <c r="G187" s="30">
        <v>1.6619999999999999E-2</v>
      </c>
      <c r="H187" s="30">
        <v>5.1399999999999996E-3</v>
      </c>
      <c r="I187" s="30">
        <v>1.1169999999999999E-2</v>
      </c>
      <c r="J187" s="31">
        <v>3.9230000000000001E-2</v>
      </c>
      <c r="K187" s="30">
        <v>4.6940000000000003E-2</v>
      </c>
      <c r="L187" s="30">
        <v>9.7900000000000001E-3</v>
      </c>
    </row>
    <row r="188" spans="1:12" s="33" customFormat="1" x14ac:dyDescent="0.15">
      <c r="A188" s="30" t="s">
        <v>297</v>
      </c>
      <c r="B188" s="31">
        <v>0.71331999999999995</v>
      </c>
      <c r="C188" s="31">
        <v>7.5100000000000002E-3</v>
      </c>
      <c r="D188" s="31">
        <v>5.9240000000000001E-2</v>
      </c>
      <c r="E188" s="31">
        <v>5.9549999999999999E-2</v>
      </c>
      <c r="F188" s="31">
        <v>0</v>
      </c>
      <c r="G188" s="30">
        <v>2.332E-2</v>
      </c>
      <c r="H188" s="30">
        <v>8.8999999999999999E-3</v>
      </c>
      <c r="I188" s="30">
        <v>2.2329999999999999E-2</v>
      </c>
      <c r="J188" s="31">
        <v>1.9609999999999999E-2</v>
      </c>
      <c r="K188" s="30">
        <v>2.0799999999999998E-3</v>
      </c>
      <c r="L188" s="30">
        <v>9.0699999999999999E-3</v>
      </c>
    </row>
    <row r="189" spans="1:12" s="33" customFormat="1" x14ac:dyDescent="0.15">
      <c r="A189" s="30" t="s">
        <v>298</v>
      </c>
      <c r="B189" s="31">
        <v>0.73436999999999997</v>
      </c>
      <c r="C189" s="31">
        <v>1.6109999999999999E-2</v>
      </c>
      <c r="D189" s="31">
        <v>3.9230000000000001E-2</v>
      </c>
      <c r="E189" s="31">
        <v>7.22E-2</v>
      </c>
      <c r="F189" s="31">
        <v>0</v>
      </c>
      <c r="G189" s="30">
        <v>3.074E-2</v>
      </c>
      <c r="H189" s="30">
        <v>7.9699999999999997E-3</v>
      </c>
      <c r="I189" s="30">
        <v>2.9309999999999999E-2</v>
      </c>
      <c r="J189" s="31">
        <v>1.342E-2</v>
      </c>
      <c r="K189" s="30">
        <v>2.33E-3</v>
      </c>
      <c r="L189" s="30">
        <v>8.7100000000000007E-3</v>
      </c>
    </row>
    <row r="190" spans="1:12" x14ac:dyDescent="0.15">
      <c r="A190" s="9" t="s">
        <v>299</v>
      </c>
      <c r="B190" s="25">
        <v>3.0741999999999998</v>
      </c>
      <c r="C190" s="25">
        <v>0.62424000000000002</v>
      </c>
      <c r="D190" s="25">
        <v>8.566E-2</v>
      </c>
      <c r="E190" s="25">
        <v>0.31613999999999998</v>
      </c>
      <c r="F190" s="25">
        <v>7.7109999999999998E-2</v>
      </c>
      <c r="G190" s="9">
        <v>7.4359999999999996E-2</v>
      </c>
      <c r="H190" s="9">
        <v>0.13184000000000001</v>
      </c>
      <c r="I190" s="9">
        <v>3.4119999999999998E-2</v>
      </c>
      <c r="J190" s="25">
        <v>8.6379999999999998E-2</v>
      </c>
      <c r="K190" s="9">
        <v>1.1310000000000001E-2</v>
      </c>
      <c r="L190" s="9">
        <v>2.981E-2</v>
      </c>
    </row>
    <row r="191" spans="1:12" x14ac:dyDescent="0.15">
      <c r="A191" s="9" t="s">
        <v>300</v>
      </c>
      <c r="B191" s="25">
        <v>0.72853000000000001</v>
      </c>
      <c r="C191" s="25">
        <v>2.6710000000000001E-2</v>
      </c>
      <c r="D191" s="25">
        <v>4.9950000000000001E-2</v>
      </c>
      <c r="E191" s="25">
        <v>5.2780000000000001E-2</v>
      </c>
      <c r="F191" s="25">
        <v>0</v>
      </c>
      <c r="G191" s="9">
        <v>1.8700000000000001E-2</v>
      </c>
      <c r="H191" s="9">
        <v>8.5599999999999999E-3</v>
      </c>
      <c r="I191" s="9">
        <v>1.0109999999999999E-2</v>
      </c>
      <c r="J191" s="25">
        <v>1.6820000000000002E-2</v>
      </c>
      <c r="K191" s="9">
        <v>1.6000000000000001E-4</v>
      </c>
      <c r="L191" s="9">
        <v>4.2399999999999998E-3</v>
      </c>
    </row>
    <row r="192" spans="1:12" x14ac:dyDescent="0.15">
      <c r="A192" s="9" t="s">
        <v>301</v>
      </c>
      <c r="B192" s="25">
        <v>0.86614000000000002</v>
      </c>
      <c r="C192" s="25">
        <v>5.2900000000000003E-2</v>
      </c>
      <c r="D192" s="25">
        <v>6.7960000000000007E-2</v>
      </c>
      <c r="E192" s="25">
        <v>9.0450000000000003E-2</v>
      </c>
      <c r="F192" s="25">
        <v>0</v>
      </c>
      <c r="G192" s="9">
        <v>3.5409999999999997E-2</v>
      </c>
      <c r="H192" s="9">
        <v>1.0619999999999999E-2</v>
      </c>
      <c r="I192" s="9">
        <v>3.2980000000000002E-2</v>
      </c>
      <c r="J192" s="25">
        <v>4.829E-2</v>
      </c>
      <c r="K192" s="9">
        <v>3.9699999999999996E-3</v>
      </c>
      <c r="L192" s="9">
        <v>2.2069999999999999E-2</v>
      </c>
    </row>
    <row r="193" spans="1:12" x14ac:dyDescent="0.15">
      <c r="A193" s="9" t="s">
        <v>302</v>
      </c>
      <c r="B193" s="25">
        <v>0.91952</v>
      </c>
      <c r="C193" s="25">
        <v>5.509E-2</v>
      </c>
      <c r="D193" s="25">
        <v>4.2040000000000001E-2</v>
      </c>
      <c r="E193" s="25">
        <v>7.2840000000000002E-2</v>
      </c>
      <c r="F193" s="25">
        <v>0</v>
      </c>
      <c r="G193" s="9">
        <v>3.9170000000000003E-2</v>
      </c>
      <c r="H193" s="9">
        <v>1.042E-2</v>
      </c>
      <c r="I193" s="9">
        <v>1.2359999999999999E-2</v>
      </c>
      <c r="J193" s="25">
        <v>3.2759999999999997E-2</v>
      </c>
      <c r="K193" s="9">
        <v>3.0100000000000001E-3</v>
      </c>
      <c r="L193" s="9">
        <v>1.196E-2</v>
      </c>
    </row>
    <row r="194" spans="1:12" x14ac:dyDescent="0.15">
      <c r="A194" s="9" t="s">
        <v>303</v>
      </c>
      <c r="B194" s="25">
        <v>1.02755</v>
      </c>
      <c r="C194" s="25">
        <v>0.1173</v>
      </c>
      <c r="D194" s="25">
        <v>4.863E-2</v>
      </c>
      <c r="E194" s="25">
        <v>6.8309999999999996E-2</v>
      </c>
      <c r="F194" s="25">
        <v>3.0899999999999999E-3</v>
      </c>
      <c r="G194" s="9">
        <v>3.7229999999999999E-2</v>
      </c>
      <c r="H194" s="9">
        <v>1.388E-2</v>
      </c>
      <c r="I194" s="9">
        <v>1.15E-2</v>
      </c>
      <c r="J194" s="25">
        <v>3.2399999999999998E-2</v>
      </c>
      <c r="K194" s="9">
        <v>2.6900000000000001E-3</v>
      </c>
      <c r="L194" s="9">
        <v>2.018E-2</v>
      </c>
    </row>
    <row r="195" spans="1:12" x14ac:dyDescent="0.15">
      <c r="A195" s="9" t="s">
        <v>304</v>
      </c>
      <c r="B195" s="25">
        <v>1.17669</v>
      </c>
      <c r="C195" s="25">
        <v>8.6290000000000006E-2</v>
      </c>
      <c r="D195" s="25">
        <v>5.6890000000000003E-2</v>
      </c>
      <c r="E195" s="25">
        <v>7.4889999999999998E-2</v>
      </c>
      <c r="F195" s="25">
        <v>0</v>
      </c>
      <c r="G195" s="9">
        <v>4.9660000000000003E-2</v>
      </c>
      <c r="H195" s="9">
        <v>9.0900000000000009E-3</v>
      </c>
      <c r="I195" s="9">
        <v>1.729E-2</v>
      </c>
      <c r="J195" s="25">
        <v>1.5769999999999999E-2</v>
      </c>
      <c r="K195" s="9">
        <v>2.5699999999999998E-3</v>
      </c>
      <c r="L195" s="9">
        <v>1.685E-2</v>
      </c>
    </row>
    <row r="196" spans="1:12" x14ac:dyDescent="0.15">
      <c r="A196" s="9" t="s">
        <v>305</v>
      </c>
      <c r="B196" s="25">
        <v>5.1982100000000004</v>
      </c>
      <c r="C196" s="25">
        <v>1.8657300000000001</v>
      </c>
      <c r="D196" s="25">
        <v>0.14829000000000001</v>
      </c>
      <c r="E196" s="25">
        <v>0.23426</v>
      </c>
      <c r="F196" s="25">
        <v>0.15506</v>
      </c>
      <c r="G196" s="9">
        <v>0.24096000000000001</v>
      </c>
      <c r="H196" s="9">
        <v>4.3020000000000003E-2</v>
      </c>
      <c r="I196" s="9">
        <v>0.13111</v>
      </c>
      <c r="J196" s="25">
        <v>0.18078</v>
      </c>
      <c r="K196" s="9">
        <v>1.243E-2</v>
      </c>
      <c r="L196" s="9">
        <v>7.0660000000000001E-2</v>
      </c>
    </row>
    <row r="197" spans="1:12" x14ac:dyDescent="0.15">
      <c r="A197" s="9" t="s">
        <v>306</v>
      </c>
      <c r="B197" s="25">
        <v>56.419199999999996</v>
      </c>
      <c r="C197" s="25">
        <v>155.11815999999999</v>
      </c>
      <c r="D197" s="25">
        <v>0.20247999999999999</v>
      </c>
      <c r="E197" s="25">
        <v>0.36204999999999998</v>
      </c>
      <c r="F197" s="25">
        <v>1.33392</v>
      </c>
      <c r="G197" s="9">
        <v>1.97845</v>
      </c>
      <c r="H197" s="9">
        <v>9.3079999999999996E-2</v>
      </c>
      <c r="I197" s="9">
        <v>6.0979999999999999E-2</v>
      </c>
      <c r="J197" s="25">
        <v>0.2286</v>
      </c>
      <c r="K197" s="9">
        <v>1.7930000000000001E-2</v>
      </c>
      <c r="L197" s="9">
        <v>5.6770000000000001E-2</v>
      </c>
    </row>
    <row r="198" spans="1:12" x14ac:dyDescent="0.15">
      <c r="A198" s="9" t="s">
        <v>307</v>
      </c>
      <c r="B198" s="25">
        <v>1.81501</v>
      </c>
      <c r="C198" s="25">
        <v>0.51522999999999997</v>
      </c>
      <c r="D198" s="25">
        <v>3.8830000000000003E-2</v>
      </c>
      <c r="E198" s="25">
        <v>0.10191</v>
      </c>
      <c r="F198" s="25">
        <v>2.1219999999999999E-2</v>
      </c>
      <c r="G198" s="9">
        <v>8.5059999999999997E-2</v>
      </c>
      <c r="H198" s="9">
        <v>1.1140000000000001E-2</v>
      </c>
      <c r="I198" s="9">
        <v>1.6639999999999999E-2</v>
      </c>
      <c r="J198" s="25">
        <v>2.052E-2</v>
      </c>
      <c r="K198" s="9">
        <v>2.4599999999999999E-3</v>
      </c>
      <c r="L198" s="9">
        <v>2.3560000000000001E-2</v>
      </c>
    </row>
    <row r="199" spans="1:12" x14ac:dyDescent="0.15">
      <c r="A199" s="9" t="s">
        <v>308</v>
      </c>
      <c r="B199" s="25">
        <v>0.99763999999999997</v>
      </c>
      <c r="C199" s="25">
        <v>4.8469999999999999E-2</v>
      </c>
      <c r="D199" s="25">
        <v>4.6809999999999997E-2</v>
      </c>
      <c r="E199" s="25">
        <v>9.325E-2</v>
      </c>
      <c r="F199" s="25">
        <v>0</v>
      </c>
      <c r="G199" s="9">
        <v>2.8510000000000001E-2</v>
      </c>
      <c r="H199" s="9">
        <v>8.8000000000000005E-3</v>
      </c>
      <c r="I199" s="9">
        <v>1.093E-2</v>
      </c>
      <c r="J199" s="25">
        <v>2.3259999999999999E-2</v>
      </c>
      <c r="K199" s="9">
        <v>0</v>
      </c>
      <c r="L199" s="9">
        <v>6.1900000000000002E-3</v>
      </c>
    </row>
    <row r="200" spans="1:12" x14ac:dyDescent="0.15">
      <c r="A200" s="9" t="s">
        <v>309</v>
      </c>
      <c r="B200" s="25">
        <v>1.2157</v>
      </c>
      <c r="C200" s="25">
        <v>4.8689999999999997E-2</v>
      </c>
      <c r="D200" s="25">
        <v>4.5539999999999997E-2</v>
      </c>
      <c r="E200" s="25">
        <v>7.3179999999999995E-2</v>
      </c>
      <c r="F200" s="25">
        <v>0</v>
      </c>
      <c r="G200" s="9">
        <v>3.2779999999999997E-2</v>
      </c>
      <c r="H200" s="9">
        <v>6.2500000000000003E-3</v>
      </c>
      <c r="I200" s="9">
        <v>1.49E-2</v>
      </c>
      <c r="J200" s="25">
        <v>1.546E-2</v>
      </c>
      <c r="K200" s="9">
        <v>2.3400000000000001E-3</v>
      </c>
      <c r="L200" s="9">
        <v>2.4879999999999999E-2</v>
      </c>
    </row>
    <row r="201" spans="1:12" x14ac:dyDescent="0.15">
      <c r="A201" s="9" t="s">
        <v>310</v>
      </c>
      <c r="B201" s="25">
        <v>1.6873</v>
      </c>
      <c r="C201" s="25">
        <v>8.2890000000000005E-2</v>
      </c>
      <c r="D201" s="25">
        <v>4.6469999999999997E-2</v>
      </c>
      <c r="E201" s="25">
        <v>9.1499999999999998E-2</v>
      </c>
      <c r="F201" s="25">
        <v>0</v>
      </c>
      <c r="G201" s="9">
        <v>2.2839999999999999E-2</v>
      </c>
      <c r="H201" s="9">
        <v>7.8899999999999994E-3</v>
      </c>
      <c r="I201" s="9">
        <v>1.0800000000000001E-2</v>
      </c>
      <c r="J201" s="25">
        <v>6.0899999999999999E-3</v>
      </c>
      <c r="K201" s="9">
        <v>1.07E-3</v>
      </c>
      <c r="L201" s="9">
        <v>2.7119999999999998E-2</v>
      </c>
    </row>
    <row r="202" spans="1:12" x14ac:dyDescent="0.15">
      <c r="A202" s="9" t="s">
        <v>311</v>
      </c>
      <c r="B202" s="25">
        <v>1.0263</v>
      </c>
      <c r="C202" s="25">
        <v>9.6689999999999998E-2</v>
      </c>
      <c r="D202" s="25">
        <v>5.0529999999999999E-2</v>
      </c>
      <c r="E202" s="25">
        <v>7.7049999999999993E-2</v>
      </c>
      <c r="F202" s="25">
        <v>6.5799999999999999E-3</v>
      </c>
      <c r="G202" s="9">
        <v>4.5350000000000001E-2</v>
      </c>
      <c r="H202" s="9">
        <v>1.7899999999999999E-2</v>
      </c>
      <c r="I202" s="9">
        <v>3.2779999999999997E-2</v>
      </c>
      <c r="J202" s="25">
        <v>5.7299999999999997E-2</v>
      </c>
      <c r="K202" s="9">
        <v>3.65E-3</v>
      </c>
      <c r="L202" s="9">
        <v>5.8860000000000003E-2</v>
      </c>
    </row>
    <row r="203" spans="1:12" x14ac:dyDescent="0.15">
      <c r="A203" s="9" t="s">
        <v>312</v>
      </c>
      <c r="B203" s="25">
        <v>0.81701999999999997</v>
      </c>
      <c r="C203" s="25">
        <v>7.9430000000000001E-2</v>
      </c>
      <c r="D203" s="25">
        <v>4.4019999999999997E-2</v>
      </c>
      <c r="E203" s="25">
        <v>6.6689999999999999E-2</v>
      </c>
      <c r="F203" s="25">
        <v>2.128E-2</v>
      </c>
      <c r="G203" s="9">
        <v>3.6639999999999999E-2</v>
      </c>
      <c r="H203" s="9">
        <v>1.1639999999999999E-2</v>
      </c>
      <c r="I203" s="9">
        <v>2.0959999999999999E-2</v>
      </c>
      <c r="J203" s="25">
        <v>3.4689999999999999E-2</v>
      </c>
      <c r="K203" s="9">
        <v>0</v>
      </c>
      <c r="L203" s="9">
        <v>1.6879999999999999E-2</v>
      </c>
    </row>
    <row r="204" spans="1:12" x14ac:dyDescent="0.15">
      <c r="A204" s="9" t="s">
        <v>313</v>
      </c>
      <c r="B204" s="25">
        <v>0.72060000000000002</v>
      </c>
      <c r="C204" s="25">
        <v>8.3720000000000003E-2</v>
      </c>
      <c r="D204" s="25">
        <v>4.1980000000000003E-2</v>
      </c>
      <c r="E204" s="25">
        <v>7.3150000000000007E-2</v>
      </c>
      <c r="F204" s="25">
        <v>0</v>
      </c>
      <c r="G204" s="9">
        <v>3.1759999999999997E-2</v>
      </c>
      <c r="H204" s="9">
        <v>1.0290000000000001E-2</v>
      </c>
      <c r="I204" s="9">
        <v>1.0659999999999999E-2</v>
      </c>
      <c r="J204" s="25">
        <v>1.2279999999999999E-2</v>
      </c>
      <c r="K204" s="9">
        <v>2.5999999999999998E-4</v>
      </c>
      <c r="L204" s="9">
        <v>1.026E-2</v>
      </c>
    </row>
    <row r="205" spans="1:12" x14ac:dyDescent="0.15">
      <c r="A205" s="9" t="s">
        <v>314</v>
      </c>
      <c r="B205" s="25">
        <v>0.86914999999999998</v>
      </c>
      <c r="C205" s="25">
        <v>3.9759999999999997E-2</v>
      </c>
      <c r="D205" s="25">
        <v>3.7229999999999999E-2</v>
      </c>
      <c r="E205" s="25">
        <v>5.3039999999999997E-2</v>
      </c>
      <c r="F205" s="25">
        <v>0</v>
      </c>
      <c r="G205" s="9">
        <v>2.571E-2</v>
      </c>
      <c r="H205" s="9">
        <v>7.7000000000000002E-3</v>
      </c>
      <c r="I205" s="9">
        <v>1.6109999999999999E-2</v>
      </c>
      <c r="J205" s="25">
        <v>8.1300000000000001E-3</v>
      </c>
      <c r="K205" s="9">
        <v>2.2399999999999998E-3</v>
      </c>
      <c r="L205" s="9">
        <v>1.005E-2</v>
      </c>
    </row>
    <row r="206" spans="1:12" x14ac:dyDescent="0.15">
      <c r="A206" s="9" t="s">
        <v>315</v>
      </c>
      <c r="B206" s="25">
        <v>0.85126000000000002</v>
      </c>
      <c r="C206" s="25">
        <v>2.913E-2</v>
      </c>
      <c r="D206" s="25">
        <v>6.4019999999999994E-2</v>
      </c>
      <c r="E206" s="25">
        <v>6.4600000000000005E-2</v>
      </c>
      <c r="F206" s="25">
        <v>0</v>
      </c>
      <c r="G206" s="9">
        <v>3.1289999999999998E-2</v>
      </c>
      <c r="H206" s="9">
        <v>8.6099999999999996E-3</v>
      </c>
      <c r="I206" s="9">
        <v>1.116E-2</v>
      </c>
      <c r="J206" s="25">
        <v>2.1999999999999999E-2</v>
      </c>
      <c r="K206" s="9">
        <v>3.0000000000000001E-5</v>
      </c>
      <c r="L206" s="9">
        <v>1.2500000000000001E-2</v>
      </c>
    </row>
    <row r="207" spans="1:12" x14ac:dyDescent="0.15">
      <c r="A207" s="9" t="s">
        <v>316</v>
      </c>
      <c r="B207" s="25">
        <v>0.80120000000000002</v>
      </c>
      <c r="C207" s="25">
        <v>6.0109999999999997E-2</v>
      </c>
      <c r="D207" s="25">
        <v>3.7039999999999997E-2</v>
      </c>
      <c r="E207" s="25">
        <v>6.4710000000000004E-2</v>
      </c>
      <c r="F207" s="25">
        <v>0</v>
      </c>
      <c r="G207" s="9">
        <v>3.6389999999999999E-2</v>
      </c>
      <c r="H207" s="9">
        <v>7.7600000000000004E-3</v>
      </c>
      <c r="I207" s="9">
        <v>1.1339999999999999E-2</v>
      </c>
      <c r="J207" s="25">
        <v>1.6590000000000001E-2</v>
      </c>
      <c r="K207" s="9">
        <v>1.72E-3</v>
      </c>
      <c r="L207" s="9">
        <v>9.1299999999999992E-3</v>
      </c>
    </row>
    <row r="208" spans="1:12" x14ac:dyDescent="0.15">
      <c r="A208" s="9" t="s">
        <v>317</v>
      </c>
      <c r="B208" s="25">
        <v>1.5986100000000001</v>
      </c>
      <c r="C208" s="25">
        <v>0.36898999999999998</v>
      </c>
      <c r="D208" s="25">
        <v>7.6999999999999999E-2</v>
      </c>
      <c r="E208" s="25">
        <v>7.2969999999999993E-2</v>
      </c>
      <c r="F208" s="25">
        <v>6.2359999999999999E-2</v>
      </c>
      <c r="G208" s="9">
        <v>5.8049999999999997E-2</v>
      </c>
      <c r="H208" s="9">
        <v>2.3199999999999998E-2</v>
      </c>
      <c r="I208" s="9">
        <v>2.7449999999999999E-2</v>
      </c>
      <c r="J208" s="25">
        <v>1.567E-2</v>
      </c>
      <c r="K208" s="9">
        <v>4.3299999999999996E-3</v>
      </c>
      <c r="L208" s="9">
        <v>5.2949999999999997E-2</v>
      </c>
    </row>
    <row r="209" spans="1:12" x14ac:dyDescent="0.15">
      <c r="A209" s="9" t="s">
        <v>318</v>
      </c>
      <c r="B209" s="25">
        <v>2.3847900000000002</v>
      </c>
      <c r="C209" s="25">
        <v>2.4325899999999998</v>
      </c>
      <c r="D209" s="25">
        <v>3.4799999999999998E-2</v>
      </c>
      <c r="E209" s="25">
        <v>6.7960000000000007E-2</v>
      </c>
      <c r="F209" s="25">
        <v>1.6809999999999999E-2</v>
      </c>
      <c r="G209" s="9">
        <v>3.5340000000000003E-2</v>
      </c>
      <c r="H209" s="9">
        <v>1.166E-2</v>
      </c>
      <c r="I209" s="9">
        <v>1.23E-2</v>
      </c>
      <c r="J209" s="25">
        <v>1.6910000000000001E-2</v>
      </c>
      <c r="K209" s="9">
        <v>1.7700000000000001E-3</v>
      </c>
      <c r="L209" s="9">
        <v>1.1390000000000001E-2</v>
      </c>
    </row>
    <row r="210" spans="1:12" x14ac:dyDescent="0.15">
      <c r="A210" s="9" t="s">
        <v>319</v>
      </c>
      <c r="B210" s="25">
        <v>3.5462500000000001</v>
      </c>
      <c r="C210" s="25">
        <v>2.6328900000000002</v>
      </c>
      <c r="D210" s="25">
        <v>1.39794</v>
      </c>
      <c r="E210" s="25">
        <v>1.2070000000000001E-2</v>
      </c>
      <c r="F210" s="25">
        <v>3.4279999999999998E-2</v>
      </c>
      <c r="G210" s="9">
        <v>3.0530000000000002E-2</v>
      </c>
      <c r="H210" s="9">
        <v>3.8940000000000002E-2</v>
      </c>
      <c r="I210" s="9">
        <v>1.779E-2</v>
      </c>
      <c r="J210" s="25">
        <v>9.0900000000000009E-3</v>
      </c>
      <c r="K210" s="9">
        <v>9.0000000000000006E-5</v>
      </c>
      <c r="L210" s="9">
        <v>1.026E-2</v>
      </c>
    </row>
    <row r="211" spans="1:12" x14ac:dyDescent="0.15">
      <c r="A211" s="9" t="s">
        <v>320</v>
      </c>
      <c r="B211" s="25">
        <v>1.03308</v>
      </c>
      <c r="C211" s="25">
        <v>0.17076</v>
      </c>
      <c r="D211" s="25">
        <v>6.6519999999999996E-2</v>
      </c>
      <c r="E211" s="25">
        <v>7.3810000000000001E-2</v>
      </c>
      <c r="F211" s="25">
        <v>0</v>
      </c>
      <c r="G211" s="9">
        <v>2.537E-2</v>
      </c>
      <c r="H211" s="9">
        <v>3.5459999999999998E-2</v>
      </c>
      <c r="I211" s="9">
        <v>9.11E-3</v>
      </c>
      <c r="J211" s="25">
        <v>1.9599999999999999E-2</v>
      </c>
      <c r="K211" s="9">
        <v>7.5000000000000002E-4</v>
      </c>
      <c r="L211" s="9">
        <v>1.6709999999999999E-2</v>
      </c>
    </row>
    <row r="212" spans="1:12" x14ac:dyDescent="0.15">
      <c r="A212" s="9" t="s">
        <v>321</v>
      </c>
      <c r="B212" s="25">
        <v>1.02641</v>
      </c>
      <c r="C212" s="25">
        <v>0.1903</v>
      </c>
      <c r="D212" s="25">
        <v>3.7600000000000001E-2</v>
      </c>
      <c r="E212" s="25">
        <v>6.5640000000000004E-2</v>
      </c>
      <c r="F212" s="25">
        <v>0</v>
      </c>
      <c r="G212" s="9">
        <v>2.9669999999999998E-2</v>
      </c>
      <c r="H212" s="9">
        <v>1.0279999999999999E-2</v>
      </c>
      <c r="I212" s="9">
        <v>1.0290000000000001E-2</v>
      </c>
      <c r="J212" s="25">
        <v>1.703E-2</v>
      </c>
      <c r="K212" s="9">
        <v>0</v>
      </c>
      <c r="L212" s="9">
        <v>9.0900000000000009E-3</v>
      </c>
    </row>
    <row r="213" spans="1:12" x14ac:dyDescent="0.15">
      <c r="A213" s="9" t="s">
        <v>322</v>
      </c>
      <c r="B213" s="25">
        <v>0.78690000000000004</v>
      </c>
      <c r="C213" s="25">
        <v>8.3409999999999998E-2</v>
      </c>
      <c r="D213" s="25">
        <v>4.7489999999999997E-2</v>
      </c>
      <c r="E213" s="25">
        <v>6.3479999999999995E-2</v>
      </c>
      <c r="F213" s="25">
        <v>0</v>
      </c>
      <c r="G213" s="9">
        <v>2.5020000000000001E-2</v>
      </c>
      <c r="H213" s="9">
        <v>8.8299999999999993E-3</v>
      </c>
      <c r="I213" s="9">
        <v>9.5600000000000008E-3</v>
      </c>
      <c r="J213" s="25">
        <v>1.0880000000000001E-2</v>
      </c>
      <c r="K213" s="9">
        <v>2.0000000000000002E-5</v>
      </c>
      <c r="L213" s="9">
        <v>1.4420000000000001E-2</v>
      </c>
    </row>
    <row r="214" spans="1:12" x14ac:dyDescent="0.15">
      <c r="A214" s="9" t="s">
        <v>323</v>
      </c>
      <c r="B214" s="25">
        <v>4.6501700000000001</v>
      </c>
      <c r="C214" s="25">
        <v>4.6743899999999998</v>
      </c>
      <c r="D214" s="25">
        <v>0.15507000000000001</v>
      </c>
      <c r="E214" s="25">
        <v>0.20949000000000001</v>
      </c>
      <c r="F214" s="25">
        <v>0.18867999999999999</v>
      </c>
      <c r="G214" s="9">
        <v>0.26296999999999998</v>
      </c>
      <c r="H214" s="9">
        <v>8.8020000000000001E-2</v>
      </c>
      <c r="I214" s="9">
        <v>8.6470000000000005E-2</v>
      </c>
      <c r="J214" s="25">
        <v>7.2209999999999996E-2</v>
      </c>
      <c r="K214" s="9">
        <v>2.8250000000000001E-2</v>
      </c>
      <c r="L214" s="9">
        <v>4.7969999999999999E-2</v>
      </c>
    </row>
    <row r="215" spans="1:12" x14ac:dyDescent="0.15">
      <c r="A215" s="9" t="s">
        <v>324</v>
      </c>
      <c r="B215" s="25">
        <v>2.1798000000000002</v>
      </c>
      <c r="C215" s="25">
        <v>2.0837300000000001</v>
      </c>
      <c r="D215" s="25">
        <v>9.5759999999999998E-2</v>
      </c>
      <c r="E215" s="25">
        <v>0.14985000000000001</v>
      </c>
      <c r="F215" s="25">
        <v>0.13682</v>
      </c>
      <c r="G215" s="9">
        <v>4.3339999999999997E-2</v>
      </c>
      <c r="H215" s="9">
        <v>6.0229999999999999E-2</v>
      </c>
      <c r="I215" s="9">
        <v>5.6399999999999999E-2</v>
      </c>
      <c r="J215" s="25">
        <v>1.8020000000000001E-2</v>
      </c>
      <c r="K215" s="9">
        <v>1.898E-2</v>
      </c>
      <c r="L215" s="9">
        <v>3.261E-2</v>
      </c>
    </row>
    <row r="216" spans="1:12" x14ac:dyDescent="0.15">
      <c r="A216" s="9" t="s">
        <v>325</v>
      </c>
      <c r="B216" s="25">
        <v>0.94813999999999998</v>
      </c>
      <c r="C216" s="25">
        <v>0.19561999999999999</v>
      </c>
      <c r="D216" s="25">
        <v>2.478E-2</v>
      </c>
      <c r="E216" s="25">
        <v>4.65E-2</v>
      </c>
      <c r="F216" s="25">
        <v>8.4899999999999993E-3</v>
      </c>
      <c r="G216" s="9">
        <v>1.9449999999999999E-2</v>
      </c>
      <c r="H216" s="9">
        <v>7.1500000000000001E-3</v>
      </c>
      <c r="I216" s="9">
        <v>9.3299999999999998E-3</v>
      </c>
      <c r="J216" s="25">
        <v>1.225E-2</v>
      </c>
      <c r="K216" s="9">
        <v>5.2999999999999998E-4</v>
      </c>
      <c r="L216" s="9">
        <v>1.04E-2</v>
      </c>
    </row>
    <row r="217" spans="1:12" x14ac:dyDescent="0.15">
      <c r="A217" s="9" t="s">
        <v>326</v>
      </c>
      <c r="B217" s="25">
        <v>0.82579999999999998</v>
      </c>
      <c r="C217" s="25">
        <v>0.40867999999999999</v>
      </c>
      <c r="D217" s="25">
        <v>3.7789999999999997E-2</v>
      </c>
      <c r="E217" s="25">
        <v>5.9959999999999999E-2</v>
      </c>
      <c r="F217" s="25">
        <v>3.7499999999999999E-3</v>
      </c>
      <c r="G217" s="9">
        <v>3.2939999999999997E-2</v>
      </c>
      <c r="H217" s="9">
        <v>1.0529999999999999E-2</v>
      </c>
      <c r="I217" s="9">
        <v>8.6800000000000002E-3</v>
      </c>
      <c r="J217" s="25">
        <v>1.9619999999999999E-2</v>
      </c>
      <c r="K217" s="9">
        <v>2.7999999999999998E-4</v>
      </c>
      <c r="L217" s="9">
        <v>9.7199999999999995E-3</v>
      </c>
    </row>
    <row r="218" spans="1:12" x14ac:dyDescent="0.15">
      <c r="A218" s="9" t="s">
        <v>327</v>
      </c>
      <c r="B218" s="25">
        <v>1.49455</v>
      </c>
      <c r="C218" s="25">
        <v>0.21926000000000001</v>
      </c>
      <c r="D218" s="25">
        <v>4.0730000000000002E-2</v>
      </c>
      <c r="E218" s="25">
        <v>8.5930000000000006E-2</v>
      </c>
      <c r="F218" s="25">
        <v>3.3700000000000002E-3</v>
      </c>
      <c r="G218" s="9">
        <v>4.929E-2</v>
      </c>
      <c r="H218" s="9">
        <v>1.038E-2</v>
      </c>
      <c r="I218" s="9">
        <v>1.8270000000000002E-2</v>
      </c>
      <c r="J218" s="25">
        <v>3.1879999999999999E-2</v>
      </c>
      <c r="K218" s="9">
        <v>8.7000000000000001E-4</v>
      </c>
      <c r="L218" s="9">
        <v>1.8960000000000001E-2</v>
      </c>
    </row>
    <row r="219" spans="1:12" x14ac:dyDescent="0.15">
      <c r="A219" s="9" t="s">
        <v>328</v>
      </c>
      <c r="B219" s="25">
        <v>0.96738999999999997</v>
      </c>
      <c r="C219" s="25">
        <v>0.11408</v>
      </c>
      <c r="D219" s="25">
        <v>4.6289999999999998E-2</v>
      </c>
      <c r="E219" s="25">
        <v>8.548E-2</v>
      </c>
      <c r="F219" s="25">
        <v>0</v>
      </c>
      <c r="G219" s="9">
        <v>3.594E-2</v>
      </c>
      <c r="H219" s="9">
        <v>7.4799999999999997E-3</v>
      </c>
      <c r="I219" s="9">
        <v>2.137E-2</v>
      </c>
      <c r="J219" s="25">
        <v>2.164E-2</v>
      </c>
      <c r="K219" s="9">
        <v>0</v>
      </c>
      <c r="L219" s="9">
        <v>2.1800000000000001E-3</v>
      </c>
    </row>
    <row r="220" spans="1:12" x14ac:dyDescent="0.15">
      <c r="A220" s="9" t="s">
        <v>329</v>
      </c>
      <c r="B220" s="25">
        <v>1.32742</v>
      </c>
      <c r="C220" s="25">
        <v>0.19852</v>
      </c>
      <c r="D220" s="25">
        <v>4.4999999999999998E-2</v>
      </c>
      <c r="E220" s="25">
        <v>0.10248</v>
      </c>
      <c r="F220" s="25">
        <v>8.9300000000000004E-3</v>
      </c>
      <c r="G220" s="9">
        <v>4.002E-2</v>
      </c>
      <c r="H220" s="9">
        <v>2.768E-2</v>
      </c>
      <c r="I220" s="9">
        <v>2.2370000000000001E-2</v>
      </c>
      <c r="J220" s="25">
        <v>4.3790000000000003E-2</v>
      </c>
      <c r="K220" s="9">
        <v>0</v>
      </c>
      <c r="L220" s="9">
        <v>1.434E-2</v>
      </c>
    </row>
    <row r="221" spans="1:12" x14ac:dyDescent="0.15">
      <c r="A221" s="9" t="s">
        <v>330</v>
      </c>
      <c r="B221" s="25">
        <v>1.14157</v>
      </c>
      <c r="C221" s="25">
        <v>0.14196</v>
      </c>
      <c r="D221" s="25">
        <v>4.9399999999999999E-2</v>
      </c>
      <c r="E221" s="25">
        <v>0.10425</v>
      </c>
      <c r="F221" s="25">
        <v>0</v>
      </c>
      <c r="G221" s="9">
        <v>3.4139999999999997E-2</v>
      </c>
      <c r="H221" s="9">
        <v>1.234E-2</v>
      </c>
      <c r="I221" s="9">
        <v>1.9959999999999999E-2</v>
      </c>
      <c r="J221" s="25">
        <v>1.7850000000000001E-2</v>
      </c>
      <c r="K221" s="9">
        <v>1.6999999999999999E-3</v>
      </c>
      <c r="L221" s="9">
        <v>1.6459999999999999E-2</v>
      </c>
    </row>
    <row r="222" spans="1:12" x14ac:dyDescent="0.15">
      <c r="A222" s="9" t="s">
        <v>331</v>
      </c>
      <c r="B222" s="25">
        <v>1.2265699999999999</v>
      </c>
      <c r="C222" s="25">
        <v>0.16721</v>
      </c>
      <c r="D222" s="25">
        <v>5.253E-2</v>
      </c>
      <c r="E222" s="25">
        <v>7.9140000000000002E-2</v>
      </c>
      <c r="F222" s="25">
        <v>3.1419999999999997E-2</v>
      </c>
      <c r="G222" s="9">
        <v>2.826E-2</v>
      </c>
      <c r="H222" s="9">
        <v>1.342E-2</v>
      </c>
      <c r="I222" s="9">
        <v>1.227E-2</v>
      </c>
      <c r="J222" s="25">
        <v>1.4370000000000001E-2</v>
      </c>
      <c r="K222" s="9">
        <v>8.7000000000000001E-4</v>
      </c>
      <c r="L222" s="9">
        <v>1.72E-2</v>
      </c>
    </row>
    <row r="223" spans="1:12" x14ac:dyDescent="0.15">
      <c r="A223" s="9" t="s">
        <v>332</v>
      </c>
      <c r="B223" s="25">
        <v>1.2052799999999999</v>
      </c>
      <c r="C223" s="25">
        <v>0.13044</v>
      </c>
      <c r="D223" s="25">
        <v>4.512E-2</v>
      </c>
      <c r="E223" s="25">
        <v>8.2430000000000003E-2</v>
      </c>
      <c r="F223" s="25">
        <v>0</v>
      </c>
      <c r="G223" s="9">
        <v>2.308E-2</v>
      </c>
      <c r="H223" s="9">
        <v>1.0670000000000001E-2</v>
      </c>
      <c r="I223" s="9">
        <v>5.45E-3</v>
      </c>
      <c r="J223" s="25">
        <v>1.9019999999999999E-2</v>
      </c>
      <c r="K223" s="9">
        <v>0</v>
      </c>
      <c r="L223" s="9">
        <v>1.6750000000000001E-2</v>
      </c>
    </row>
    <row r="224" spans="1:12" x14ac:dyDescent="0.15">
      <c r="A224" s="9" t="s">
        <v>333</v>
      </c>
      <c r="B224" s="25">
        <v>1.3375699999999999</v>
      </c>
      <c r="C224" s="25">
        <v>0.22034000000000001</v>
      </c>
      <c r="D224" s="25">
        <v>4.7440000000000003E-2</v>
      </c>
      <c r="E224" s="25">
        <v>7.3569999999999997E-2</v>
      </c>
      <c r="F224" s="25">
        <v>2.9510000000000002E-2</v>
      </c>
      <c r="G224" s="9">
        <v>3.1019999999999999E-2</v>
      </c>
      <c r="H224" s="9">
        <v>1.414E-2</v>
      </c>
      <c r="I224" s="9">
        <v>2.1590000000000002E-2</v>
      </c>
      <c r="J224" s="25">
        <v>2.7400000000000001E-2</v>
      </c>
      <c r="K224" s="9">
        <v>2.33E-3</v>
      </c>
      <c r="L224" s="9">
        <v>1.12E-2</v>
      </c>
    </row>
    <row r="225" spans="1:12" x14ac:dyDescent="0.15">
      <c r="A225" s="9" t="s">
        <v>334</v>
      </c>
      <c r="B225" s="25">
        <v>10.422319999999999</v>
      </c>
      <c r="C225" s="25">
        <v>2.9413999999999998</v>
      </c>
      <c r="D225" s="25">
        <v>6.8159999999999998E-2</v>
      </c>
      <c r="E225" s="25">
        <v>0.15310000000000001</v>
      </c>
      <c r="F225" s="25">
        <v>0.57332000000000005</v>
      </c>
      <c r="G225" s="9">
        <v>1.46404</v>
      </c>
      <c r="H225" s="9">
        <v>9.8350000000000007E-2</v>
      </c>
      <c r="I225" s="9">
        <v>1.9040000000000001E-2</v>
      </c>
      <c r="J225" s="25">
        <v>7.9530000000000003E-2</v>
      </c>
      <c r="K225" s="9">
        <v>1.66E-3</v>
      </c>
      <c r="L225" s="9">
        <v>2.179E-2</v>
      </c>
    </row>
    <row r="226" spans="1:12" x14ac:dyDescent="0.15">
      <c r="A226" s="9" t="s">
        <v>335</v>
      </c>
      <c r="B226" s="25">
        <v>11.478680000000001</v>
      </c>
      <c r="C226" s="25">
        <v>6.3296200000000002</v>
      </c>
      <c r="D226" s="25">
        <v>4.2759999999999999E-2</v>
      </c>
      <c r="E226" s="25">
        <v>0.20985999999999999</v>
      </c>
      <c r="F226" s="25">
        <v>0.68745000000000001</v>
      </c>
      <c r="G226" s="9">
        <v>2.7829700000000002</v>
      </c>
      <c r="H226" s="9">
        <v>0.12074</v>
      </c>
      <c r="I226" s="9">
        <v>1.0059999999999999E-2</v>
      </c>
      <c r="J226" s="25">
        <v>0.12708</v>
      </c>
      <c r="K226" s="9">
        <v>2.9499999999999999E-3</v>
      </c>
      <c r="L226" s="9">
        <v>8.1799999999999998E-3</v>
      </c>
    </row>
    <row r="227" spans="1:12" x14ac:dyDescent="0.15">
      <c r="A227" s="9" t="s">
        <v>336</v>
      </c>
      <c r="B227" s="25">
        <v>6.4314900000000002</v>
      </c>
      <c r="C227" s="25">
        <v>3.4159000000000002</v>
      </c>
      <c r="D227" s="25">
        <v>0.34589999999999999</v>
      </c>
      <c r="E227" s="25">
        <v>0.13433999999999999</v>
      </c>
      <c r="F227" s="25">
        <v>0.47947000000000001</v>
      </c>
      <c r="G227" s="9">
        <v>0.38041000000000003</v>
      </c>
      <c r="H227" s="9">
        <v>7.6259999999999994E-2</v>
      </c>
      <c r="I227" s="9">
        <v>6.7110000000000003E-2</v>
      </c>
      <c r="J227" s="25">
        <v>0.29300999999999999</v>
      </c>
      <c r="K227" s="9">
        <v>2.605E-2</v>
      </c>
      <c r="L227" s="9">
        <v>3.6200000000000003E-2</v>
      </c>
    </row>
    <row r="228" spans="1:12" x14ac:dyDescent="0.15">
      <c r="A228" s="9" t="s">
        <v>337</v>
      </c>
      <c r="B228" s="25">
        <v>12.394780000000001</v>
      </c>
      <c r="C228" s="25">
        <v>4.2166899999999998</v>
      </c>
      <c r="D228" s="25">
        <v>0.11018</v>
      </c>
      <c r="E228" s="25">
        <v>0.15382999999999999</v>
      </c>
      <c r="F228" s="25">
        <v>0.35843999999999998</v>
      </c>
      <c r="G228" s="9">
        <v>1.3292999999999999</v>
      </c>
      <c r="H228" s="9">
        <v>8.8599999999999998E-2</v>
      </c>
      <c r="I228" s="9">
        <v>3.5830000000000001E-2</v>
      </c>
      <c r="J228" s="25">
        <v>0.38241000000000003</v>
      </c>
      <c r="K228" s="9">
        <v>1.4999999999999999E-2</v>
      </c>
      <c r="L228" s="9">
        <v>2.6550000000000001E-2</v>
      </c>
    </row>
    <row r="229" spans="1:12" x14ac:dyDescent="0.15">
      <c r="A229" s="9" t="s">
        <v>338</v>
      </c>
      <c r="B229" s="25">
        <v>37.438279999999999</v>
      </c>
      <c r="C229" s="25">
        <v>58.940890000000003</v>
      </c>
      <c r="D229" s="25">
        <v>9.4399999999999998E-2</v>
      </c>
      <c r="E229" s="25">
        <v>0.37544</v>
      </c>
      <c r="F229" s="25">
        <v>1.0905899999999999</v>
      </c>
      <c r="G229" s="9">
        <v>4.9430300000000003</v>
      </c>
      <c r="H229" s="9">
        <v>7.5270000000000004E-2</v>
      </c>
      <c r="I229" s="9">
        <v>3.8019999999999998E-2</v>
      </c>
      <c r="J229" s="25">
        <v>0.30248000000000003</v>
      </c>
      <c r="K229" s="9">
        <v>8.2900000000000005E-3</v>
      </c>
      <c r="L229" s="9">
        <v>4.28E-3</v>
      </c>
    </row>
    <row r="230" spans="1:12" x14ac:dyDescent="0.15">
      <c r="A230" s="9" t="s">
        <v>339</v>
      </c>
      <c r="B230" s="25">
        <v>37.439140000000002</v>
      </c>
      <c r="C230" s="25">
        <v>73.460030000000003</v>
      </c>
      <c r="D230" s="25">
        <v>4.2229999999999997E-2</v>
      </c>
      <c r="E230" s="25">
        <v>0.19689000000000001</v>
      </c>
      <c r="F230" s="25">
        <v>0.80591999999999997</v>
      </c>
      <c r="G230" s="9">
        <v>1.8888400000000001</v>
      </c>
      <c r="H230" s="9">
        <v>0.12755</v>
      </c>
      <c r="I230" s="9">
        <v>1.7010000000000001E-2</v>
      </c>
      <c r="J230" s="25">
        <v>0.11906</v>
      </c>
      <c r="K230" s="9">
        <v>5.11E-3</v>
      </c>
      <c r="L230" s="9">
        <v>3.8260000000000002E-2</v>
      </c>
    </row>
    <row r="231" spans="1:12" x14ac:dyDescent="0.15">
      <c r="A231" s="9" t="s">
        <v>340</v>
      </c>
      <c r="B231" s="25">
        <v>6.4991300000000001</v>
      </c>
      <c r="C231" s="25">
        <v>3.8468100000000001</v>
      </c>
      <c r="D231" s="25">
        <v>0.35126000000000002</v>
      </c>
      <c r="E231" s="25">
        <v>0.41847000000000001</v>
      </c>
      <c r="F231" s="25">
        <v>0.24843000000000001</v>
      </c>
      <c r="G231" s="9">
        <v>0.22434000000000001</v>
      </c>
      <c r="H231" s="9">
        <v>0.19661999999999999</v>
      </c>
      <c r="I231" s="9">
        <v>0.29347000000000001</v>
      </c>
      <c r="J231" s="25">
        <v>3.5040000000000002E-2</v>
      </c>
      <c r="K231" s="9">
        <v>0.37740000000000001</v>
      </c>
      <c r="L231" s="9">
        <v>5.2249999999999998E-2</v>
      </c>
    </row>
    <row r="232" spans="1:12" x14ac:dyDescent="0.15">
      <c r="A232" s="9" t="s">
        <v>341</v>
      </c>
      <c r="B232" s="25">
        <v>1.6362399999999999</v>
      </c>
      <c r="C232" s="25">
        <v>0.63475999999999999</v>
      </c>
      <c r="D232" s="25">
        <v>7.1199999999999999E-2</v>
      </c>
      <c r="E232" s="25">
        <v>0.10705000000000001</v>
      </c>
      <c r="F232" s="25">
        <v>6.0249999999999998E-2</v>
      </c>
      <c r="G232" s="9">
        <v>4.9279999999999997E-2</v>
      </c>
      <c r="H232" s="9">
        <v>2.3539999999999998E-2</v>
      </c>
      <c r="I232" s="9">
        <v>2.537E-2</v>
      </c>
      <c r="J232" s="25">
        <v>3.4049999999999997E-2</v>
      </c>
      <c r="K232" s="9">
        <v>7.9100000000000004E-3</v>
      </c>
      <c r="L232" s="9">
        <v>1.8089999999999998E-2</v>
      </c>
    </row>
    <row r="233" spans="1:12" x14ac:dyDescent="0.15">
      <c r="A233" s="9" t="s">
        <v>342</v>
      </c>
      <c r="B233" s="25">
        <v>1.61765</v>
      </c>
      <c r="C233" s="25">
        <v>0.26650000000000001</v>
      </c>
      <c r="D233" s="25">
        <v>6.2839999999999993E-2</v>
      </c>
      <c r="E233" s="25">
        <v>8.8480000000000003E-2</v>
      </c>
      <c r="F233" s="25">
        <v>4.8820000000000002E-2</v>
      </c>
      <c r="G233" s="9">
        <v>6.0170000000000001E-2</v>
      </c>
      <c r="H233" s="9">
        <v>1.108E-2</v>
      </c>
      <c r="I233" s="9">
        <v>2.41E-2</v>
      </c>
      <c r="J233" s="25">
        <v>4.2880000000000001E-2</v>
      </c>
      <c r="K233" s="9">
        <v>1.92E-3</v>
      </c>
      <c r="L233" s="9">
        <v>1.4409999999999999E-2</v>
      </c>
    </row>
    <row r="234" spans="1:12" x14ac:dyDescent="0.15">
      <c r="A234" s="9" t="s">
        <v>343</v>
      </c>
      <c r="B234" s="25">
        <v>1.3231900000000001</v>
      </c>
      <c r="C234" s="25">
        <v>0.18149000000000001</v>
      </c>
      <c r="D234" s="25">
        <v>5.0369999999999998E-2</v>
      </c>
      <c r="E234" s="25">
        <v>7.6380000000000003E-2</v>
      </c>
      <c r="F234" s="25">
        <v>7.1700000000000002E-3</v>
      </c>
      <c r="G234" s="9">
        <v>2.8330000000000001E-2</v>
      </c>
      <c r="H234" s="9">
        <v>1.031E-2</v>
      </c>
      <c r="I234" s="9">
        <v>1.763E-2</v>
      </c>
      <c r="J234" s="25">
        <v>3.9640000000000002E-2</v>
      </c>
      <c r="K234" s="9">
        <v>1.5200000000000001E-3</v>
      </c>
      <c r="L234" s="9">
        <v>1.9130000000000001E-2</v>
      </c>
    </row>
    <row r="235" spans="1:12" x14ac:dyDescent="0.15">
      <c r="A235" s="9" t="s">
        <v>344</v>
      </c>
      <c r="B235" s="25">
        <v>5.1640499999999996</v>
      </c>
      <c r="C235" s="25">
        <v>2.0360800000000001</v>
      </c>
      <c r="D235" s="25">
        <v>7.7719999999999997E-2</v>
      </c>
      <c r="E235" s="25">
        <v>0.14645</v>
      </c>
      <c r="F235" s="25">
        <v>9.894E-2</v>
      </c>
      <c r="G235" s="9">
        <v>0.28681000000000001</v>
      </c>
      <c r="H235" s="9">
        <v>3.0499999999999999E-2</v>
      </c>
      <c r="I235" s="9">
        <v>2.496E-2</v>
      </c>
      <c r="J235" s="25">
        <v>9.9959999999999993E-2</v>
      </c>
      <c r="K235" s="9">
        <v>6.0400000000000002E-3</v>
      </c>
      <c r="L235" s="9">
        <v>2.3959999999999999E-2</v>
      </c>
    </row>
    <row r="236" spans="1:12" x14ac:dyDescent="0.15">
      <c r="A236" s="9" t="s">
        <v>345</v>
      </c>
      <c r="B236" s="25">
        <v>4.6939599999999997</v>
      </c>
      <c r="C236" s="25">
        <v>5.1214199999999996</v>
      </c>
      <c r="D236" s="25">
        <v>4.3889999999999998E-2</v>
      </c>
      <c r="E236" s="25">
        <v>9.9589999999999998E-2</v>
      </c>
      <c r="F236" s="25">
        <v>7.492E-2</v>
      </c>
      <c r="G236" s="9">
        <v>0.16603000000000001</v>
      </c>
      <c r="H236" s="9">
        <v>2.929E-2</v>
      </c>
      <c r="I236" s="9">
        <v>1.908E-2</v>
      </c>
      <c r="J236" s="25">
        <v>5.049E-2</v>
      </c>
      <c r="K236" s="9">
        <v>8.9300000000000004E-3</v>
      </c>
      <c r="L236" s="9">
        <v>8.5599999999999999E-3</v>
      </c>
    </row>
    <row r="237" spans="1:12" x14ac:dyDescent="0.15">
      <c r="A237" s="9" t="s">
        <v>346</v>
      </c>
      <c r="B237" s="25">
        <v>3.7601800000000001</v>
      </c>
      <c r="C237" s="25">
        <v>3.0804999999999998</v>
      </c>
      <c r="D237" s="25">
        <v>5.5079999999999997E-2</v>
      </c>
      <c r="E237" s="25">
        <v>9.9010000000000001E-2</v>
      </c>
      <c r="F237" s="25">
        <v>6.608E-2</v>
      </c>
      <c r="G237" s="9">
        <v>0.13048000000000001</v>
      </c>
      <c r="H237" s="9">
        <v>1.89E-2</v>
      </c>
      <c r="I237" s="9">
        <v>1.5859999999999999E-2</v>
      </c>
      <c r="J237" s="25">
        <v>4.7870000000000003E-2</v>
      </c>
      <c r="K237" s="9">
        <v>5.1399999999999996E-3</v>
      </c>
      <c r="L237" s="9">
        <v>1.95E-2</v>
      </c>
    </row>
    <row r="238" spans="1:12" x14ac:dyDescent="0.15">
      <c r="A238" s="9" t="s">
        <v>347</v>
      </c>
      <c r="B238" s="25">
        <v>4.5886399999999998</v>
      </c>
      <c r="C238" s="25">
        <v>4.3457100000000004</v>
      </c>
      <c r="D238" s="25">
        <v>6.4219999999999999E-2</v>
      </c>
      <c r="E238" s="25">
        <v>0.13638</v>
      </c>
      <c r="F238" s="25">
        <v>7.1970000000000006E-2</v>
      </c>
      <c r="G238" s="9">
        <v>0.18346000000000001</v>
      </c>
      <c r="H238" s="9">
        <v>2.3609999999999999E-2</v>
      </c>
      <c r="I238" s="9">
        <v>1.417E-2</v>
      </c>
      <c r="J238" s="25">
        <v>5.0119999999999998E-2</v>
      </c>
      <c r="K238" s="9">
        <v>5.96E-3</v>
      </c>
      <c r="L238" s="9">
        <v>1.6670000000000001E-2</v>
      </c>
    </row>
    <row r="239" spans="1:12" x14ac:dyDescent="0.15">
      <c r="A239" s="9" t="s">
        <v>348</v>
      </c>
      <c r="B239" s="25">
        <v>4.5886399999999998</v>
      </c>
      <c r="C239" s="25">
        <v>4.3457100000000004</v>
      </c>
      <c r="D239" s="25">
        <v>6.4219999999999999E-2</v>
      </c>
      <c r="E239" s="25">
        <v>0.10137</v>
      </c>
      <c r="F239" s="25">
        <v>7.1970000000000006E-2</v>
      </c>
      <c r="G239" s="9">
        <v>0.27533000000000002</v>
      </c>
      <c r="H239" s="9">
        <v>1.9720000000000001E-2</v>
      </c>
      <c r="I239" s="9">
        <v>1.434E-2</v>
      </c>
      <c r="J239" s="25">
        <v>5.1249999999999997E-2</v>
      </c>
      <c r="K239" s="9">
        <v>2.3600000000000001E-3</v>
      </c>
      <c r="L239" s="9">
        <v>2.41E-2</v>
      </c>
    </row>
    <row r="240" spans="1:12" x14ac:dyDescent="0.15">
      <c r="A240" s="9" t="s">
        <v>349</v>
      </c>
      <c r="B240" s="25">
        <v>4.1093999999999999</v>
      </c>
      <c r="C240" s="25">
        <v>3.7093600000000002</v>
      </c>
      <c r="D240" s="25">
        <v>5.1249999999999997E-2</v>
      </c>
      <c r="E240" s="25">
        <v>0.11976000000000001</v>
      </c>
      <c r="F240" s="25">
        <v>4.8230000000000002E-2</v>
      </c>
      <c r="G240" s="9">
        <v>0.14319999999999999</v>
      </c>
      <c r="H240" s="9">
        <v>1.5679999999999999E-2</v>
      </c>
      <c r="I240" s="9">
        <v>2.7459999999999998E-2</v>
      </c>
      <c r="J240" s="25">
        <v>3.3110000000000001E-2</v>
      </c>
      <c r="K240" s="9">
        <v>2.2300000000000002E-3</v>
      </c>
      <c r="L240" s="9">
        <v>1.2460000000000001E-2</v>
      </c>
    </row>
    <row r="241" spans="1:12" x14ac:dyDescent="0.15">
      <c r="A241" s="9" t="s">
        <v>350</v>
      </c>
      <c r="B241" s="25">
        <v>6.4479300000000004</v>
      </c>
      <c r="C241" s="25">
        <v>4.0196399999999999</v>
      </c>
      <c r="D241" s="25">
        <v>0.11772000000000001</v>
      </c>
      <c r="E241" s="25">
        <v>0.26511000000000001</v>
      </c>
      <c r="F241" s="25">
        <v>0.21060999999999999</v>
      </c>
      <c r="G241" s="9">
        <v>0.15296999999999999</v>
      </c>
      <c r="H241" s="9">
        <v>6.3100000000000003E-2</v>
      </c>
      <c r="I241" s="9">
        <v>4.3339999999999997E-2</v>
      </c>
      <c r="J241" s="25">
        <v>2.043E-2</v>
      </c>
      <c r="K241" s="9">
        <v>5.6699999999999997E-3</v>
      </c>
      <c r="L241" s="9">
        <v>3.3050000000000003E-2</v>
      </c>
    </row>
    <row r="242" spans="1:12" x14ac:dyDescent="0.15">
      <c r="A242" s="9" t="s">
        <v>351</v>
      </c>
      <c r="B242" s="25">
        <v>8.8773099999999996</v>
      </c>
      <c r="C242" s="25">
        <v>2.8162799999999999</v>
      </c>
      <c r="D242" s="25">
        <v>6.3509999999999997E-2</v>
      </c>
      <c r="E242" s="25">
        <v>0.11591</v>
      </c>
      <c r="F242" s="25">
        <v>0.10872</v>
      </c>
      <c r="G242" s="9">
        <v>0.46227000000000001</v>
      </c>
      <c r="H242" s="9">
        <v>2.2110000000000001E-2</v>
      </c>
      <c r="I242" s="9">
        <v>1.3270000000000001E-2</v>
      </c>
      <c r="J242" s="25">
        <v>2.0400000000000001E-2</v>
      </c>
      <c r="K242" s="9">
        <v>1.8699999999999999E-3</v>
      </c>
      <c r="L242" s="9">
        <v>1.4149999999999999E-2</v>
      </c>
    </row>
    <row r="243" spans="1:12" x14ac:dyDescent="0.15">
      <c r="A243" s="9" t="s">
        <v>352</v>
      </c>
      <c r="B243" s="25">
        <v>1.4088499999999999</v>
      </c>
      <c r="C243" s="25">
        <v>0.25646000000000002</v>
      </c>
      <c r="D243" s="25">
        <v>3.3779999999999998E-2</v>
      </c>
      <c r="E243" s="25">
        <v>9.8309999999999995E-2</v>
      </c>
      <c r="F243" s="25">
        <v>9.2599999999999991E-3</v>
      </c>
      <c r="G243" s="9">
        <v>4.1399999999999999E-2</v>
      </c>
      <c r="H243" s="9">
        <v>1.4540000000000001E-2</v>
      </c>
      <c r="I243" s="9">
        <v>3.81E-3</v>
      </c>
      <c r="J243" s="25">
        <v>1.7330000000000002E-2</v>
      </c>
      <c r="K243" s="9">
        <v>6.7000000000000002E-4</v>
      </c>
      <c r="L243" s="9">
        <v>2.036E-2</v>
      </c>
    </row>
    <row r="244" spans="1:12" x14ac:dyDescent="0.15">
      <c r="A244" s="9" t="s">
        <v>353</v>
      </c>
      <c r="B244" s="25">
        <v>1.16151</v>
      </c>
      <c r="C244" s="25">
        <v>0.14233000000000001</v>
      </c>
      <c r="D244" s="25">
        <v>6.0440000000000001E-2</v>
      </c>
      <c r="E244" s="25">
        <v>8.6709999999999995E-2</v>
      </c>
      <c r="F244" s="25">
        <v>0</v>
      </c>
      <c r="G244" s="9">
        <v>2.6239999999999999E-2</v>
      </c>
      <c r="H244" s="9">
        <v>7.5799999999999999E-3</v>
      </c>
      <c r="I244" s="9">
        <v>8.6300000000000005E-3</v>
      </c>
      <c r="J244" s="25">
        <v>1.762E-2</v>
      </c>
      <c r="K244" s="9">
        <v>1.6800000000000001E-3</v>
      </c>
      <c r="L244" s="9">
        <v>7.0800000000000004E-3</v>
      </c>
    </row>
    <row r="245" spans="1:12" x14ac:dyDescent="0.15">
      <c r="A245" s="9" t="s">
        <v>354</v>
      </c>
      <c r="B245" s="25">
        <v>1.4490099999999999</v>
      </c>
      <c r="C245" s="25">
        <v>0.26107000000000002</v>
      </c>
      <c r="D245" s="25">
        <v>4.4740000000000002E-2</v>
      </c>
      <c r="E245" s="25">
        <v>8.5470000000000004E-2</v>
      </c>
      <c r="F245" s="25">
        <v>7.8799999999999999E-3</v>
      </c>
      <c r="G245" s="9">
        <v>4.7239999999999997E-2</v>
      </c>
      <c r="H245" s="9">
        <v>1.1180000000000001E-2</v>
      </c>
      <c r="I245" s="9">
        <v>4.79E-3</v>
      </c>
      <c r="J245" s="25">
        <v>1.123E-2</v>
      </c>
      <c r="K245" s="9">
        <v>2.65E-3</v>
      </c>
      <c r="L245" s="9">
        <v>1.4970000000000001E-2</v>
      </c>
    </row>
    <row r="246" spans="1:12" x14ac:dyDescent="0.15">
      <c r="A246" s="9" t="s">
        <v>355</v>
      </c>
      <c r="B246" s="25">
        <v>1.2782</v>
      </c>
      <c r="C246" s="25">
        <v>0.11252</v>
      </c>
      <c r="D246" s="25">
        <v>3.8850000000000003E-2</v>
      </c>
      <c r="E246" s="25">
        <v>7.646E-2</v>
      </c>
      <c r="F246" s="25">
        <v>0</v>
      </c>
      <c r="G246" s="9">
        <v>4.9540000000000001E-2</v>
      </c>
      <c r="H246" s="9">
        <v>1.086E-2</v>
      </c>
      <c r="I246" s="9">
        <v>1.2370000000000001E-2</v>
      </c>
      <c r="J246" s="25">
        <v>2.9049999999999999E-2</v>
      </c>
      <c r="K246" s="9">
        <v>3.31E-3</v>
      </c>
      <c r="L246" s="9">
        <v>1.519E-2</v>
      </c>
    </row>
    <row r="247" spans="1:12" x14ac:dyDescent="0.15">
      <c r="A247" s="9" t="s">
        <v>356</v>
      </c>
      <c r="B247" s="25">
        <v>2.4351500000000001</v>
      </c>
      <c r="C247" s="25">
        <v>1.04172</v>
      </c>
      <c r="D247" s="25">
        <v>0.16317000000000001</v>
      </c>
      <c r="E247" s="25">
        <v>0.60224</v>
      </c>
      <c r="F247" s="25">
        <v>0.14207</v>
      </c>
      <c r="G247" s="9">
        <v>2.3429999999999999E-2</v>
      </c>
      <c r="H247" s="9">
        <v>0.19439000000000001</v>
      </c>
      <c r="I247" s="9">
        <v>0.11380999999999999</v>
      </c>
      <c r="J247" s="25">
        <v>3.6389999999999999E-2</v>
      </c>
      <c r="K247" s="9">
        <v>4.086E-2</v>
      </c>
      <c r="L247" s="9">
        <v>3.1119999999999998E-2</v>
      </c>
    </row>
    <row r="248" spans="1:12" x14ac:dyDescent="0.15">
      <c r="A248" s="9" t="s">
        <v>357</v>
      </c>
      <c r="B248" s="25">
        <v>1.64415</v>
      </c>
      <c r="C248" s="25">
        <v>1.0414300000000001</v>
      </c>
      <c r="D248" s="25">
        <v>0.12695999999999999</v>
      </c>
      <c r="E248" s="25">
        <v>0.16969000000000001</v>
      </c>
      <c r="F248" s="25">
        <v>0.13153999999999999</v>
      </c>
      <c r="G248" s="9">
        <v>8.6180000000000007E-2</v>
      </c>
      <c r="H248" s="9">
        <v>3.1189999999999999E-2</v>
      </c>
      <c r="I248" s="9">
        <v>5.7009999999999998E-2</v>
      </c>
      <c r="J248" s="25">
        <v>2.9219999999999999E-2</v>
      </c>
      <c r="K248" s="9">
        <v>1.653E-2</v>
      </c>
      <c r="L248" s="9">
        <v>3.4169999999999999E-2</v>
      </c>
    </row>
    <row r="249" spans="1:12" x14ac:dyDescent="0.15">
      <c r="A249" s="9" t="s">
        <v>358</v>
      </c>
      <c r="B249" s="25">
        <v>3.7861799999999999</v>
      </c>
      <c r="C249" s="25">
        <v>5.1322900000000002</v>
      </c>
      <c r="D249" s="25">
        <v>5.5660000000000001E-2</v>
      </c>
      <c r="E249" s="25">
        <v>0.13436000000000001</v>
      </c>
      <c r="F249" s="25">
        <v>5.6829999999999999E-2</v>
      </c>
      <c r="G249" s="9">
        <v>0.22964999999999999</v>
      </c>
      <c r="H249" s="9">
        <v>1.1350000000000001E-2</v>
      </c>
      <c r="I249" s="9">
        <v>2.129E-2</v>
      </c>
      <c r="J249" s="25">
        <v>6.0949999999999997E-2</v>
      </c>
      <c r="K249" s="9">
        <v>4.1999999999999997E-3</v>
      </c>
      <c r="L249" s="9">
        <v>2.4629999999999999E-2</v>
      </c>
    </row>
    <row r="250" spans="1:12" x14ac:dyDescent="0.15">
      <c r="A250" s="9" t="s">
        <v>359</v>
      </c>
      <c r="B250" s="25">
        <v>3.8275899999999998</v>
      </c>
      <c r="C250" s="25">
        <v>1.24892</v>
      </c>
      <c r="D250" s="25">
        <v>3.669E-2</v>
      </c>
      <c r="E250" s="25">
        <v>0.1091</v>
      </c>
      <c r="F250" s="25">
        <v>5.4559999999999997E-2</v>
      </c>
      <c r="G250" s="9">
        <v>0.24306</v>
      </c>
      <c r="H250" s="9">
        <v>1.107E-2</v>
      </c>
      <c r="I250" s="9">
        <v>9.8399999999999998E-3</v>
      </c>
      <c r="J250" s="25">
        <v>3.1989999999999998E-2</v>
      </c>
      <c r="K250" s="9">
        <v>0</v>
      </c>
      <c r="L250" s="9">
        <v>1.357E-2</v>
      </c>
    </row>
    <row r="251" spans="1:12" x14ac:dyDescent="0.15">
      <c r="A251" s="9" t="s">
        <v>360</v>
      </c>
      <c r="B251" s="25">
        <v>3.4533499999999999</v>
      </c>
      <c r="C251" s="25">
        <v>1.4536100000000001</v>
      </c>
      <c r="D251" s="25">
        <v>6.1830000000000003E-2</v>
      </c>
      <c r="E251" s="25">
        <v>0.10600999999999999</v>
      </c>
      <c r="F251" s="25">
        <v>7.2730000000000003E-2</v>
      </c>
      <c r="G251" s="9">
        <v>0.28958</v>
      </c>
      <c r="H251" s="9">
        <v>3.2870000000000003E-2</v>
      </c>
      <c r="I251" s="9">
        <v>2.256E-2</v>
      </c>
      <c r="J251" s="25">
        <v>4.4769999999999997E-2</v>
      </c>
      <c r="K251" s="9">
        <v>5.5599999999999998E-3</v>
      </c>
      <c r="L251" s="9">
        <v>1.8849999999999999E-2</v>
      </c>
    </row>
    <row r="252" spans="1:12" x14ac:dyDescent="0.15">
      <c r="A252" s="9" t="s">
        <v>361</v>
      </c>
      <c r="B252" s="25">
        <v>12.07194</v>
      </c>
      <c r="C252" s="25">
        <v>15.595660000000001</v>
      </c>
      <c r="D252" s="25">
        <v>4.2810000000000001E-2</v>
      </c>
      <c r="E252" s="25">
        <v>0.11106000000000001</v>
      </c>
      <c r="F252" s="25">
        <v>0.16184000000000001</v>
      </c>
      <c r="G252" s="9">
        <v>0.53817000000000004</v>
      </c>
      <c r="H252" s="9">
        <v>3.9379999999999998E-2</v>
      </c>
      <c r="I252" s="9">
        <v>1.2760000000000001E-2</v>
      </c>
      <c r="J252" s="25">
        <v>3.066E-2</v>
      </c>
      <c r="K252" s="9">
        <v>1.4300000000000001E-3</v>
      </c>
      <c r="L252" s="9">
        <v>2.649E-2</v>
      </c>
    </row>
    <row r="253" spans="1:12" x14ac:dyDescent="0.15">
      <c r="A253" s="9" t="s">
        <v>362</v>
      </c>
      <c r="B253" s="25">
        <v>2.7469600000000001</v>
      </c>
      <c r="C253" s="25">
        <v>0.54752999999999996</v>
      </c>
      <c r="D253" s="25">
        <v>5.8950000000000002E-2</v>
      </c>
      <c r="E253" s="25">
        <v>0.25596000000000002</v>
      </c>
      <c r="F253" s="25">
        <v>3.968E-2</v>
      </c>
      <c r="G253" s="9">
        <v>1.2240200000000001</v>
      </c>
      <c r="H253" s="9">
        <v>3.7670000000000002E-2</v>
      </c>
      <c r="I253" s="9">
        <v>2.111E-2</v>
      </c>
      <c r="J253" s="25">
        <v>2.639E-2</v>
      </c>
      <c r="K253" s="9">
        <v>2.0400000000000001E-3</v>
      </c>
      <c r="L253" s="9">
        <v>3.4479999999999997E-2</v>
      </c>
    </row>
    <row r="254" spans="1:12" x14ac:dyDescent="0.15">
      <c r="A254" s="9" t="s">
        <v>363</v>
      </c>
      <c r="B254" s="25">
        <v>1.18407</v>
      </c>
      <c r="C254" s="25">
        <v>0.18647</v>
      </c>
      <c r="D254" s="25">
        <v>3.2960000000000003E-2</v>
      </c>
      <c r="E254" s="25">
        <v>0.14249999999999999</v>
      </c>
      <c r="F254" s="25">
        <v>0</v>
      </c>
      <c r="G254" s="9">
        <v>0.41637000000000002</v>
      </c>
      <c r="H254" s="9">
        <v>1.1310000000000001E-2</v>
      </c>
      <c r="I254" s="9">
        <v>1.4800000000000001E-2</v>
      </c>
      <c r="J254" s="25">
        <v>2.963E-2</v>
      </c>
      <c r="K254" s="9">
        <v>1.47E-3</v>
      </c>
      <c r="L254" s="9">
        <v>8.3400000000000002E-3</v>
      </c>
    </row>
    <row r="255" spans="1:12" x14ac:dyDescent="0.15">
      <c r="A255" s="9" t="s">
        <v>364</v>
      </c>
      <c r="B255" s="25">
        <v>0.83091999999999999</v>
      </c>
      <c r="C255" s="25">
        <v>0.10773000000000001</v>
      </c>
      <c r="D255" s="25">
        <v>4.0030000000000003E-2</v>
      </c>
      <c r="E255" s="25">
        <v>0.13869000000000001</v>
      </c>
      <c r="F255" s="25">
        <v>0</v>
      </c>
      <c r="G255" s="9">
        <v>6.2789999999999999E-2</v>
      </c>
      <c r="H255" s="9">
        <v>7.45E-3</v>
      </c>
      <c r="I255" s="9">
        <v>2.6179999999999998E-2</v>
      </c>
      <c r="J255" s="25">
        <v>3.2059999999999998E-2</v>
      </c>
      <c r="K255" s="9">
        <v>2.0400000000000001E-3</v>
      </c>
      <c r="L255" s="9">
        <v>1.804E-2</v>
      </c>
    </row>
    <row r="256" spans="1:12" x14ac:dyDescent="0.15">
      <c r="A256" s="9" t="s">
        <v>365</v>
      </c>
      <c r="B256" s="25">
        <v>0.98943000000000003</v>
      </c>
      <c r="C256" s="25">
        <v>0.24678</v>
      </c>
      <c r="D256" s="25">
        <v>6.2300000000000001E-2</v>
      </c>
      <c r="E256" s="25">
        <v>0.28345999999999999</v>
      </c>
      <c r="F256" s="25">
        <v>4.4600000000000001E-2</v>
      </c>
      <c r="G256" s="9">
        <v>6.0479999999999999E-2</v>
      </c>
      <c r="H256" s="9">
        <v>8.1300000000000001E-3</v>
      </c>
      <c r="I256" s="9">
        <v>2.239E-2</v>
      </c>
      <c r="J256" s="25">
        <v>3.1419999999999997E-2</v>
      </c>
      <c r="K256" s="9">
        <v>1.5200000000000001E-3</v>
      </c>
      <c r="L256" s="9">
        <v>1.5879999999999998E-2</v>
      </c>
    </row>
    <row r="257" spans="1:12" x14ac:dyDescent="0.15">
      <c r="A257" s="2" t="s">
        <v>366</v>
      </c>
      <c r="B257" s="25">
        <v>1.0238</v>
      </c>
      <c r="C257" s="25">
        <v>0.12534000000000001</v>
      </c>
      <c r="D257" s="25">
        <v>7.6079999999999995E-2</v>
      </c>
      <c r="E257" s="25">
        <v>0.16721</v>
      </c>
      <c r="F257" s="25">
        <v>2.1299999999999999E-3</v>
      </c>
      <c r="G257" s="2">
        <v>5.0709999999999998E-2</v>
      </c>
      <c r="H257" s="2">
        <v>7.6899999999999998E-3</v>
      </c>
      <c r="I257" s="2">
        <v>1.512E-2</v>
      </c>
      <c r="J257" s="25">
        <v>2.12E-2</v>
      </c>
      <c r="K257" s="2">
        <v>1.66E-3</v>
      </c>
      <c r="L257" s="2">
        <v>1.7059999999999999E-2</v>
      </c>
    </row>
    <row r="258" spans="1:12" x14ac:dyDescent="0.15">
      <c r="A258" s="2" t="s">
        <v>367</v>
      </c>
      <c r="B258" s="25">
        <v>2.91032</v>
      </c>
      <c r="C258" s="25">
        <v>1.2359500000000001</v>
      </c>
      <c r="D258" s="25">
        <v>0.15856000000000001</v>
      </c>
      <c r="E258" s="25">
        <v>0.43314999999999998</v>
      </c>
      <c r="F258" s="25">
        <v>0.15636</v>
      </c>
      <c r="G258" s="2">
        <v>0.16227</v>
      </c>
      <c r="H258" s="2">
        <v>6.744E-2</v>
      </c>
      <c r="I258" s="2">
        <v>7.0879999999999999E-2</v>
      </c>
      <c r="J258" s="25">
        <v>6.8580000000000002E-2</v>
      </c>
      <c r="K258" s="2">
        <v>1.8700000000000001E-2</v>
      </c>
      <c r="L258" s="2">
        <v>4.3029999999999999E-2</v>
      </c>
    </row>
    <row r="259" spans="1:12" x14ac:dyDescent="0.15">
      <c r="A259" s="2" t="s">
        <v>368</v>
      </c>
      <c r="B259" s="25">
        <v>1.7403999999999999</v>
      </c>
      <c r="C259" s="25">
        <v>0.60309000000000001</v>
      </c>
      <c r="D259" s="25">
        <v>8.8580000000000006E-2</v>
      </c>
      <c r="E259" s="25">
        <v>0.20369999999999999</v>
      </c>
      <c r="F259" s="25">
        <v>5.033E-2</v>
      </c>
      <c r="G259" s="2">
        <v>0.77100000000000002</v>
      </c>
      <c r="H259" s="2">
        <v>3.1460000000000002E-2</v>
      </c>
      <c r="I259" s="2">
        <v>5.2720000000000003E-2</v>
      </c>
      <c r="J259" s="25">
        <v>3.8559999999999997E-2</v>
      </c>
      <c r="K259" s="2">
        <v>1.1990000000000001E-2</v>
      </c>
      <c r="L259" s="2">
        <v>2.8549999999999999E-2</v>
      </c>
    </row>
    <row r="260" spans="1:12" x14ac:dyDescent="0.15">
      <c r="A260" s="2" t="s">
        <v>369</v>
      </c>
      <c r="B260" s="25">
        <v>0.98751999999999995</v>
      </c>
      <c r="C260" s="25">
        <v>0.18507000000000001</v>
      </c>
      <c r="D260" s="25">
        <v>4.9610000000000001E-2</v>
      </c>
      <c r="E260" s="25">
        <v>0.22217000000000001</v>
      </c>
      <c r="F260" s="25">
        <v>0</v>
      </c>
      <c r="G260" s="2">
        <v>5.3220000000000003E-2</v>
      </c>
      <c r="H260" s="2">
        <v>9.3200000000000002E-3</v>
      </c>
      <c r="I260" s="2">
        <v>3.8989999999999997E-2</v>
      </c>
      <c r="J260" s="25">
        <v>3.7620000000000001E-2</v>
      </c>
      <c r="K260" s="2">
        <v>2.8300000000000001E-3</v>
      </c>
      <c r="L260" s="2">
        <v>1.357E-2</v>
      </c>
    </row>
    <row r="261" spans="1:12" x14ac:dyDescent="0.15">
      <c r="A261" s="2" t="s">
        <v>370</v>
      </c>
      <c r="B261" s="25">
        <v>0.52564</v>
      </c>
      <c r="C261" s="25">
        <v>0.14324999999999999</v>
      </c>
      <c r="D261" s="25">
        <v>4.2939999999999999E-2</v>
      </c>
      <c r="E261" s="25">
        <v>0.22069</v>
      </c>
      <c r="F261" s="25">
        <v>1.214E-2</v>
      </c>
      <c r="G261" s="2">
        <v>4.9540000000000001E-2</v>
      </c>
      <c r="H261" s="2">
        <v>1.051E-2</v>
      </c>
      <c r="I261" s="2">
        <v>3.7199999999999997E-2</v>
      </c>
      <c r="J261" s="25">
        <v>4.9689999999999998E-2</v>
      </c>
      <c r="K261" s="2">
        <v>2.1900000000000001E-3</v>
      </c>
      <c r="L261" s="2">
        <v>2.358E-2</v>
      </c>
    </row>
    <row r="262" spans="1:12" x14ac:dyDescent="0.15">
      <c r="A262" s="2" t="s">
        <v>371</v>
      </c>
      <c r="B262" s="25">
        <v>0.51027999999999996</v>
      </c>
      <c r="C262" s="25">
        <v>9.6439999999999998E-2</v>
      </c>
      <c r="D262" s="25">
        <v>0.06</v>
      </c>
      <c r="E262" s="25">
        <v>0.13016</v>
      </c>
      <c r="F262" s="25">
        <v>0</v>
      </c>
      <c r="G262" s="2">
        <v>3.4189999999999998E-2</v>
      </c>
      <c r="H262" s="2">
        <v>1.039E-2</v>
      </c>
      <c r="I262" s="2">
        <v>2.5229999999999999E-2</v>
      </c>
      <c r="J262" s="25">
        <v>2.4879999999999999E-2</v>
      </c>
      <c r="K262" s="2">
        <v>3.14E-3</v>
      </c>
      <c r="L262" s="2">
        <v>1.6799999999999999E-2</v>
      </c>
    </row>
    <row r="263" spans="1:12" x14ac:dyDescent="0.15">
      <c r="A263" s="2" t="s">
        <v>372</v>
      </c>
      <c r="B263" s="25">
        <v>1.9528799999999999</v>
      </c>
      <c r="C263" s="25">
        <v>0.73209000000000002</v>
      </c>
      <c r="D263" s="25">
        <v>6.3700000000000007E-2</v>
      </c>
      <c r="E263" s="25">
        <v>0.17466999999999999</v>
      </c>
      <c r="F263" s="25">
        <v>4.6089999999999999E-2</v>
      </c>
      <c r="G263" s="2">
        <v>5.3650000000000003E-2</v>
      </c>
      <c r="H263" s="2">
        <v>3.8859999999999999E-2</v>
      </c>
      <c r="I263" s="2">
        <v>3.6990000000000002E-2</v>
      </c>
      <c r="J263" s="25">
        <v>8.2900000000000001E-2</v>
      </c>
      <c r="K263" s="2">
        <v>7.3600000000000002E-3</v>
      </c>
      <c r="L263" s="2">
        <v>2.9850000000000002E-2</v>
      </c>
    </row>
    <row r="264" spans="1:12" x14ac:dyDescent="0.15">
      <c r="A264" s="2" t="s">
        <v>373</v>
      </c>
      <c r="B264" s="25">
        <v>6.4298999999999999</v>
      </c>
      <c r="C264" s="25">
        <v>5.8292400000000004</v>
      </c>
      <c r="D264" s="25">
        <v>2.8170000000000001E-2</v>
      </c>
      <c r="E264" s="25">
        <v>0.1119</v>
      </c>
      <c r="F264" s="25">
        <v>0.11570999999999999</v>
      </c>
      <c r="G264" s="2">
        <v>0.21304999999999999</v>
      </c>
      <c r="H264" s="2">
        <v>2.0619999999999999E-2</v>
      </c>
      <c r="I264" s="2">
        <v>1.099E-2</v>
      </c>
      <c r="J264" s="25">
        <v>2.8559999999999999E-2</v>
      </c>
      <c r="K264" s="2">
        <v>1.3600000000000001E-3</v>
      </c>
      <c r="L264" s="2">
        <v>1.277E-2</v>
      </c>
    </row>
    <row r="265" spans="1:12" x14ac:dyDescent="0.15">
      <c r="A265" s="2" t="s">
        <v>374</v>
      </c>
      <c r="B265" s="25">
        <v>11.60643</v>
      </c>
      <c r="C265" s="25">
        <v>14.589600000000001</v>
      </c>
      <c r="D265" s="25">
        <v>3.108E-2</v>
      </c>
      <c r="E265" s="25">
        <v>0.12300999999999999</v>
      </c>
      <c r="F265" s="25">
        <v>0.23927999999999999</v>
      </c>
      <c r="G265" s="2">
        <v>0.38757999999999998</v>
      </c>
      <c r="H265" s="2">
        <v>2.8150000000000001E-2</v>
      </c>
      <c r="I265" s="2">
        <v>1.107E-2</v>
      </c>
      <c r="J265" s="25">
        <v>5.568E-2</v>
      </c>
      <c r="K265" s="2">
        <v>1.97E-3</v>
      </c>
      <c r="L265" s="2">
        <v>1.532E-2</v>
      </c>
    </row>
    <row r="266" spans="1:12" x14ac:dyDescent="0.15">
      <c r="A266" s="2" t="s">
        <v>375</v>
      </c>
      <c r="B266" s="25">
        <v>9.8029600000000006</v>
      </c>
      <c r="C266" s="25">
        <v>13.1128</v>
      </c>
      <c r="D266" s="25">
        <v>5.151E-2</v>
      </c>
      <c r="E266" s="25">
        <v>0.22142999999999999</v>
      </c>
      <c r="F266" s="25">
        <v>0.23335</v>
      </c>
      <c r="G266" s="2">
        <v>0.30803999999999998</v>
      </c>
      <c r="H266" s="2">
        <v>2.2540000000000001E-2</v>
      </c>
      <c r="I266" s="2">
        <v>3.4040000000000001E-2</v>
      </c>
      <c r="J266" s="25">
        <v>8.4000000000000005E-2</v>
      </c>
      <c r="K266" s="2">
        <v>2.63E-3</v>
      </c>
      <c r="L266" s="2">
        <v>3.1399999999999997E-2</v>
      </c>
    </row>
    <row r="267" spans="1:12" x14ac:dyDescent="0.15">
      <c r="A267" s="2" t="s">
        <v>376</v>
      </c>
      <c r="B267" s="25">
        <v>4.4051499999999999</v>
      </c>
      <c r="C267" s="25">
        <v>1.32426</v>
      </c>
      <c r="D267" s="25">
        <v>7.8570000000000001E-2</v>
      </c>
      <c r="E267" s="25">
        <v>0.17241999999999999</v>
      </c>
      <c r="F267" s="25">
        <v>0.10038999999999999</v>
      </c>
      <c r="G267" s="2">
        <v>0.16158</v>
      </c>
      <c r="H267" s="2">
        <v>4.555E-2</v>
      </c>
      <c r="I267" s="2">
        <v>2.6179999999999998E-2</v>
      </c>
      <c r="J267" s="25">
        <v>0.12673999999999999</v>
      </c>
      <c r="K267" s="2">
        <v>8.7799999999999996E-3</v>
      </c>
      <c r="L267" s="2">
        <v>3.4110000000000001E-2</v>
      </c>
    </row>
    <row r="268" spans="1:12" x14ac:dyDescent="0.15">
      <c r="A268" s="2" t="s">
        <v>377</v>
      </c>
      <c r="B268" s="25">
        <v>3.0056400000000001</v>
      </c>
      <c r="C268" s="25">
        <v>2.30152</v>
      </c>
      <c r="D268" s="25">
        <v>5.0560000000000001E-2</v>
      </c>
      <c r="E268" s="25">
        <v>8.2449999999999996E-2</v>
      </c>
      <c r="F268" s="25">
        <v>6.9029999999999994E-2</v>
      </c>
      <c r="G268" s="2">
        <v>0.1545</v>
      </c>
      <c r="H268" s="2">
        <v>1.021E-2</v>
      </c>
      <c r="I268" s="2">
        <v>1.3939999999999999E-2</v>
      </c>
      <c r="J268" s="25">
        <v>1.9439999999999999E-2</v>
      </c>
      <c r="K268" s="2">
        <v>1.49E-3</v>
      </c>
      <c r="L268" s="2">
        <v>1.1350000000000001E-2</v>
      </c>
    </row>
    <row r="269" spans="1:12" x14ac:dyDescent="0.15">
      <c r="A269" s="2" t="s">
        <v>378</v>
      </c>
      <c r="B269" s="25">
        <v>1.2543</v>
      </c>
      <c r="C269" s="25">
        <v>0.33760000000000001</v>
      </c>
      <c r="D269" s="25">
        <v>5.5399999999999998E-2</v>
      </c>
      <c r="E269" s="25">
        <v>0.11063000000000001</v>
      </c>
      <c r="F269" s="25">
        <v>6.3600000000000004E-2</v>
      </c>
      <c r="G269" s="2">
        <v>0.14268</v>
      </c>
      <c r="H269" s="2">
        <v>1.452E-2</v>
      </c>
      <c r="I269" s="2">
        <v>3.2579999999999998E-2</v>
      </c>
      <c r="J269" s="25">
        <v>6.1890000000000001E-2</v>
      </c>
      <c r="K269" s="2">
        <v>2.5500000000000002E-3</v>
      </c>
      <c r="L269" s="2">
        <v>3.1969999999999998E-2</v>
      </c>
    </row>
    <row r="270" spans="1:12" x14ac:dyDescent="0.15">
      <c r="A270" s="2" t="s">
        <v>379</v>
      </c>
      <c r="B270" s="25">
        <v>0.76876999999999995</v>
      </c>
      <c r="C270" s="25">
        <v>8.9870000000000005E-2</v>
      </c>
      <c r="D270" s="25">
        <v>6.3600000000000004E-2</v>
      </c>
      <c r="E270" s="25">
        <v>7.0379999999999998E-2</v>
      </c>
      <c r="F270" s="25">
        <v>2.8900000000000002E-3</v>
      </c>
      <c r="G270" s="2">
        <v>7.6910000000000006E-2</v>
      </c>
      <c r="H270" s="2">
        <v>4.5700000000000003E-3</v>
      </c>
      <c r="I270" s="2">
        <v>1.162E-2</v>
      </c>
      <c r="J270" s="25">
        <v>2.3709999999999998E-2</v>
      </c>
      <c r="K270" s="2">
        <v>1.32E-3</v>
      </c>
      <c r="L270" s="2">
        <v>1.1010000000000001E-2</v>
      </c>
    </row>
    <row r="271" spans="1:12" x14ac:dyDescent="0.15">
      <c r="A271" s="2" t="s">
        <v>380</v>
      </c>
      <c r="B271" s="25">
        <v>0.82465999999999995</v>
      </c>
      <c r="C271" s="25">
        <v>9.6360000000000001E-2</v>
      </c>
      <c r="D271" s="25">
        <v>3.6240000000000001E-2</v>
      </c>
      <c r="E271" s="25">
        <v>8.1030000000000005E-2</v>
      </c>
      <c r="F271" s="25">
        <v>4.2130000000000001E-2</v>
      </c>
      <c r="G271" s="2">
        <v>0.10335</v>
      </c>
      <c r="H271" s="2">
        <v>1.2869999999999999E-2</v>
      </c>
      <c r="I271" s="2">
        <v>1.227E-2</v>
      </c>
      <c r="J271" s="25">
        <v>4.4540000000000003E-2</v>
      </c>
      <c r="K271" s="2">
        <v>2.0100000000000001E-3</v>
      </c>
      <c r="L271" s="2">
        <v>2.102E-2</v>
      </c>
    </row>
    <row r="272" spans="1:12" x14ac:dyDescent="0.15">
      <c r="A272" s="2" t="s">
        <v>381</v>
      </c>
      <c r="B272" s="25">
        <v>1.1879900000000001</v>
      </c>
      <c r="C272" s="25">
        <v>0.11164</v>
      </c>
      <c r="D272" s="25">
        <v>2.5489999999999999E-2</v>
      </c>
      <c r="E272" s="25">
        <v>5.425E-2</v>
      </c>
      <c r="F272" s="25">
        <v>1.8380000000000001E-2</v>
      </c>
      <c r="G272" s="2">
        <v>9.869E-2</v>
      </c>
      <c r="H272" s="2">
        <v>6.2599999999999999E-3</v>
      </c>
      <c r="I272" s="2">
        <v>1.086E-2</v>
      </c>
      <c r="J272" s="25">
        <v>9.92E-3</v>
      </c>
      <c r="K272" s="2">
        <v>1.31E-3</v>
      </c>
      <c r="L272" s="2">
        <v>1.443E-2</v>
      </c>
    </row>
    <row r="273" spans="1:12" x14ac:dyDescent="0.15">
      <c r="A273" s="2" t="s">
        <v>382</v>
      </c>
      <c r="B273" s="25">
        <v>1.0775600000000001</v>
      </c>
      <c r="C273" s="25">
        <v>0.21198</v>
      </c>
      <c r="D273" s="25">
        <v>2.853E-2</v>
      </c>
      <c r="E273" s="25">
        <v>6.2979999999999994E-2</v>
      </c>
      <c r="F273" s="25">
        <v>3.3419999999999998E-2</v>
      </c>
      <c r="G273" s="2">
        <v>0.1822</v>
      </c>
      <c r="H273" s="2">
        <v>9.2099999999999994E-3</v>
      </c>
      <c r="I273" s="2">
        <v>1.1950000000000001E-2</v>
      </c>
      <c r="J273" s="25">
        <v>3.7679999999999998E-2</v>
      </c>
      <c r="K273" s="2">
        <v>0</v>
      </c>
      <c r="L273" s="2">
        <v>1.951E-2</v>
      </c>
    </row>
    <row r="274" spans="1:12" x14ac:dyDescent="0.15">
      <c r="A274" s="2" t="s">
        <v>383</v>
      </c>
      <c r="B274" s="25">
        <v>1.7363200000000001</v>
      </c>
      <c r="C274" s="25">
        <v>1.41391</v>
      </c>
      <c r="D274" s="25">
        <v>3.4810000000000001E-2</v>
      </c>
      <c r="E274" s="25">
        <v>7.3969999999999994E-2</v>
      </c>
      <c r="F274" s="25">
        <v>3.49E-2</v>
      </c>
      <c r="G274" s="2">
        <v>0.12604000000000001</v>
      </c>
      <c r="H274" s="2">
        <v>1.4200000000000001E-2</v>
      </c>
      <c r="I274" s="2">
        <v>9.7999999999999997E-4</v>
      </c>
      <c r="J274" s="25">
        <v>3.6790000000000003E-2</v>
      </c>
      <c r="K274" s="2">
        <v>1.0200000000000001E-3</v>
      </c>
      <c r="L274" s="2">
        <v>3.2100000000000002E-3</v>
      </c>
    </row>
    <row r="275" spans="1:12" x14ac:dyDescent="0.15">
      <c r="A275" s="2" t="s">
        <v>384</v>
      </c>
      <c r="B275" s="25">
        <v>3.7282700000000002</v>
      </c>
      <c r="C275" s="25">
        <v>0.70476000000000005</v>
      </c>
      <c r="D275" s="25">
        <v>0.10205</v>
      </c>
      <c r="E275" s="25">
        <v>0.35144999999999998</v>
      </c>
      <c r="F275" s="25">
        <v>0.13386000000000001</v>
      </c>
      <c r="G275" s="2">
        <v>0.36751</v>
      </c>
      <c r="H275" s="2">
        <v>2.2890000000000001E-2</v>
      </c>
      <c r="I275" s="2">
        <v>9.0880000000000002E-2</v>
      </c>
      <c r="J275" s="25">
        <v>0.24046999999999999</v>
      </c>
      <c r="K275" s="2">
        <v>4.6240000000000003E-2</v>
      </c>
      <c r="L275" s="2">
        <v>5.1189999999999999E-2</v>
      </c>
    </row>
    <row r="276" spans="1:12" x14ac:dyDescent="0.15">
      <c r="A276" s="2" t="s">
        <v>385</v>
      </c>
      <c r="B276" s="25">
        <v>0.92457</v>
      </c>
      <c r="C276" s="25">
        <v>0.17247999999999999</v>
      </c>
      <c r="D276" s="25">
        <v>4.7600000000000003E-2</v>
      </c>
      <c r="E276" s="25">
        <v>8.201E-2</v>
      </c>
      <c r="F276" s="25">
        <v>1.0189999999999999E-2</v>
      </c>
      <c r="G276" s="2">
        <v>9.3399999999999997E-2</v>
      </c>
      <c r="H276" s="2">
        <v>7.2300000000000003E-3</v>
      </c>
      <c r="I276" s="2">
        <v>7.4900000000000001E-3</v>
      </c>
      <c r="J276" s="25">
        <v>5.9699999999999996E-3</v>
      </c>
      <c r="K276" s="2">
        <v>9.8999999999999999E-4</v>
      </c>
      <c r="L276" s="2">
        <v>9.2099999999999994E-3</v>
      </c>
    </row>
    <row r="277" spans="1:12" x14ac:dyDescent="0.15">
      <c r="A277" s="2" t="s">
        <v>386</v>
      </c>
      <c r="B277" s="25">
        <v>1.9973799999999999</v>
      </c>
      <c r="C277" s="25">
        <v>0.72833999999999999</v>
      </c>
      <c r="D277" s="25">
        <v>3.7850000000000002E-2</v>
      </c>
      <c r="E277" s="25">
        <v>9.919E-2</v>
      </c>
      <c r="F277" s="25">
        <v>0.13074</v>
      </c>
      <c r="G277" s="2">
        <v>0.33596999999999999</v>
      </c>
      <c r="H277" s="2">
        <v>1.6500000000000001E-2</v>
      </c>
      <c r="I277" s="2">
        <v>1.7270000000000001E-2</v>
      </c>
      <c r="J277" s="25">
        <v>1.2659999999999999E-2</v>
      </c>
      <c r="K277" s="2">
        <v>1.2099999999999999E-3</v>
      </c>
      <c r="L277" s="2">
        <v>3.4499999999999999E-3</v>
      </c>
    </row>
    <row r="278" spans="1:12" x14ac:dyDescent="0.15">
      <c r="A278" s="2" t="s">
        <v>387</v>
      </c>
      <c r="B278" s="25">
        <v>1.6128100000000001</v>
      </c>
      <c r="C278" s="25">
        <v>0.27338000000000001</v>
      </c>
      <c r="D278" s="25">
        <v>4.5190000000000001E-2</v>
      </c>
      <c r="E278" s="25">
        <v>0.10604</v>
      </c>
      <c r="F278" s="25">
        <v>1.477E-2</v>
      </c>
      <c r="G278" s="2">
        <v>0.13245999999999999</v>
      </c>
      <c r="H278" s="2">
        <v>5.7400000000000003E-3</v>
      </c>
      <c r="I278" s="2">
        <v>2.81E-2</v>
      </c>
      <c r="J278" s="25">
        <v>3.4279999999999998E-2</v>
      </c>
      <c r="K278" s="2">
        <v>2.1319999999999999E-2</v>
      </c>
      <c r="L278" s="2">
        <v>1.2160000000000001E-2</v>
      </c>
    </row>
    <row r="279" spans="1:12" x14ac:dyDescent="0.15">
      <c r="A279" s="2" t="s">
        <v>388</v>
      </c>
      <c r="B279" s="25">
        <v>5.9814299999999996</v>
      </c>
      <c r="C279" s="25">
        <v>2.5815999999999999</v>
      </c>
      <c r="D279" s="25">
        <v>0.12531999999999999</v>
      </c>
      <c r="E279" s="25">
        <v>0.13741999999999999</v>
      </c>
      <c r="F279" s="25">
        <v>0.15051</v>
      </c>
      <c r="G279" s="2">
        <v>0.20286999999999999</v>
      </c>
      <c r="H279" s="2">
        <v>3.4549999999999997E-2</v>
      </c>
      <c r="I279" s="2">
        <v>3.8589999999999999E-2</v>
      </c>
      <c r="J279" s="25">
        <v>3.0769999999999999E-2</v>
      </c>
      <c r="K279" s="2">
        <v>1.166E-2</v>
      </c>
      <c r="L279" s="2">
        <v>3.2829999999999998E-2</v>
      </c>
    </row>
    <row r="280" spans="1:12" x14ac:dyDescent="0.15">
      <c r="A280" s="2" t="s">
        <v>389</v>
      </c>
      <c r="B280" s="25">
        <v>0.40649000000000002</v>
      </c>
      <c r="C280" s="25">
        <v>7.5259999999999994E-2</v>
      </c>
      <c r="D280" s="25">
        <v>3.3739999999999999E-2</v>
      </c>
      <c r="E280" s="25">
        <v>5.4640000000000001E-2</v>
      </c>
      <c r="F280" s="25">
        <v>5.0299999999999997E-3</v>
      </c>
      <c r="G280" s="2">
        <v>3.3529999999999997E-2</v>
      </c>
      <c r="H280" s="2">
        <v>1.094E-2</v>
      </c>
      <c r="I280" s="2">
        <v>4.9500000000000004E-3</v>
      </c>
      <c r="J280" s="25">
        <v>9.8399999999999998E-3</v>
      </c>
      <c r="K280" s="2">
        <v>2.5699999999999998E-3</v>
      </c>
      <c r="L280" s="2">
        <v>8.2000000000000007E-3</v>
      </c>
    </row>
    <row r="281" spans="1:12" x14ac:dyDescent="0.15">
      <c r="A281" s="2" t="s">
        <v>390</v>
      </c>
      <c r="B281" s="25">
        <v>0.20152</v>
      </c>
      <c r="C281" s="25">
        <v>8.3290000000000003E-2</v>
      </c>
      <c r="D281" s="25">
        <v>3.031E-2</v>
      </c>
      <c r="E281" s="25">
        <v>6.1710000000000001E-2</v>
      </c>
      <c r="F281" s="25">
        <v>0</v>
      </c>
      <c r="G281" s="2">
        <v>3.1399999999999997E-2</v>
      </c>
      <c r="H281" s="2">
        <v>2.7899999999999999E-3</v>
      </c>
      <c r="I281" s="2">
        <v>9.3900000000000008E-3</v>
      </c>
      <c r="J281" s="25">
        <v>1.282E-2</v>
      </c>
      <c r="K281" s="2">
        <v>2.1800000000000001E-3</v>
      </c>
      <c r="L281" s="2">
        <v>7.3200000000000001E-3</v>
      </c>
    </row>
    <row r="282" spans="1:12" x14ac:dyDescent="0.15">
      <c r="A282" s="2" t="s">
        <v>391</v>
      </c>
      <c r="B282" s="25">
        <v>4.2690799999999998</v>
      </c>
      <c r="C282" s="25">
        <v>5.9891399999999999</v>
      </c>
      <c r="D282" s="25">
        <v>0.15312999999999999</v>
      </c>
      <c r="E282" s="25">
        <v>0.26307000000000003</v>
      </c>
      <c r="F282" s="25">
        <v>0.20660000000000001</v>
      </c>
      <c r="G282" s="2">
        <v>0.23089000000000001</v>
      </c>
      <c r="H282" s="2">
        <v>0.10783</v>
      </c>
      <c r="I282" s="2">
        <v>8.6209999999999995E-2</v>
      </c>
      <c r="J282" s="25">
        <v>2.232E-2</v>
      </c>
      <c r="K282" s="2">
        <v>0.14224000000000001</v>
      </c>
      <c r="L282" s="2">
        <v>5.2900000000000003E-2</v>
      </c>
    </row>
    <row r="283" spans="1:12" x14ac:dyDescent="0.15">
      <c r="A283" s="2" t="s">
        <v>392</v>
      </c>
      <c r="B283" s="25">
        <v>0.92637999999999998</v>
      </c>
      <c r="C283" s="25">
        <v>0.29153000000000001</v>
      </c>
      <c r="D283" s="25">
        <v>3.8830000000000003E-2</v>
      </c>
      <c r="E283" s="25">
        <v>5.9459999999999999E-2</v>
      </c>
      <c r="F283" s="25">
        <v>6.1199999999999996E-3</v>
      </c>
      <c r="G283" s="2">
        <v>3.5200000000000002E-2</v>
      </c>
      <c r="H283" s="2">
        <v>7.45E-3</v>
      </c>
      <c r="I283" s="2">
        <v>6.62E-3</v>
      </c>
      <c r="J283" s="25">
        <v>5.3E-3</v>
      </c>
      <c r="K283" s="2">
        <v>6.6E-4</v>
      </c>
      <c r="L283" s="2">
        <v>9.2599999999999991E-3</v>
      </c>
    </row>
    <row r="284" spans="1:12" x14ac:dyDescent="0.15">
      <c r="A284" s="2" t="s">
        <v>393</v>
      </c>
      <c r="B284" s="25">
        <v>0.80369999999999997</v>
      </c>
      <c r="C284" s="25">
        <v>0.30358000000000002</v>
      </c>
      <c r="D284" s="25">
        <v>3.4810000000000001E-2</v>
      </c>
      <c r="E284" s="25">
        <v>9.6110000000000001E-2</v>
      </c>
      <c r="F284" s="25">
        <v>6.6E-3</v>
      </c>
      <c r="G284" s="2">
        <v>3.2309999999999998E-2</v>
      </c>
      <c r="H284" s="2">
        <v>1.166E-2</v>
      </c>
      <c r="I284" s="2">
        <v>2.215E-2</v>
      </c>
      <c r="J284" s="25">
        <v>1.6709999999999999E-2</v>
      </c>
      <c r="K284" s="2">
        <v>0</v>
      </c>
      <c r="L284" s="2">
        <v>8.2900000000000005E-3</v>
      </c>
    </row>
    <row r="285" spans="1:12" x14ac:dyDescent="0.15">
      <c r="A285" s="2" t="s">
        <v>394</v>
      </c>
      <c r="B285" s="25">
        <v>0.67195000000000005</v>
      </c>
      <c r="C285" s="25">
        <v>0.10799</v>
      </c>
      <c r="D285" s="25">
        <v>6.3789999999999999E-2</v>
      </c>
      <c r="E285" s="25">
        <v>6.7049999999999998E-2</v>
      </c>
      <c r="F285" s="25">
        <v>0</v>
      </c>
      <c r="G285" s="2">
        <v>2.809E-2</v>
      </c>
      <c r="H285" s="2">
        <v>8.9200000000000008E-3</v>
      </c>
      <c r="I285" s="2">
        <v>7.1199999999999996E-3</v>
      </c>
      <c r="J285" s="25">
        <v>1.6889999999999999E-2</v>
      </c>
      <c r="K285" s="2">
        <v>2.06E-2</v>
      </c>
      <c r="L285" s="2">
        <v>8.0800000000000004E-3</v>
      </c>
    </row>
    <row r="286" spans="1:12" x14ac:dyDescent="0.15">
      <c r="A286" s="2" t="s">
        <v>395</v>
      </c>
      <c r="B286" s="25">
        <v>0.88946000000000003</v>
      </c>
      <c r="C286" s="25">
        <v>0.45190999999999998</v>
      </c>
      <c r="D286" s="25">
        <v>4.4450000000000003E-2</v>
      </c>
      <c r="E286" s="25">
        <v>0.10266</v>
      </c>
      <c r="F286" s="25">
        <v>0</v>
      </c>
      <c r="G286" s="2">
        <v>6.2689999999999996E-2</v>
      </c>
      <c r="H286" s="2">
        <v>7.1000000000000004E-3</v>
      </c>
      <c r="I286" s="2">
        <v>3.6549999999999999E-2</v>
      </c>
      <c r="J286" s="25">
        <v>3.524E-2</v>
      </c>
      <c r="K286" s="2">
        <v>7.3000000000000001E-3</v>
      </c>
      <c r="L286" s="2">
        <v>7.1199999999999996E-3</v>
      </c>
    </row>
    <row r="287" spans="1:12" x14ac:dyDescent="0.15">
      <c r="A287" s="2" t="s">
        <v>396</v>
      </c>
      <c r="B287" s="25">
        <v>14.306480000000001</v>
      </c>
      <c r="C287" s="25">
        <v>7.2895599999999998</v>
      </c>
      <c r="D287" s="25">
        <v>0.90129999999999999</v>
      </c>
      <c r="E287" s="25">
        <v>0.23280000000000001</v>
      </c>
      <c r="F287" s="25">
        <v>1.0180800000000001</v>
      </c>
      <c r="G287" s="2">
        <v>1.65063</v>
      </c>
      <c r="H287" s="2">
        <v>0.11969</v>
      </c>
      <c r="I287" s="2">
        <v>0.15906000000000001</v>
      </c>
      <c r="J287" s="25">
        <v>0.18794</v>
      </c>
      <c r="K287" s="2">
        <v>4.8980000000000003E-2</v>
      </c>
      <c r="L287" s="2">
        <v>5.178E-2</v>
      </c>
    </row>
    <row r="288" spans="1:12" x14ac:dyDescent="0.15">
      <c r="A288" s="2" t="s">
        <v>397</v>
      </c>
      <c r="B288" s="25">
        <v>12.380890000000001</v>
      </c>
      <c r="C288" s="25">
        <v>3.4138999999999999</v>
      </c>
      <c r="D288" s="25">
        <v>0.15381</v>
      </c>
      <c r="E288" s="25">
        <v>0.18687999999999999</v>
      </c>
      <c r="F288" s="25">
        <v>0.35142000000000001</v>
      </c>
      <c r="G288" s="2">
        <v>0.18637999999999999</v>
      </c>
      <c r="H288" s="2">
        <v>4.2290000000000001E-2</v>
      </c>
      <c r="I288" s="2">
        <v>3.3070000000000002E-2</v>
      </c>
      <c r="J288" s="25">
        <v>5.6739999999999999E-2</v>
      </c>
      <c r="K288" s="2">
        <v>1.6650000000000002E-2</v>
      </c>
      <c r="L288" s="2">
        <v>4.3659999999999997E-2</v>
      </c>
    </row>
    <row r="289" spans="1:12" x14ac:dyDescent="0.15">
      <c r="A289" s="2" t="s">
        <v>398</v>
      </c>
      <c r="B289" s="25">
        <v>1.4556100000000001</v>
      </c>
      <c r="C289" s="25">
        <v>0.33823999999999999</v>
      </c>
      <c r="D289" s="25">
        <v>4.9149999999999999E-2</v>
      </c>
      <c r="E289" s="25">
        <v>8.1949999999999995E-2</v>
      </c>
      <c r="F289" s="25">
        <v>2.6040000000000001E-2</v>
      </c>
      <c r="G289" s="2">
        <v>3.9940000000000003E-2</v>
      </c>
      <c r="H289" s="2">
        <v>1.0359999999999999E-2</v>
      </c>
      <c r="I289" s="2">
        <v>2.1000000000000001E-2</v>
      </c>
      <c r="J289" s="25">
        <v>3.075E-2</v>
      </c>
      <c r="K289" s="2">
        <v>2.7399999999999998E-3</v>
      </c>
      <c r="L289" s="2">
        <v>2.3199999999999998E-2</v>
      </c>
    </row>
    <row r="290" spans="1:12" x14ac:dyDescent="0.15">
      <c r="A290" s="2" t="s">
        <v>399</v>
      </c>
      <c r="B290" s="25">
        <v>0.48715999999999998</v>
      </c>
      <c r="C290" s="25">
        <v>3.841E-2</v>
      </c>
      <c r="D290" s="25">
        <v>5.7259999999999998E-2</v>
      </c>
      <c r="E290" s="25">
        <v>5.0009999999999999E-2</v>
      </c>
      <c r="F290" s="25">
        <v>0</v>
      </c>
      <c r="G290" s="2">
        <v>2.4209999999999999E-2</v>
      </c>
      <c r="H290" s="2">
        <v>1.98E-3</v>
      </c>
      <c r="I290" s="2">
        <v>1.379E-2</v>
      </c>
      <c r="J290" s="25">
        <v>1.3310000000000001E-2</v>
      </c>
      <c r="K290" s="2">
        <v>1.532E-2</v>
      </c>
      <c r="L290" s="2">
        <v>1.303E-2</v>
      </c>
    </row>
    <row r="291" spans="1:12" x14ac:dyDescent="0.15">
      <c r="A291" s="2" t="s">
        <v>400</v>
      </c>
      <c r="B291" s="25">
        <v>0.92813000000000001</v>
      </c>
      <c r="C291" s="25">
        <v>0.11136</v>
      </c>
      <c r="D291" s="25">
        <v>4.7120000000000002E-2</v>
      </c>
      <c r="E291" s="25">
        <v>7.4139999999999998E-2</v>
      </c>
      <c r="F291" s="25">
        <v>0</v>
      </c>
      <c r="G291" s="2">
        <v>3.3640000000000003E-2</v>
      </c>
      <c r="H291" s="2">
        <v>1.503E-2</v>
      </c>
      <c r="I291" s="2">
        <v>2.2540000000000001E-2</v>
      </c>
      <c r="J291" s="25">
        <v>4.7539999999999999E-2</v>
      </c>
      <c r="K291" s="2">
        <v>1.6800000000000001E-3</v>
      </c>
      <c r="L291" s="2">
        <v>2.2800000000000001E-2</v>
      </c>
    </row>
    <row r="292" spans="1:12" x14ac:dyDescent="0.15">
      <c r="A292" s="2" t="s">
        <v>401</v>
      </c>
      <c r="B292" s="25">
        <v>1.13548</v>
      </c>
      <c r="C292" s="25">
        <v>0.57576000000000005</v>
      </c>
      <c r="D292" s="25">
        <v>6.4630000000000007E-2</v>
      </c>
      <c r="E292" s="25">
        <v>9.8199999999999996E-2</v>
      </c>
      <c r="F292" s="25">
        <v>2.3699999999999999E-2</v>
      </c>
      <c r="G292" s="2">
        <v>6.2010000000000003E-2</v>
      </c>
      <c r="H292" s="2">
        <v>1.6979999999999999E-2</v>
      </c>
      <c r="I292" s="2">
        <v>4.3529999999999999E-2</v>
      </c>
      <c r="J292" s="25">
        <v>2.1180000000000001E-2</v>
      </c>
      <c r="K292" s="2">
        <v>5.5500000000000002E-3</v>
      </c>
      <c r="L292" s="2">
        <v>2.3570000000000001E-2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CB1F-D580-46D8-9766-77BBFF45490B}">
  <dimension ref="A1:BF292"/>
  <sheetViews>
    <sheetView topLeftCell="A196" zoomScale="85" zoomScaleNormal="85" workbookViewId="0">
      <selection activeCell="A214" sqref="A214:S219"/>
    </sheetView>
  </sheetViews>
  <sheetFormatPr defaultRowHeight="13.5" x14ac:dyDescent="0.15"/>
  <cols>
    <col min="1" max="1" width="15.75" customWidth="1"/>
  </cols>
  <sheetData>
    <row r="1" spans="1:58" x14ac:dyDescent="0.15">
      <c r="A1" s="48" t="s">
        <v>0</v>
      </c>
      <c r="B1" s="4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1" customFormat="1" x14ac:dyDescent="0.15">
      <c r="A2" s="10"/>
      <c r="B2" s="10"/>
    </row>
    <row r="3" spans="1:58" x14ac:dyDescent="0.15">
      <c r="A3" s="2"/>
      <c r="B3" s="12" t="s">
        <v>419</v>
      </c>
      <c r="C3" s="12" t="s">
        <v>420</v>
      </c>
      <c r="D3" s="12" t="s">
        <v>421</v>
      </c>
      <c r="E3" s="12" t="s">
        <v>421</v>
      </c>
      <c r="F3" s="12" t="s">
        <v>421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t="s">
        <v>437</v>
      </c>
    </row>
    <row r="4" spans="1:58" x14ac:dyDescent="0.15">
      <c r="A4" s="2" t="s">
        <v>3</v>
      </c>
      <c r="B4" s="5" t="s">
        <v>60</v>
      </c>
      <c r="C4" s="5" t="s">
        <v>75</v>
      </c>
      <c r="D4" s="5" t="s">
        <v>86</v>
      </c>
      <c r="E4" s="5" t="s">
        <v>88</v>
      </c>
      <c r="F4" s="5" t="s">
        <v>89</v>
      </c>
      <c r="G4" s="5" t="s">
        <v>90</v>
      </c>
      <c r="H4" s="5" t="s">
        <v>92</v>
      </c>
      <c r="I4" s="5" t="s">
        <v>95</v>
      </c>
      <c r="J4" s="5" t="s">
        <v>96</v>
      </c>
      <c r="K4" s="5" t="s">
        <v>97</v>
      </c>
      <c r="L4" s="5" t="s">
        <v>99</v>
      </c>
      <c r="M4" s="5" t="s">
        <v>100</v>
      </c>
      <c r="N4" s="5" t="s">
        <v>101</v>
      </c>
      <c r="O4" s="5" t="s">
        <v>104</v>
      </c>
      <c r="P4" s="5" t="s">
        <v>106</v>
      </c>
      <c r="Q4" s="5" t="s">
        <v>107</v>
      </c>
      <c r="R4" s="5" t="s">
        <v>113</v>
      </c>
    </row>
    <row r="5" spans="1:58" x14ac:dyDescent="0.15">
      <c r="A5" s="9" t="s">
        <v>114</v>
      </c>
      <c r="B5" s="8">
        <v>0.77078999999999998</v>
      </c>
      <c r="C5" s="8">
        <v>4.7311500000000004</v>
      </c>
      <c r="D5" s="8">
        <v>0.86409000000000002</v>
      </c>
      <c r="E5" s="8">
        <v>1.26335</v>
      </c>
      <c r="F5" s="8">
        <v>0.98277000000000003</v>
      </c>
      <c r="G5" s="8">
        <v>0.94699</v>
      </c>
      <c r="H5" s="8">
        <v>2.3970000000000002E-2</v>
      </c>
      <c r="I5" s="8">
        <v>2.2329999999999999E-2</v>
      </c>
      <c r="J5" s="8">
        <v>6.0089999999999998E-2</v>
      </c>
      <c r="K5" s="8">
        <v>2.486E-2</v>
      </c>
      <c r="L5" s="8">
        <v>2.162E-2</v>
      </c>
      <c r="M5" s="8">
        <v>2.826E-2</v>
      </c>
      <c r="N5" s="8">
        <v>0.17127000000000001</v>
      </c>
      <c r="O5" s="8">
        <v>2.8910000000000002E-2</v>
      </c>
      <c r="P5" s="8">
        <v>7.7200000000000003E-3</v>
      </c>
      <c r="Q5" s="8">
        <v>2.002E-2</v>
      </c>
      <c r="R5" s="8">
        <v>0.15626999999999999</v>
      </c>
      <c r="S5">
        <f>D5+E5+F5</f>
        <v>3.1102099999999999</v>
      </c>
    </row>
    <row r="6" spans="1:58" x14ac:dyDescent="0.15">
      <c r="A6" s="9" t="s">
        <v>115</v>
      </c>
      <c r="B6" s="9">
        <v>0.67635999999999996</v>
      </c>
      <c r="C6" s="9">
        <v>3.9100999999999999</v>
      </c>
      <c r="D6" s="9">
        <v>0.43667</v>
      </c>
      <c r="E6" s="9">
        <v>0.52363000000000004</v>
      </c>
      <c r="F6" s="9">
        <v>0.44172</v>
      </c>
      <c r="G6" s="9">
        <v>0.38871</v>
      </c>
      <c r="H6" s="9">
        <v>1.7469999999999999E-2</v>
      </c>
      <c r="I6" s="9">
        <v>1.8530000000000001E-2</v>
      </c>
      <c r="J6" s="9">
        <v>4.8759999999999998E-2</v>
      </c>
      <c r="K6" s="9">
        <v>2.3470000000000001E-2</v>
      </c>
      <c r="L6" s="9">
        <v>2.001E-2</v>
      </c>
      <c r="M6" s="9">
        <v>2.2419999999999999E-2</v>
      </c>
      <c r="N6" s="9">
        <v>0.14415</v>
      </c>
      <c r="O6" s="9">
        <v>2.6599999999999999E-2</v>
      </c>
      <c r="P6" s="9">
        <v>7.5599999999999999E-3</v>
      </c>
      <c r="Q6" s="9">
        <v>1.6760000000000001E-2</v>
      </c>
      <c r="R6" s="9">
        <v>0.16317000000000001</v>
      </c>
      <c r="S6" s="1">
        <f t="shared" ref="S6:S69" si="0">D6+E6+F6</f>
        <v>1.40202</v>
      </c>
    </row>
    <row r="7" spans="1:58" x14ac:dyDescent="0.15">
      <c r="A7" s="9" t="s">
        <v>116</v>
      </c>
      <c r="B7" s="9">
        <v>0.70133999999999996</v>
      </c>
      <c r="C7" s="9">
        <v>5.2310100000000004</v>
      </c>
      <c r="D7" s="9">
        <v>0.43354999999999999</v>
      </c>
      <c r="E7" s="9">
        <v>0.50807999999999998</v>
      </c>
      <c r="F7" s="9">
        <v>0.43267</v>
      </c>
      <c r="G7" s="9">
        <v>0.37535000000000002</v>
      </c>
      <c r="H7" s="9">
        <v>1.8550000000000001E-2</v>
      </c>
      <c r="I7" s="9">
        <v>1.8519999999999998E-2</v>
      </c>
      <c r="J7" s="9">
        <v>4.8309999999999999E-2</v>
      </c>
      <c r="K7" s="9">
        <v>2.017E-2</v>
      </c>
      <c r="L7" s="9">
        <v>1.7670000000000002E-2</v>
      </c>
      <c r="M7" s="9">
        <v>2.0840000000000001E-2</v>
      </c>
      <c r="N7" s="9">
        <v>0.13353999999999999</v>
      </c>
      <c r="O7" s="9">
        <v>2.341E-2</v>
      </c>
      <c r="P7" s="9">
        <v>3.5699999999999998E-3</v>
      </c>
      <c r="Q7" s="9">
        <v>1.66E-2</v>
      </c>
      <c r="R7" s="9">
        <v>0.15015999999999999</v>
      </c>
      <c r="S7" s="1">
        <f t="shared" si="0"/>
        <v>1.3742999999999999</v>
      </c>
    </row>
    <row r="8" spans="1:58" x14ac:dyDescent="0.15">
      <c r="A8" s="9" t="s">
        <v>117</v>
      </c>
      <c r="B8" s="9">
        <v>0.55833999999999995</v>
      </c>
      <c r="C8" s="9">
        <v>3.2420900000000001</v>
      </c>
      <c r="D8" s="9">
        <v>0.53783999999999998</v>
      </c>
      <c r="E8" s="9">
        <v>0.81818000000000002</v>
      </c>
      <c r="F8" s="9">
        <v>0.63583999999999996</v>
      </c>
      <c r="G8" s="9">
        <v>0.17399000000000001</v>
      </c>
      <c r="H8" s="9">
        <v>1.3050000000000001E-2</v>
      </c>
      <c r="I8" s="9">
        <v>1.184E-2</v>
      </c>
      <c r="J8" s="9">
        <v>2.767E-2</v>
      </c>
      <c r="K8" s="9">
        <v>1.319E-2</v>
      </c>
      <c r="L8" s="9">
        <v>1.1639999999999999E-2</v>
      </c>
      <c r="M8" s="9">
        <v>1.499E-2</v>
      </c>
      <c r="N8" s="9">
        <v>8.8169999999999998E-2</v>
      </c>
      <c r="O8" s="9">
        <v>1.6230000000000001E-2</v>
      </c>
      <c r="P8" s="9">
        <v>5.6899999999999997E-3</v>
      </c>
      <c r="Q8" s="9">
        <v>1.2959999999999999E-2</v>
      </c>
      <c r="R8" s="9">
        <v>0.15978999999999999</v>
      </c>
      <c r="S8" s="1">
        <f t="shared" si="0"/>
        <v>1.99186</v>
      </c>
    </row>
    <row r="9" spans="1:58" x14ac:dyDescent="0.15">
      <c r="A9" s="9" t="s">
        <v>118</v>
      </c>
      <c r="B9" s="9">
        <v>0.54235</v>
      </c>
      <c r="C9" s="9">
        <v>3.2813300000000001</v>
      </c>
      <c r="D9" s="9">
        <v>0.26079000000000002</v>
      </c>
      <c r="E9" s="9">
        <v>0.33805000000000002</v>
      </c>
      <c r="F9" s="9">
        <v>0.27614</v>
      </c>
      <c r="G9" s="9">
        <v>0.17974000000000001</v>
      </c>
      <c r="H9" s="9">
        <v>1.0919999999999999E-2</v>
      </c>
      <c r="I9" s="9">
        <v>1.076E-2</v>
      </c>
      <c r="J9" s="9">
        <v>2.4649999999999998E-2</v>
      </c>
      <c r="K9" s="9">
        <v>1.209E-2</v>
      </c>
      <c r="L9" s="9">
        <v>1.1520000000000001E-2</v>
      </c>
      <c r="M9" s="9">
        <v>1.3899999999999999E-2</v>
      </c>
      <c r="N9" s="9">
        <v>7.8619999999999995E-2</v>
      </c>
      <c r="O9" s="9">
        <v>1.3990000000000001E-2</v>
      </c>
      <c r="P9" s="9">
        <v>6.3699999999999998E-3</v>
      </c>
      <c r="Q9" s="9">
        <v>1.264E-2</v>
      </c>
      <c r="R9" s="9">
        <v>0.16993</v>
      </c>
      <c r="S9" s="1">
        <f t="shared" si="0"/>
        <v>0.87498000000000009</v>
      </c>
    </row>
    <row r="10" spans="1:58" x14ac:dyDescent="0.15">
      <c r="A10" s="9" t="s">
        <v>119</v>
      </c>
      <c r="B10" s="9">
        <v>0.58277999999999996</v>
      </c>
      <c r="C10" s="9">
        <v>7.5086399999999998</v>
      </c>
      <c r="D10" s="9">
        <v>0.29968</v>
      </c>
      <c r="E10" s="9">
        <v>0.37336999999999998</v>
      </c>
      <c r="F10" s="9">
        <v>0.30642999999999998</v>
      </c>
      <c r="G10" s="9">
        <v>0.24632000000000001</v>
      </c>
      <c r="H10" s="9">
        <v>1.355E-2</v>
      </c>
      <c r="I10" s="9">
        <v>1.316E-2</v>
      </c>
      <c r="J10" s="9">
        <v>3.4009999999999999E-2</v>
      </c>
      <c r="K10" s="9">
        <v>1.3469999999999999E-2</v>
      </c>
      <c r="L10" s="9">
        <v>1.4160000000000001E-2</v>
      </c>
      <c r="M10" s="9">
        <v>1.5129999999999999E-2</v>
      </c>
      <c r="N10" s="9">
        <v>9.5729999999999996E-2</v>
      </c>
      <c r="O10" s="9">
        <v>1.6670000000000001E-2</v>
      </c>
      <c r="P10" s="9">
        <v>5.7999999999999996E-3</v>
      </c>
      <c r="Q10" s="9">
        <v>1.4919999999999999E-2</v>
      </c>
      <c r="R10" s="9">
        <v>0.15937999999999999</v>
      </c>
      <c r="S10" s="1">
        <f t="shared" si="0"/>
        <v>0.97947999999999991</v>
      </c>
    </row>
    <row r="11" spans="1:58" x14ac:dyDescent="0.15">
      <c r="A11" s="9" t="s">
        <v>120</v>
      </c>
      <c r="B11" s="9">
        <v>0.65490000000000004</v>
      </c>
      <c r="C11" s="9">
        <v>2.8255499999999998</v>
      </c>
      <c r="D11" s="9">
        <v>0.34288000000000002</v>
      </c>
      <c r="E11" s="9">
        <v>0.44403999999999999</v>
      </c>
      <c r="F11" s="9">
        <v>0.35504000000000002</v>
      </c>
      <c r="G11" s="9">
        <v>0.20909</v>
      </c>
      <c r="H11" s="9">
        <v>1.3169999999999999E-2</v>
      </c>
      <c r="I11" s="9">
        <v>1.7149999999999999E-2</v>
      </c>
      <c r="J11" s="9">
        <v>3.984E-2</v>
      </c>
      <c r="K11" s="9">
        <v>1.7829999999999999E-2</v>
      </c>
      <c r="L11" s="9">
        <v>1.661E-2</v>
      </c>
      <c r="M11" s="9">
        <v>1.9470000000000001E-2</v>
      </c>
      <c r="N11" s="9">
        <v>0.11005</v>
      </c>
      <c r="O11" s="9">
        <v>1.685E-2</v>
      </c>
      <c r="P11" s="9">
        <v>3.13E-3</v>
      </c>
      <c r="Q11" s="9">
        <v>1.162E-2</v>
      </c>
      <c r="R11" s="9">
        <v>0.13578999999999999</v>
      </c>
      <c r="S11" s="1">
        <f t="shared" si="0"/>
        <v>1.1419600000000001</v>
      </c>
    </row>
    <row r="12" spans="1:58" x14ac:dyDescent="0.15">
      <c r="A12" s="9" t="s">
        <v>121</v>
      </c>
      <c r="B12" s="9">
        <v>0.46894000000000002</v>
      </c>
      <c r="C12" s="9">
        <v>2.8737300000000001</v>
      </c>
      <c r="D12" s="9">
        <v>0.26794000000000001</v>
      </c>
      <c r="E12" s="9">
        <v>0.37685000000000002</v>
      </c>
      <c r="F12" s="9">
        <v>0.30421999999999999</v>
      </c>
      <c r="G12" s="9">
        <v>0.156</v>
      </c>
      <c r="H12" s="9">
        <v>1.167E-2</v>
      </c>
      <c r="I12" s="9">
        <v>1.34E-2</v>
      </c>
      <c r="J12" s="9">
        <v>3.1629999999999998E-2</v>
      </c>
      <c r="K12" s="9">
        <v>1.601E-2</v>
      </c>
      <c r="L12" s="9">
        <v>1.392E-2</v>
      </c>
      <c r="M12" s="9">
        <v>1.602E-2</v>
      </c>
      <c r="N12" s="9">
        <v>9.5769999999999994E-2</v>
      </c>
      <c r="O12" s="9">
        <v>1.5429999999999999E-2</v>
      </c>
      <c r="P12" s="9">
        <v>5.6600000000000001E-3</v>
      </c>
      <c r="Q12" s="9">
        <v>1.389E-2</v>
      </c>
      <c r="R12" s="9">
        <v>0.13997999999999999</v>
      </c>
      <c r="S12" s="1">
        <f t="shared" si="0"/>
        <v>0.94900999999999991</v>
      </c>
    </row>
    <row r="13" spans="1:58" x14ac:dyDescent="0.15">
      <c r="A13" s="9" t="s">
        <v>122</v>
      </c>
      <c r="B13" s="9">
        <v>1.6717500000000001</v>
      </c>
      <c r="C13" s="9">
        <v>2.7084600000000001</v>
      </c>
      <c r="D13" s="9">
        <v>0.63246000000000002</v>
      </c>
      <c r="E13" s="9">
        <v>0.70399999999999996</v>
      </c>
      <c r="F13" s="9">
        <v>0.57504</v>
      </c>
      <c r="G13" s="9">
        <v>0.61738999999999999</v>
      </c>
      <c r="H13" s="9">
        <v>7.1580000000000005E-2</v>
      </c>
      <c r="I13" s="9">
        <v>3.1320000000000001E-2</v>
      </c>
      <c r="J13" s="9">
        <v>8.3099999999999993E-2</v>
      </c>
      <c r="K13" s="9">
        <v>3.8429999999999999E-2</v>
      </c>
      <c r="L13" s="9">
        <v>3.091E-2</v>
      </c>
      <c r="M13" s="9">
        <v>3.6929999999999998E-2</v>
      </c>
      <c r="N13" s="9">
        <v>0.23966999999999999</v>
      </c>
      <c r="O13" s="9">
        <v>3.8600000000000002E-2</v>
      </c>
      <c r="P13" s="9">
        <v>1.303E-2</v>
      </c>
      <c r="Q13" s="9">
        <v>3.041E-2</v>
      </c>
      <c r="R13" s="9">
        <v>0.56145</v>
      </c>
      <c r="S13" s="1">
        <f t="shared" si="0"/>
        <v>1.9115</v>
      </c>
    </row>
    <row r="14" spans="1:58" x14ac:dyDescent="0.15">
      <c r="A14" s="9" t="s">
        <v>123</v>
      </c>
      <c r="B14" s="9">
        <v>1.1244499999999999</v>
      </c>
      <c r="C14" s="9">
        <v>1.6326099999999999</v>
      </c>
      <c r="D14" s="9">
        <v>0.40844999999999998</v>
      </c>
      <c r="E14" s="9">
        <v>0.45321</v>
      </c>
      <c r="F14" s="9">
        <v>0.37579000000000001</v>
      </c>
      <c r="G14" s="9">
        <v>0.26168999999999998</v>
      </c>
      <c r="H14" s="9">
        <v>5.4429999999999999E-2</v>
      </c>
      <c r="I14" s="9">
        <v>2.3570000000000001E-2</v>
      </c>
      <c r="J14" s="9">
        <v>5.713E-2</v>
      </c>
      <c r="K14" s="9">
        <v>2.7459999999999998E-2</v>
      </c>
      <c r="L14" s="9">
        <v>2.1180000000000001E-2</v>
      </c>
      <c r="M14" s="9">
        <v>2.7550000000000002E-2</v>
      </c>
      <c r="N14" s="9">
        <v>0.16644999999999999</v>
      </c>
      <c r="O14" s="9">
        <v>2.5770000000000001E-2</v>
      </c>
      <c r="P14" s="9">
        <v>1.0240000000000001E-2</v>
      </c>
      <c r="Q14" s="9">
        <v>2.3109999999999999E-2</v>
      </c>
      <c r="R14" s="9">
        <v>0.33809</v>
      </c>
      <c r="S14" s="1">
        <f t="shared" si="0"/>
        <v>1.2374499999999999</v>
      </c>
    </row>
    <row r="15" spans="1:58" x14ac:dyDescent="0.15">
      <c r="A15" s="9" t="s">
        <v>124</v>
      </c>
      <c r="B15" s="9">
        <v>0.95528000000000002</v>
      </c>
      <c r="C15" s="9">
        <v>1.56013</v>
      </c>
      <c r="D15" s="9">
        <v>0.41138000000000002</v>
      </c>
      <c r="E15" s="9">
        <v>0.43769000000000002</v>
      </c>
      <c r="F15" s="9">
        <v>0.35901</v>
      </c>
      <c r="G15" s="9">
        <v>0.26774999999999999</v>
      </c>
      <c r="H15" s="9">
        <v>4.7919999999999997E-2</v>
      </c>
      <c r="I15" s="9">
        <v>2.2800000000000001E-2</v>
      </c>
      <c r="J15" s="9">
        <v>5.6160000000000002E-2</v>
      </c>
      <c r="K15" s="9">
        <v>2.2960000000000001E-2</v>
      </c>
      <c r="L15" s="9">
        <v>1.9230000000000001E-2</v>
      </c>
      <c r="M15" s="9">
        <v>2.656E-2</v>
      </c>
      <c r="N15" s="9">
        <v>0.14918000000000001</v>
      </c>
      <c r="O15" s="9">
        <v>2.4219999999999998E-2</v>
      </c>
      <c r="P15" s="9">
        <v>1.009E-2</v>
      </c>
      <c r="Q15" s="9">
        <v>2.232E-2</v>
      </c>
      <c r="R15" s="9">
        <v>0.31129000000000001</v>
      </c>
      <c r="S15" s="1">
        <f t="shared" si="0"/>
        <v>1.20808</v>
      </c>
    </row>
    <row r="16" spans="1:58" x14ac:dyDescent="0.15">
      <c r="A16" s="9" t="s">
        <v>125</v>
      </c>
      <c r="B16" s="9">
        <v>0.96753</v>
      </c>
      <c r="C16" s="9">
        <v>1.5496700000000001</v>
      </c>
      <c r="D16" s="9">
        <v>0.41178999999999999</v>
      </c>
      <c r="E16" s="9">
        <v>0.45150000000000001</v>
      </c>
      <c r="F16" s="9">
        <v>0.37265999999999999</v>
      </c>
      <c r="G16" s="9">
        <v>0.24637999999999999</v>
      </c>
      <c r="H16" s="9">
        <v>4.5469999999999997E-2</v>
      </c>
      <c r="I16" s="9">
        <v>2.571E-2</v>
      </c>
      <c r="J16" s="9">
        <v>7.1550000000000002E-2</v>
      </c>
      <c r="K16" s="9">
        <v>3.3599999999999998E-2</v>
      </c>
      <c r="L16" s="9">
        <v>2.7959999999999999E-2</v>
      </c>
      <c r="M16" s="9">
        <v>3.2809999999999999E-2</v>
      </c>
      <c r="N16" s="9">
        <v>0.22284999999999999</v>
      </c>
      <c r="O16" s="9">
        <v>3.2140000000000002E-2</v>
      </c>
      <c r="P16" s="9">
        <v>1.2120000000000001E-2</v>
      </c>
      <c r="Q16" s="9">
        <v>2.9139999999999999E-2</v>
      </c>
      <c r="R16" s="9">
        <v>0.27707999999999999</v>
      </c>
      <c r="S16" s="1">
        <f t="shared" si="0"/>
        <v>1.2359499999999999</v>
      </c>
    </row>
    <row r="17" spans="1:19" s="15" customFormat="1" x14ac:dyDescent="0.15">
      <c r="A17" s="14" t="s">
        <v>126</v>
      </c>
      <c r="B17" s="14">
        <v>0.58323999999999998</v>
      </c>
      <c r="C17" s="14">
        <v>1.30958</v>
      </c>
      <c r="D17" s="14">
        <v>0.35542000000000001</v>
      </c>
      <c r="E17" s="14">
        <v>0.40010000000000001</v>
      </c>
      <c r="F17" s="14">
        <v>0.34032000000000001</v>
      </c>
      <c r="G17" s="14">
        <v>0.17782999999999999</v>
      </c>
      <c r="H17" s="14">
        <v>2.529E-2</v>
      </c>
      <c r="I17" s="14">
        <v>1.7670000000000002E-2</v>
      </c>
      <c r="J17" s="14">
        <v>4.9880000000000001E-2</v>
      </c>
      <c r="K17" s="14">
        <v>2.164E-2</v>
      </c>
      <c r="L17" s="14">
        <v>1.9699999999999999E-2</v>
      </c>
      <c r="M17" s="14">
        <v>2.5360000000000001E-2</v>
      </c>
      <c r="N17" s="14">
        <v>0.15203</v>
      </c>
      <c r="O17" s="14">
        <v>2.4819999999999998E-2</v>
      </c>
      <c r="P17" s="14">
        <v>1.1900000000000001E-2</v>
      </c>
      <c r="Q17" s="14">
        <v>2.5579999999999999E-2</v>
      </c>
      <c r="R17" s="14">
        <v>0.30848999999999999</v>
      </c>
      <c r="S17" s="1">
        <f t="shared" si="0"/>
        <v>1.0958399999999999</v>
      </c>
    </row>
    <row r="18" spans="1:19" x14ac:dyDescent="0.15">
      <c r="A18" s="9" t="s">
        <v>127</v>
      </c>
      <c r="B18" s="9">
        <v>0.52217999999999998</v>
      </c>
      <c r="C18" s="9">
        <v>1.46688</v>
      </c>
      <c r="D18" s="9">
        <v>0.30993999999999999</v>
      </c>
      <c r="E18" s="9">
        <v>0.35927999999999999</v>
      </c>
      <c r="F18" s="9">
        <v>0.30284</v>
      </c>
      <c r="G18" s="9">
        <v>0.17885999999999999</v>
      </c>
      <c r="H18" s="9">
        <v>1.9800000000000002E-2</v>
      </c>
      <c r="I18" s="9">
        <v>1.525E-2</v>
      </c>
      <c r="J18" s="9">
        <v>3.3730000000000003E-2</v>
      </c>
      <c r="K18" s="9">
        <v>1.4710000000000001E-2</v>
      </c>
      <c r="L18" s="9">
        <v>1.3350000000000001E-2</v>
      </c>
      <c r="M18" s="9">
        <v>1.695E-2</v>
      </c>
      <c r="N18" s="9">
        <v>0.10959000000000001</v>
      </c>
      <c r="O18" s="9">
        <v>1.7399999999999999E-2</v>
      </c>
      <c r="P18" s="9">
        <v>7.3099999999999997E-3</v>
      </c>
      <c r="Q18" s="9">
        <v>1.434E-2</v>
      </c>
      <c r="R18" s="9">
        <v>0.2621</v>
      </c>
      <c r="S18" s="1">
        <f t="shared" si="0"/>
        <v>0.97205999999999992</v>
      </c>
    </row>
    <row r="19" spans="1:19" x14ac:dyDescent="0.15">
      <c r="A19" s="9" t="s">
        <v>128</v>
      </c>
      <c r="B19" s="9">
        <v>0.52415</v>
      </c>
      <c r="C19" s="9">
        <v>1.1687099999999999</v>
      </c>
      <c r="D19" s="9">
        <v>0.26561000000000001</v>
      </c>
      <c r="E19" s="9">
        <v>0.29448000000000002</v>
      </c>
      <c r="F19" s="9">
        <v>0.25056</v>
      </c>
      <c r="G19" s="9">
        <v>0.15784999999999999</v>
      </c>
      <c r="H19" s="9">
        <v>1.8669999999999999E-2</v>
      </c>
      <c r="I19" s="9">
        <v>1.316E-2</v>
      </c>
      <c r="J19" s="9">
        <v>2.7650000000000001E-2</v>
      </c>
      <c r="K19" s="9">
        <v>1.3639999999999999E-2</v>
      </c>
      <c r="L19" s="9">
        <v>1.094E-2</v>
      </c>
      <c r="M19" s="9">
        <v>1.512E-2</v>
      </c>
      <c r="N19" s="9">
        <v>8.5150000000000003E-2</v>
      </c>
      <c r="O19" s="9">
        <v>1.555E-2</v>
      </c>
      <c r="P19" s="9">
        <v>4.0699999999999998E-3</v>
      </c>
      <c r="Q19" s="9">
        <v>1.5049999999999999E-2</v>
      </c>
      <c r="R19" s="9">
        <v>0.23852999999999999</v>
      </c>
      <c r="S19" s="1">
        <f t="shared" si="0"/>
        <v>0.81064999999999998</v>
      </c>
    </row>
    <row r="20" spans="1:19" x14ac:dyDescent="0.15">
      <c r="A20" s="9" t="s">
        <v>129</v>
      </c>
      <c r="B20" s="9">
        <v>0.95577999999999996</v>
      </c>
      <c r="C20" s="9">
        <v>1.7788999999999999</v>
      </c>
      <c r="D20" s="9">
        <v>0.49589</v>
      </c>
      <c r="E20" s="9">
        <v>0.53174999999999994</v>
      </c>
      <c r="F20" s="9">
        <v>0.41560000000000002</v>
      </c>
      <c r="G20" s="9">
        <v>0.25352000000000002</v>
      </c>
      <c r="H20" s="9">
        <v>1.7670000000000002E-2</v>
      </c>
      <c r="I20" s="9">
        <v>2.929E-2</v>
      </c>
      <c r="J20" s="9">
        <v>8.3339999999999997E-2</v>
      </c>
      <c r="K20" s="9">
        <v>3.8129999999999997E-2</v>
      </c>
      <c r="L20" s="9">
        <v>3.2489999999999998E-2</v>
      </c>
      <c r="M20" s="9">
        <v>3.934E-2</v>
      </c>
      <c r="N20" s="9">
        <v>0.26180999999999999</v>
      </c>
      <c r="O20" s="9">
        <v>3.5999999999999997E-2</v>
      </c>
      <c r="P20" s="9">
        <v>9.3900000000000008E-3</v>
      </c>
      <c r="Q20" s="9">
        <v>2.1180000000000001E-2</v>
      </c>
      <c r="R20" s="9">
        <v>0.27027000000000001</v>
      </c>
      <c r="S20" s="1">
        <f t="shared" si="0"/>
        <v>1.4432399999999999</v>
      </c>
    </row>
    <row r="21" spans="1:19" x14ac:dyDescent="0.15">
      <c r="A21" s="9" t="s">
        <v>130</v>
      </c>
      <c r="B21" s="9">
        <v>0.75961999999999996</v>
      </c>
      <c r="C21" s="9">
        <v>1.6847300000000001</v>
      </c>
      <c r="D21" s="9">
        <v>0.38079000000000002</v>
      </c>
      <c r="E21" s="9">
        <v>0.44174000000000002</v>
      </c>
      <c r="F21" s="9">
        <v>0.35658000000000001</v>
      </c>
      <c r="G21" s="9">
        <v>0.30092999999999998</v>
      </c>
      <c r="H21" s="9">
        <v>1.438E-2</v>
      </c>
      <c r="I21" s="9">
        <v>1.9970000000000002E-2</v>
      </c>
      <c r="J21" s="9">
        <v>5.8700000000000002E-2</v>
      </c>
      <c r="K21" s="9">
        <v>2.9180000000000001E-2</v>
      </c>
      <c r="L21" s="9">
        <v>2.5520000000000001E-2</v>
      </c>
      <c r="M21" s="9">
        <v>2.792E-2</v>
      </c>
      <c r="N21" s="9">
        <v>0.19949</v>
      </c>
      <c r="O21" s="9">
        <v>3.0009999999999998E-2</v>
      </c>
      <c r="P21" s="9">
        <v>8.6300000000000005E-3</v>
      </c>
      <c r="Q21" s="9">
        <v>2.342E-2</v>
      </c>
      <c r="R21" s="9">
        <v>0.25591999999999998</v>
      </c>
      <c r="S21" s="1">
        <f t="shared" si="0"/>
        <v>1.1791100000000001</v>
      </c>
    </row>
    <row r="22" spans="1:19" x14ac:dyDescent="0.15">
      <c r="A22" s="9" t="s">
        <v>131</v>
      </c>
      <c r="B22" s="9">
        <v>0.73855000000000004</v>
      </c>
      <c r="C22" s="9">
        <v>1.2633399999999999</v>
      </c>
      <c r="D22" s="9">
        <v>0.32451000000000002</v>
      </c>
      <c r="E22" s="9">
        <v>0.39916000000000001</v>
      </c>
      <c r="F22" s="9">
        <v>0.32318999999999998</v>
      </c>
      <c r="G22" s="9">
        <v>0.17860000000000001</v>
      </c>
      <c r="H22" s="9">
        <v>1.558E-2</v>
      </c>
      <c r="I22" s="9">
        <v>3.0540000000000001E-2</v>
      </c>
      <c r="J22" s="9">
        <v>0.10061</v>
      </c>
      <c r="K22" s="9">
        <v>4.6539999999999998E-2</v>
      </c>
      <c r="L22" s="9">
        <v>4.1399999999999999E-2</v>
      </c>
      <c r="M22" s="9">
        <v>4.2849999999999999E-2</v>
      </c>
      <c r="N22" s="9">
        <v>0.35443999999999998</v>
      </c>
      <c r="O22" s="9">
        <v>4.9500000000000002E-2</v>
      </c>
      <c r="P22" s="9">
        <v>1.315E-2</v>
      </c>
      <c r="Q22" s="9">
        <v>3.6499999999999998E-2</v>
      </c>
      <c r="R22" s="9">
        <v>0.24673</v>
      </c>
      <c r="S22" s="1">
        <f t="shared" si="0"/>
        <v>1.0468600000000001</v>
      </c>
    </row>
    <row r="23" spans="1:19" x14ac:dyDescent="0.15">
      <c r="A23" s="9" t="s">
        <v>132</v>
      </c>
      <c r="B23" s="9">
        <v>0.86567000000000005</v>
      </c>
      <c r="C23" s="9">
        <v>1.92404</v>
      </c>
      <c r="D23" s="9">
        <v>0.48895</v>
      </c>
      <c r="E23" s="9">
        <v>0.50073000000000001</v>
      </c>
      <c r="F23" s="9">
        <v>0.40544000000000002</v>
      </c>
      <c r="G23" s="9">
        <v>0.25124000000000002</v>
      </c>
      <c r="H23" s="9">
        <v>1.959E-2</v>
      </c>
      <c r="I23" s="9">
        <v>2.9090000000000001E-2</v>
      </c>
      <c r="J23" s="9">
        <v>7.5480000000000005E-2</v>
      </c>
      <c r="K23" s="9">
        <v>3.3890000000000003E-2</v>
      </c>
      <c r="L23" s="9">
        <v>2.8500000000000001E-2</v>
      </c>
      <c r="M23" s="9">
        <v>3.6179999999999997E-2</v>
      </c>
      <c r="N23" s="9">
        <v>0.22609000000000001</v>
      </c>
      <c r="O23" s="9">
        <v>3.7269999999999998E-2</v>
      </c>
      <c r="P23" s="9">
        <v>1.0030000000000001E-2</v>
      </c>
      <c r="Q23" s="9">
        <v>2.9870000000000001E-2</v>
      </c>
      <c r="R23" s="9">
        <v>0.25489000000000001</v>
      </c>
      <c r="S23" s="1">
        <f t="shared" si="0"/>
        <v>1.3951199999999999</v>
      </c>
    </row>
    <row r="24" spans="1:19" x14ac:dyDescent="0.15">
      <c r="A24" s="9" t="s">
        <v>133</v>
      </c>
      <c r="B24" s="9">
        <v>3.0035400000000001</v>
      </c>
      <c r="C24" s="9">
        <v>1.8818699999999999</v>
      </c>
      <c r="D24" s="9">
        <v>0.45069999999999999</v>
      </c>
      <c r="E24" s="9">
        <v>0.42392999999999997</v>
      </c>
      <c r="F24" s="9">
        <v>0.38255</v>
      </c>
      <c r="G24" s="9">
        <v>0.35082000000000002</v>
      </c>
      <c r="H24" s="9">
        <v>2.342E-2</v>
      </c>
      <c r="I24" s="9">
        <v>2.3189999999999999E-2</v>
      </c>
      <c r="J24" s="9">
        <v>6.3070000000000001E-2</v>
      </c>
      <c r="K24" s="9">
        <v>2.751E-2</v>
      </c>
      <c r="L24" s="9">
        <v>2.4279999999999999E-2</v>
      </c>
      <c r="M24" s="9">
        <v>3.0460000000000001E-2</v>
      </c>
      <c r="N24" s="9">
        <v>0.20505000000000001</v>
      </c>
      <c r="O24" s="9">
        <v>3.44E-2</v>
      </c>
      <c r="P24" s="9">
        <v>8.5599999999999999E-3</v>
      </c>
      <c r="Q24" s="9">
        <v>2.8000000000000001E-2</v>
      </c>
      <c r="R24" s="9">
        <v>0.2853</v>
      </c>
      <c r="S24" s="1">
        <f t="shared" si="0"/>
        <v>1.25718</v>
      </c>
    </row>
    <row r="25" spans="1:19" x14ac:dyDescent="0.15">
      <c r="A25" s="9" t="s">
        <v>134</v>
      </c>
      <c r="B25" s="9">
        <v>2.1472000000000002</v>
      </c>
      <c r="C25" s="9">
        <v>1.95581</v>
      </c>
      <c r="D25" s="9">
        <v>0.45322000000000001</v>
      </c>
      <c r="E25" s="9">
        <v>0.55696000000000001</v>
      </c>
      <c r="F25" s="9">
        <v>0.43331999999999998</v>
      </c>
      <c r="G25" s="9">
        <v>0.33554</v>
      </c>
      <c r="H25" s="9">
        <v>1.806E-2</v>
      </c>
      <c r="I25" s="9">
        <v>2.4199999999999999E-2</v>
      </c>
      <c r="J25" s="9">
        <v>6.2969999999999998E-2</v>
      </c>
      <c r="K25" s="9">
        <v>2.862E-2</v>
      </c>
      <c r="L25" s="9">
        <v>2.494E-2</v>
      </c>
      <c r="M25" s="9">
        <v>3.1390000000000001E-2</v>
      </c>
      <c r="N25" s="9">
        <v>0.19583999999999999</v>
      </c>
      <c r="O25" s="9">
        <v>3.3270000000000001E-2</v>
      </c>
      <c r="P25" s="9">
        <v>8.77E-3</v>
      </c>
      <c r="Q25" s="9">
        <v>4.8599999999999997E-2</v>
      </c>
      <c r="R25" s="9">
        <v>0.28869</v>
      </c>
      <c r="S25" s="1">
        <f t="shared" si="0"/>
        <v>1.4435</v>
      </c>
    </row>
    <row r="26" spans="1:19" x14ac:dyDescent="0.15">
      <c r="A26" s="9" t="s">
        <v>135</v>
      </c>
      <c r="B26" s="9">
        <v>0.69747999999999999</v>
      </c>
      <c r="C26" s="9">
        <v>1.5650999999999999</v>
      </c>
      <c r="D26" s="9">
        <v>0.40333999999999998</v>
      </c>
      <c r="E26" s="9">
        <v>0.48912</v>
      </c>
      <c r="F26" s="9">
        <v>0.39145000000000002</v>
      </c>
      <c r="G26" s="9">
        <v>0.27593000000000001</v>
      </c>
      <c r="H26" s="9">
        <v>1.934E-2</v>
      </c>
      <c r="I26" s="9">
        <v>3.0890000000000001E-2</v>
      </c>
      <c r="J26" s="9">
        <v>0.10034</v>
      </c>
      <c r="K26" s="9">
        <v>4.4999999999999998E-2</v>
      </c>
      <c r="L26" s="9">
        <v>4.156E-2</v>
      </c>
      <c r="M26" s="9">
        <v>4.3970000000000002E-2</v>
      </c>
      <c r="N26" s="9">
        <v>0.33816000000000002</v>
      </c>
      <c r="O26" s="9">
        <v>4.8849999999999998E-2</v>
      </c>
      <c r="P26" s="9">
        <v>1.1780000000000001E-2</v>
      </c>
      <c r="Q26" s="9">
        <v>3.9780000000000003E-2</v>
      </c>
      <c r="R26" s="9">
        <v>0.25051000000000001</v>
      </c>
      <c r="S26" s="1">
        <f t="shared" si="0"/>
        <v>1.2839100000000001</v>
      </c>
    </row>
    <row r="27" spans="1:19" s="15" customFormat="1" x14ac:dyDescent="0.15">
      <c r="A27" s="14" t="s">
        <v>136</v>
      </c>
      <c r="B27" s="14">
        <v>1.2265699999999999</v>
      </c>
      <c r="C27" s="14">
        <v>1.87324</v>
      </c>
      <c r="D27" s="14">
        <v>0.67184999999999995</v>
      </c>
      <c r="E27" s="14">
        <v>0.47310999999999998</v>
      </c>
      <c r="F27" s="14">
        <v>0.41248000000000001</v>
      </c>
      <c r="G27" s="14">
        <v>0.20505000000000001</v>
      </c>
      <c r="H27" s="14">
        <v>6.3769999999999993E-2</v>
      </c>
      <c r="I27" s="14">
        <v>9.2780000000000001E-2</v>
      </c>
      <c r="J27" s="14">
        <v>0.14515</v>
      </c>
      <c r="K27" s="14">
        <v>6.4680000000000001E-2</v>
      </c>
      <c r="L27" s="14">
        <v>2.9909999999999999E-2</v>
      </c>
      <c r="M27" s="14">
        <v>6.4579999999999999E-2</v>
      </c>
      <c r="N27" s="14">
        <v>0.21773000000000001</v>
      </c>
      <c r="O27" s="14">
        <v>3.2530000000000003E-2</v>
      </c>
      <c r="P27" s="14">
        <v>1.085E-2</v>
      </c>
      <c r="Q27" s="14">
        <v>3.5189999999999999E-2</v>
      </c>
      <c r="R27" s="14">
        <v>0.29671999999999998</v>
      </c>
      <c r="S27" s="1">
        <f t="shared" si="0"/>
        <v>1.5574399999999999</v>
      </c>
    </row>
    <row r="28" spans="1:19" x14ac:dyDescent="0.15">
      <c r="A28" s="9" t="s">
        <v>137</v>
      </c>
      <c r="B28" s="9">
        <v>0.92588999999999999</v>
      </c>
      <c r="C28" s="9">
        <v>1.13818</v>
      </c>
      <c r="D28" s="9">
        <v>0.35244999999999999</v>
      </c>
      <c r="E28" s="9">
        <v>0.36488999999999999</v>
      </c>
      <c r="F28" s="9">
        <v>0.31230000000000002</v>
      </c>
      <c r="G28" s="9">
        <v>0.18417</v>
      </c>
      <c r="H28" s="9">
        <v>3.0609999999999998E-2</v>
      </c>
      <c r="I28" s="9">
        <v>2.2579999999999999E-2</v>
      </c>
      <c r="J28" s="9">
        <v>6.3079999999999997E-2</v>
      </c>
      <c r="K28" s="9">
        <v>2.9989999999999999E-2</v>
      </c>
      <c r="L28" s="9">
        <v>2.5770000000000001E-2</v>
      </c>
      <c r="M28" s="9">
        <v>3.134E-2</v>
      </c>
      <c r="N28" s="9">
        <v>0.22206999999999999</v>
      </c>
      <c r="O28" s="9">
        <v>3.2640000000000002E-2</v>
      </c>
      <c r="P28" s="9">
        <v>1.022E-2</v>
      </c>
      <c r="Q28" s="9">
        <v>3.4369999999999998E-2</v>
      </c>
      <c r="R28" s="9">
        <v>0.30101</v>
      </c>
      <c r="S28" s="1">
        <f t="shared" si="0"/>
        <v>1.0296400000000001</v>
      </c>
    </row>
    <row r="29" spans="1:19" x14ac:dyDescent="0.15">
      <c r="A29" s="9" t="s">
        <v>138</v>
      </c>
      <c r="B29" s="9">
        <v>0.93864000000000003</v>
      </c>
      <c r="C29" s="9">
        <v>1.1860599999999999</v>
      </c>
      <c r="D29" s="9">
        <v>0.34659000000000001</v>
      </c>
      <c r="E29" s="9">
        <v>0.34399999999999997</v>
      </c>
      <c r="F29" s="9">
        <v>0.29532000000000003</v>
      </c>
      <c r="G29" s="9">
        <v>0.18634000000000001</v>
      </c>
      <c r="H29" s="9">
        <v>3.1919999999999997E-2</v>
      </c>
      <c r="I29" s="9">
        <v>2.6249999999999999E-2</v>
      </c>
      <c r="J29" s="9">
        <v>7.109E-2</v>
      </c>
      <c r="K29" s="9">
        <v>3.211E-2</v>
      </c>
      <c r="L29" s="9">
        <v>2.8889999999999999E-2</v>
      </c>
      <c r="M29" s="9">
        <v>3.1480000000000001E-2</v>
      </c>
      <c r="N29" s="9">
        <v>0.23250999999999999</v>
      </c>
      <c r="O29" s="9">
        <v>3.397E-2</v>
      </c>
      <c r="P29" s="9">
        <v>9.8200000000000006E-3</v>
      </c>
      <c r="Q29" s="9">
        <v>3.3869999999999997E-2</v>
      </c>
      <c r="R29" s="9">
        <v>0.25846999999999998</v>
      </c>
      <c r="S29" s="1">
        <f t="shared" si="0"/>
        <v>0.98591000000000006</v>
      </c>
    </row>
    <row r="30" spans="1:19" x14ac:dyDescent="0.15">
      <c r="A30" s="9" t="s">
        <v>139</v>
      </c>
      <c r="B30" s="9">
        <v>1.0152099999999999</v>
      </c>
      <c r="C30" s="9">
        <v>1.3652299999999999</v>
      </c>
      <c r="D30" s="9">
        <v>0.38008999999999998</v>
      </c>
      <c r="E30" s="9">
        <v>0.44923000000000002</v>
      </c>
      <c r="F30" s="9">
        <v>0.37148999999999999</v>
      </c>
      <c r="G30" s="9">
        <v>0.17460999999999999</v>
      </c>
      <c r="H30" s="9">
        <v>3.0429999999999999E-2</v>
      </c>
      <c r="I30" s="9">
        <v>3.669E-2</v>
      </c>
      <c r="J30" s="9">
        <v>0.1237</v>
      </c>
      <c r="K30" s="9">
        <v>5.4179999999999999E-2</v>
      </c>
      <c r="L30" s="9">
        <v>5.0270000000000002E-2</v>
      </c>
      <c r="M30" s="9">
        <v>5.3589999999999999E-2</v>
      </c>
      <c r="N30" s="9">
        <v>0.42984</v>
      </c>
      <c r="O30" s="9">
        <v>5.6230000000000002E-2</v>
      </c>
      <c r="P30" s="9">
        <v>1.5440000000000001E-2</v>
      </c>
      <c r="Q30" s="9">
        <v>5.1159999999999997E-2</v>
      </c>
      <c r="R30" s="9">
        <v>0.20835000000000001</v>
      </c>
      <c r="S30" s="1">
        <f t="shared" si="0"/>
        <v>1.2008100000000002</v>
      </c>
    </row>
    <row r="31" spans="1:19" x14ac:dyDescent="0.15">
      <c r="A31" s="9" t="s">
        <v>140</v>
      </c>
      <c r="B31" s="9">
        <v>0.85582000000000003</v>
      </c>
      <c r="C31" s="9">
        <v>1.1822299999999999</v>
      </c>
      <c r="D31" s="9">
        <v>0.30941999999999997</v>
      </c>
      <c r="E31" s="9">
        <v>0.31894</v>
      </c>
      <c r="F31" s="9">
        <v>0.28051999999999999</v>
      </c>
      <c r="G31" s="9">
        <v>0.18572</v>
      </c>
      <c r="H31" s="9">
        <v>2.8670000000000001E-2</v>
      </c>
      <c r="I31" s="9">
        <v>2.384E-2</v>
      </c>
      <c r="J31" s="9">
        <v>7.0169999999999996E-2</v>
      </c>
      <c r="K31" s="9">
        <v>3.0720000000000001E-2</v>
      </c>
      <c r="L31" s="9">
        <v>2.7560000000000001E-2</v>
      </c>
      <c r="M31" s="9">
        <v>3.1629999999999998E-2</v>
      </c>
      <c r="N31" s="9">
        <v>0.22561999999999999</v>
      </c>
      <c r="O31" s="9">
        <v>3.261E-2</v>
      </c>
      <c r="P31" s="9">
        <v>1.0019999999999999E-2</v>
      </c>
      <c r="Q31" s="9">
        <v>3.108E-2</v>
      </c>
      <c r="R31" s="9">
        <v>0.20699999999999999</v>
      </c>
      <c r="S31" s="1">
        <f t="shared" si="0"/>
        <v>0.90888000000000002</v>
      </c>
    </row>
    <row r="32" spans="1:19" x14ac:dyDescent="0.15">
      <c r="A32" s="9" t="s">
        <v>141</v>
      </c>
      <c r="B32" s="9">
        <v>0.39158999999999999</v>
      </c>
      <c r="C32" s="9">
        <v>0.89456000000000002</v>
      </c>
      <c r="D32" s="9">
        <v>0.29408000000000001</v>
      </c>
      <c r="E32" s="9">
        <v>0.30909999999999999</v>
      </c>
      <c r="F32" s="9">
        <v>0.24709</v>
      </c>
      <c r="G32" s="9">
        <v>0.13664999999999999</v>
      </c>
      <c r="H32" s="9">
        <v>1.289E-2</v>
      </c>
      <c r="I32" s="9">
        <v>2.0719999999999999E-2</v>
      </c>
      <c r="J32" s="9">
        <v>5.5899999999999998E-2</v>
      </c>
      <c r="K32" s="9">
        <v>2.4510000000000001E-2</v>
      </c>
      <c r="L32" s="9">
        <v>2.052E-2</v>
      </c>
      <c r="M32" s="9">
        <v>2.4680000000000001E-2</v>
      </c>
      <c r="N32" s="9">
        <v>0.17058999999999999</v>
      </c>
      <c r="O32" s="9">
        <v>2.5219999999999999E-2</v>
      </c>
      <c r="P32" s="9">
        <v>6.1900000000000002E-3</v>
      </c>
      <c r="Q32" s="9">
        <v>2.1600000000000001E-2</v>
      </c>
      <c r="R32" s="9">
        <v>0.25403999999999999</v>
      </c>
      <c r="S32" s="1">
        <f t="shared" si="0"/>
        <v>0.85027000000000008</v>
      </c>
    </row>
    <row r="33" spans="1:19" x14ac:dyDescent="0.15">
      <c r="A33" s="9" t="s">
        <v>142</v>
      </c>
      <c r="B33" s="9">
        <v>0.34371000000000002</v>
      </c>
      <c r="C33" s="9">
        <v>0.94881000000000004</v>
      </c>
      <c r="D33" s="9">
        <v>0.21601000000000001</v>
      </c>
      <c r="E33" s="9">
        <v>0.22677</v>
      </c>
      <c r="F33" s="9">
        <v>0.18737999999999999</v>
      </c>
      <c r="G33" s="9">
        <v>0.15853</v>
      </c>
      <c r="H33" s="9">
        <v>1.112E-2</v>
      </c>
      <c r="I33" s="9">
        <v>1.652E-2</v>
      </c>
      <c r="J33" s="9">
        <v>4.0779999999999997E-2</v>
      </c>
      <c r="K33" s="9">
        <v>1.8380000000000001E-2</v>
      </c>
      <c r="L33" s="9">
        <v>1.5800000000000002E-2</v>
      </c>
      <c r="M33" s="9">
        <v>1.9050000000000001E-2</v>
      </c>
      <c r="N33" s="9">
        <v>0.12012</v>
      </c>
      <c r="O33" s="9">
        <v>0.02</v>
      </c>
      <c r="P33" s="9">
        <v>5.5199999999999997E-3</v>
      </c>
      <c r="Q33" s="9">
        <v>1.6760000000000001E-2</v>
      </c>
      <c r="R33" s="9">
        <v>0.18751000000000001</v>
      </c>
      <c r="S33" s="1">
        <f t="shared" si="0"/>
        <v>0.63016000000000005</v>
      </c>
    </row>
    <row r="34" spans="1:19" x14ac:dyDescent="0.15">
      <c r="A34" s="9" t="s">
        <v>143</v>
      </c>
      <c r="B34" s="9">
        <v>0.36624000000000001</v>
      </c>
      <c r="C34" s="9">
        <v>1.3220099999999999</v>
      </c>
      <c r="D34" s="9">
        <v>0.23932999999999999</v>
      </c>
      <c r="E34" s="9">
        <v>0.25174999999999997</v>
      </c>
      <c r="F34" s="9">
        <v>0.20702000000000001</v>
      </c>
      <c r="G34" s="9">
        <v>0.18770999999999999</v>
      </c>
      <c r="H34" s="9">
        <v>1.119E-2</v>
      </c>
      <c r="I34" s="9">
        <v>1.5520000000000001E-2</v>
      </c>
      <c r="J34" s="9">
        <v>3.6639999999999999E-2</v>
      </c>
      <c r="K34" s="9">
        <v>1.5900000000000001E-2</v>
      </c>
      <c r="L34" s="9">
        <v>1.4239999999999999E-2</v>
      </c>
      <c r="M34" s="9">
        <v>1.8870000000000001E-2</v>
      </c>
      <c r="N34" s="9">
        <v>0.10095</v>
      </c>
      <c r="O34" s="9">
        <v>1.677E-2</v>
      </c>
      <c r="P34" s="9">
        <v>5.6699999999999997E-3</v>
      </c>
      <c r="Q34" s="9">
        <v>1.4149999999999999E-2</v>
      </c>
      <c r="R34" s="9">
        <v>0.19613</v>
      </c>
      <c r="S34" s="1">
        <f t="shared" si="0"/>
        <v>0.69809999999999994</v>
      </c>
    </row>
    <row r="35" spans="1:19" x14ac:dyDescent="0.15">
      <c r="A35" s="9" t="s">
        <v>144</v>
      </c>
      <c r="B35" s="9">
        <v>0.37540000000000001</v>
      </c>
      <c r="C35" s="9">
        <v>0.98584000000000005</v>
      </c>
      <c r="D35" s="9">
        <v>0.22856000000000001</v>
      </c>
      <c r="E35" s="9">
        <v>0.24686</v>
      </c>
      <c r="F35" s="9">
        <v>0.20535999999999999</v>
      </c>
      <c r="G35" s="9">
        <v>0.16567999999999999</v>
      </c>
      <c r="H35" s="9">
        <v>1.184E-2</v>
      </c>
      <c r="I35" s="9">
        <v>1.788E-2</v>
      </c>
      <c r="J35" s="9">
        <v>4.7809999999999998E-2</v>
      </c>
      <c r="K35" s="9">
        <v>2.2440000000000002E-2</v>
      </c>
      <c r="L35" s="9">
        <v>2.0109999999999999E-2</v>
      </c>
      <c r="M35" s="9">
        <v>2.2280000000000001E-2</v>
      </c>
      <c r="N35" s="9">
        <v>0.15645999999999999</v>
      </c>
      <c r="O35" s="9">
        <v>2.3560000000000001E-2</v>
      </c>
      <c r="P35" s="9">
        <v>7.3699999999999998E-3</v>
      </c>
      <c r="Q35" s="9">
        <v>1.993E-2</v>
      </c>
      <c r="R35" s="9">
        <v>0.17335</v>
      </c>
      <c r="S35" s="1">
        <f t="shared" si="0"/>
        <v>0.68077999999999994</v>
      </c>
    </row>
    <row r="36" spans="1:19" x14ac:dyDescent="0.15">
      <c r="A36" s="9" t="s">
        <v>145</v>
      </c>
      <c r="B36" s="9">
        <v>0.57272000000000001</v>
      </c>
      <c r="C36" s="9">
        <v>2.6190199999999999</v>
      </c>
      <c r="D36" s="9">
        <v>0.36043999999999998</v>
      </c>
      <c r="E36" s="9">
        <v>0.43635000000000002</v>
      </c>
      <c r="F36" s="9">
        <v>0.34889999999999999</v>
      </c>
      <c r="G36" s="9">
        <v>0.31079000000000001</v>
      </c>
      <c r="H36" s="9">
        <v>1.6760000000000001E-2</v>
      </c>
      <c r="I36" s="9">
        <v>2.2749999999999999E-2</v>
      </c>
      <c r="J36" s="9">
        <v>6.4399999999999999E-2</v>
      </c>
      <c r="K36" s="9">
        <v>2.7959999999999999E-2</v>
      </c>
      <c r="L36" s="9">
        <v>2.6110000000000001E-2</v>
      </c>
      <c r="M36" s="9">
        <v>2.7019999999999999E-2</v>
      </c>
      <c r="N36" s="9">
        <v>0.2059</v>
      </c>
      <c r="O36" s="9">
        <v>2.9899999999999999E-2</v>
      </c>
      <c r="P36" s="9">
        <v>8.6099999999999996E-3</v>
      </c>
      <c r="Q36" s="9">
        <v>2.3400000000000001E-2</v>
      </c>
      <c r="R36" s="9">
        <v>0.19026000000000001</v>
      </c>
      <c r="S36" s="1">
        <f t="shared" si="0"/>
        <v>1.1456900000000001</v>
      </c>
    </row>
    <row r="37" spans="1:19" x14ac:dyDescent="0.15">
      <c r="A37" s="9" t="s">
        <v>146</v>
      </c>
      <c r="B37" s="9">
        <v>2.9836</v>
      </c>
      <c r="C37" s="9">
        <v>3.9566300000000001</v>
      </c>
      <c r="D37" s="9">
        <v>0.72116999999999998</v>
      </c>
      <c r="E37" s="9">
        <v>0.78327000000000002</v>
      </c>
      <c r="F37" s="9">
        <v>0.63387000000000004</v>
      </c>
      <c r="G37" s="9">
        <v>0.48097000000000001</v>
      </c>
      <c r="H37" s="9">
        <v>0.10766000000000001</v>
      </c>
      <c r="I37" s="9">
        <v>4.3279999999999999E-2</v>
      </c>
      <c r="J37" s="9">
        <v>0.12554999999999999</v>
      </c>
      <c r="K37" s="9">
        <v>5.672E-2</v>
      </c>
      <c r="L37" s="9">
        <v>4.8090000000000001E-2</v>
      </c>
      <c r="M37" s="9">
        <v>5.6300000000000003E-2</v>
      </c>
      <c r="N37" s="9">
        <v>0.37644</v>
      </c>
      <c r="O37" s="9">
        <v>5.3800000000000001E-2</v>
      </c>
      <c r="P37" s="9">
        <v>1.2189999999999999E-2</v>
      </c>
      <c r="Q37" s="9">
        <v>4.2630000000000001E-2</v>
      </c>
      <c r="R37" s="9">
        <v>0.38646000000000003</v>
      </c>
      <c r="S37" s="1">
        <f t="shared" si="0"/>
        <v>2.1383100000000002</v>
      </c>
    </row>
    <row r="38" spans="1:19" s="15" customFormat="1" x14ac:dyDescent="0.15">
      <c r="A38" s="14" t="s">
        <v>147</v>
      </c>
      <c r="B38" s="14">
        <v>0.76100999999999996</v>
      </c>
      <c r="C38" s="14">
        <v>2.81508</v>
      </c>
      <c r="D38" s="14">
        <v>0.51770000000000005</v>
      </c>
      <c r="E38" s="14">
        <v>0.58930000000000005</v>
      </c>
      <c r="F38" s="14">
        <v>0.45984000000000003</v>
      </c>
      <c r="G38" s="14">
        <v>0.77659</v>
      </c>
      <c r="H38" s="14">
        <v>2.7810000000000001E-2</v>
      </c>
      <c r="I38" s="14">
        <v>2.555E-2</v>
      </c>
      <c r="J38" s="14">
        <v>7.3639999999999997E-2</v>
      </c>
      <c r="K38" s="14">
        <v>3.2280000000000003E-2</v>
      </c>
      <c r="L38" s="14">
        <v>2.8289999999999999E-2</v>
      </c>
      <c r="M38" s="14">
        <v>3.3849999999999998E-2</v>
      </c>
      <c r="N38" s="14">
        <v>0.23105000000000001</v>
      </c>
      <c r="O38" s="14">
        <v>3.4590000000000003E-2</v>
      </c>
      <c r="P38" s="14">
        <v>9.1000000000000004E-3</v>
      </c>
      <c r="Q38" s="14">
        <v>2.9149999999999999E-2</v>
      </c>
      <c r="R38" s="14">
        <v>0.37646000000000002</v>
      </c>
      <c r="S38" s="1">
        <f t="shared" si="0"/>
        <v>1.5668400000000002</v>
      </c>
    </row>
    <row r="39" spans="1:19" x14ac:dyDescent="0.15">
      <c r="A39" s="9" t="s">
        <v>148</v>
      </c>
      <c r="B39" s="9">
        <v>1.2120299999999999</v>
      </c>
      <c r="C39" s="9">
        <v>2.9807600000000001</v>
      </c>
      <c r="D39" s="9">
        <v>0.49457000000000001</v>
      </c>
      <c r="E39" s="9">
        <v>0.57467000000000001</v>
      </c>
      <c r="F39" s="9">
        <v>0.46228000000000002</v>
      </c>
      <c r="G39" s="9">
        <v>0.33665</v>
      </c>
      <c r="H39" s="9">
        <v>3.2070000000000001E-2</v>
      </c>
      <c r="I39" s="9">
        <v>3.1510000000000003E-2</v>
      </c>
      <c r="J39" s="9">
        <v>8.9359999999999995E-2</v>
      </c>
      <c r="K39" s="9">
        <v>4.1270000000000001E-2</v>
      </c>
      <c r="L39" s="9">
        <v>3.603E-2</v>
      </c>
      <c r="M39" s="9">
        <v>4.0090000000000001E-2</v>
      </c>
      <c r="N39" s="9">
        <v>0.26640999999999998</v>
      </c>
      <c r="O39" s="9">
        <v>3.8960000000000002E-2</v>
      </c>
      <c r="P39" s="9">
        <v>1.155E-2</v>
      </c>
      <c r="Q39" s="9">
        <v>3.4099999999999998E-2</v>
      </c>
      <c r="R39" s="9">
        <v>0.29815000000000003</v>
      </c>
      <c r="S39" s="1">
        <f t="shared" si="0"/>
        <v>1.53152</v>
      </c>
    </row>
    <row r="40" spans="1:19" x14ac:dyDescent="0.15">
      <c r="A40" s="9" t="s">
        <v>149</v>
      </c>
      <c r="B40" s="9">
        <v>1.1734899999999999</v>
      </c>
      <c r="C40" s="9">
        <v>1.4554499999999999</v>
      </c>
      <c r="D40" s="9">
        <v>0.30891999999999997</v>
      </c>
      <c r="E40" s="9">
        <v>0.28791</v>
      </c>
      <c r="F40" s="9">
        <v>0.25047999999999998</v>
      </c>
      <c r="G40" s="9">
        <v>0.17524999999999999</v>
      </c>
      <c r="H40" s="9">
        <v>2.7199999999999998E-2</v>
      </c>
      <c r="I40" s="9">
        <v>1.7250000000000001E-2</v>
      </c>
      <c r="J40" s="9">
        <v>4.5870000000000001E-2</v>
      </c>
      <c r="K40" s="9">
        <v>2.1850000000000001E-2</v>
      </c>
      <c r="L40" s="9">
        <v>1.934E-2</v>
      </c>
      <c r="M40" s="9">
        <v>2.1590000000000002E-2</v>
      </c>
      <c r="N40" s="9">
        <v>0.14679</v>
      </c>
      <c r="O40" s="9">
        <v>2.341E-2</v>
      </c>
      <c r="P40" s="9">
        <v>7.1900000000000002E-3</v>
      </c>
      <c r="Q40" s="9">
        <v>1.8669999999999999E-2</v>
      </c>
      <c r="R40" s="9">
        <v>0.25796000000000002</v>
      </c>
      <c r="S40" s="1">
        <f t="shared" si="0"/>
        <v>0.84731000000000001</v>
      </c>
    </row>
    <row r="41" spans="1:19" x14ac:dyDescent="0.15">
      <c r="A41" s="9" t="s">
        <v>150</v>
      </c>
      <c r="B41" s="9">
        <v>0.60507</v>
      </c>
      <c r="C41" s="9">
        <v>1.67628</v>
      </c>
      <c r="D41" s="9">
        <v>0.60636000000000001</v>
      </c>
      <c r="E41" s="9">
        <v>0.73860999999999999</v>
      </c>
      <c r="F41" s="9">
        <v>0.57901999999999998</v>
      </c>
      <c r="G41" s="9">
        <v>0.26297999999999999</v>
      </c>
      <c r="H41" s="9">
        <v>2.5610000000000001E-2</v>
      </c>
      <c r="I41" s="9">
        <v>3.44E-2</v>
      </c>
      <c r="J41" s="9">
        <v>0.10024</v>
      </c>
      <c r="K41" s="9">
        <v>4.4979999999999999E-2</v>
      </c>
      <c r="L41" s="9">
        <v>4.0590000000000001E-2</v>
      </c>
      <c r="M41" s="9">
        <v>4.5679999999999998E-2</v>
      </c>
      <c r="N41" s="9">
        <v>0.27350000000000002</v>
      </c>
      <c r="O41" s="9">
        <v>4.0910000000000002E-2</v>
      </c>
      <c r="P41" s="9">
        <v>1.1169999999999999E-2</v>
      </c>
      <c r="Q41" s="9">
        <v>3.2629999999999999E-2</v>
      </c>
      <c r="R41" s="9">
        <v>0.29992000000000002</v>
      </c>
      <c r="S41" s="1">
        <f t="shared" si="0"/>
        <v>1.9239899999999999</v>
      </c>
    </row>
    <row r="42" spans="1:19" x14ac:dyDescent="0.15">
      <c r="A42" s="9" t="s">
        <v>151</v>
      </c>
      <c r="B42" s="9">
        <v>2.1232899999999999</v>
      </c>
      <c r="C42" s="9">
        <v>1.48851</v>
      </c>
      <c r="D42" s="9">
        <v>0.56728000000000001</v>
      </c>
      <c r="E42" s="9">
        <v>0.69106999999999996</v>
      </c>
      <c r="F42" s="9">
        <v>0.52493999999999996</v>
      </c>
      <c r="G42" s="9">
        <v>0.24199000000000001</v>
      </c>
      <c r="H42" s="9">
        <v>3.338E-2</v>
      </c>
      <c r="I42" s="9">
        <v>2.92E-2</v>
      </c>
      <c r="J42" s="9">
        <v>8.3640000000000006E-2</v>
      </c>
      <c r="K42" s="9">
        <v>3.7080000000000002E-2</v>
      </c>
      <c r="L42" s="9">
        <v>3.4610000000000002E-2</v>
      </c>
      <c r="M42" s="9">
        <v>3.6970000000000003E-2</v>
      </c>
      <c r="N42" s="9">
        <v>0.24206</v>
      </c>
      <c r="O42" s="9">
        <v>3.6020000000000003E-2</v>
      </c>
      <c r="P42" s="9">
        <v>9.1699999999999993E-3</v>
      </c>
      <c r="Q42" s="9">
        <v>2.9260000000000001E-2</v>
      </c>
      <c r="R42" s="9">
        <v>0.26995000000000002</v>
      </c>
      <c r="S42" s="1">
        <f t="shared" si="0"/>
        <v>1.78329</v>
      </c>
    </row>
    <row r="43" spans="1:19" x14ac:dyDescent="0.15">
      <c r="A43" s="9" t="s">
        <v>152</v>
      </c>
      <c r="B43" s="9">
        <v>0.82286000000000004</v>
      </c>
      <c r="C43" s="9">
        <v>3.2583199999999999</v>
      </c>
      <c r="D43" s="9">
        <v>0.71506000000000003</v>
      </c>
      <c r="E43" s="9">
        <v>0.86653999999999998</v>
      </c>
      <c r="F43" s="9">
        <v>0.69091999999999998</v>
      </c>
      <c r="G43" s="9">
        <v>0.45407999999999998</v>
      </c>
      <c r="H43" s="9">
        <v>8.8550000000000004E-2</v>
      </c>
      <c r="I43" s="9">
        <v>2.581E-2</v>
      </c>
      <c r="J43" s="9">
        <v>6.9400000000000003E-2</v>
      </c>
      <c r="K43" s="9">
        <v>3.057E-2</v>
      </c>
      <c r="L43" s="9">
        <v>2.9080000000000002E-2</v>
      </c>
      <c r="M43" s="9">
        <v>3.1489999999999997E-2</v>
      </c>
      <c r="N43" s="9">
        <v>0.19728000000000001</v>
      </c>
      <c r="O43" s="9">
        <v>2.998E-2</v>
      </c>
      <c r="P43" s="9">
        <v>8.1200000000000005E-3</v>
      </c>
      <c r="Q43" s="9">
        <v>2.239E-2</v>
      </c>
      <c r="R43" s="9">
        <v>0.27655999999999997</v>
      </c>
      <c r="S43" s="1">
        <f t="shared" si="0"/>
        <v>2.2725200000000001</v>
      </c>
    </row>
    <row r="44" spans="1:19" x14ac:dyDescent="0.15">
      <c r="A44" s="9" t="s">
        <v>153</v>
      </c>
      <c r="B44" s="9">
        <v>1.0980700000000001</v>
      </c>
      <c r="C44" s="9">
        <v>1.8458300000000001</v>
      </c>
      <c r="D44" s="9">
        <v>0.50304000000000004</v>
      </c>
      <c r="E44" s="9">
        <v>0.63370000000000004</v>
      </c>
      <c r="F44" s="9">
        <v>0.52876000000000001</v>
      </c>
      <c r="G44" s="9">
        <v>0.25768000000000002</v>
      </c>
      <c r="H44" s="9">
        <v>1.9220000000000001E-2</v>
      </c>
      <c r="I44" s="9">
        <v>2.2700000000000001E-2</v>
      </c>
      <c r="J44" s="9">
        <v>6.3320000000000001E-2</v>
      </c>
      <c r="K44" s="9">
        <v>2.9319999999999999E-2</v>
      </c>
      <c r="L44" s="9">
        <v>2.392E-2</v>
      </c>
      <c r="M44" s="9">
        <v>3.2219999999999999E-2</v>
      </c>
      <c r="N44" s="9">
        <v>0.19711000000000001</v>
      </c>
      <c r="O44" s="9">
        <v>3.3419999999999998E-2</v>
      </c>
      <c r="P44" s="9">
        <v>8.3400000000000002E-3</v>
      </c>
      <c r="Q44" s="9">
        <v>2.12E-2</v>
      </c>
      <c r="R44" s="9">
        <v>0.25925999999999999</v>
      </c>
      <c r="S44" s="1">
        <f t="shared" si="0"/>
        <v>1.6655000000000002</v>
      </c>
    </row>
    <row r="45" spans="1:19" x14ac:dyDescent="0.15">
      <c r="A45" s="9" t="s">
        <v>154</v>
      </c>
      <c r="B45" s="9">
        <v>0.71809000000000001</v>
      </c>
      <c r="C45" s="9">
        <v>1.37113</v>
      </c>
      <c r="D45" s="9">
        <v>0.43542999999999998</v>
      </c>
      <c r="E45" s="9">
        <v>0.57367999999999997</v>
      </c>
      <c r="F45" s="9">
        <v>0.47891</v>
      </c>
      <c r="G45" s="9">
        <v>0.21995999999999999</v>
      </c>
      <c r="H45" s="9">
        <v>2.01E-2</v>
      </c>
      <c r="I45" s="9">
        <v>2.725E-2</v>
      </c>
      <c r="J45" s="9">
        <v>8.2530000000000006E-2</v>
      </c>
      <c r="K45" s="9">
        <v>4.1390000000000003E-2</v>
      </c>
      <c r="L45" s="9">
        <v>3.4799999999999998E-2</v>
      </c>
      <c r="M45" s="9">
        <v>3.9759999999999997E-2</v>
      </c>
      <c r="N45" s="9">
        <v>0.25618999999999997</v>
      </c>
      <c r="O45" s="9">
        <v>4.0219999999999999E-2</v>
      </c>
      <c r="P45" s="9">
        <v>1.0059999999999999E-2</v>
      </c>
      <c r="Q45" s="9">
        <v>2.9340000000000001E-2</v>
      </c>
      <c r="R45" s="9">
        <v>0.30070999999999998</v>
      </c>
      <c r="S45" s="1">
        <f t="shared" si="0"/>
        <v>1.4880199999999999</v>
      </c>
    </row>
    <row r="46" spans="1:19" x14ac:dyDescent="0.15">
      <c r="A46" s="9" t="s">
        <v>155</v>
      </c>
      <c r="B46" s="9">
        <v>0.5786</v>
      </c>
      <c r="C46" s="9">
        <v>1.3315300000000001</v>
      </c>
      <c r="D46" s="9">
        <v>0.37534000000000001</v>
      </c>
      <c r="E46" s="9">
        <v>0.52593999999999996</v>
      </c>
      <c r="F46" s="9">
        <v>0.42981999999999998</v>
      </c>
      <c r="G46" s="9">
        <v>0.33825</v>
      </c>
      <c r="H46" s="9">
        <v>1.5259999999999999E-2</v>
      </c>
      <c r="I46" s="9">
        <v>1.8530000000000001E-2</v>
      </c>
      <c r="J46" s="9">
        <v>4.8809999999999999E-2</v>
      </c>
      <c r="K46" s="9">
        <v>2.2710000000000001E-2</v>
      </c>
      <c r="L46" s="9">
        <v>1.9689999999999999E-2</v>
      </c>
      <c r="M46" s="9">
        <v>2.349E-2</v>
      </c>
      <c r="N46" s="9">
        <v>0.15511</v>
      </c>
      <c r="O46" s="9">
        <v>2.5190000000000001E-2</v>
      </c>
      <c r="P46" s="9">
        <v>7.2399999999999999E-3</v>
      </c>
      <c r="Q46" s="9">
        <v>2.1059999999999999E-2</v>
      </c>
      <c r="R46" s="9">
        <v>0.26551999999999998</v>
      </c>
      <c r="S46" s="1">
        <f t="shared" si="0"/>
        <v>1.3310999999999999</v>
      </c>
    </row>
    <row r="47" spans="1:19" x14ac:dyDescent="0.15">
      <c r="A47" s="9" t="s">
        <v>156</v>
      </c>
      <c r="B47" s="9">
        <v>0.49284</v>
      </c>
      <c r="C47" s="9">
        <v>1.0014799999999999</v>
      </c>
      <c r="D47" s="9">
        <v>0.28304000000000001</v>
      </c>
      <c r="E47" s="9">
        <v>0.38496000000000002</v>
      </c>
      <c r="F47" s="9">
        <v>0.32972000000000001</v>
      </c>
      <c r="G47" s="9">
        <v>0.28946</v>
      </c>
      <c r="H47" s="9">
        <v>1.174E-2</v>
      </c>
      <c r="I47" s="9">
        <v>1.205E-2</v>
      </c>
      <c r="J47" s="9">
        <v>2.862E-2</v>
      </c>
      <c r="K47" s="9">
        <v>1.374E-2</v>
      </c>
      <c r="L47" s="9">
        <v>1.2200000000000001E-2</v>
      </c>
      <c r="M47" s="9">
        <v>1.357E-2</v>
      </c>
      <c r="N47" s="9">
        <v>8.4690000000000001E-2</v>
      </c>
      <c r="O47" s="9">
        <v>1.5559999999999999E-2</v>
      </c>
      <c r="P47" s="9">
        <v>4.1200000000000004E-3</v>
      </c>
      <c r="Q47" s="9">
        <v>1.6240000000000001E-2</v>
      </c>
      <c r="R47" s="9">
        <v>0.21299999999999999</v>
      </c>
      <c r="S47" s="1">
        <f t="shared" si="0"/>
        <v>0.99772000000000005</v>
      </c>
    </row>
    <row r="48" spans="1:19" s="15" customFormat="1" x14ac:dyDescent="0.15">
      <c r="A48" s="14" t="s">
        <v>157</v>
      </c>
      <c r="B48" s="14">
        <v>0.63324000000000003</v>
      </c>
      <c r="C48" s="14">
        <v>1.17177</v>
      </c>
      <c r="D48" s="14">
        <v>0.81510000000000005</v>
      </c>
      <c r="E48" s="14">
        <v>1.3013399999999999</v>
      </c>
      <c r="F48" s="14">
        <v>0.99704999999999999</v>
      </c>
      <c r="G48" s="14">
        <v>0.34458</v>
      </c>
      <c r="H48" s="14">
        <v>1.9800000000000002E-2</v>
      </c>
      <c r="I48" s="14">
        <v>2.7400000000000001E-2</v>
      </c>
      <c r="J48" s="14">
        <v>8.1739999999999993E-2</v>
      </c>
      <c r="K48" s="14">
        <v>3.8190000000000002E-2</v>
      </c>
      <c r="L48" s="14">
        <v>3.363E-2</v>
      </c>
      <c r="M48" s="14">
        <v>3.7080000000000002E-2</v>
      </c>
      <c r="N48" s="14">
        <v>0.25563999999999998</v>
      </c>
      <c r="O48" s="14">
        <v>3.8370000000000001E-2</v>
      </c>
      <c r="P48" s="14">
        <v>1.025E-2</v>
      </c>
      <c r="Q48" s="14">
        <v>3.372E-2</v>
      </c>
      <c r="R48" s="14">
        <v>0.34560999999999997</v>
      </c>
      <c r="S48" s="1">
        <f t="shared" si="0"/>
        <v>3.1134899999999996</v>
      </c>
    </row>
    <row r="49" spans="1:19" x14ac:dyDescent="0.15">
      <c r="A49" s="9" t="s">
        <v>158</v>
      </c>
      <c r="B49" s="9">
        <v>0.52681</v>
      </c>
      <c r="C49" s="9">
        <v>0.94911000000000001</v>
      </c>
      <c r="D49" s="9">
        <v>0.33459</v>
      </c>
      <c r="E49" s="9">
        <v>0.48426999999999998</v>
      </c>
      <c r="F49" s="9">
        <v>0.39174999999999999</v>
      </c>
      <c r="G49" s="9">
        <v>0.24016000000000001</v>
      </c>
      <c r="H49" s="9">
        <v>1.5910000000000001E-2</v>
      </c>
      <c r="I49" s="9">
        <v>2.6950000000000002E-2</v>
      </c>
      <c r="J49" s="9">
        <v>8.4379999999999997E-2</v>
      </c>
      <c r="K49" s="9">
        <v>3.7280000000000001E-2</v>
      </c>
      <c r="L49" s="9">
        <v>3.4180000000000002E-2</v>
      </c>
      <c r="M49" s="9">
        <v>3.8580000000000003E-2</v>
      </c>
      <c r="N49" s="9">
        <v>0.26329999999999998</v>
      </c>
      <c r="O49" s="9">
        <v>4.1140000000000003E-2</v>
      </c>
      <c r="P49" s="9">
        <v>1.0959999999999999E-2</v>
      </c>
      <c r="Q49" s="9">
        <v>3.2820000000000002E-2</v>
      </c>
      <c r="R49" s="9">
        <v>0.32956000000000002</v>
      </c>
      <c r="S49" s="1">
        <f t="shared" si="0"/>
        <v>1.21061</v>
      </c>
    </row>
    <row r="50" spans="1:19" x14ac:dyDescent="0.15">
      <c r="A50" s="9" t="s">
        <v>159</v>
      </c>
      <c r="B50" s="9">
        <v>0.67154999999999998</v>
      </c>
      <c r="C50" s="9">
        <v>1.55233</v>
      </c>
      <c r="D50" s="9">
        <v>0.99811000000000005</v>
      </c>
      <c r="E50" s="9">
        <v>1.3962699999999999</v>
      </c>
      <c r="F50" s="9">
        <v>1.0587899999999999</v>
      </c>
      <c r="G50" s="9">
        <v>0.37775999999999998</v>
      </c>
      <c r="H50" s="9">
        <v>2.724E-2</v>
      </c>
      <c r="I50" s="9">
        <v>3.134E-2</v>
      </c>
      <c r="J50" s="9">
        <v>8.4589999999999999E-2</v>
      </c>
      <c r="K50" s="9">
        <v>3.8359999999999998E-2</v>
      </c>
      <c r="L50" s="9">
        <v>3.2410000000000001E-2</v>
      </c>
      <c r="M50" s="9">
        <v>3.7310000000000003E-2</v>
      </c>
      <c r="N50" s="9">
        <v>0.22574</v>
      </c>
      <c r="O50" s="9">
        <v>3.5020000000000003E-2</v>
      </c>
      <c r="P50" s="9">
        <v>8.6400000000000001E-3</v>
      </c>
      <c r="Q50" s="9">
        <v>2.545E-2</v>
      </c>
      <c r="R50" s="9">
        <v>0.26584000000000002</v>
      </c>
      <c r="S50" s="1">
        <f t="shared" si="0"/>
        <v>3.4531700000000001</v>
      </c>
    </row>
    <row r="51" spans="1:19" x14ac:dyDescent="0.15">
      <c r="A51" s="9" t="s">
        <v>160</v>
      </c>
      <c r="B51" s="9">
        <v>0.60490999999999995</v>
      </c>
      <c r="C51" s="9">
        <v>1.26827</v>
      </c>
      <c r="D51" s="9">
        <v>1.0121899999999999</v>
      </c>
      <c r="E51" s="9">
        <v>1.6777200000000001</v>
      </c>
      <c r="F51" s="9">
        <v>1.3579399999999999</v>
      </c>
      <c r="G51" s="9">
        <v>0.54305999999999999</v>
      </c>
      <c r="H51" s="9">
        <v>1.6910000000000001E-2</v>
      </c>
      <c r="I51" s="9">
        <v>2.7619999999999999E-2</v>
      </c>
      <c r="J51" s="9">
        <v>7.5329999999999994E-2</v>
      </c>
      <c r="K51" s="9">
        <v>3.9309999999999998E-2</v>
      </c>
      <c r="L51" s="9">
        <v>3.0280000000000001E-2</v>
      </c>
      <c r="M51" s="9">
        <v>3.4810000000000001E-2</v>
      </c>
      <c r="N51" s="9">
        <v>0.26227</v>
      </c>
      <c r="O51" s="9">
        <v>4.0090000000000001E-2</v>
      </c>
      <c r="P51" s="9">
        <v>8.8400000000000006E-3</v>
      </c>
      <c r="Q51" s="9">
        <v>2.3990000000000001E-2</v>
      </c>
      <c r="R51" s="9">
        <v>0.55271000000000003</v>
      </c>
      <c r="S51" s="1">
        <f t="shared" si="0"/>
        <v>4.0478500000000004</v>
      </c>
    </row>
    <row r="52" spans="1:19" x14ac:dyDescent="0.15">
      <c r="A52" s="9" t="s">
        <v>161</v>
      </c>
      <c r="B52" s="9">
        <v>0.68169000000000002</v>
      </c>
      <c r="C52" s="9">
        <v>1.5747</v>
      </c>
      <c r="D52" s="9">
        <v>1.1348400000000001</v>
      </c>
      <c r="E52" s="9">
        <v>1.8395300000000001</v>
      </c>
      <c r="F52" s="9">
        <v>1.4776499999999999</v>
      </c>
      <c r="G52" s="9">
        <v>0.58172999999999997</v>
      </c>
      <c r="H52" s="9">
        <v>1.7680000000000001E-2</v>
      </c>
      <c r="I52" s="9">
        <v>2.6239999999999999E-2</v>
      </c>
      <c r="J52" s="9">
        <v>6.9430000000000006E-2</v>
      </c>
      <c r="K52" s="9">
        <v>3.7440000000000001E-2</v>
      </c>
      <c r="L52" s="9">
        <v>2.7820000000000001E-2</v>
      </c>
      <c r="M52" s="9">
        <v>3.0290000000000001E-2</v>
      </c>
      <c r="N52" s="9">
        <v>0.2296</v>
      </c>
      <c r="O52" s="9">
        <v>3.4909999999999997E-2</v>
      </c>
      <c r="P52" s="9">
        <v>6.9699999999999996E-3</v>
      </c>
      <c r="Q52" s="9">
        <v>1.84E-2</v>
      </c>
      <c r="R52" s="9">
        <v>0.41733999999999999</v>
      </c>
      <c r="S52" s="1">
        <f t="shared" si="0"/>
        <v>4.4520200000000001</v>
      </c>
    </row>
    <row r="53" spans="1:19" x14ac:dyDescent="0.15">
      <c r="A53" s="9" t="s">
        <v>162</v>
      </c>
      <c r="B53" s="9">
        <v>0.57425999999999999</v>
      </c>
      <c r="C53" s="9">
        <v>1.64652</v>
      </c>
      <c r="D53" s="9">
        <v>0.71111999999999997</v>
      </c>
      <c r="E53" s="9">
        <v>1.1616599999999999</v>
      </c>
      <c r="F53" s="9">
        <v>0.92612000000000005</v>
      </c>
      <c r="G53" s="9">
        <v>0.40426000000000001</v>
      </c>
      <c r="H53" s="9">
        <v>1.38E-2</v>
      </c>
      <c r="I53" s="9">
        <v>1.8800000000000001E-2</v>
      </c>
      <c r="J53" s="9">
        <v>5.2949999999999997E-2</v>
      </c>
      <c r="K53" s="9">
        <v>2.7230000000000001E-2</v>
      </c>
      <c r="L53" s="9">
        <v>2.2190000000000001E-2</v>
      </c>
      <c r="M53" s="9">
        <v>2.4119999999999999E-2</v>
      </c>
      <c r="N53" s="9">
        <v>0.16761999999999999</v>
      </c>
      <c r="O53" s="9">
        <v>2.5239999999999999E-2</v>
      </c>
      <c r="P53" s="9">
        <v>6.3E-3</v>
      </c>
      <c r="Q53" s="9">
        <v>1.7409999999999998E-2</v>
      </c>
      <c r="R53" s="9">
        <v>0.22703000000000001</v>
      </c>
      <c r="S53" s="1">
        <f t="shared" si="0"/>
        <v>2.7988999999999997</v>
      </c>
    </row>
    <row r="54" spans="1:19" x14ac:dyDescent="0.15">
      <c r="A54" s="9" t="s">
        <v>163</v>
      </c>
      <c r="B54" s="9">
        <v>0.89303999999999994</v>
      </c>
      <c r="C54" s="9">
        <v>2.1435499999999998</v>
      </c>
      <c r="D54" s="9">
        <v>0.51566000000000001</v>
      </c>
      <c r="E54" s="9">
        <v>0.63948000000000005</v>
      </c>
      <c r="F54" s="9">
        <v>0.52666000000000002</v>
      </c>
      <c r="G54" s="9">
        <v>0.41237000000000001</v>
      </c>
      <c r="H54" s="9">
        <v>2.0070000000000001E-2</v>
      </c>
      <c r="I54" s="9">
        <v>2.7949999999999999E-2</v>
      </c>
      <c r="J54" s="9">
        <v>8.1350000000000006E-2</v>
      </c>
      <c r="K54" s="9">
        <v>3.7789999999999997E-2</v>
      </c>
      <c r="L54" s="9">
        <v>3.2890000000000003E-2</v>
      </c>
      <c r="M54" s="9">
        <v>3.8580000000000003E-2</v>
      </c>
      <c r="N54" s="9">
        <v>0.26111000000000001</v>
      </c>
      <c r="O54" s="9">
        <v>3.8710000000000001E-2</v>
      </c>
      <c r="P54" s="9">
        <v>1.427E-2</v>
      </c>
      <c r="Q54" s="9">
        <v>3.1329999999999997E-2</v>
      </c>
      <c r="R54" s="9">
        <v>0.67308000000000001</v>
      </c>
      <c r="S54" s="1">
        <f t="shared" si="0"/>
        <v>1.6818</v>
      </c>
    </row>
    <row r="55" spans="1:19" x14ac:dyDescent="0.15">
      <c r="A55" s="9" t="s">
        <v>164</v>
      </c>
      <c r="B55" s="9">
        <v>0.83326</v>
      </c>
      <c r="C55" s="9">
        <v>2.9841099999999998</v>
      </c>
      <c r="D55" s="9">
        <v>0.60348000000000002</v>
      </c>
      <c r="E55" s="9">
        <v>0.75575000000000003</v>
      </c>
      <c r="F55" s="9">
        <v>0.62609999999999999</v>
      </c>
      <c r="G55" s="9">
        <v>0.50175999999999998</v>
      </c>
      <c r="H55" s="9">
        <v>1.976E-2</v>
      </c>
      <c r="I55" s="9">
        <v>2.5700000000000001E-2</v>
      </c>
      <c r="J55" s="9">
        <v>7.2669999999999998E-2</v>
      </c>
      <c r="K55" s="9">
        <v>3.193E-2</v>
      </c>
      <c r="L55" s="9">
        <v>3.007E-2</v>
      </c>
      <c r="M55" s="9">
        <v>3.4930000000000003E-2</v>
      </c>
      <c r="N55" s="9">
        <v>0.22195999999999999</v>
      </c>
      <c r="O55" s="9">
        <v>3.5680000000000003E-2</v>
      </c>
      <c r="P55" s="9">
        <v>1.111E-2</v>
      </c>
      <c r="Q55" s="9">
        <v>2.3230000000000001E-2</v>
      </c>
      <c r="R55" s="9">
        <v>0.50224000000000002</v>
      </c>
      <c r="S55" s="1">
        <f t="shared" si="0"/>
        <v>1.9853300000000003</v>
      </c>
    </row>
    <row r="56" spans="1:19" x14ac:dyDescent="0.15">
      <c r="A56" s="9" t="s">
        <v>165</v>
      </c>
      <c r="B56" s="9">
        <v>0.85094000000000003</v>
      </c>
      <c r="C56" s="9">
        <v>3.01064</v>
      </c>
      <c r="D56" s="9">
        <v>0.57411999999999996</v>
      </c>
      <c r="E56" s="9">
        <v>0.71735000000000004</v>
      </c>
      <c r="F56" s="9">
        <v>0.60387999999999997</v>
      </c>
      <c r="G56" s="9">
        <v>0.49504999999999999</v>
      </c>
      <c r="H56" s="9">
        <v>1.8849999999999999E-2</v>
      </c>
      <c r="I56" s="9">
        <v>2.3900000000000001E-2</v>
      </c>
      <c r="J56" s="9">
        <v>6.3320000000000001E-2</v>
      </c>
      <c r="K56" s="9">
        <v>3.2340000000000001E-2</v>
      </c>
      <c r="L56" s="9">
        <v>2.7890000000000002E-2</v>
      </c>
      <c r="M56" s="9">
        <v>3.1820000000000001E-2</v>
      </c>
      <c r="N56" s="9">
        <v>0.19783999999999999</v>
      </c>
      <c r="O56" s="9">
        <v>3.2530000000000003E-2</v>
      </c>
      <c r="P56" s="9">
        <v>1.089E-2</v>
      </c>
      <c r="Q56" s="9">
        <v>2.215E-2</v>
      </c>
      <c r="R56" s="9">
        <v>0.45898</v>
      </c>
      <c r="S56" s="1">
        <f t="shared" si="0"/>
        <v>1.8953499999999999</v>
      </c>
    </row>
    <row r="57" spans="1:19" s="15" customFormat="1" x14ac:dyDescent="0.15">
      <c r="A57" s="14" t="s">
        <v>166</v>
      </c>
      <c r="B57" s="14">
        <v>0.46623999999999999</v>
      </c>
      <c r="C57" s="14">
        <v>1.5185900000000001</v>
      </c>
      <c r="D57" s="14">
        <v>0.53898999999999997</v>
      </c>
      <c r="E57" s="14">
        <v>0.76856999999999998</v>
      </c>
      <c r="F57" s="14">
        <v>0.60975000000000001</v>
      </c>
      <c r="G57" s="14">
        <v>0.26419999999999999</v>
      </c>
      <c r="H57" s="14">
        <v>2.2689999999999998E-2</v>
      </c>
      <c r="I57" s="14">
        <v>4.5319999999999999E-2</v>
      </c>
      <c r="J57" s="14">
        <v>0.12531999999999999</v>
      </c>
      <c r="K57" s="14">
        <v>5.7880000000000001E-2</v>
      </c>
      <c r="L57" s="14">
        <v>4.8000000000000001E-2</v>
      </c>
      <c r="M57" s="14">
        <v>5.3490000000000003E-2</v>
      </c>
      <c r="N57" s="14">
        <v>0.38766</v>
      </c>
      <c r="O57" s="14">
        <v>5.4670000000000003E-2</v>
      </c>
      <c r="P57" s="14">
        <v>1.5140000000000001E-2</v>
      </c>
      <c r="Q57" s="14">
        <v>4.2590000000000003E-2</v>
      </c>
      <c r="R57" s="14">
        <v>0.61331000000000002</v>
      </c>
      <c r="S57" s="1">
        <f t="shared" si="0"/>
        <v>1.9173100000000001</v>
      </c>
    </row>
    <row r="58" spans="1:19" x14ac:dyDescent="0.15">
      <c r="A58" s="9" t="s">
        <v>167</v>
      </c>
      <c r="B58" s="9">
        <v>0.51002999999999998</v>
      </c>
      <c r="C58" s="9">
        <v>1.4472400000000001</v>
      </c>
      <c r="D58" s="9">
        <v>0.35458000000000001</v>
      </c>
      <c r="E58" s="9">
        <v>0.48953000000000002</v>
      </c>
      <c r="F58" s="9">
        <v>0.39935999999999999</v>
      </c>
      <c r="G58" s="9">
        <v>0.24848000000000001</v>
      </c>
      <c r="H58" s="9">
        <v>1.5310000000000001E-2</v>
      </c>
      <c r="I58" s="9">
        <v>2.7949999999999999E-2</v>
      </c>
      <c r="J58" s="9">
        <v>7.9390000000000002E-2</v>
      </c>
      <c r="K58" s="9">
        <v>3.653E-2</v>
      </c>
      <c r="L58" s="9">
        <v>3.1329999999999997E-2</v>
      </c>
      <c r="M58" s="9">
        <v>3.4869999999999998E-2</v>
      </c>
      <c r="N58" s="9">
        <v>0.25229000000000001</v>
      </c>
      <c r="O58" s="9">
        <v>3.5610000000000003E-2</v>
      </c>
      <c r="P58" s="9">
        <v>1.389E-2</v>
      </c>
      <c r="Q58" s="9">
        <v>2.92E-2</v>
      </c>
      <c r="R58" s="9">
        <v>0.68742000000000003</v>
      </c>
      <c r="S58" s="1">
        <f t="shared" si="0"/>
        <v>1.2434700000000001</v>
      </c>
    </row>
    <row r="59" spans="1:19" x14ac:dyDescent="0.15">
      <c r="A59" s="9" t="s">
        <v>168</v>
      </c>
      <c r="B59" s="9">
        <v>0.54101999999999995</v>
      </c>
      <c r="C59" s="9">
        <v>1.9652700000000001</v>
      </c>
      <c r="D59" s="9">
        <v>0.38233</v>
      </c>
      <c r="E59" s="9">
        <v>0.48229</v>
      </c>
      <c r="F59" s="9">
        <v>0.37369999999999998</v>
      </c>
      <c r="G59" s="9">
        <v>0.43883</v>
      </c>
      <c r="H59" s="9">
        <v>1.7350000000000001E-2</v>
      </c>
      <c r="I59" s="9">
        <v>2.8830000000000001E-2</v>
      </c>
      <c r="J59" s="9">
        <v>7.2559999999999999E-2</v>
      </c>
      <c r="K59" s="9">
        <v>3.3840000000000002E-2</v>
      </c>
      <c r="L59" s="9">
        <v>2.81E-2</v>
      </c>
      <c r="M59" s="9">
        <v>3.474E-2</v>
      </c>
      <c r="N59" s="9">
        <v>0.22117999999999999</v>
      </c>
      <c r="O59" s="9">
        <v>3.32E-2</v>
      </c>
      <c r="P59" s="9">
        <v>1.1270000000000001E-2</v>
      </c>
      <c r="Q59" s="9">
        <v>2.7009999999999999E-2</v>
      </c>
      <c r="R59" s="9">
        <v>0.58362000000000003</v>
      </c>
      <c r="S59" s="1">
        <f t="shared" si="0"/>
        <v>1.2383199999999999</v>
      </c>
    </row>
    <row r="60" spans="1:19" x14ac:dyDescent="0.15">
      <c r="A60" s="9" t="s">
        <v>169</v>
      </c>
      <c r="B60" s="9">
        <v>0.45726</v>
      </c>
      <c r="C60" s="9">
        <v>1.9808300000000001</v>
      </c>
      <c r="D60" s="9">
        <v>0.33167000000000002</v>
      </c>
      <c r="E60" s="9">
        <v>0.38956000000000002</v>
      </c>
      <c r="F60" s="9">
        <v>0.30943999999999999</v>
      </c>
      <c r="G60" s="9">
        <v>0.33167999999999997</v>
      </c>
      <c r="H60" s="9">
        <v>1.4540000000000001E-2</v>
      </c>
      <c r="I60" s="9">
        <v>2.5260000000000001E-2</v>
      </c>
      <c r="J60" s="9">
        <v>5.8290000000000002E-2</v>
      </c>
      <c r="K60" s="9">
        <v>2.9080000000000002E-2</v>
      </c>
      <c r="L60" s="9">
        <v>2.1129999999999999E-2</v>
      </c>
      <c r="M60" s="9">
        <v>2.8830000000000001E-2</v>
      </c>
      <c r="N60" s="9">
        <v>0.18335000000000001</v>
      </c>
      <c r="O60" s="9">
        <v>2.9049999999999999E-2</v>
      </c>
      <c r="P60" s="9">
        <v>1.086E-2</v>
      </c>
      <c r="Q60" s="9">
        <v>2.6239999999999999E-2</v>
      </c>
      <c r="R60" s="9">
        <v>0.64168999999999998</v>
      </c>
      <c r="S60" s="1">
        <f t="shared" si="0"/>
        <v>1.03067</v>
      </c>
    </row>
    <row r="61" spans="1:19" x14ac:dyDescent="0.15">
      <c r="A61" s="9" t="s">
        <v>170</v>
      </c>
      <c r="B61" s="9">
        <v>0.33259</v>
      </c>
      <c r="C61" s="9">
        <v>1.7382899999999999</v>
      </c>
      <c r="D61" s="9">
        <v>0.30013000000000001</v>
      </c>
      <c r="E61" s="9">
        <v>0.35085</v>
      </c>
      <c r="F61" s="9">
        <v>0.27889000000000003</v>
      </c>
      <c r="G61" s="9">
        <v>0.29496</v>
      </c>
      <c r="H61" s="9">
        <v>1.154E-2</v>
      </c>
      <c r="I61" s="9">
        <v>2.017E-2</v>
      </c>
      <c r="J61" s="9">
        <v>4.6949999999999999E-2</v>
      </c>
      <c r="K61" s="9">
        <v>2.155E-2</v>
      </c>
      <c r="L61" s="9">
        <v>1.6389999999999998E-2</v>
      </c>
      <c r="M61" s="9">
        <v>2.223E-2</v>
      </c>
      <c r="N61" s="9">
        <v>0.13541</v>
      </c>
      <c r="O61" s="9">
        <v>2.052E-2</v>
      </c>
      <c r="P61" s="9">
        <v>8.3800000000000003E-3</v>
      </c>
      <c r="Q61" s="9">
        <v>1.669E-2</v>
      </c>
      <c r="R61" s="9">
        <v>0.26062999999999997</v>
      </c>
      <c r="S61" s="1">
        <f t="shared" si="0"/>
        <v>0.92986999999999997</v>
      </c>
    </row>
    <row r="62" spans="1:19" x14ac:dyDescent="0.15">
      <c r="A62" s="9" t="s">
        <v>171</v>
      </c>
      <c r="B62" s="9">
        <v>2.24668</v>
      </c>
      <c r="C62" s="9">
        <v>3.9132799999999999</v>
      </c>
      <c r="D62" s="9">
        <v>1.64263</v>
      </c>
      <c r="E62" s="9">
        <v>1.5440499999999999</v>
      </c>
      <c r="F62" s="9">
        <v>1.1699200000000001</v>
      </c>
      <c r="G62" s="9">
        <v>1.71458</v>
      </c>
      <c r="H62" s="9">
        <v>2.5430000000000001E-2</v>
      </c>
      <c r="I62" s="9">
        <v>4.7809999999999998E-2</v>
      </c>
      <c r="J62" s="9">
        <v>0.13914000000000001</v>
      </c>
      <c r="K62" s="9">
        <v>6.3140000000000002E-2</v>
      </c>
      <c r="L62" s="9">
        <v>5.0180000000000002E-2</v>
      </c>
      <c r="M62" s="9">
        <v>6.4869999999999997E-2</v>
      </c>
      <c r="N62" s="9">
        <v>0.40649000000000002</v>
      </c>
      <c r="O62" s="9">
        <v>5.3949999999999998E-2</v>
      </c>
      <c r="P62" s="9">
        <v>1.29E-2</v>
      </c>
      <c r="Q62" s="9">
        <v>3.6450000000000003E-2</v>
      </c>
      <c r="R62" s="9">
        <v>0.66530999999999996</v>
      </c>
      <c r="S62" s="1">
        <f t="shared" si="0"/>
        <v>4.3566000000000003</v>
      </c>
    </row>
    <row r="63" spans="1:19" s="15" customFormat="1" x14ac:dyDescent="0.15">
      <c r="A63" s="14" t="s">
        <v>172</v>
      </c>
      <c r="B63" s="14">
        <v>3.1808000000000001</v>
      </c>
      <c r="C63" s="14">
        <v>1.86334</v>
      </c>
      <c r="D63" s="14">
        <v>1.2911699999999999</v>
      </c>
      <c r="E63" s="14">
        <v>1.6088199999999999</v>
      </c>
      <c r="F63" s="14">
        <v>1.23014</v>
      </c>
      <c r="G63" s="14">
        <v>0.37245</v>
      </c>
      <c r="H63" s="14">
        <v>2.8930000000000001E-2</v>
      </c>
      <c r="I63" s="14">
        <v>4.0189999999999997E-2</v>
      </c>
      <c r="J63" s="14">
        <v>0.10647</v>
      </c>
      <c r="K63" s="14">
        <v>4.7019999999999999E-2</v>
      </c>
      <c r="L63" s="14">
        <v>4.0719999999999999E-2</v>
      </c>
      <c r="M63" s="14">
        <v>5.466E-2</v>
      </c>
      <c r="N63" s="14">
        <v>0.29376000000000002</v>
      </c>
      <c r="O63" s="14">
        <v>4.3819999999999998E-2</v>
      </c>
      <c r="P63" s="14">
        <v>1.3180000000000001E-2</v>
      </c>
      <c r="Q63" s="14">
        <v>3.5090000000000003E-2</v>
      </c>
      <c r="R63" s="14">
        <v>0.83636999999999995</v>
      </c>
      <c r="S63" s="1">
        <f t="shared" si="0"/>
        <v>4.1301299999999994</v>
      </c>
    </row>
    <row r="64" spans="1:19" x14ac:dyDescent="0.15">
      <c r="A64" s="9" t="s">
        <v>173</v>
      </c>
      <c r="B64" s="9">
        <v>1.97183</v>
      </c>
      <c r="C64" s="9">
        <v>2.1061100000000001</v>
      </c>
      <c r="D64" s="9">
        <v>0.42437999999999998</v>
      </c>
      <c r="E64" s="9">
        <v>0.42516999999999999</v>
      </c>
      <c r="F64" s="9">
        <v>0.34314</v>
      </c>
      <c r="G64" s="9">
        <v>0.29154999999999998</v>
      </c>
      <c r="H64" s="9">
        <v>1.857E-2</v>
      </c>
      <c r="I64" s="9">
        <v>2.419E-2</v>
      </c>
      <c r="J64" s="9">
        <v>6.5180000000000002E-2</v>
      </c>
      <c r="K64" s="9">
        <v>2.8850000000000001E-2</v>
      </c>
      <c r="L64" s="9">
        <v>2.3470000000000001E-2</v>
      </c>
      <c r="M64" s="9">
        <v>3.2039999999999999E-2</v>
      </c>
      <c r="N64" s="9">
        <v>0.20838000000000001</v>
      </c>
      <c r="O64" s="9">
        <v>3.1140000000000001E-2</v>
      </c>
      <c r="P64" s="9">
        <v>1.115E-2</v>
      </c>
      <c r="Q64" s="9">
        <v>2.775E-2</v>
      </c>
      <c r="R64" s="9">
        <v>0.76190000000000002</v>
      </c>
      <c r="S64" s="1">
        <f t="shared" si="0"/>
        <v>1.19269</v>
      </c>
    </row>
    <row r="65" spans="1:19" x14ac:dyDescent="0.15">
      <c r="A65" s="9" t="s">
        <v>174</v>
      </c>
      <c r="B65" s="9">
        <v>1.8888799999999999</v>
      </c>
      <c r="C65" s="9">
        <v>2.16377</v>
      </c>
      <c r="D65" s="9">
        <v>0.47010000000000002</v>
      </c>
      <c r="E65" s="9">
        <v>0.52493000000000001</v>
      </c>
      <c r="F65" s="9">
        <v>0.41936000000000001</v>
      </c>
      <c r="G65" s="9">
        <v>0.33596999999999999</v>
      </c>
      <c r="H65" s="9">
        <v>2.1489999999999999E-2</v>
      </c>
      <c r="I65" s="9">
        <v>3.2480000000000002E-2</v>
      </c>
      <c r="J65" s="9">
        <v>9.0249999999999997E-2</v>
      </c>
      <c r="K65" s="9">
        <v>4.3499999999999997E-2</v>
      </c>
      <c r="L65" s="9">
        <v>3.5229999999999997E-2</v>
      </c>
      <c r="M65" s="9">
        <v>4.4359999999999997E-2</v>
      </c>
      <c r="N65" s="9">
        <v>0.29725000000000001</v>
      </c>
      <c r="O65" s="9">
        <v>4.2439999999999999E-2</v>
      </c>
      <c r="P65" s="9">
        <v>1.1270000000000001E-2</v>
      </c>
      <c r="Q65" s="9">
        <v>3.2399999999999998E-2</v>
      </c>
      <c r="R65" s="9">
        <v>0.60143999999999997</v>
      </c>
      <c r="S65" s="1">
        <f t="shared" si="0"/>
        <v>1.41439</v>
      </c>
    </row>
    <row r="66" spans="1:19" x14ac:dyDescent="0.15">
      <c r="A66" s="9" t="s">
        <v>175</v>
      </c>
      <c r="B66" s="9">
        <v>1.95394</v>
      </c>
      <c r="C66" s="9">
        <v>1.51694</v>
      </c>
      <c r="D66" s="9">
        <v>0.38958999999999999</v>
      </c>
      <c r="E66" s="9">
        <v>0.39960000000000001</v>
      </c>
      <c r="F66" s="9">
        <v>0.33299000000000001</v>
      </c>
      <c r="G66" s="9">
        <v>0.22267000000000001</v>
      </c>
      <c r="H66" s="9">
        <v>1.8069999999999999E-2</v>
      </c>
      <c r="I66" s="9">
        <v>2.6839999999999999E-2</v>
      </c>
      <c r="J66" s="9">
        <v>7.571E-2</v>
      </c>
      <c r="K66" s="9">
        <v>3.082E-2</v>
      </c>
      <c r="L66" s="9">
        <v>2.7040000000000002E-2</v>
      </c>
      <c r="M66" s="9">
        <v>3.8519999999999999E-2</v>
      </c>
      <c r="N66" s="9">
        <v>0.23804</v>
      </c>
      <c r="O66" s="9">
        <v>3.3300000000000003E-2</v>
      </c>
      <c r="P66" s="9">
        <v>7.4099999999999999E-3</v>
      </c>
      <c r="Q66" s="9">
        <v>2.7289999999999998E-2</v>
      </c>
      <c r="R66" s="9">
        <v>0.42865999999999999</v>
      </c>
      <c r="S66" s="1">
        <f t="shared" si="0"/>
        <v>1.1221800000000002</v>
      </c>
    </row>
    <row r="67" spans="1:19" x14ac:dyDescent="0.15">
      <c r="A67" s="9" t="s">
        <v>176</v>
      </c>
      <c r="B67" s="9">
        <v>1.9661999999999999</v>
      </c>
      <c r="C67" s="9">
        <v>2.10453</v>
      </c>
      <c r="D67" s="9">
        <v>0.43635000000000002</v>
      </c>
      <c r="E67" s="9">
        <v>0.43831999999999999</v>
      </c>
      <c r="F67" s="9">
        <v>0.36104999999999998</v>
      </c>
      <c r="G67" s="9">
        <v>0.34338000000000002</v>
      </c>
      <c r="H67" s="9">
        <v>1.8249999999999999E-2</v>
      </c>
      <c r="I67" s="9">
        <v>2.1559999999999999E-2</v>
      </c>
      <c r="J67" s="9">
        <v>5.1860000000000003E-2</v>
      </c>
      <c r="K67" s="9">
        <v>2.334E-2</v>
      </c>
      <c r="L67" s="9">
        <v>1.9390000000000001E-2</v>
      </c>
      <c r="M67" s="9">
        <v>2.9010000000000001E-2</v>
      </c>
      <c r="N67" s="9">
        <v>0.16277</v>
      </c>
      <c r="O67" s="9">
        <v>2.742E-2</v>
      </c>
      <c r="P67" s="9">
        <v>6.4599999999999996E-3</v>
      </c>
      <c r="Q67" s="9">
        <v>2.1950000000000001E-2</v>
      </c>
      <c r="R67" s="9">
        <v>0.33223999999999998</v>
      </c>
      <c r="S67" s="1">
        <f t="shared" si="0"/>
        <v>1.2357200000000002</v>
      </c>
    </row>
    <row r="68" spans="1:19" x14ac:dyDescent="0.15">
      <c r="A68" s="9" t="s">
        <v>177</v>
      </c>
      <c r="B68" s="9">
        <v>3.5302699999999998</v>
      </c>
      <c r="C68" s="9">
        <v>3.0834700000000002</v>
      </c>
      <c r="D68" s="9">
        <v>0.76166999999999996</v>
      </c>
      <c r="E68" s="9">
        <v>0.63161</v>
      </c>
      <c r="F68" s="9">
        <v>0.47305999999999998</v>
      </c>
      <c r="G68" s="9">
        <v>0.21936</v>
      </c>
      <c r="H68" s="9">
        <v>3.977E-2</v>
      </c>
      <c r="I68" s="9">
        <v>3.7420000000000002E-2</v>
      </c>
      <c r="J68" s="9">
        <v>9.3280000000000002E-2</v>
      </c>
      <c r="K68" s="9">
        <v>4.4560000000000002E-2</v>
      </c>
      <c r="L68" s="9">
        <v>3.4189999999999998E-2</v>
      </c>
      <c r="M68" s="9">
        <v>4.2180000000000002E-2</v>
      </c>
      <c r="N68" s="9">
        <v>0.25708999999999999</v>
      </c>
      <c r="O68" s="9">
        <v>3.5740000000000001E-2</v>
      </c>
      <c r="P68" s="9">
        <v>1.004E-2</v>
      </c>
      <c r="Q68" s="9">
        <v>3.0980000000000001E-2</v>
      </c>
      <c r="R68" s="9">
        <v>0.63895000000000002</v>
      </c>
      <c r="S68" s="1">
        <f t="shared" si="0"/>
        <v>1.8663399999999999</v>
      </c>
    </row>
    <row r="69" spans="1:19" x14ac:dyDescent="0.15">
      <c r="A69" s="9" t="s">
        <v>178</v>
      </c>
      <c r="B69" s="9">
        <v>1.2526999999999999</v>
      </c>
      <c r="C69" s="9">
        <v>3.3132000000000001</v>
      </c>
      <c r="D69" s="9">
        <v>0.66420000000000001</v>
      </c>
      <c r="E69" s="9">
        <v>0.59280999999999995</v>
      </c>
      <c r="F69" s="9">
        <v>0.45921000000000001</v>
      </c>
      <c r="G69" s="9">
        <v>0.27603</v>
      </c>
      <c r="H69" s="9">
        <v>3.2509999999999997E-2</v>
      </c>
      <c r="I69" s="9">
        <v>4.054E-2</v>
      </c>
      <c r="J69" s="9">
        <v>0.10741000000000001</v>
      </c>
      <c r="K69" s="9">
        <v>4.9919999999999999E-2</v>
      </c>
      <c r="L69" s="9">
        <v>4.2610000000000002E-2</v>
      </c>
      <c r="M69" s="9">
        <v>4.6019999999999998E-2</v>
      </c>
      <c r="N69" s="9">
        <v>0.30073</v>
      </c>
      <c r="O69" s="9">
        <v>3.8960000000000002E-2</v>
      </c>
      <c r="P69" s="9">
        <v>1.102E-2</v>
      </c>
      <c r="Q69" s="9">
        <v>3.3849999999999998E-2</v>
      </c>
      <c r="R69" s="9">
        <v>0.66435999999999995</v>
      </c>
      <c r="S69" s="1">
        <f t="shared" si="0"/>
        <v>1.7162199999999999</v>
      </c>
    </row>
    <row r="70" spans="1:19" x14ac:dyDescent="0.15">
      <c r="A70" s="9" t="s">
        <v>179</v>
      </c>
      <c r="B70" s="9">
        <v>0.89073000000000002</v>
      </c>
      <c r="C70" s="9">
        <v>2.70025</v>
      </c>
      <c r="D70" s="9">
        <v>0.48686000000000001</v>
      </c>
      <c r="E70" s="9">
        <v>0.49876999999999999</v>
      </c>
      <c r="F70" s="9">
        <v>0.38379000000000002</v>
      </c>
      <c r="G70" s="9">
        <v>0.20538999999999999</v>
      </c>
      <c r="H70" s="9">
        <v>2.673E-2</v>
      </c>
      <c r="I70" s="9">
        <v>3.3149999999999999E-2</v>
      </c>
      <c r="J70" s="9">
        <v>9.8150000000000001E-2</v>
      </c>
      <c r="K70" s="9">
        <v>4.4240000000000002E-2</v>
      </c>
      <c r="L70" s="9">
        <v>3.7220000000000003E-2</v>
      </c>
      <c r="M70" s="9">
        <v>4.231E-2</v>
      </c>
      <c r="N70" s="9">
        <v>0.27955000000000002</v>
      </c>
      <c r="O70" s="9">
        <v>3.533E-2</v>
      </c>
      <c r="P70" s="9">
        <v>8.6300000000000005E-3</v>
      </c>
      <c r="Q70" s="9">
        <v>2.7900000000000001E-2</v>
      </c>
      <c r="R70" s="9">
        <v>0.40999000000000002</v>
      </c>
      <c r="S70" s="1">
        <f t="shared" ref="S70:S133" si="1">D70+E70+F70</f>
        <v>1.3694200000000001</v>
      </c>
    </row>
    <row r="71" spans="1:19" x14ac:dyDescent="0.15">
      <c r="A71" s="9" t="s">
        <v>180</v>
      </c>
      <c r="B71" s="9">
        <v>1.25535</v>
      </c>
      <c r="C71" s="9">
        <v>4.9048999999999996</v>
      </c>
      <c r="D71" s="9">
        <v>0.7782</v>
      </c>
      <c r="E71" s="9">
        <v>0.85136000000000001</v>
      </c>
      <c r="F71" s="9">
        <v>0.65642</v>
      </c>
      <c r="G71" s="9">
        <v>0.35546</v>
      </c>
      <c r="H71" s="9">
        <v>4.9239999999999999E-2</v>
      </c>
      <c r="I71" s="9">
        <v>6.0499999999999998E-2</v>
      </c>
      <c r="J71" s="9">
        <v>0.18062</v>
      </c>
      <c r="K71" s="9">
        <v>8.0159999999999995E-2</v>
      </c>
      <c r="L71" s="9">
        <v>7.1040000000000006E-2</v>
      </c>
      <c r="M71" s="9">
        <v>7.3109999999999994E-2</v>
      </c>
      <c r="N71" s="9">
        <v>0.47910999999999998</v>
      </c>
      <c r="O71" s="9">
        <v>5.6939999999999998E-2</v>
      </c>
      <c r="P71" s="9">
        <v>1.508E-2</v>
      </c>
      <c r="Q71" s="9">
        <v>4.2639999999999997E-2</v>
      </c>
      <c r="R71" s="9">
        <v>0.49321999999999999</v>
      </c>
      <c r="S71" s="1">
        <f t="shared" si="1"/>
        <v>2.2859800000000003</v>
      </c>
    </row>
    <row r="72" spans="1:19" x14ac:dyDescent="0.15">
      <c r="A72" s="9" t="s">
        <v>181</v>
      </c>
      <c r="B72" s="9">
        <v>1.0808199999999999</v>
      </c>
      <c r="C72" s="9">
        <v>3.0061</v>
      </c>
      <c r="D72" s="9">
        <v>0.58082999999999996</v>
      </c>
      <c r="E72" s="9">
        <v>0.57165999999999995</v>
      </c>
      <c r="F72" s="9">
        <v>0.44927</v>
      </c>
      <c r="G72" s="9">
        <v>0.25269999999999998</v>
      </c>
      <c r="H72" s="9">
        <v>4.2130000000000001E-2</v>
      </c>
      <c r="I72" s="9">
        <v>4.2040000000000001E-2</v>
      </c>
      <c r="J72" s="9">
        <v>0.11809</v>
      </c>
      <c r="K72" s="9">
        <v>5.2769999999999997E-2</v>
      </c>
      <c r="L72" s="9">
        <v>4.5420000000000002E-2</v>
      </c>
      <c r="M72" s="9">
        <v>4.9329999999999999E-2</v>
      </c>
      <c r="N72" s="9">
        <v>0.31365999999999999</v>
      </c>
      <c r="O72" s="9">
        <v>4.0489999999999998E-2</v>
      </c>
      <c r="P72" s="9">
        <v>1.098E-2</v>
      </c>
      <c r="Q72" s="9">
        <v>3.3599999999999998E-2</v>
      </c>
      <c r="R72" s="9">
        <v>0.36939</v>
      </c>
      <c r="S72" s="1">
        <f t="shared" si="1"/>
        <v>1.6017599999999999</v>
      </c>
    </row>
    <row r="73" spans="1:19" x14ac:dyDescent="0.15">
      <c r="A73" s="9" t="s">
        <v>182</v>
      </c>
      <c r="B73" s="9">
        <v>1.89245</v>
      </c>
      <c r="C73" s="9">
        <v>4.1406000000000001</v>
      </c>
      <c r="D73" s="9">
        <v>0.96838000000000002</v>
      </c>
      <c r="E73" s="9">
        <v>1.0605500000000001</v>
      </c>
      <c r="F73" s="9">
        <v>0.79461000000000004</v>
      </c>
      <c r="G73" s="9">
        <v>0.43898999999999999</v>
      </c>
      <c r="H73" s="9">
        <v>6.7879999999999996E-2</v>
      </c>
      <c r="I73" s="9">
        <v>4.444E-2</v>
      </c>
      <c r="J73" s="9">
        <v>0.11813</v>
      </c>
      <c r="K73" s="9">
        <v>5.4550000000000001E-2</v>
      </c>
      <c r="L73" s="9">
        <v>4.4650000000000002E-2</v>
      </c>
      <c r="M73" s="9">
        <v>5.6050000000000003E-2</v>
      </c>
      <c r="N73" s="9">
        <v>0.33977000000000002</v>
      </c>
      <c r="O73" s="9">
        <v>4.9059999999999999E-2</v>
      </c>
      <c r="P73" s="9">
        <v>1.55E-2</v>
      </c>
      <c r="Q73" s="9">
        <v>3.7479999999999999E-2</v>
      </c>
      <c r="R73" s="9">
        <v>0.70679999999999998</v>
      </c>
      <c r="S73" s="1">
        <f t="shared" si="1"/>
        <v>2.8235399999999999</v>
      </c>
    </row>
    <row r="74" spans="1:19" x14ac:dyDescent="0.15">
      <c r="A74" s="9" t="s">
        <v>183</v>
      </c>
      <c r="B74" s="9">
        <v>4.06107</v>
      </c>
      <c r="C74" s="9">
        <v>3.2271100000000001</v>
      </c>
      <c r="D74" s="9">
        <v>0.70508000000000004</v>
      </c>
      <c r="E74" s="9">
        <v>0.75134000000000001</v>
      </c>
      <c r="F74" s="9">
        <v>0.56815000000000004</v>
      </c>
      <c r="G74" s="9">
        <v>0.36778</v>
      </c>
      <c r="H74" s="9">
        <v>5.015E-2</v>
      </c>
      <c r="I74" s="9">
        <v>3.5920000000000001E-2</v>
      </c>
      <c r="J74" s="9">
        <v>9.7949999999999995E-2</v>
      </c>
      <c r="K74" s="9">
        <v>4.5760000000000002E-2</v>
      </c>
      <c r="L74" s="9">
        <v>3.6889999999999999E-2</v>
      </c>
      <c r="M74" s="9">
        <v>4.5560000000000003E-2</v>
      </c>
      <c r="N74" s="9">
        <v>0.2903</v>
      </c>
      <c r="O74" s="9">
        <v>4.1950000000000001E-2</v>
      </c>
      <c r="P74" s="9">
        <v>1.2829999999999999E-2</v>
      </c>
      <c r="Q74" s="9">
        <v>3.2219999999999999E-2</v>
      </c>
      <c r="R74" s="9">
        <v>0.71577999999999997</v>
      </c>
      <c r="S74" s="1">
        <f t="shared" si="1"/>
        <v>2.0245700000000002</v>
      </c>
    </row>
    <row r="75" spans="1:19" x14ac:dyDescent="0.15">
      <c r="A75" s="9" t="s">
        <v>184</v>
      </c>
      <c r="B75" s="9">
        <v>4.9028200000000002</v>
      </c>
      <c r="C75" s="9">
        <v>4.0197900000000004</v>
      </c>
      <c r="D75" s="9">
        <v>0.83362000000000003</v>
      </c>
      <c r="E75" s="9">
        <v>0.90593999999999997</v>
      </c>
      <c r="F75" s="9">
        <v>0.69218000000000002</v>
      </c>
      <c r="G75" s="9">
        <v>0.44302000000000002</v>
      </c>
      <c r="H75" s="9">
        <v>5.8659999999999997E-2</v>
      </c>
      <c r="I75" s="9">
        <v>5.2260000000000001E-2</v>
      </c>
      <c r="J75" s="9">
        <v>0.15257999999999999</v>
      </c>
      <c r="K75" s="9">
        <v>6.7059999999999995E-2</v>
      </c>
      <c r="L75" s="9">
        <v>5.9650000000000002E-2</v>
      </c>
      <c r="M75" s="9">
        <v>6.4680000000000001E-2</v>
      </c>
      <c r="N75" s="9">
        <v>0.40662999999999999</v>
      </c>
      <c r="O75" s="9">
        <v>5.4539999999999998E-2</v>
      </c>
      <c r="P75" s="9">
        <v>1.404E-2</v>
      </c>
      <c r="Q75" s="9">
        <v>3.9219999999999998E-2</v>
      </c>
      <c r="R75" s="9">
        <v>0.59655000000000002</v>
      </c>
      <c r="S75" s="1">
        <f t="shared" si="1"/>
        <v>2.43174</v>
      </c>
    </row>
    <row r="76" spans="1:19" x14ac:dyDescent="0.15">
      <c r="A76" s="9" t="s">
        <v>185</v>
      </c>
      <c r="B76" s="9">
        <v>2.4165299999999998</v>
      </c>
      <c r="C76" s="9">
        <v>5.8826599999999996</v>
      </c>
      <c r="D76" s="9">
        <v>1.1502699999999999</v>
      </c>
      <c r="E76" s="9">
        <v>1.18913</v>
      </c>
      <c r="F76" s="9">
        <v>0.91324000000000005</v>
      </c>
      <c r="G76" s="9">
        <v>0.58126999999999995</v>
      </c>
      <c r="H76" s="9">
        <v>7.0980000000000001E-2</v>
      </c>
      <c r="I76" s="9">
        <v>6.166E-2</v>
      </c>
      <c r="J76" s="9">
        <v>0.18339</v>
      </c>
      <c r="K76" s="9">
        <v>7.2309999999999999E-2</v>
      </c>
      <c r="L76" s="9">
        <v>6.9010000000000002E-2</v>
      </c>
      <c r="M76" s="9">
        <v>7.6520000000000005E-2</v>
      </c>
      <c r="N76" s="9">
        <v>0.50907000000000002</v>
      </c>
      <c r="O76" s="9">
        <v>6.948E-2</v>
      </c>
      <c r="P76" s="9">
        <v>1.533E-2</v>
      </c>
      <c r="Q76" s="9">
        <v>5.2819999999999999E-2</v>
      </c>
      <c r="R76" s="9">
        <v>0.63251999999999997</v>
      </c>
      <c r="S76" s="1">
        <f t="shared" si="1"/>
        <v>3.25264</v>
      </c>
    </row>
    <row r="77" spans="1:19" x14ac:dyDescent="0.15">
      <c r="A77" s="9" t="s">
        <v>186</v>
      </c>
      <c r="B77" s="9">
        <v>0.64119999999999999</v>
      </c>
      <c r="C77" s="9">
        <v>2.1845400000000001</v>
      </c>
      <c r="D77" s="9">
        <v>0.55842999999999998</v>
      </c>
      <c r="E77" s="9">
        <v>0.60536000000000001</v>
      </c>
      <c r="F77" s="9">
        <v>0.48215999999999998</v>
      </c>
      <c r="G77" s="9">
        <v>0.28325</v>
      </c>
      <c r="H77" s="9">
        <v>4.0629999999999999E-2</v>
      </c>
      <c r="I77" s="9">
        <v>3.3279999999999997E-2</v>
      </c>
      <c r="J77" s="9">
        <v>9.078E-2</v>
      </c>
      <c r="K77" s="9">
        <v>4.2439999999999999E-2</v>
      </c>
      <c r="L77" s="9">
        <v>3.406E-2</v>
      </c>
      <c r="M77" s="9">
        <v>4.2110000000000002E-2</v>
      </c>
      <c r="N77" s="9">
        <v>0.26729999999999998</v>
      </c>
      <c r="O77" s="9">
        <v>3.8809999999999997E-2</v>
      </c>
      <c r="P77" s="9">
        <v>1.01E-2</v>
      </c>
      <c r="Q77" s="9">
        <v>3.2680000000000001E-2</v>
      </c>
      <c r="R77" s="9">
        <v>0.41419</v>
      </c>
      <c r="S77" s="1">
        <f t="shared" si="1"/>
        <v>1.64595</v>
      </c>
    </row>
    <row r="78" spans="1:19" s="15" customFormat="1" x14ac:dyDescent="0.15">
      <c r="A78" s="14" t="s">
        <v>187</v>
      </c>
      <c r="B78" s="14">
        <v>3.71102</v>
      </c>
      <c r="C78" s="14">
        <v>2.0085500000000001</v>
      </c>
      <c r="D78" s="14">
        <v>0.39393</v>
      </c>
      <c r="E78" s="14">
        <v>0.39935999999999999</v>
      </c>
      <c r="F78" s="14">
        <v>0.31702999999999998</v>
      </c>
      <c r="G78" s="14">
        <v>0.19300999999999999</v>
      </c>
      <c r="H78" s="14">
        <v>1.7049999999999999E-2</v>
      </c>
      <c r="I78" s="14">
        <v>2.2499999999999999E-2</v>
      </c>
      <c r="J78" s="14">
        <v>5.6480000000000002E-2</v>
      </c>
      <c r="K78" s="14">
        <v>2.8400000000000002E-2</v>
      </c>
      <c r="L78" s="14">
        <v>2.111E-2</v>
      </c>
      <c r="M78" s="14">
        <v>2.8709999999999999E-2</v>
      </c>
      <c r="N78" s="14">
        <v>0.17102999999999999</v>
      </c>
      <c r="O78" s="14">
        <v>2.6100000000000002E-2</v>
      </c>
      <c r="P78" s="14">
        <v>6.9800000000000001E-3</v>
      </c>
      <c r="Q78" s="14">
        <v>2.342E-2</v>
      </c>
      <c r="R78" s="14">
        <v>0.25545000000000001</v>
      </c>
      <c r="S78" s="1">
        <f t="shared" si="1"/>
        <v>1.11032</v>
      </c>
    </row>
    <row r="79" spans="1:19" x14ac:dyDescent="0.15">
      <c r="A79" s="9" t="s">
        <v>188</v>
      </c>
      <c r="B79" s="9">
        <v>1.58338</v>
      </c>
      <c r="C79" s="9">
        <v>2.2698299999999998</v>
      </c>
      <c r="D79" s="9">
        <v>0.58348</v>
      </c>
      <c r="E79" s="9">
        <v>0.55779000000000001</v>
      </c>
      <c r="F79" s="9">
        <v>0.43425000000000002</v>
      </c>
      <c r="G79" s="9">
        <v>0.21534</v>
      </c>
      <c r="H79" s="9">
        <v>4.4999999999999998E-2</v>
      </c>
      <c r="I79" s="9">
        <v>2.6589999999999999E-2</v>
      </c>
      <c r="J79" s="9">
        <v>6.7979999999999999E-2</v>
      </c>
      <c r="K79" s="9">
        <v>3.2689999999999997E-2</v>
      </c>
      <c r="L79" s="9">
        <v>2.494E-2</v>
      </c>
      <c r="M79" s="9">
        <v>3.4610000000000002E-2</v>
      </c>
      <c r="N79" s="9">
        <v>0.18748999999999999</v>
      </c>
      <c r="O79" s="9">
        <v>2.7E-2</v>
      </c>
      <c r="P79" s="9">
        <v>6.7000000000000002E-3</v>
      </c>
      <c r="Q79" s="9">
        <v>2.385E-2</v>
      </c>
      <c r="R79" s="9">
        <v>0.28942000000000001</v>
      </c>
      <c r="S79" s="1">
        <f t="shared" si="1"/>
        <v>1.57552</v>
      </c>
    </row>
    <row r="80" spans="1:19" s="15" customFormat="1" x14ac:dyDescent="0.15">
      <c r="A80" s="14" t="s">
        <v>189</v>
      </c>
      <c r="B80" s="14">
        <v>0.34933999999999998</v>
      </c>
      <c r="C80" s="14">
        <v>1.25831</v>
      </c>
      <c r="D80" s="14">
        <v>0.30609999999999998</v>
      </c>
      <c r="E80" s="14">
        <v>0.45407999999999998</v>
      </c>
      <c r="F80" s="14">
        <v>0.31025999999999998</v>
      </c>
      <c r="G80" s="14">
        <v>0.11182</v>
      </c>
      <c r="H80" s="14">
        <v>1.158E-2</v>
      </c>
      <c r="I80" s="14">
        <v>2.0209999999999999E-2</v>
      </c>
      <c r="J80" s="14">
        <v>6.0159999999999998E-2</v>
      </c>
      <c r="K80" s="14">
        <v>2.8369999999999999E-2</v>
      </c>
      <c r="L80" s="14">
        <v>2.3779999999999999E-2</v>
      </c>
      <c r="M80" s="14">
        <v>2.3949999999999999E-2</v>
      </c>
      <c r="N80" s="14">
        <v>0.17827999999999999</v>
      </c>
      <c r="O80" s="14">
        <v>2.283E-2</v>
      </c>
      <c r="P80" s="14">
        <v>6.1000000000000004E-3</v>
      </c>
      <c r="Q80" s="14">
        <v>1.8180000000000002E-2</v>
      </c>
      <c r="R80" s="14">
        <v>0.20932999999999999</v>
      </c>
      <c r="S80" s="1">
        <f t="shared" si="1"/>
        <v>1.0704400000000001</v>
      </c>
    </row>
    <row r="81" spans="1:19" x14ac:dyDescent="0.15">
      <c r="A81" s="9" t="s">
        <v>190</v>
      </c>
      <c r="B81" s="9">
        <v>0.3251</v>
      </c>
      <c r="C81" s="9">
        <v>0.95777999999999996</v>
      </c>
      <c r="D81" s="9">
        <v>0.24687999999999999</v>
      </c>
      <c r="E81" s="9">
        <v>0.34194999999999998</v>
      </c>
      <c r="F81" s="9">
        <v>0.2429</v>
      </c>
      <c r="G81" s="9">
        <v>0.10105</v>
      </c>
      <c r="H81" s="9">
        <v>9.8300000000000002E-3</v>
      </c>
      <c r="I81" s="9">
        <v>1.949E-2</v>
      </c>
      <c r="J81" s="9">
        <v>5.2979999999999999E-2</v>
      </c>
      <c r="K81" s="9">
        <v>2.5159999999999998E-2</v>
      </c>
      <c r="L81" s="9">
        <v>2.128E-2</v>
      </c>
      <c r="M81" s="9">
        <v>2.2610000000000002E-2</v>
      </c>
      <c r="N81" s="9">
        <v>0.16954</v>
      </c>
      <c r="O81" s="9">
        <v>2.317E-2</v>
      </c>
      <c r="P81" s="9">
        <v>6.3400000000000001E-3</v>
      </c>
      <c r="Q81" s="9">
        <v>1.6539999999999999E-2</v>
      </c>
      <c r="R81" s="9">
        <v>0.28388000000000002</v>
      </c>
      <c r="S81" s="1">
        <f t="shared" si="1"/>
        <v>0.83172999999999997</v>
      </c>
    </row>
    <row r="82" spans="1:19" x14ac:dyDescent="0.15">
      <c r="A82" s="9" t="s">
        <v>191</v>
      </c>
      <c r="B82" s="9">
        <v>0.34133999999999998</v>
      </c>
      <c r="C82" s="9">
        <v>0.98977999999999999</v>
      </c>
      <c r="D82" s="9">
        <v>0.25653999999999999</v>
      </c>
      <c r="E82" s="9">
        <v>0.32982</v>
      </c>
      <c r="F82" s="9">
        <v>0.24129999999999999</v>
      </c>
      <c r="G82" s="9">
        <v>0.11649</v>
      </c>
      <c r="H82" s="9">
        <v>1.0460000000000001E-2</v>
      </c>
      <c r="I82" s="9">
        <v>1.856E-2</v>
      </c>
      <c r="J82" s="9">
        <v>5.0990000000000001E-2</v>
      </c>
      <c r="K82" s="9">
        <v>2.4279999999999999E-2</v>
      </c>
      <c r="L82" s="9">
        <v>1.983E-2</v>
      </c>
      <c r="M82" s="9">
        <v>2.2919999999999999E-2</v>
      </c>
      <c r="N82" s="9">
        <v>0.17058000000000001</v>
      </c>
      <c r="O82" s="9">
        <v>2.4150000000000001E-2</v>
      </c>
      <c r="P82" s="9">
        <v>5.28E-3</v>
      </c>
      <c r="Q82" s="9">
        <v>1.8689999999999998E-2</v>
      </c>
      <c r="R82" s="9">
        <v>0.28532000000000002</v>
      </c>
      <c r="S82" s="1">
        <f t="shared" si="1"/>
        <v>0.82765999999999995</v>
      </c>
    </row>
    <row r="83" spans="1:19" x14ac:dyDescent="0.15">
      <c r="A83" s="9" t="s">
        <v>192</v>
      </c>
      <c r="B83" s="9">
        <v>0.36185</v>
      </c>
      <c r="C83" s="9">
        <v>1.45627</v>
      </c>
      <c r="D83" s="9">
        <v>0.26606000000000002</v>
      </c>
      <c r="E83" s="9">
        <v>0.38124000000000002</v>
      </c>
      <c r="F83" s="9">
        <v>0.27590999999999999</v>
      </c>
      <c r="G83" s="9">
        <v>0.13815</v>
      </c>
      <c r="H83" s="9">
        <v>1.1299999999999999E-2</v>
      </c>
      <c r="I83" s="9">
        <v>2.2419999999999999E-2</v>
      </c>
      <c r="J83" s="9">
        <v>6.8140000000000006E-2</v>
      </c>
      <c r="K83" s="9">
        <v>3.4049999999999997E-2</v>
      </c>
      <c r="L83" s="9">
        <v>2.7320000000000001E-2</v>
      </c>
      <c r="M83" s="9">
        <v>2.758E-2</v>
      </c>
      <c r="N83" s="9">
        <v>0.23652000000000001</v>
      </c>
      <c r="O83" s="9">
        <v>3.3480000000000003E-2</v>
      </c>
      <c r="P83" s="9">
        <v>9.5399999999999999E-3</v>
      </c>
      <c r="Q83" s="9">
        <v>2.5329999999999998E-2</v>
      </c>
      <c r="R83" s="9">
        <v>0.26656999999999997</v>
      </c>
      <c r="S83" s="1">
        <f t="shared" si="1"/>
        <v>0.92320999999999998</v>
      </c>
    </row>
    <row r="84" spans="1:19" x14ac:dyDescent="0.15">
      <c r="A84" s="9" t="s">
        <v>193</v>
      </c>
      <c r="B84" s="9">
        <v>0.37374000000000002</v>
      </c>
      <c r="C84" s="9">
        <v>1.4355500000000001</v>
      </c>
      <c r="D84" s="9">
        <v>0.26751999999999998</v>
      </c>
      <c r="E84" s="9">
        <v>0.36151</v>
      </c>
      <c r="F84" s="9">
        <v>0.26606000000000002</v>
      </c>
      <c r="G84" s="9">
        <v>0.16037999999999999</v>
      </c>
      <c r="H84" s="9">
        <v>1.064E-2</v>
      </c>
      <c r="I84" s="9">
        <v>1.9910000000000001E-2</v>
      </c>
      <c r="J84" s="9">
        <v>6.2820000000000001E-2</v>
      </c>
      <c r="K84" s="9">
        <v>2.964E-2</v>
      </c>
      <c r="L84" s="9">
        <v>2.504E-2</v>
      </c>
      <c r="M84" s="9">
        <v>2.6249999999999999E-2</v>
      </c>
      <c r="N84" s="9">
        <v>0.20526</v>
      </c>
      <c r="O84" s="9">
        <v>2.768E-2</v>
      </c>
      <c r="P84" s="9">
        <v>8.3499999999999998E-3</v>
      </c>
      <c r="Q84" s="9">
        <v>2.0910000000000002E-2</v>
      </c>
      <c r="R84" s="9">
        <v>0.34294999999999998</v>
      </c>
      <c r="S84" s="1">
        <f t="shared" si="1"/>
        <v>0.89508999999999994</v>
      </c>
    </row>
    <row r="85" spans="1:19" x14ac:dyDescent="0.15">
      <c r="A85" s="9" t="s">
        <v>194</v>
      </c>
      <c r="B85" s="9">
        <v>0.41163</v>
      </c>
      <c r="C85" s="9">
        <v>1.4785999999999999</v>
      </c>
      <c r="D85" s="9">
        <v>0.22681000000000001</v>
      </c>
      <c r="E85" s="9">
        <v>0.26857999999999999</v>
      </c>
      <c r="F85" s="9">
        <v>0.20724000000000001</v>
      </c>
      <c r="G85" s="9">
        <v>0.17760000000000001</v>
      </c>
      <c r="H85" s="9">
        <v>1.0800000000000001E-2</v>
      </c>
      <c r="I85" s="9">
        <v>1.2460000000000001E-2</v>
      </c>
      <c r="J85" s="9">
        <v>3.4029999999999998E-2</v>
      </c>
      <c r="K85" s="9">
        <v>1.4630000000000001E-2</v>
      </c>
      <c r="L85" s="9">
        <v>1.306E-2</v>
      </c>
      <c r="M85" s="9">
        <v>1.805E-2</v>
      </c>
      <c r="N85" s="9">
        <v>0.10312</v>
      </c>
      <c r="O85" s="9">
        <v>1.7809999999999999E-2</v>
      </c>
      <c r="P85" s="9">
        <v>8.3000000000000001E-3</v>
      </c>
      <c r="Q85" s="9">
        <v>1.4630000000000001E-2</v>
      </c>
      <c r="R85" s="9">
        <v>0.24979999999999999</v>
      </c>
      <c r="S85" s="1">
        <f t="shared" si="1"/>
        <v>0.70262999999999998</v>
      </c>
    </row>
    <row r="86" spans="1:19" x14ac:dyDescent="0.15">
      <c r="A86" s="9" t="s">
        <v>195</v>
      </c>
      <c r="B86" s="9">
        <v>0.36449999999999999</v>
      </c>
      <c r="C86" s="9">
        <v>0.92762</v>
      </c>
      <c r="D86" s="9">
        <v>0.19095000000000001</v>
      </c>
      <c r="E86" s="9">
        <v>0.21473999999999999</v>
      </c>
      <c r="F86" s="9">
        <v>0.17241000000000001</v>
      </c>
      <c r="G86" s="9">
        <v>0.11429</v>
      </c>
      <c r="H86" s="9">
        <v>9.1400000000000006E-3</v>
      </c>
      <c r="I86" s="9">
        <v>1.158E-2</v>
      </c>
      <c r="J86" s="9">
        <v>2.8930000000000001E-2</v>
      </c>
      <c r="K86" s="9">
        <v>1.346E-2</v>
      </c>
      <c r="L86" s="9">
        <v>1.1769999999999999E-2</v>
      </c>
      <c r="M86" s="9">
        <v>1.503E-2</v>
      </c>
      <c r="N86" s="9">
        <v>9.461E-2</v>
      </c>
      <c r="O86" s="9">
        <v>1.6279999999999999E-2</v>
      </c>
      <c r="P86" s="9">
        <v>3.32E-3</v>
      </c>
      <c r="Q86" s="9">
        <v>1.4030000000000001E-2</v>
      </c>
      <c r="R86" s="9">
        <v>0.27028999999999997</v>
      </c>
      <c r="S86" s="1">
        <f t="shared" si="1"/>
        <v>0.57810000000000006</v>
      </c>
    </row>
    <row r="87" spans="1:19" x14ac:dyDescent="0.15">
      <c r="A87" s="9" t="s">
        <v>196</v>
      </c>
      <c r="B87" s="9">
        <v>0.31890000000000002</v>
      </c>
      <c r="C87" s="9">
        <v>0.79247000000000001</v>
      </c>
      <c r="D87" s="9">
        <v>0.18759000000000001</v>
      </c>
      <c r="E87" s="9">
        <v>0.21739</v>
      </c>
      <c r="F87" s="9">
        <v>0.17787</v>
      </c>
      <c r="G87" s="9">
        <v>0.10698000000000001</v>
      </c>
      <c r="H87" s="9">
        <v>8.8800000000000007E-3</v>
      </c>
      <c r="I87" s="9">
        <v>1.1339999999999999E-2</v>
      </c>
      <c r="J87" s="9">
        <v>3.2300000000000002E-2</v>
      </c>
      <c r="K87" s="9">
        <v>1.434E-2</v>
      </c>
      <c r="L87" s="9">
        <v>1.41E-2</v>
      </c>
      <c r="M87" s="9">
        <v>1.8689999999999998E-2</v>
      </c>
      <c r="N87" s="9">
        <v>0.12092</v>
      </c>
      <c r="O87" s="9">
        <v>2.231E-2</v>
      </c>
      <c r="P87" s="9">
        <v>3.0599999999999998E-3</v>
      </c>
      <c r="Q87" s="9">
        <v>1.4800000000000001E-2</v>
      </c>
      <c r="R87" s="9">
        <v>0.31447000000000003</v>
      </c>
      <c r="S87" s="1">
        <f t="shared" si="1"/>
        <v>0.58284999999999998</v>
      </c>
    </row>
    <row r="88" spans="1:19" x14ac:dyDescent="0.15">
      <c r="A88" s="9" t="s">
        <v>197</v>
      </c>
      <c r="B88" s="9">
        <v>0.44785999999999998</v>
      </c>
      <c r="C88" s="9">
        <v>1.7886200000000001</v>
      </c>
      <c r="D88" s="9">
        <v>0.24507000000000001</v>
      </c>
      <c r="E88" s="9">
        <v>0.30147000000000002</v>
      </c>
      <c r="F88" s="9">
        <v>0.23941000000000001</v>
      </c>
      <c r="G88" s="9">
        <v>0.20532</v>
      </c>
      <c r="H88" s="9">
        <v>1.197E-2</v>
      </c>
      <c r="I88" s="9">
        <v>1.8100000000000002E-2</v>
      </c>
      <c r="J88" s="9">
        <v>4.8489999999999998E-2</v>
      </c>
      <c r="K88" s="9">
        <v>2.155E-2</v>
      </c>
      <c r="L88" s="9">
        <v>2.035E-2</v>
      </c>
      <c r="M88" s="9">
        <v>2.2409999999999999E-2</v>
      </c>
      <c r="N88" s="9">
        <v>0.16836000000000001</v>
      </c>
      <c r="O88" s="9">
        <v>2.53E-2</v>
      </c>
      <c r="P88" s="9">
        <v>6.0400000000000002E-3</v>
      </c>
      <c r="Q88" s="9">
        <v>1.7899999999999999E-2</v>
      </c>
      <c r="R88" s="9">
        <v>0.31039</v>
      </c>
      <c r="S88" s="1">
        <f t="shared" si="1"/>
        <v>0.78595000000000004</v>
      </c>
    </row>
    <row r="89" spans="1:19" x14ac:dyDescent="0.15">
      <c r="A89" s="9" t="s">
        <v>198</v>
      </c>
      <c r="B89" s="9">
        <v>1.0446299999999999</v>
      </c>
      <c r="C89" s="9">
        <v>1.6133599999999999</v>
      </c>
      <c r="D89" s="9">
        <v>0.41610999999999998</v>
      </c>
      <c r="E89" s="9">
        <v>0.49808999999999998</v>
      </c>
      <c r="F89" s="9">
        <v>0.42152000000000001</v>
      </c>
      <c r="G89" s="9">
        <v>0.20468</v>
      </c>
      <c r="H89" s="9">
        <v>2.4320000000000001E-2</v>
      </c>
      <c r="I89" s="9">
        <v>3.3189999999999997E-2</v>
      </c>
      <c r="J89" s="9">
        <v>0.10338</v>
      </c>
      <c r="K89" s="9">
        <v>4.8230000000000002E-2</v>
      </c>
      <c r="L89" s="9">
        <v>4.1000000000000002E-2</v>
      </c>
      <c r="M89" s="9">
        <v>4.8719999999999999E-2</v>
      </c>
      <c r="N89" s="9">
        <v>0.34576000000000001</v>
      </c>
      <c r="O89" s="9">
        <v>5.323E-2</v>
      </c>
      <c r="P89" s="9">
        <v>2.7459999999999998E-2</v>
      </c>
      <c r="Q89" s="9">
        <v>4.555E-2</v>
      </c>
      <c r="R89" s="9">
        <v>0.67884999999999995</v>
      </c>
      <c r="S89" s="1">
        <f t="shared" si="1"/>
        <v>1.3357199999999998</v>
      </c>
    </row>
    <row r="90" spans="1:19" x14ac:dyDescent="0.15">
      <c r="A90" s="9" t="s">
        <v>199</v>
      </c>
      <c r="B90" s="9">
        <v>0.38340999999999997</v>
      </c>
      <c r="C90" s="9">
        <v>0.84497999999999995</v>
      </c>
      <c r="D90" s="9">
        <v>0.22922999999999999</v>
      </c>
      <c r="E90" s="9">
        <v>0.29253000000000001</v>
      </c>
      <c r="F90" s="9">
        <v>0.23815</v>
      </c>
      <c r="G90" s="9">
        <v>0.15411</v>
      </c>
      <c r="H90" s="9">
        <v>1.436E-2</v>
      </c>
      <c r="I90" s="9">
        <v>1.49E-2</v>
      </c>
      <c r="J90" s="9">
        <v>4.122E-2</v>
      </c>
      <c r="K90" s="9">
        <v>1.967E-2</v>
      </c>
      <c r="L90" s="9">
        <v>1.804E-2</v>
      </c>
      <c r="M90" s="9">
        <v>1.9609999999999999E-2</v>
      </c>
      <c r="N90" s="9">
        <v>0.13633999999999999</v>
      </c>
      <c r="O90" s="9">
        <v>2.4510000000000001E-2</v>
      </c>
      <c r="P90" s="9">
        <v>1.0120000000000001E-2</v>
      </c>
      <c r="Q90" s="9">
        <v>1.8069999999999999E-2</v>
      </c>
      <c r="R90" s="9">
        <v>0.22548000000000001</v>
      </c>
      <c r="S90" s="1">
        <f t="shared" si="1"/>
        <v>0.75990999999999997</v>
      </c>
    </row>
    <row r="91" spans="1:19" s="15" customFormat="1" x14ac:dyDescent="0.15">
      <c r="A91" s="14" t="s">
        <v>200</v>
      </c>
      <c r="B91" s="14">
        <v>0.69232000000000005</v>
      </c>
      <c r="C91" s="14">
        <v>1.2598100000000001</v>
      </c>
      <c r="D91" s="14">
        <v>0.42168</v>
      </c>
      <c r="E91" s="14">
        <v>0.46678999999999998</v>
      </c>
      <c r="F91" s="14">
        <v>0.36497000000000002</v>
      </c>
      <c r="G91" s="14">
        <v>0.12628</v>
      </c>
      <c r="H91" s="14">
        <v>1.414E-2</v>
      </c>
      <c r="I91" s="14">
        <v>2.7560000000000001E-2</v>
      </c>
      <c r="J91" s="14">
        <v>7.6960000000000001E-2</v>
      </c>
      <c r="K91" s="14">
        <v>3.5110000000000002E-2</v>
      </c>
      <c r="L91" s="14">
        <v>2.8670000000000001E-2</v>
      </c>
      <c r="M91" s="14">
        <v>3.4610000000000002E-2</v>
      </c>
      <c r="N91" s="14">
        <v>0.23089000000000001</v>
      </c>
      <c r="O91" s="14">
        <v>3.3230000000000003E-2</v>
      </c>
      <c r="P91" s="14">
        <v>1.0460000000000001E-2</v>
      </c>
      <c r="Q91" s="14">
        <v>2.8920000000000001E-2</v>
      </c>
      <c r="R91" s="14">
        <v>0.44651000000000002</v>
      </c>
      <c r="S91" s="1">
        <f t="shared" si="1"/>
        <v>1.2534399999999999</v>
      </c>
    </row>
    <row r="92" spans="1:19" x14ac:dyDescent="0.15">
      <c r="A92" s="9" t="s">
        <v>201</v>
      </c>
      <c r="B92" s="9">
        <v>1.0408599999999999</v>
      </c>
      <c r="C92" s="9">
        <v>0.98673999999999995</v>
      </c>
      <c r="D92" s="9">
        <v>0.39141999999999999</v>
      </c>
      <c r="E92" s="9">
        <v>0.52061999999999997</v>
      </c>
      <c r="F92" s="9">
        <v>0.37774000000000002</v>
      </c>
      <c r="G92" s="9">
        <v>0.10868</v>
      </c>
      <c r="H92" s="9">
        <v>1.172E-2</v>
      </c>
      <c r="I92" s="9">
        <v>1.968E-2</v>
      </c>
      <c r="J92" s="9">
        <v>5.3129999999999997E-2</v>
      </c>
      <c r="K92" s="9">
        <v>2.5319999999999999E-2</v>
      </c>
      <c r="L92" s="9">
        <v>2.111E-2</v>
      </c>
      <c r="M92" s="9">
        <v>2.5149999999999999E-2</v>
      </c>
      <c r="N92" s="9">
        <v>0.16642000000000001</v>
      </c>
      <c r="O92" s="9">
        <v>2.4639999999999999E-2</v>
      </c>
      <c r="P92" s="9">
        <v>9.2200000000000008E-3</v>
      </c>
      <c r="Q92" s="9">
        <v>2.844E-2</v>
      </c>
      <c r="R92" s="9">
        <v>0.19384999999999999</v>
      </c>
      <c r="S92" s="1">
        <f t="shared" si="1"/>
        <v>1.2897799999999999</v>
      </c>
    </row>
    <row r="93" spans="1:19" x14ac:dyDescent="0.15">
      <c r="A93" s="9" t="s">
        <v>202</v>
      </c>
      <c r="B93" s="9">
        <v>0.49568000000000001</v>
      </c>
      <c r="C93" s="9">
        <v>1.1716500000000001</v>
      </c>
      <c r="D93" s="9">
        <v>0.29883999999999999</v>
      </c>
      <c r="E93" s="9">
        <v>0.37132999999999999</v>
      </c>
      <c r="F93" s="9">
        <v>0.28549999999999998</v>
      </c>
      <c r="G93" s="9">
        <v>0.10975</v>
      </c>
      <c r="H93" s="9">
        <v>1.264E-2</v>
      </c>
      <c r="I93" s="9">
        <v>2.172E-2</v>
      </c>
      <c r="J93" s="9">
        <v>6.5720000000000001E-2</v>
      </c>
      <c r="K93" s="9">
        <v>3.0970000000000001E-2</v>
      </c>
      <c r="L93" s="9">
        <v>2.5770000000000001E-2</v>
      </c>
      <c r="M93" s="9">
        <v>2.9760000000000002E-2</v>
      </c>
      <c r="N93" s="9">
        <v>0.21287</v>
      </c>
      <c r="O93" s="9">
        <v>2.9270000000000001E-2</v>
      </c>
      <c r="P93" s="9">
        <v>7.3099999999999997E-3</v>
      </c>
      <c r="Q93" s="9">
        <v>2.266E-2</v>
      </c>
      <c r="R93" s="9">
        <v>0.14692</v>
      </c>
      <c r="S93" s="1">
        <f t="shared" si="1"/>
        <v>0.95566999999999991</v>
      </c>
    </row>
    <row r="94" spans="1:19" x14ac:dyDescent="0.15">
      <c r="A94" s="9" t="s">
        <v>203</v>
      </c>
      <c r="B94" s="9">
        <v>0.49106</v>
      </c>
      <c r="C94" s="9">
        <v>1.3806400000000001</v>
      </c>
      <c r="D94" s="9">
        <v>0.28290999999999999</v>
      </c>
      <c r="E94" s="9">
        <v>0.33200000000000002</v>
      </c>
      <c r="F94" s="9">
        <v>0.26135999999999998</v>
      </c>
      <c r="G94" s="9">
        <v>0.14147999999999999</v>
      </c>
      <c r="H94" s="9">
        <v>1.175E-2</v>
      </c>
      <c r="I94" s="9">
        <v>1.8030000000000001E-2</v>
      </c>
      <c r="J94" s="9">
        <v>5.287E-2</v>
      </c>
      <c r="K94" s="9">
        <v>2.3619999999999999E-2</v>
      </c>
      <c r="L94" s="9">
        <v>2.1170000000000001E-2</v>
      </c>
      <c r="M94" s="9">
        <v>2.511E-2</v>
      </c>
      <c r="N94" s="9">
        <v>0.15487000000000001</v>
      </c>
      <c r="O94" s="9">
        <v>2.2040000000000001E-2</v>
      </c>
      <c r="P94" s="9">
        <v>5.4200000000000003E-3</v>
      </c>
      <c r="Q94" s="9">
        <v>1.9359999999999999E-2</v>
      </c>
      <c r="R94" s="9">
        <v>0.16436999999999999</v>
      </c>
      <c r="S94" s="1">
        <f t="shared" si="1"/>
        <v>0.8762700000000001</v>
      </c>
    </row>
    <row r="95" spans="1:19" x14ac:dyDescent="0.15">
      <c r="A95" s="9" t="s">
        <v>204</v>
      </c>
      <c r="B95" s="9">
        <v>2.0726100000000001</v>
      </c>
      <c r="C95" s="9">
        <v>3.80897</v>
      </c>
      <c r="D95" s="9">
        <v>0.99090999999999996</v>
      </c>
      <c r="E95" s="9">
        <v>1.06796</v>
      </c>
      <c r="F95" s="9">
        <v>0.88097000000000003</v>
      </c>
      <c r="G95" s="9">
        <v>0.49719999999999998</v>
      </c>
      <c r="H95" s="9">
        <v>3.8870000000000002E-2</v>
      </c>
      <c r="I95" s="9">
        <v>5.006E-2</v>
      </c>
      <c r="J95" s="9">
        <v>0.14580000000000001</v>
      </c>
      <c r="K95" s="9">
        <v>7.2550000000000003E-2</v>
      </c>
      <c r="L95" s="9">
        <v>5.7660000000000003E-2</v>
      </c>
      <c r="M95" s="9">
        <v>6.9879999999999998E-2</v>
      </c>
      <c r="N95" s="9">
        <v>0.46428999999999998</v>
      </c>
      <c r="O95" s="9">
        <v>7.1300000000000002E-2</v>
      </c>
      <c r="P95" s="9">
        <v>2.189E-2</v>
      </c>
      <c r="Q95" s="9">
        <v>5.5019999999999999E-2</v>
      </c>
      <c r="R95" s="9">
        <v>0.69684000000000001</v>
      </c>
      <c r="S95" s="1">
        <f t="shared" si="1"/>
        <v>2.9398399999999998</v>
      </c>
    </row>
    <row r="96" spans="1:19" x14ac:dyDescent="0.15">
      <c r="A96" s="9" t="s">
        <v>205</v>
      </c>
      <c r="B96" s="9">
        <v>2.3882500000000002</v>
      </c>
      <c r="C96" s="9">
        <v>3.0181800000000001</v>
      </c>
      <c r="D96" s="9">
        <v>0.70032000000000005</v>
      </c>
      <c r="E96" s="9">
        <v>0.78083999999999998</v>
      </c>
      <c r="F96" s="9">
        <v>0.60814999999999997</v>
      </c>
      <c r="G96" s="9">
        <v>0.42036000000000001</v>
      </c>
      <c r="H96" s="9">
        <v>4.879E-2</v>
      </c>
      <c r="I96" s="9">
        <v>2.8899999999999999E-2</v>
      </c>
      <c r="J96" s="9">
        <v>7.3959999999999998E-2</v>
      </c>
      <c r="K96" s="9">
        <v>3.4169999999999999E-2</v>
      </c>
      <c r="L96" s="9">
        <v>2.886E-2</v>
      </c>
      <c r="M96" s="9">
        <v>3.6769999999999997E-2</v>
      </c>
      <c r="N96" s="9">
        <v>0.20926</v>
      </c>
      <c r="O96" s="9">
        <v>3.5540000000000002E-2</v>
      </c>
      <c r="P96" s="9">
        <v>8.7799999999999996E-3</v>
      </c>
      <c r="Q96" s="9">
        <v>2.6120000000000001E-2</v>
      </c>
      <c r="R96" s="9">
        <v>0.31323000000000001</v>
      </c>
      <c r="S96" s="1">
        <f t="shared" si="1"/>
        <v>2.0893100000000002</v>
      </c>
    </row>
    <row r="97" spans="1:19" x14ac:dyDescent="0.15">
      <c r="A97" s="9" t="s">
        <v>206</v>
      </c>
      <c r="B97" s="9">
        <v>1.8712</v>
      </c>
      <c r="C97" s="9">
        <v>1.42483</v>
      </c>
      <c r="D97" s="9">
        <v>0.40810000000000002</v>
      </c>
      <c r="E97" s="9">
        <v>0.50990999999999997</v>
      </c>
      <c r="F97" s="9">
        <v>0.39463999999999999</v>
      </c>
      <c r="G97" s="9">
        <v>0.21792</v>
      </c>
      <c r="H97" s="9">
        <v>2.724E-2</v>
      </c>
      <c r="I97" s="9">
        <v>2.4209999999999999E-2</v>
      </c>
      <c r="J97" s="9">
        <v>6.9589999999999999E-2</v>
      </c>
      <c r="K97" s="9">
        <v>3.245E-2</v>
      </c>
      <c r="L97" s="9">
        <v>2.9659999999999999E-2</v>
      </c>
      <c r="M97" s="9">
        <v>3.2770000000000001E-2</v>
      </c>
      <c r="N97" s="9">
        <v>0.22567000000000001</v>
      </c>
      <c r="O97" s="9">
        <v>3.5029999999999999E-2</v>
      </c>
      <c r="P97" s="9">
        <v>8.1600000000000006E-3</v>
      </c>
      <c r="Q97" s="9">
        <v>2.955E-2</v>
      </c>
      <c r="R97" s="9">
        <v>0.22175</v>
      </c>
      <c r="S97" s="1">
        <f t="shared" si="1"/>
        <v>1.3126500000000001</v>
      </c>
    </row>
    <row r="98" spans="1:19" x14ac:dyDescent="0.15">
      <c r="A98" s="9" t="s">
        <v>207</v>
      </c>
      <c r="B98" s="9">
        <v>0.76698999999999995</v>
      </c>
      <c r="C98" s="9">
        <v>1.20048</v>
      </c>
      <c r="D98" s="9">
        <v>0.40719</v>
      </c>
      <c r="E98" s="9">
        <v>0.52234000000000003</v>
      </c>
      <c r="F98" s="9">
        <v>0.39589999999999997</v>
      </c>
      <c r="G98" s="9">
        <v>0.21722</v>
      </c>
      <c r="H98" s="9">
        <v>2.2450000000000001E-2</v>
      </c>
      <c r="I98" s="9">
        <v>2.198E-2</v>
      </c>
      <c r="J98" s="9">
        <v>6.2469999999999998E-2</v>
      </c>
      <c r="K98" s="9">
        <v>3.0679999999999999E-2</v>
      </c>
      <c r="L98" s="9">
        <v>2.5780000000000001E-2</v>
      </c>
      <c r="M98" s="9">
        <v>2.98E-2</v>
      </c>
      <c r="N98" s="9">
        <v>0.20602000000000001</v>
      </c>
      <c r="O98" s="9">
        <v>3.0970000000000001E-2</v>
      </c>
      <c r="P98" s="9">
        <v>7.6299999999999996E-3</v>
      </c>
      <c r="Q98" s="9">
        <v>3.014E-2</v>
      </c>
      <c r="R98" s="9">
        <v>0.20577999999999999</v>
      </c>
      <c r="S98" s="1">
        <f t="shared" si="1"/>
        <v>1.3254299999999999</v>
      </c>
    </row>
    <row r="99" spans="1:19" x14ac:dyDescent="0.15">
      <c r="A99" s="9" t="s">
        <v>208</v>
      </c>
      <c r="B99" s="9">
        <v>0.54035</v>
      </c>
      <c r="C99" s="9">
        <v>1.56399</v>
      </c>
      <c r="D99" s="9">
        <v>0.38588</v>
      </c>
      <c r="E99" s="9">
        <v>0.47817999999999999</v>
      </c>
      <c r="F99" s="9">
        <v>0.37298999999999999</v>
      </c>
      <c r="G99" s="9">
        <v>0.24271000000000001</v>
      </c>
      <c r="H99" s="9">
        <v>1.7000000000000001E-2</v>
      </c>
      <c r="I99" s="9">
        <v>1.8460000000000001E-2</v>
      </c>
      <c r="J99" s="9">
        <v>5.6149999999999999E-2</v>
      </c>
      <c r="K99" s="9">
        <v>2.4729999999999999E-2</v>
      </c>
      <c r="L99" s="9">
        <v>2.3650000000000001E-2</v>
      </c>
      <c r="M99" s="9">
        <v>2.631E-2</v>
      </c>
      <c r="N99" s="9">
        <v>0.18312</v>
      </c>
      <c r="O99" s="9">
        <v>2.8369999999999999E-2</v>
      </c>
      <c r="P99" s="9">
        <v>1.11E-2</v>
      </c>
      <c r="Q99" s="9">
        <v>2.0619999999999999E-2</v>
      </c>
      <c r="R99" s="9">
        <v>0.18637999999999999</v>
      </c>
      <c r="S99" s="1">
        <f t="shared" si="1"/>
        <v>1.23705</v>
      </c>
    </row>
    <row r="100" spans="1:19" s="15" customFormat="1" x14ac:dyDescent="0.15">
      <c r="A100" s="14" t="s">
        <v>209</v>
      </c>
      <c r="B100" s="14">
        <v>0.91800000000000004</v>
      </c>
      <c r="C100" s="14">
        <v>1.61937</v>
      </c>
      <c r="D100" s="14">
        <v>0.48855999999999999</v>
      </c>
      <c r="E100" s="14">
        <v>0.49496000000000001</v>
      </c>
      <c r="F100" s="14">
        <v>0.42398999999999998</v>
      </c>
      <c r="G100" s="14">
        <v>0.13950000000000001</v>
      </c>
      <c r="H100" s="14">
        <v>3.8309999999999997E-2</v>
      </c>
      <c r="I100" s="14">
        <v>4.3589999999999997E-2</v>
      </c>
      <c r="J100" s="14">
        <v>0.12679000000000001</v>
      </c>
      <c r="K100" s="14">
        <v>6.2059999999999997E-2</v>
      </c>
      <c r="L100" s="14">
        <v>4.684E-2</v>
      </c>
      <c r="M100" s="14">
        <v>5.4309999999999997E-2</v>
      </c>
      <c r="N100" s="14">
        <v>0.39934999999999998</v>
      </c>
      <c r="O100" s="14">
        <v>5.4289999999999998E-2</v>
      </c>
      <c r="P100" s="14">
        <v>1.5939999999999999E-2</v>
      </c>
      <c r="Q100" s="14">
        <v>4.6620000000000002E-2</v>
      </c>
      <c r="R100" s="14">
        <v>0.6573</v>
      </c>
      <c r="S100" s="1">
        <f t="shared" si="1"/>
        <v>1.4075099999999998</v>
      </c>
    </row>
    <row r="101" spans="1:19" x14ac:dyDescent="0.15">
      <c r="A101" s="9" t="s">
        <v>210</v>
      </c>
      <c r="B101" s="9">
        <v>0.80298999999999998</v>
      </c>
      <c r="C101" s="9">
        <v>2.52874</v>
      </c>
      <c r="D101" s="9">
        <v>0.37241000000000002</v>
      </c>
      <c r="E101" s="9">
        <v>0.37096000000000001</v>
      </c>
      <c r="F101" s="9">
        <v>0.30769999999999997</v>
      </c>
      <c r="G101" s="9">
        <v>0.16222</v>
      </c>
      <c r="H101" s="9">
        <v>3.0349999999999999E-2</v>
      </c>
      <c r="I101" s="9">
        <v>3.1579999999999997E-2</v>
      </c>
      <c r="J101" s="9">
        <v>9.1020000000000004E-2</v>
      </c>
      <c r="K101" s="9">
        <v>4.299E-2</v>
      </c>
      <c r="L101" s="9">
        <v>3.5610000000000003E-2</v>
      </c>
      <c r="M101" s="9">
        <v>3.9910000000000001E-2</v>
      </c>
      <c r="N101" s="9">
        <v>0.30312</v>
      </c>
      <c r="O101" s="9">
        <v>4.0660000000000002E-2</v>
      </c>
      <c r="P101" s="9">
        <v>1.1560000000000001E-2</v>
      </c>
      <c r="Q101" s="9">
        <v>3.3029999999999997E-2</v>
      </c>
      <c r="R101" s="9">
        <v>0.25913000000000003</v>
      </c>
      <c r="S101" s="1">
        <f t="shared" si="1"/>
        <v>1.0510700000000002</v>
      </c>
    </row>
    <row r="102" spans="1:19" x14ac:dyDescent="0.15">
      <c r="A102" s="9" t="s">
        <v>211</v>
      </c>
      <c r="B102" s="9">
        <v>0.82843999999999995</v>
      </c>
      <c r="C102" s="9">
        <v>1.37381</v>
      </c>
      <c r="D102" s="9">
        <v>0.36404999999999998</v>
      </c>
      <c r="E102" s="9">
        <v>0.39256000000000002</v>
      </c>
      <c r="F102" s="9">
        <v>0.32446999999999998</v>
      </c>
      <c r="G102" s="9">
        <v>0.15198999999999999</v>
      </c>
      <c r="H102" s="9">
        <v>2.8369999999999999E-2</v>
      </c>
      <c r="I102" s="9">
        <v>2.9440000000000001E-2</v>
      </c>
      <c r="J102" s="9">
        <v>9.4009999999999996E-2</v>
      </c>
      <c r="K102" s="9">
        <v>3.9170000000000003E-2</v>
      </c>
      <c r="L102" s="9">
        <v>3.5909999999999997E-2</v>
      </c>
      <c r="M102" s="9">
        <v>3.8670000000000003E-2</v>
      </c>
      <c r="N102" s="9">
        <v>0.29026999999999997</v>
      </c>
      <c r="O102" s="9">
        <v>3.8390000000000001E-2</v>
      </c>
      <c r="P102" s="9">
        <v>9.3100000000000006E-3</v>
      </c>
      <c r="Q102" s="9">
        <v>3.0249999999999999E-2</v>
      </c>
      <c r="R102" s="9">
        <v>0.1893</v>
      </c>
      <c r="S102" s="1">
        <f t="shared" si="1"/>
        <v>1.08108</v>
      </c>
    </row>
    <row r="103" spans="1:19" x14ac:dyDescent="0.15">
      <c r="A103" s="9" t="s">
        <v>212</v>
      </c>
      <c r="B103" s="9">
        <v>0.89641999999999999</v>
      </c>
      <c r="C103" s="9">
        <v>1.14297</v>
      </c>
      <c r="D103" s="9">
        <v>0.35454999999999998</v>
      </c>
      <c r="E103" s="9">
        <v>0.36498999999999998</v>
      </c>
      <c r="F103" s="9">
        <v>0.30043999999999998</v>
      </c>
      <c r="G103" s="9">
        <v>0.13511999999999999</v>
      </c>
      <c r="H103" s="9">
        <v>2.6100000000000002E-2</v>
      </c>
      <c r="I103" s="9">
        <v>2.6239999999999999E-2</v>
      </c>
      <c r="J103" s="9">
        <v>7.8189999999999996E-2</v>
      </c>
      <c r="K103" s="9">
        <v>3.7339999999999998E-2</v>
      </c>
      <c r="L103" s="9">
        <v>3.1640000000000001E-2</v>
      </c>
      <c r="M103" s="9">
        <v>3.372E-2</v>
      </c>
      <c r="N103" s="9">
        <v>0.25557000000000002</v>
      </c>
      <c r="O103" s="9">
        <v>3.5909999999999997E-2</v>
      </c>
      <c r="P103" s="9">
        <v>7.0000000000000001E-3</v>
      </c>
      <c r="Q103" s="9">
        <v>2.7199999999999998E-2</v>
      </c>
      <c r="R103" s="9">
        <v>0.18265999999999999</v>
      </c>
      <c r="S103" s="1">
        <f t="shared" si="1"/>
        <v>1.0199799999999999</v>
      </c>
    </row>
    <row r="104" spans="1:19" x14ac:dyDescent="0.15">
      <c r="A104" s="9" t="s">
        <v>213</v>
      </c>
      <c r="B104" s="9">
        <v>1.0363100000000001</v>
      </c>
      <c r="C104" s="9">
        <v>1.6318699999999999</v>
      </c>
      <c r="D104" s="9">
        <v>0.38379999999999997</v>
      </c>
      <c r="E104" s="9">
        <v>0.36405999999999999</v>
      </c>
      <c r="F104" s="9">
        <v>0.30478</v>
      </c>
      <c r="G104" s="9">
        <v>0.19661000000000001</v>
      </c>
      <c r="H104" s="9">
        <v>3.0079999999999999E-2</v>
      </c>
      <c r="I104" s="9">
        <v>2.7300000000000001E-2</v>
      </c>
      <c r="J104" s="9">
        <v>7.8579999999999997E-2</v>
      </c>
      <c r="K104" s="9">
        <v>3.6110000000000003E-2</v>
      </c>
      <c r="L104" s="9">
        <v>2.912E-2</v>
      </c>
      <c r="M104" s="9">
        <v>3.4720000000000001E-2</v>
      </c>
      <c r="N104" s="9">
        <v>0.24226</v>
      </c>
      <c r="O104" s="9">
        <v>3.388E-2</v>
      </c>
      <c r="P104" s="9">
        <v>8.8599999999999998E-3</v>
      </c>
      <c r="Q104" s="9">
        <v>2.7300000000000001E-2</v>
      </c>
      <c r="R104" s="9">
        <v>0.23796</v>
      </c>
      <c r="S104" s="1">
        <f t="shared" si="1"/>
        <v>1.05264</v>
      </c>
    </row>
    <row r="105" spans="1:19" x14ac:dyDescent="0.15">
      <c r="A105" s="9" t="s">
        <v>214</v>
      </c>
      <c r="B105" s="9">
        <v>1.2118800000000001</v>
      </c>
      <c r="C105" s="9">
        <v>2.36578</v>
      </c>
      <c r="D105" s="9">
        <v>0.75754999999999995</v>
      </c>
      <c r="E105" s="9">
        <v>0.65988999999999998</v>
      </c>
      <c r="F105" s="9">
        <v>0.48111999999999999</v>
      </c>
      <c r="G105" s="9">
        <v>0.18310000000000001</v>
      </c>
      <c r="H105" s="9">
        <v>2.265E-2</v>
      </c>
      <c r="I105" s="9">
        <v>3.329E-2</v>
      </c>
      <c r="J105" s="9">
        <v>8.9330000000000007E-2</v>
      </c>
      <c r="K105" s="9">
        <v>4.1520000000000001E-2</v>
      </c>
      <c r="L105" s="9">
        <v>3.2489999999999998E-2</v>
      </c>
      <c r="M105" s="9">
        <v>3.7819999999999999E-2</v>
      </c>
      <c r="N105" s="9">
        <v>0.25930999999999998</v>
      </c>
      <c r="O105" s="9">
        <v>3.3500000000000002E-2</v>
      </c>
      <c r="P105" s="9">
        <v>8.7600000000000004E-3</v>
      </c>
      <c r="Q105" s="9">
        <v>2.5669999999999998E-2</v>
      </c>
      <c r="R105" s="9">
        <v>0.13124</v>
      </c>
      <c r="S105" s="1">
        <f t="shared" si="1"/>
        <v>1.89856</v>
      </c>
    </row>
    <row r="106" spans="1:19" x14ac:dyDescent="0.15">
      <c r="A106" s="9" t="s">
        <v>215</v>
      </c>
      <c r="B106" s="9">
        <v>3.2335500000000001</v>
      </c>
      <c r="C106" s="9">
        <v>2.1357400000000002</v>
      </c>
      <c r="D106" s="9">
        <v>0.65661000000000003</v>
      </c>
      <c r="E106" s="9">
        <v>0.74450000000000005</v>
      </c>
      <c r="F106" s="9">
        <v>0.53266999999999998</v>
      </c>
      <c r="G106" s="9">
        <v>0.24448</v>
      </c>
      <c r="H106" s="9">
        <v>2.7140000000000001E-2</v>
      </c>
      <c r="I106" s="9">
        <v>3.6269999999999997E-2</v>
      </c>
      <c r="J106" s="9">
        <v>0.10256999999999999</v>
      </c>
      <c r="K106" s="9">
        <v>4.7059999999999998E-2</v>
      </c>
      <c r="L106" s="9">
        <v>3.8490000000000003E-2</v>
      </c>
      <c r="M106" s="9">
        <v>4.3740000000000001E-2</v>
      </c>
      <c r="N106" s="9">
        <v>0.30557000000000001</v>
      </c>
      <c r="O106" s="9">
        <v>3.8830000000000003E-2</v>
      </c>
      <c r="P106" s="9">
        <v>1.031E-2</v>
      </c>
      <c r="Q106" s="9">
        <v>3.3239999999999999E-2</v>
      </c>
      <c r="R106" s="9">
        <v>0.23644000000000001</v>
      </c>
      <c r="S106" s="1">
        <f t="shared" si="1"/>
        <v>1.9337800000000001</v>
      </c>
    </row>
    <row r="107" spans="1:19" x14ac:dyDescent="0.15">
      <c r="A107" s="9" t="s">
        <v>216</v>
      </c>
      <c r="B107" s="9">
        <v>0.82138999999999995</v>
      </c>
      <c r="C107" s="9">
        <v>2.3696600000000001</v>
      </c>
      <c r="D107" s="9">
        <v>0.65544000000000002</v>
      </c>
      <c r="E107" s="9">
        <v>0.73055000000000003</v>
      </c>
      <c r="F107" s="9">
        <v>0.54083999999999999</v>
      </c>
      <c r="G107" s="9">
        <v>0.24634</v>
      </c>
      <c r="H107" s="9">
        <v>2.5940000000000001E-2</v>
      </c>
      <c r="I107" s="9">
        <v>3.6659999999999998E-2</v>
      </c>
      <c r="J107" s="9">
        <v>0.10453</v>
      </c>
      <c r="K107" s="9">
        <v>4.7800000000000002E-2</v>
      </c>
      <c r="L107" s="9">
        <v>3.9809999999999998E-2</v>
      </c>
      <c r="M107" s="9">
        <v>4.5749999999999999E-2</v>
      </c>
      <c r="N107" s="9">
        <v>0.32246999999999998</v>
      </c>
      <c r="O107" s="9">
        <v>4.376E-2</v>
      </c>
      <c r="P107" s="9">
        <v>1.187E-2</v>
      </c>
      <c r="Q107" s="9">
        <v>3.6490000000000002E-2</v>
      </c>
      <c r="R107" s="9">
        <v>0.24690999999999999</v>
      </c>
      <c r="S107" s="1">
        <f t="shared" si="1"/>
        <v>1.92683</v>
      </c>
    </row>
    <row r="108" spans="1:19" x14ac:dyDescent="0.15">
      <c r="A108" s="9" t="s">
        <v>217</v>
      </c>
      <c r="B108" s="9">
        <v>0.59372999999999998</v>
      </c>
      <c r="C108" s="9">
        <v>1.39821</v>
      </c>
      <c r="D108" s="9">
        <v>0.49051</v>
      </c>
      <c r="E108" s="9">
        <v>0.48320000000000002</v>
      </c>
      <c r="F108" s="9">
        <v>0.36487000000000003</v>
      </c>
      <c r="G108" s="9">
        <v>0.15755</v>
      </c>
      <c r="H108" s="9">
        <v>1.932E-2</v>
      </c>
      <c r="I108" s="9">
        <v>3.4369999999999998E-2</v>
      </c>
      <c r="J108" s="9">
        <v>9.9229999999999999E-2</v>
      </c>
      <c r="K108" s="9">
        <v>4.5150000000000003E-2</v>
      </c>
      <c r="L108" s="9">
        <v>3.6429999999999997E-2</v>
      </c>
      <c r="M108" s="9">
        <v>4.283E-2</v>
      </c>
      <c r="N108" s="9">
        <v>0.33133000000000001</v>
      </c>
      <c r="O108" s="9">
        <v>4.1739999999999999E-2</v>
      </c>
      <c r="P108" s="9">
        <v>1.2290000000000001E-2</v>
      </c>
      <c r="Q108" s="9">
        <v>3.4930000000000003E-2</v>
      </c>
      <c r="R108" s="9">
        <v>0.23808000000000001</v>
      </c>
      <c r="S108" s="1">
        <f t="shared" si="1"/>
        <v>1.3385800000000001</v>
      </c>
    </row>
    <row r="109" spans="1:19" x14ac:dyDescent="0.15">
      <c r="A109" s="9" t="s">
        <v>218</v>
      </c>
      <c r="B109" s="9">
        <v>0.64276</v>
      </c>
      <c r="C109" s="9">
        <v>2.2388499999999998</v>
      </c>
      <c r="D109" s="9">
        <v>0.63875000000000004</v>
      </c>
      <c r="E109" s="9">
        <v>0.63990999999999998</v>
      </c>
      <c r="F109" s="9">
        <v>0.49717</v>
      </c>
      <c r="G109" s="9">
        <v>0.25240000000000001</v>
      </c>
      <c r="H109" s="9">
        <v>3.6269999999999997E-2</v>
      </c>
      <c r="I109" s="9">
        <v>4.3749999999999997E-2</v>
      </c>
      <c r="J109" s="9">
        <v>0.12942999999999999</v>
      </c>
      <c r="K109" s="9">
        <v>6.2530000000000002E-2</v>
      </c>
      <c r="L109" s="9">
        <v>5.3199999999999997E-2</v>
      </c>
      <c r="M109" s="9">
        <v>5.7209999999999997E-2</v>
      </c>
      <c r="N109" s="9">
        <v>0.47194000000000003</v>
      </c>
      <c r="O109" s="9">
        <v>6.3039999999999999E-2</v>
      </c>
      <c r="P109" s="9">
        <v>1.8890000000000001E-2</v>
      </c>
      <c r="Q109" s="9">
        <v>5.7340000000000002E-2</v>
      </c>
      <c r="R109" s="9">
        <v>0.34884999999999999</v>
      </c>
      <c r="S109" s="1">
        <f t="shared" si="1"/>
        <v>1.77583</v>
      </c>
    </row>
    <row r="110" spans="1:19" x14ac:dyDescent="0.15">
      <c r="A110" s="9" t="s">
        <v>219</v>
      </c>
      <c r="B110" s="9">
        <v>10.019349999999999</v>
      </c>
      <c r="C110" s="9">
        <v>2.1519200000000001</v>
      </c>
      <c r="D110" s="9">
        <v>0.40964</v>
      </c>
      <c r="E110" s="9">
        <v>0.48109000000000002</v>
      </c>
      <c r="F110" s="9">
        <v>0.35410999999999998</v>
      </c>
      <c r="G110" s="9">
        <v>0.19453999999999999</v>
      </c>
      <c r="H110" s="9">
        <v>5.5590000000000001E-2</v>
      </c>
      <c r="I110" s="9">
        <v>1.6650000000000002E-2</v>
      </c>
      <c r="J110" s="9">
        <v>4.5600000000000002E-2</v>
      </c>
      <c r="K110" s="9">
        <v>2.0029999999999999E-2</v>
      </c>
      <c r="L110" s="9">
        <v>2.0299999999999999E-2</v>
      </c>
      <c r="M110" s="9">
        <v>2.1649999999999999E-2</v>
      </c>
      <c r="N110" s="9">
        <v>0.13961999999999999</v>
      </c>
      <c r="O110" s="9">
        <v>2.0209999999999999E-2</v>
      </c>
      <c r="P110" s="9">
        <v>3.6800000000000001E-3</v>
      </c>
      <c r="Q110" s="9">
        <v>1.515E-2</v>
      </c>
      <c r="R110" s="9">
        <v>0.15964999999999999</v>
      </c>
      <c r="S110" s="1">
        <f t="shared" si="1"/>
        <v>1.2448399999999999</v>
      </c>
    </row>
    <row r="111" spans="1:19" x14ac:dyDescent="0.15">
      <c r="A111" s="9" t="s">
        <v>220</v>
      </c>
      <c r="B111" s="9">
        <v>1.6993100000000001</v>
      </c>
      <c r="C111" s="9">
        <v>2.7820999999999998</v>
      </c>
      <c r="D111" s="9">
        <v>0.40061999999999998</v>
      </c>
      <c r="E111" s="9">
        <v>0.50795000000000001</v>
      </c>
      <c r="F111" s="9">
        <v>0.38851999999999998</v>
      </c>
      <c r="G111" s="9">
        <v>0.30481999999999998</v>
      </c>
      <c r="H111" s="9">
        <v>5.8430000000000003E-2</v>
      </c>
      <c r="I111" s="9">
        <v>1.4970000000000001E-2</v>
      </c>
      <c r="J111" s="9">
        <v>4.0750000000000001E-2</v>
      </c>
      <c r="K111" s="9">
        <v>1.866E-2</v>
      </c>
      <c r="L111" s="9">
        <v>1.959E-2</v>
      </c>
      <c r="M111" s="9">
        <v>2.0379999999999999E-2</v>
      </c>
      <c r="N111" s="9">
        <v>0.13347999999999999</v>
      </c>
      <c r="O111" s="9">
        <v>2.1309999999999999E-2</v>
      </c>
      <c r="P111" s="9">
        <v>6.0200000000000002E-3</v>
      </c>
      <c r="Q111" s="9">
        <v>1.529E-2</v>
      </c>
      <c r="R111" s="9">
        <v>0.20311000000000001</v>
      </c>
      <c r="S111" s="1">
        <f t="shared" si="1"/>
        <v>1.2970899999999999</v>
      </c>
    </row>
    <row r="112" spans="1:19" x14ac:dyDescent="0.15">
      <c r="A112" s="9" t="s">
        <v>221</v>
      </c>
      <c r="B112" s="9">
        <v>1.1118600000000001</v>
      </c>
      <c r="C112" s="9">
        <v>1.2249399999999999</v>
      </c>
      <c r="D112" s="9">
        <v>0.25119999999999998</v>
      </c>
      <c r="E112" s="9">
        <v>0.29677999999999999</v>
      </c>
      <c r="F112" s="9">
        <v>0.22491</v>
      </c>
      <c r="G112" s="9">
        <v>0.10188999999999999</v>
      </c>
      <c r="H112" s="9">
        <v>4.1570000000000003E-2</v>
      </c>
      <c r="I112" s="9">
        <v>1.342E-2</v>
      </c>
      <c r="J112" s="9">
        <v>3.8039999999999997E-2</v>
      </c>
      <c r="K112" s="9">
        <v>1.7819999999999999E-2</v>
      </c>
      <c r="L112" s="9">
        <v>1.703E-2</v>
      </c>
      <c r="M112" s="9">
        <v>1.7500000000000002E-2</v>
      </c>
      <c r="N112" s="9">
        <v>0.12058000000000001</v>
      </c>
      <c r="O112" s="9">
        <v>1.839E-2</v>
      </c>
      <c r="P112" s="9">
        <v>6.7299999999999999E-3</v>
      </c>
      <c r="Q112" s="9">
        <v>1.129E-2</v>
      </c>
      <c r="R112" s="9">
        <v>0.13089999999999999</v>
      </c>
      <c r="S112" s="1">
        <f t="shared" si="1"/>
        <v>0.77288999999999985</v>
      </c>
    </row>
    <row r="113" spans="1:19" s="15" customFormat="1" x14ac:dyDescent="0.15">
      <c r="A113" s="14" t="s">
        <v>222</v>
      </c>
      <c r="B113" s="14">
        <v>0.70120000000000005</v>
      </c>
      <c r="C113" s="14">
        <v>1.7398199999999999</v>
      </c>
      <c r="D113" s="14">
        <v>2.5101200000000001</v>
      </c>
      <c r="E113" s="14">
        <v>3.8514300000000001</v>
      </c>
      <c r="F113" s="14">
        <v>2.8350599999999999</v>
      </c>
      <c r="G113" s="14">
        <v>0.70398000000000005</v>
      </c>
      <c r="H113" s="14">
        <v>4.6429999999999999E-2</v>
      </c>
      <c r="I113" s="14">
        <v>4.165E-2</v>
      </c>
      <c r="J113" s="14">
        <v>0.10269</v>
      </c>
      <c r="K113" s="14">
        <v>4.4569999999999999E-2</v>
      </c>
      <c r="L113" s="14">
        <v>3.1320000000000001E-2</v>
      </c>
      <c r="M113" s="14">
        <v>4.5010000000000001E-2</v>
      </c>
      <c r="N113" s="14">
        <v>0.22289999999999999</v>
      </c>
      <c r="O113" s="14">
        <v>2.7089999999999999E-2</v>
      </c>
      <c r="P113" s="14">
        <v>5.3099999999999996E-3</v>
      </c>
      <c r="Q113" s="14">
        <v>1.8319999999999999E-2</v>
      </c>
      <c r="R113" s="14">
        <v>0.18712000000000001</v>
      </c>
      <c r="S113" s="1">
        <f t="shared" si="1"/>
        <v>9.1966099999999997</v>
      </c>
    </row>
    <row r="114" spans="1:19" x14ac:dyDescent="0.15">
      <c r="A114" s="9" t="s">
        <v>223</v>
      </c>
      <c r="B114" s="9">
        <v>0.91986000000000001</v>
      </c>
      <c r="C114" s="9">
        <v>1.6054900000000001</v>
      </c>
      <c r="D114" s="9">
        <v>0.42131000000000002</v>
      </c>
      <c r="E114" s="9">
        <v>0.46493000000000001</v>
      </c>
      <c r="F114" s="9">
        <v>0.35424</v>
      </c>
      <c r="G114" s="9">
        <v>0.13517000000000001</v>
      </c>
      <c r="H114" s="9">
        <v>2.3699999999999999E-2</v>
      </c>
      <c r="I114" s="9">
        <v>1.6459999999999999E-2</v>
      </c>
      <c r="J114" s="9">
        <v>3.601E-2</v>
      </c>
      <c r="K114" s="9">
        <v>1.813E-2</v>
      </c>
      <c r="L114" s="9">
        <v>1.2160000000000001E-2</v>
      </c>
      <c r="M114" s="9">
        <v>1.7409999999999998E-2</v>
      </c>
      <c r="N114" s="9">
        <v>9.8269999999999996E-2</v>
      </c>
      <c r="O114" s="9">
        <v>1.5800000000000002E-2</v>
      </c>
      <c r="P114" s="9">
        <v>1.5399999999999999E-3</v>
      </c>
      <c r="Q114" s="9">
        <v>1.0869999999999999E-2</v>
      </c>
      <c r="R114" s="9">
        <v>0.14465</v>
      </c>
      <c r="S114" s="1">
        <f t="shared" si="1"/>
        <v>1.24048</v>
      </c>
    </row>
    <row r="115" spans="1:19" x14ac:dyDescent="0.15">
      <c r="A115" s="9" t="s">
        <v>224</v>
      </c>
      <c r="B115" s="9">
        <v>0.93681999999999999</v>
      </c>
      <c r="C115" s="9">
        <v>1.5470200000000001</v>
      </c>
      <c r="D115" s="9">
        <v>0.4904</v>
      </c>
      <c r="E115" s="9">
        <v>0.53491999999999995</v>
      </c>
      <c r="F115" s="9">
        <v>0.42026999999999998</v>
      </c>
      <c r="G115" s="9">
        <v>0.17813000000000001</v>
      </c>
      <c r="H115" s="9">
        <v>3.083E-2</v>
      </c>
      <c r="I115" s="9">
        <v>2.298E-2</v>
      </c>
      <c r="J115" s="9">
        <v>5.1060000000000001E-2</v>
      </c>
      <c r="K115" s="9">
        <v>2.2890000000000001E-2</v>
      </c>
      <c r="L115" s="9">
        <v>1.618E-2</v>
      </c>
      <c r="M115" s="9">
        <v>2.58E-2</v>
      </c>
      <c r="N115" s="9">
        <v>0.1366</v>
      </c>
      <c r="O115" s="9">
        <v>2.0889999999999999E-2</v>
      </c>
      <c r="P115" s="9">
        <v>5.8900000000000003E-3</v>
      </c>
      <c r="Q115" s="9">
        <v>1.5769999999999999E-2</v>
      </c>
      <c r="R115" s="9">
        <v>0.24287</v>
      </c>
      <c r="S115" s="1">
        <f t="shared" si="1"/>
        <v>1.4455899999999999</v>
      </c>
    </row>
    <row r="116" spans="1:19" x14ac:dyDescent="0.15">
      <c r="A116" s="9" t="s">
        <v>225</v>
      </c>
      <c r="B116" s="9">
        <v>1.1883300000000001</v>
      </c>
      <c r="C116" s="9">
        <v>3.71014</v>
      </c>
      <c r="D116" s="9">
        <v>0.99561999999999995</v>
      </c>
      <c r="E116" s="9">
        <v>0.85621999999999998</v>
      </c>
      <c r="F116" s="9">
        <v>0.66912000000000005</v>
      </c>
      <c r="G116" s="9">
        <v>0.37803999999999999</v>
      </c>
      <c r="H116" s="9">
        <v>2.9690000000000001E-2</v>
      </c>
      <c r="I116" s="9">
        <v>3.7039999999999997E-2</v>
      </c>
      <c r="J116" s="9">
        <v>9.7280000000000005E-2</v>
      </c>
      <c r="K116" s="9">
        <v>4.3639999999999998E-2</v>
      </c>
      <c r="L116" s="9">
        <v>3.5680000000000003E-2</v>
      </c>
      <c r="M116" s="9">
        <v>4.6800000000000001E-2</v>
      </c>
      <c r="N116" s="9">
        <v>0.29305999999999999</v>
      </c>
      <c r="O116" s="9">
        <v>4.3700000000000003E-2</v>
      </c>
      <c r="P116" s="9">
        <v>1.272E-2</v>
      </c>
      <c r="Q116" s="9">
        <v>3.5439999999999999E-2</v>
      </c>
      <c r="R116" s="9">
        <v>0.62821000000000005</v>
      </c>
      <c r="S116" s="1">
        <f t="shared" si="1"/>
        <v>2.5209600000000001</v>
      </c>
    </row>
    <row r="117" spans="1:19" x14ac:dyDescent="0.15">
      <c r="A117" s="9" t="s">
        <v>226</v>
      </c>
      <c r="B117" s="9">
        <v>0.99224999999999997</v>
      </c>
      <c r="C117" s="9">
        <v>2.00284</v>
      </c>
      <c r="D117" s="9">
        <v>0.81186999999999998</v>
      </c>
      <c r="E117" s="9">
        <v>0.8135</v>
      </c>
      <c r="F117" s="9">
        <v>0.67364999999999997</v>
      </c>
      <c r="G117" s="9">
        <v>0.29637999999999998</v>
      </c>
      <c r="H117" s="9">
        <v>3.2059999999999998E-2</v>
      </c>
      <c r="I117" s="9">
        <v>4.4060000000000002E-2</v>
      </c>
      <c r="J117" s="9">
        <v>0.12847</v>
      </c>
      <c r="K117" s="9">
        <v>6.1589999999999999E-2</v>
      </c>
      <c r="L117" s="9">
        <v>4.888E-2</v>
      </c>
      <c r="M117" s="9">
        <v>6.164E-2</v>
      </c>
      <c r="N117" s="9">
        <v>0.41572999999999999</v>
      </c>
      <c r="O117" s="9">
        <v>6.2579999999999997E-2</v>
      </c>
      <c r="P117" s="9">
        <v>1.9060000000000001E-2</v>
      </c>
      <c r="Q117" s="9">
        <v>5.1970000000000002E-2</v>
      </c>
      <c r="R117" s="9">
        <v>0.71758999999999995</v>
      </c>
      <c r="S117" s="1">
        <f t="shared" si="1"/>
        <v>2.2990200000000001</v>
      </c>
    </row>
    <row r="118" spans="1:19" x14ac:dyDescent="0.15">
      <c r="A118" s="9" t="s">
        <v>227</v>
      </c>
      <c r="B118" s="9">
        <v>0.80406</v>
      </c>
      <c r="C118" s="9">
        <v>1.86589</v>
      </c>
      <c r="D118" s="9">
        <v>0.83399000000000001</v>
      </c>
      <c r="E118" s="9">
        <v>0.70026999999999995</v>
      </c>
      <c r="F118" s="9">
        <v>0.55062999999999995</v>
      </c>
      <c r="G118" s="9">
        <v>0.25385999999999997</v>
      </c>
      <c r="H118" s="9">
        <v>3.8760000000000003E-2</v>
      </c>
      <c r="I118" s="9">
        <v>3.0859999999999999E-2</v>
      </c>
      <c r="J118" s="9">
        <v>8.1009999999999999E-2</v>
      </c>
      <c r="K118" s="9">
        <v>3.9510000000000003E-2</v>
      </c>
      <c r="L118" s="9">
        <v>2.9929999999999998E-2</v>
      </c>
      <c r="M118" s="9">
        <v>3.8730000000000001E-2</v>
      </c>
      <c r="N118" s="9">
        <v>0.24734999999999999</v>
      </c>
      <c r="O118" s="9">
        <v>3.5479999999999998E-2</v>
      </c>
      <c r="P118" s="9">
        <v>9.6200000000000001E-3</v>
      </c>
      <c r="Q118" s="9">
        <v>2.63E-2</v>
      </c>
      <c r="R118" s="9">
        <v>0.48237000000000002</v>
      </c>
      <c r="S118" s="1">
        <f t="shared" si="1"/>
        <v>2.0848899999999997</v>
      </c>
    </row>
    <row r="119" spans="1:19" x14ac:dyDescent="0.15">
      <c r="A119" s="9" t="s">
        <v>228</v>
      </c>
      <c r="B119" s="9">
        <v>1.1168499999999999</v>
      </c>
      <c r="C119" s="9">
        <v>2.4983300000000002</v>
      </c>
      <c r="D119" s="9">
        <v>0.76903999999999995</v>
      </c>
      <c r="E119" s="9">
        <v>0.66283999999999998</v>
      </c>
      <c r="F119" s="9">
        <v>0.51622000000000001</v>
      </c>
      <c r="G119" s="9">
        <v>0.24998000000000001</v>
      </c>
      <c r="H119" s="9">
        <v>3.4660000000000003E-2</v>
      </c>
      <c r="I119" s="9">
        <v>3.0720000000000001E-2</v>
      </c>
      <c r="J119" s="9">
        <v>8.1729999999999997E-2</v>
      </c>
      <c r="K119" s="9">
        <v>4.1669999999999999E-2</v>
      </c>
      <c r="L119" s="9">
        <v>2.989E-2</v>
      </c>
      <c r="M119" s="9">
        <v>3.8730000000000001E-2</v>
      </c>
      <c r="N119" s="9">
        <v>0.25691999999999998</v>
      </c>
      <c r="O119" s="9">
        <v>3.8159999999999999E-2</v>
      </c>
      <c r="P119" s="9">
        <v>1.8350000000000002E-2</v>
      </c>
      <c r="Q119" s="9">
        <v>3.1300000000000001E-2</v>
      </c>
      <c r="R119" s="9">
        <v>0.48231000000000002</v>
      </c>
      <c r="S119" s="1">
        <f t="shared" si="1"/>
        <v>1.9481000000000002</v>
      </c>
    </row>
    <row r="120" spans="1:19" x14ac:dyDescent="0.15">
      <c r="A120" s="9" t="s">
        <v>229</v>
      </c>
      <c r="B120" s="9">
        <v>1.78287</v>
      </c>
      <c r="C120" s="9">
        <v>1.42764</v>
      </c>
      <c r="D120" s="9">
        <v>0.62189000000000005</v>
      </c>
      <c r="E120" s="9">
        <v>0.54498000000000002</v>
      </c>
      <c r="F120" s="9">
        <v>0.43498999999999999</v>
      </c>
      <c r="G120" s="9">
        <v>0.18822</v>
      </c>
      <c r="H120" s="9">
        <v>3.2930000000000001E-2</v>
      </c>
      <c r="I120" s="9">
        <v>2.9340000000000001E-2</v>
      </c>
      <c r="J120" s="9">
        <v>7.6660000000000006E-2</v>
      </c>
      <c r="K120" s="9">
        <v>3.8150000000000003E-2</v>
      </c>
      <c r="L120" s="9">
        <v>2.777E-2</v>
      </c>
      <c r="M120" s="9">
        <v>3.6760000000000001E-2</v>
      </c>
      <c r="N120" s="9">
        <v>0.24557000000000001</v>
      </c>
      <c r="O120" s="9">
        <v>3.7449999999999997E-2</v>
      </c>
      <c r="P120" s="9">
        <v>1.0019999999999999E-2</v>
      </c>
      <c r="Q120" s="9">
        <v>3.1150000000000001E-2</v>
      </c>
      <c r="R120" s="9">
        <v>0.49947000000000003</v>
      </c>
      <c r="S120" s="1">
        <f t="shared" si="1"/>
        <v>1.6018600000000001</v>
      </c>
    </row>
    <row r="121" spans="1:19" x14ac:dyDescent="0.15">
      <c r="A121" s="9" t="s">
        <v>230</v>
      </c>
      <c r="B121" s="9">
        <v>1.5278499999999999</v>
      </c>
      <c r="C121" s="9">
        <v>2.4915799999999999</v>
      </c>
      <c r="D121" s="9">
        <v>1.05366</v>
      </c>
      <c r="E121" s="9">
        <v>0.96560000000000001</v>
      </c>
      <c r="F121" s="9">
        <v>0.78136000000000005</v>
      </c>
      <c r="G121" s="9">
        <v>0.28315000000000001</v>
      </c>
      <c r="H121" s="9">
        <v>5.3170000000000002E-2</v>
      </c>
      <c r="I121" s="9">
        <v>4.6129999999999997E-2</v>
      </c>
      <c r="J121" s="9">
        <v>0.13013</v>
      </c>
      <c r="K121" s="9">
        <v>6.2100000000000002E-2</v>
      </c>
      <c r="L121" s="9">
        <v>4.7600000000000003E-2</v>
      </c>
      <c r="M121" s="9">
        <v>6.1550000000000001E-2</v>
      </c>
      <c r="N121" s="9">
        <v>0.38483000000000001</v>
      </c>
      <c r="O121" s="9">
        <v>5.7939999999999998E-2</v>
      </c>
      <c r="P121" s="9">
        <v>1.6279999999999999E-2</v>
      </c>
      <c r="Q121" s="9">
        <v>4.888E-2</v>
      </c>
      <c r="R121" s="9">
        <v>0.74075000000000002</v>
      </c>
      <c r="S121" s="1">
        <f t="shared" si="1"/>
        <v>2.8006200000000003</v>
      </c>
    </row>
    <row r="122" spans="1:19" x14ac:dyDescent="0.15">
      <c r="A122" s="9" t="s">
        <v>231</v>
      </c>
      <c r="B122" s="9">
        <v>1.4257299999999999</v>
      </c>
      <c r="C122" s="9">
        <v>2.6437900000000001</v>
      </c>
      <c r="D122" s="9">
        <v>0.91915000000000002</v>
      </c>
      <c r="E122" s="9">
        <v>0.84087999999999996</v>
      </c>
      <c r="F122" s="9">
        <v>0.70040999999999998</v>
      </c>
      <c r="G122" s="9">
        <v>0.23018</v>
      </c>
      <c r="H122" s="9">
        <v>4.8710000000000003E-2</v>
      </c>
      <c r="I122" s="9">
        <v>4.4670000000000001E-2</v>
      </c>
      <c r="J122" s="9">
        <v>0.1232</v>
      </c>
      <c r="K122" s="9">
        <v>5.738E-2</v>
      </c>
      <c r="L122" s="9">
        <v>4.6149999999999997E-2</v>
      </c>
      <c r="M122" s="9">
        <v>6.0109999999999997E-2</v>
      </c>
      <c r="N122" s="9">
        <v>0.37480999999999998</v>
      </c>
      <c r="O122" s="9">
        <v>5.7869999999999998E-2</v>
      </c>
      <c r="P122" s="9">
        <v>1.6410000000000001E-2</v>
      </c>
      <c r="Q122" s="9">
        <v>4.6149999999999997E-2</v>
      </c>
      <c r="R122" s="9">
        <v>0.65566999999999998</v>
      </c>
      <c r="S122" s="1">
        <f t="shared" si="1"/>
        <v>2.4604400000000002</v>
      </c>
    </row>
    <row r="123" spans="1:19" x14ac:dyDescent="0.15">
      <c r="A123" s="9" t="s">
        <v>232</v>
      </c>
      <c r="B123" s="9">
        <v>0.82667999999999997</v>
      </c>
      <c r="C123" s="9">
        <v>2.8088099999999998</v>
      </c>
      <c r="D123" s="9">
        <v>0.74746999999999997</v>
      </c>
      <c r="E123" s="9">
        <v>0.64195999999999998</v>
      </c>
      <c r="F123" s="9">
        <v>0.53712000000000004</v>
      </c>
      <c r="G123" s="9">
        <v>0.21826999999999999</v>
      </c>
      <c r="H123" s="9">
        <v>5.9310000000000002E-2</v>
      </c>
      <c r="I123" s="9">
        <v>3.1060000000000001E-2</v>
      </c>
      <c r="J123" s="9">
        <v>8.0250000000000002E-2</v>
      </c>
      <c r="K123" s="9">
        <v>4.086E-2</v>
      </c>
      <c r="L123" s="9">
        <v>3.0859999999999999E-2</v>
      </c>
      <c r="M123" s="9">
        <v>4.0099999999999997E-2</v>
      </c>
      <c r="N123" s="9">
        <v>0.24598999999999999</v>
      </c>
      <c r="O123" s="9">
        <v>3.9289999999999999E-2</v>
      </c>
      <c r="P123" s="9">
        <v>1.064E-2</v>
      </c>
      <c r="Q123" s="9">
        <v>2.972E-2</v>
      </c>
      <c r="R123" s="9">
        <v>0.51178000000000001</v>
      </c>
      <c r="S123" s="1">
        <f t="shared" si="1"/>
        <v>1.92655</v>
      </c>
    </row>
    <row r="124" spans="1:19" x14ac:dyDescent="0.15">
      <c r="A124" s="9" t="s">
        <v>233</v>
      </c>
      <c r="B124" s="9">
        <v>0.77836000000000005</v>
      </c>
      <c r="C124" s="9">
        <v>1.6909400000000001</v>
      </c>
      <c r="D124" s="9">
        <v>0.64498999999999995</v>
      </c>
      <c r="E124" s="9">
        <v>0.57450000000000001</v>
      </c>
      <c r="F124" s="9">
        <v>0.48294999999999999</v>
      </c>
      <c r="G124" s="9">
        <v>0.23357</v>
      </c>
      <c r="H124" s="9">
        <v>3.8980000000000001E-2</v>
      </c>
      <c r="I124" s="9">
        <v>3.4610000000000002E-2</v>
      </c>
      <c r="J124" s="9">
        <v>9.2249999999999999E-2</v>
      </c>
      <c r="K124" s="9">
        <v>4.0460000000000003E-2</v>
      </c>
      <c r="L124" s="9">
        <v>3.2059999999999998E-2</v>
      </c>
      <c r="M124" s="9">
        <v>4.3580000000000001E-2</v>
      </c>
      <c r="N124" s="9">
        <v>0.28256999999999999</v>
      </c>
      <c r="O124" s="9">
        <v>4.403E-2</v>
      </c>
      <c r="P124" s="9">
        <v>1.9879999999999998E-2</v>
      </c>
      <c r="Q124" s="9">
        <v>3.3849999999999998E-2</v>
      </c>
      <c r="R124" s="9">
        <v>0.54357</v>
      </c>
      <c r="S124" s="1">
        <f t="shared" si="1"/>
        <v>1.70244</v>
      </c>
    </row>
    <row r="125" spans="1:19" x14ac:dyDescent="0.15">
      <c r="A125" s="9" t="s">
        <v>234</v>
      </c>
      <c r="B125" s="9">
        <v>0.67476999999999998</v>
      </c>
      <c r="C125" s="9">
        <v>1.7169099999999999</v>
      </c>
      <c r="D125" s="9">
        <v>0.65902000000000005</v>
      </c>
      <c r="E125" s="9">
        <v>0.52134999999999998</v>
      </c>
      <c r="F125" s="9">
        <v>0.43080000000000002</v>
      </c>
      <c r="G125" s="9">
        <v>0.22617999999999999</v>
      </c>
      <c r="H125" s="9">
        <v>4.4179999999999997E-2</v>
      </c>
      <c r="I125" s="9">
        <v>2.632E-2</v>
      </c>
      <c r="J125" s="9">
        <v>6.1350000000000002E-2</v>
      </c>
      <c r="K125" s="9">
        <v>2.9059999999999999E-2</v>
      </c>
      <c r="L125" s="9">
        <v>2.1499999999999998E-2</v>
      </c>
      <c r="M125" s="9">
        <v>3.143E-2</v>
      </c>
      <c r="N125" s="9">
        <v>0.17615</v>
      </c>
      <c r="O125" s="9">
        <v>3.058E-2</v>
      </c>
      <c r="P125" s="9">
        <v>8.4499999999999992E-3</v>
      </c>
      <c r="Q125" s="9">
        <v>2.4590000000000001E-2</v>
      </c>
      <c r="R125" s="9">
        <v>0.42481999999999998</v>
      </c>
      <c r="S125" s="1">
        <f t="shared" si="1"/>
        <v>1.61117</v>
      </c>
    </row>
    <row r="126" spans="1:19" x14ac:dyDescent="0.15">
      <c r="A126" s="9" t="s">
        <v>235</v>
      </c>
      <c r="B126" s="9">
        <v>1.2755099999999999</v>
      </c>
      <c r="C126" s="9">
        <v>1.9942800000000001</v>
      </c>
      <c r="D126" s="9">
        <v>0.68866000000000005</v>
      </c>
      <c r="E126" s="9">
        <v>0.76236000000000004</v>
      </c>
      <c r="F126" s="9">
        <v>0.62261</v>
      </c>
      <c r="G126" s="9">
        <v>0.34738999999999998</v>
      </c>
      <c r="H126" s="9">
        <v>2.7519999999999999E-2</v>
      </c>
      <c r="I126" s="9">
        <v>3.8350000000000002E-2</v>
      </c>
      <c r="J126" s="9">
        <v>0.10945000000000001</v>
      </c>
      <c r="K126" s="9">
        <v>5.0169999999999999E-2</v>
      </c>
      <c r="L126" s="9">
        <v>4.0590000000000001E-2</v>
      </c>
      <c r="M126" s="9">
        <v>5.3920000000000003E-2</v>
      </c>
      <c r="N126" s="9">
        <v>0.34723999999999999</v>
      </c>
      <c r="O126" s="9">
        <v>5.6739999999999999E-2</v>
      </c>
      <c r="P126" s="9">
        <v>1.9040000000000001E-2</v>
      </c>
      <c r="Q126" s="9">
        <v>4.7E-2</v>
      </c>
      <c r="R126" s="9">
        <v>0.67074999999999996</v>
      </c>
      <c r="S126" s="1">
        <f t="shared" si="1"/>
        <v>2.0736300000000001</v>
      </c>
    </row>
    <row r="127" spans="1:19" x14ac:dyDescent="0.15">
      <c r="A127" s="9" t="s">
        <v>236</v>
      </c>
      <c r="B127" s="9">
        <v>1.4332</v>
      </c>
      <c r="C127" s="9">
        <v>3.2216200000000002</v>
      </c>
      <c r="D127" s="9">
        <v>0.86172000000000004</v>
      </c>
      <c r="E127" s="9">
        <v>0.94950999999999997</v>
      </c>
      <c r="F127" s="9">
        <v>0.75499000000000005</v>
      </c>
      <c r="G127" s="9">
        <v>0.42673</v>
      </c>
      <c r="H127" s="9">
        <v>3.0800000000000001E-2</v>
      </c>
      <c r="I127" s="9">
        <v>4.0370000000000003E-2</v>
      </c>
      <c r="J127" s="9">
        <v>0.11737</v>
      </c>
      <c r="K127" s="9">
        <v>5.3510000000000002E-2</v>
      </c>
      <c r="L127" s="9">
        <v>4.3229999999999998E-2</v>
      </c>
      <c r="M127" s="9">
        <v>5.6439999999999997E-2</v>
      </c>
      <c r="N127" s="9">
        <v>0.38495000000000001</v>
      </c>
      <c r="O127" s="9">
        <v>6.2109999999999999E-2</v>
      </c>
      <c r="P127" s="9">
        <v>1.8870000000000001E-2</v>
      </c>
      <c r="Q127" s="9">
        <v>4.4609999999999997E-2</v>
      </c>
      <c r="R127" s="9">
        <v>0.64605000000000001</v>
      </c>
      <c r="S127" s="1">
        <f t="shared" si="1"/>
        <v>2.5662200000000004</v>
      </c>
    </row>
    <row r="128" spans="1:19" x14ac:dyDescent="0.15">
      <c r="A128" s="9" t="s">
        <v>237</v>
      </c>
      <c r="B128" s="9">
        <v>1.1591100000000001</v>
      </c>
      <c r="C128" s="9">
        <v>2.7058</v>
      </c>
      <c r="D128" s="9">
        <v>0.88963000000000003</v>
      </c>
      <c r="E128" s="9">
        <v>0.74339</v>
      </c>
      <c r="F128" s="9">
        <v>0.62553999999999998</v>
      </c>
      <c r="G128" s="9">
        <v>0.4577</v>
      </c>
      <c r="H128" s="9">
        <v>3.8510000000000003E-2</v>
      </c>
      <c r="I128" s="9">
        <v>3.8629999999999998E-2</v>
      </c>
      <c r="J128" s="9">
        <v>9.2990000000000003E-2</v>
      </c>
      <c r="K128" s="9">
        <v>4.0890000000000003E-2</v>
      </c>
      <c r="L128" s="9">
        <v>3.4360000000000002E-2</v>
      </c>
      <c r="M128" s="9">
        <v>4.471E-2</v>
      </c>
      <c r="N128" s="9">
        <v>0.29287999999999997</v>
      </c>
      <c r="O128" s="9">
        <v>5.2720000000000003E-2</v>
      </c>
      <c r="P128" s="9">
        <v>1.153E-2</v>
      </c>
      <c r="Q128" s="9">
        <v>4.9480000000000003E-2</v>
      </c>
      <c r="R128" s="9">
        <v>1.0145999999999999</v>
      </c>
      <c r="S128" s="1">
        <f t="shared" si="1"/>
        <v>2.2585600000000001</v>
      </c>
    </row>
    <row r="129" spans="1:19" x14ac:dyDescent="0.15">
      <c r="A129" s="9" t="s">
        <v>238</v>
      </c>
      <c r="B129" s="9">
        <v>1.37436</v>
      </c>
      <c r="C129" s="9">
        <v>2.5498500000000002</v>
      </c>
      <c r="D129" s="9">
        <v>0.60092000000000001</v>
      </c>
      <c r="E129" s="9">
        <v>0.61304000000000003</v>
      </c>
      <c r="F129" s="9">
        <v>0.50719000000000003</v>
      </c>
      <c r="G129" s="9">
        <v>0.35349000000000003</v>
      </c>
      <c r="H129" s="9">
        <v>2.4969999999999999E-2</v>
      </c>
      <c r="I129" s="9">
        <v>3.2730000000000002E-2</v>
      </c>
      <c r="J129" s="9">
        <v>8.5900000000000004E-2</v>
      </c>
      <c r="K129" s="9">
        <v>4.3430000000000003E-2</v>
      </c>
      <c r="L129" s="9">
        <v>3.006E-2</v>
      </c>
      <c r="M129" s="9">
        <v>4.233E-2</v>
      </c>
      <c r="N129" s="9">
        <v>0.26867999999999997</v>
      </c>
      <c r="O129" s="9">
        <v>4.1189999999999997E-2</v>
      </c>
      <c r="P129" s="9">
        <v>2.554E-2</v>
      </c>
      <c r="Q129" s="9">
        <v>3.1519999999999999E-2</v>
      </c>
      <c r="R129" s="9">
        <v>0.56452999999999998</v>
      </c>
      <c r="S129" s="1">
        <f t="shared" si="1"/>
        <v>1.7211500000000002</v>
      </c>
    </row>
    <row r="130" spans="1:19" x14ac:dyDescent="0.15">
      <c r="A130" s="9" t="s">
        <v>239</v>
      </c>
      <c r="B130" s="9">
        <v>1.4231799999999999</v>
      </c>
      <c r="C130" s="9">
        <v>1.7390399999999999</v>
      </c>
      <c r="D130" s="9">
        <v>0.51315</v>
      </c>
      <c r="E130" s="9">
        <v>0.46568999999999999</v>
      </c>
      <c r="F130" s="9">
        <v>0.39069999999999999</v>
      </c>
      <c r="G130" s="9">
        <v>0.25841999999999998</v>
      </c>
      <c r="H130" s="9">
        <v>2.0740000000000001E-2</v>
      </c>
      <c r="I130" s="9">
        <v>2.7400000000000001E-2</v>
      </c>
      <c r="J130" s="9">
        <v>6.8459999999999993E-2</v>
      </c>
      <c r="K130" s="9">
        <v>3.3849999999999998E-2</v>
      </c>
      <c r="L130" s="9">
        <v>2.46E-2</v>
      </c>
      <c r="M130" s="9">
        <v>3.524E-2</v>
      </c>
      <c r="N130" s="9">
        <v>0.22106000000000001</v>
      </c>
      <c r="O130" s="9">
        <v>3.6560000000000002E-2</v>
      </c>
      <c r="P130" s="9">
        <v>1.061E-2</v>
      </c>
      <c r="Q130" s="9">
        <v>2.9499999999999998E-2</v>
      </c>
      <c r="R130" s="9">
        <v>0.49578</v>
      </c>
      <c r="S130" s="1">
        <f t="shared" si="1"/>
        <v>1.36954</v>
      </c>
    </row>
    <row r="131" spans="1:19" x14ac:dyDescent="0.15">
      <c r="A131" s="9" t="s">
        <v>240</v>
      </c>
      <c r="B131" s="9">
        <v>1.4033899999999999</v>
      </c>
      <c r="C131" s="9">
        <v>1.9455800000000001</v>
      </c>
      <c r="D131" s="9">
        <v>0.52686999999999995</v>
      </c>
      <c r="E131" s="9">
        <v>0.46883999999999998</v>
      </c>
      <c r="F131" s="9">
        <v>0.38394</v>
      </c>
      <c r="G131" s="9">
        <v>0.21643000000000001</v>
      </c>
      <c r="H131" s="9">
        <v>1.9179999999999999E-2</v>
      </c>
      <c r="I131" s="9">
        <v>2.4559999999999998E-2</v>
      </c>
      <c r="J131" s="9">
        <v>5.9670000000000001E-2</v>
      </c>
      <c r="K131" s="9">
        <v>2.7609999999999999E-2</v>
      </c>
      <c r="L131" s="9">
        <v>2.198E-2</v>
      </c>
      <c r="M131" s="9">
        <v>2.9839999999999998E-2</v>
      </c>
      <c r="N131" s="9">
        <v>0.17852000000000001</v>
      </c>
      <c r="O131" s="9">
        <v>3.2809999999999999E-2</v>
      </c>
      <c r="P131" s="9">
        <v>6.8300000000000001E-3</v>
      </c>
      <c r="Q131" s="9">
        <v>2.3439999999999999E-2</v>
      </c>
      <c r="R131" s="9">
        <v>0.41550999999999999</v>
      </c>
      <c r="S131" s="1">
        <f t="shared" si="1"/>
        <v>1.3796499999999998</v>
      </c>
    </row>
    <row r="132" spans="1:19" x14ac:dyDescent="0.15">
      <c r="A132" s="9" t="s">
        <v>241</v>
      </c>
      <c r="B132" s="9">
        <v>0.96457999999999999</v>
      </c>
      <c r="C132" s="9">
        <v>1.5137499999999999</v>
      </c>
      <c r="D132" s="9">
        <v>0.33307999999999999</v>
      </c>
      <c r="E132" s="9">
        <v>0.36068</v>
      </c>
      <c r="F132" s="9">
        <v>0.31195000000000001</v>
      </c>
      <c r="G132" s="9">
        <v>0.12451</v>
      </c>
      <c r="H132" s="9">
        <v>1.6629999999999999E-2</v>
      </c>
      <c r="I132" s="9">
        <v>2.1239999999999998E-2</v>
      </c>
      <c r="J132" s="9">
        <v>5.4859999999999999E-2</v>
      </c>
      <c r="K132" s="9">
        <v>2.8490000000000001E-2</v>
      </c>
      <c r="L132" s="9">
        <v>1.9390000000000001E-2</v>
      </c>
      <c r="M132" s="9">
        <v>2.8879999999999999E-2</v>
      </c>
      <c r="N132" s="9">
        <v>0.18547</v>
      </c>
      <c r="O132" s="9">
        <v>3.015E-2</v>
      </c>
      <c r="P132" s="9">
        <v>1.7389999999999999E-2</v>
      </c>
      <c r="Q132" s="9">
        <v>2.4279999999999999E-2</v>
      </c>
      <c r="R132" s="9">
        <v>0.43997999999999998</v>
      </c>
      <c r="S132" s="1">
        <f t="shared" si="1"/>
        <v>1.0057099999999999</v>
      </c>
    </row>
    <row r="133" spans="1:19" x14ac:dyDescent="0.15">
      <c r="A133" s="9" t="s">
        <v>242</v>
      </c>
      <c r="B133" s="9">
        <v>0.92400000000000004</v>
      </c>
      <c r="C133" s="9">
        <v>1.63449</v>
      </c>
      <c r="D133" s="9">
        <v>0.24970999999999999</v>
      </c>
      <c r="E133" s="9">
        <v>0.2366</v>
      </c>
      <c r="F133" s="9">
        <v>0.20655000000000001</v>
      </c>
      <c r="G133" s="9">
        <v>8.9190000000000005E-2</v>
      </c>
      <c r="H133" s="9">
        <v>1.1809999999999999E-2</v>
      </c>
      <c r="I133" s="9">
        <v>1.17E-2</v>
      </c>
      <c r="J133" s="9">
        <v>2.5440000000000001E-2</v>
      </c>
      <c r="K133" s="9">
        <v>1.3270000000000001E-2</v>
      </c>
      <c r="L133" s="9">
        <v>1.0189999999999999E-2</v>
      </c>
      <c r="M133" s="9">
        <v>1.4250000000000001E-2</v>
      </c>
      <c r="N133" s="9">
        <v>8.2290000000000002E-2</v>
      </c>
      <c r="O133" s="9">
        <v>1.422E-2</v>
      </c>
      <c r="P133" s="9">
        <v>3.82E-3</v>
      </c>
      <c r="Q133" s="9">
        <v>1.3820000000000001E-2</v>
      </c>
      <c r="R133" s="9">
        <v>0.26763999999999999</v>
      </c>
      <c r="S133" s="1">
        <f t="shared" si="1"/>
        <v>0.69286000000000003</v>
      </c>
    </row>
    <row r="134" spans="1:19" x14ac:dyDescent="0.15">
      <c r="A134" s="9" t="s">
        <v>243</v>
      </c>
      <c r="B134" s="9">
        <v>0.96909999999999996</v>
      </c>
      <c r="C134" s="9">
        <v>1.59049</v>
      </c>
      <c r="D134" s="9">
        <v>0.307</v>
      </c>
      <c r="E134" s="9">
        <v>0.33413999999999999</v>
      </c>
      <c r="F134" s="9">
        <v>0.28567999999999999</v>
      </c>
      <c r="G134" s="9">
        <v>0.17257</v>
      </c>
      <c r="H134" s="9">
        <v>1.617E-2</v>
      </c>
      <c r="I134" s="9">
        <v>1.8020000000000001E-2</v>
      </c>
      <c r="J134" s="9">
        <v>4.5859999999999998E-2</v>
      </c>
      <c r="K134" s="9">
        <v>2.3599999999999999E-2</v>
      </c>
      <c r="L134" s="9">
        <v>1.695E-2</v>
      </c>
      <c r="M134" s="9">
        <v>2.324E-2</v>
      </c>
      <c r="N134" s="9">
        <v>0.1434</v>
      </c>
      <c r="O134" s="9">
        <v>2.351E-2</v>
      </c>
      <c r="P134" s="9">
        <v>1.2200000000000001E-2</v>
      </c>
      <c r="Q134" s="9">
        <v>1.907E-2</v>
      </c>
      <c r="R134" s="9">
        <v>0.35981000000000002</v>
      </c>
      <c r="S134" s="1">
        <f t="shared" ref="S134:S197" si="2">D134+E134+F134</f>
        <v>0.92681999999999998</v>
      </c>
    </row>
    <row r="135" spans="1:19" x14ac:dyDescent="0.15">
      <c r="A135" s="9" t="s">
        <v>244</v>
      </c>
      <c r="B135" s="9">
        <v>0.73538000000000003</v>
      </c>
      <c r="C135" s="9">
        <v>1.6521600000000001</v>
      </c>
      <c r="D135" s="9">
        <v>0.32554</v>
      </c>
      <c r="E135" s="9">
        <v>0.44714999999999999</v>
      </c>
      <c r="F135" s="9">
        <v>0.35132999999999998</v>
      </c>
      <c r="G135" s="9">
        <v>0.18240999999999999</v>
      </c>
      <c r="H135" s="9">
        <v>1.6209999999999999E-2</v>
      </c>
      <c r="I135" s="9">
        <v>2.0639999999999999E-2</v>
      </c>
      <c r="J135" s="9">
        <v>6.1129999999999997E-2</v>
      </c>
      <c r="K135" s="9">
        <v>3.0249999999999999E-2</v>
      </c>
      <c r="L135" s="9">
        <v>2.5059999999999999E-2</v>
      </c>
      <c r="M135" s="9">
        <v>2.6689999999999998E-2</v>
      </c>
      <c r="N135" s="9">
        <v>0.19645000000000001</v>
      </c>
      <c r="O135" s="9">
        <v>2.93E-2</v>
      </c>
      <c r="P135" s="9">
        <v>1.0529999999999999E-2</v>
      </c>
      <c r="Q135" s="9">
        <v>2.4750000000000001E-2</v>
      </c>
      <c r="R135" s="9">
        <v>0.50477000000000005</v>
      </c>
      <c r="S135" s="1">
        <f t="shared" si="2"/>
        <v>1.12402</v>
      </c>
    </row>
    <row r="136" spans="1:19" x14ac:dyDescent="0.15">
      <c r="A136" s="9" t="s">
        <v>245</v>
      </c>
      <c r="B136" s="9">
        <v>0.66779999999999995</v>
      </c>
      <c r="C136" s="9">
        <v>1.72441</v>
      </c>
      <c r="D136" s="9">
        <v>0.28900999999999999</v>
      </c>
      <c r="E136" s="9">
        <v>0.39144000000000001</v>
      </c>
      <c r="F136" s="9">
        <v>0.32001000000000002</v>
      </c>
      <c r="G136" s="9">
        <v>0.20433000000000001</v>
      </c>
      <c r="H136" s="9">
        <v>1.653E-2</v>
      </c>
      <c r="I136" s="9">
        <v>2.0899999999999998E-2</v>
      </c>
      <c r="J136" s="9">
        <v>6.6850000000000007E-2</v>
      </c>
      <c r="K136" s="9">
        <v>2.955E-2</v>
      </c>
      <c r="L136" s="9">
        <v>2.7220000000000001E-2</v>
      </c>
      <c r="M136" s="9">
        <v>2.937E-2</v>
      </c>
      <c r="N136" s="9">
        <v>0.22578000000000001</v>
      </c>
      <c r="O136" s="9">
        <v>3.3459999999999997E-2</v>
      </c>
      <c r="P136" s="9">
        <v>9.7099999999999999E-3</v>
      </c>
      <c r="Q136" s="9">
        <v>2.5919999999999999E-2</v>
      </c>
      <c r="R136" s="9">
        <v>0.32449</v>
      </c>
      <c r="S136" s="1">
        <f t="shared" si="2"/>
        <v>1.0004599999999999</v>
      </c>
    </row>
    <row r="137" spans="1:19" s="15" customFormat="1" x14ac:dyDescent="0.15">
      <c r="A137" s="14" t="s">
        <v>246</v>
      </c>
      <c r="B137" s="14">
        <v>0.42285</v>
      </c>
      <c r="C137" s="14">
        <v>1.05355</v>
      </c>
      <c r="D137" s="14">
        <v>0.23216999999999999</v>
      </c>
      <c r="E137" s="14">
        <v>0.32188</v>
      </c>
      <c r="F137" s="14">
        <v>0.2621</v>
      </c>
      <c r="G137" s="14">
        <v>0.11309</v>
      </c>
      <c r="H137" s="14">
        <v>1.289E-2</v>
      </c>
      <c r="I137" s="14">
        <v>2.1000000000000001E-2</v>
      </c>
      <c r="J137" s="14">
        <v>6.9440000000000002E-2</v>
      </c>
      <c r="K137" s="14">
        <v>3.0849999999999999E-2</v>
      </c>
      <c r="L137" s="14">
        <v>2.828E-2</v>
      </c>
      <c r="M137" s="14">
        <v>3.0630000000000001E-2</v>
      </c>
      <c r="N137" s="14">
        <v>0.24007999999999999</v>
      </c>
      <c r="O137" s="14">
        <v>3.4070000000000003E-2</v>
      </c>
      <c r="P137" s="14">
        <v>7.1700000000000002E-3</v>
      </c>
      <c r="Q137" s="14">
        <v>2.596E-2</v>
      </c>
      <c r="R137" s="14">
        <v>0.29782999999999998</v>
      </c>
      <c r="S137" s="1">
        <f t="shared" si="2"/>
        <v>0.81614999999999993</v>
      </c>
    </row>
    <row r="138" spans="1:19" x14ac:dyDescent="0.15">
      <c r="A138" s="9" t="s">
        <v>247</v>
      </c>
      <c r="B138" s="9">
        <v>0.46432000000000001</v>
      </c>
      <c r="C138" s="9">
        <v>1.23658</v>
      </c>
      <c r="D138" s="9">
        <v>0.20397999999999999</v>
      </c>
      <c r="E138" s="9">
        <v>0.26217000000000001</v>
      </c>
      <c r="F138" s="9">
        <v>0.22439999999999999</v>
      </c>
      <c r="G138" s="9">
        <v>0.14491999999999999</v>
      </c>
      <c r="H138" s="9">
        <v>1.209E-2</v>
      </c>
      <c r="I138" s="9">
        <v>1.5939999999999999E-2</v>
      </c>
      <c r="J138" s="9">
        <v>4.4519999999999997E-2</v>
      </c>
      <c r="K138" s="9">
        <v>1.951E-2</v>
      </c>
      <c r="L138" s="9">
        <v>1.83E-2</v>
      </c>
      <c r="M138" s="9">
        <v>2.2190000000000001E-2</v>
      </c>
      <c r="N138" s="9">
        <v>0.15373999999999999</v>
      </c>
      <c r="O138" s="9">
        <v>2.4299999999999999E-2</v>
      </c>
      <c r="P138" s="9">
        <v>4.0400000000000002E-3</v>
      </c>
      <c r="Q138" s="9">
        <v>1.7739999999999999E-2</v>
      </c>
      <c r="R138" s="9">
        <v>0.23880999999999999</v>
      </c>
      <c r="S138" s="1">
        <f t="shared" si="2"/>
        <v>0.69055</v>
      </c>
    </row>
    <row r="139" spans="1:19" x14ac:dyDescent="0.15">
      <c r="A139" s="9" t="s">
        <v>248</v>
      </c>
      <c r="B139" s="9">
        <v>0.46432000000000001</v>
      </c>
      <c r="C139" s="9">
        <v>1.23658</v>
      </c>
      <c r="D139" s="9">
        <v>0.20397999999999999</v>
      </c>
      <c r="E139" s="9">
        <v>0.26217000000000001</v>
      </c>
      <c r="F139" s="9">
        <v>0.22439999999999999</v>
      </c>
      <c r="G139" s="9">
        <v>0.14491999999999999</v>
      </c>
      <c r="H139" s="9">
        <v>1.209E-2</v>
      </c>
      <c r="I139" s="9">
        <v>1.5939999999999999E-2</v>
      </c>
      <c r="J139" s="9">
        <v>4.4519999999999997E-2</v>
      </c>
      <c r="K139" s="9">
        <v>1.951E-2</v>
      </c>
      <c r="L139" s="9">
        <v>1.83E-2</v>
      </c>
      <c r="M139" s="9">
        <v>2.2190000000000001E-2</v>
      </c>
      <c r="N139" s="9">
        <v>0.15373999999999999</v>
      </c>
      <c r="O139" s="9">
        <v>2.4299999999999999E-2</v>
      </c>
      <c r="P139" s="9">
        <v>4.0400000000000002E-3</v>
      </c>
      <c r="Q139" s="9">
        <v>1.7739999999999999E-2</v>
      </c>
      <c r="R139" s="9">
        <v>0.23880999999999999</v>
      </c>
      <c r="S139" s="1">
        <f t="shared" si="2"/>
        <v>0.69055</v>
      </c>
    </row>
    <row r="140" spans="1:19" x14ac:dyDescent="0.15">
      <c r="A140" s="9" t="s">
        <v>249</v>
      </c>
      <c r="B140" s="9">
        <v>0.43148999999999998</v>
      </c>
      <c r="C140" s="9">
        <v>1.09589</v>
      </c>
      <c r="D140" s="9">
        <v>0.1615</v>
      </c>
      <c r="E140" s="9">
        <v>0.19589000000000001</v>
      </c>
      <c r="F140" s="9">
        <v>0.16489999999999999</v>
      </c>
      <c r="G140" s="9">
        <v>0.10813</v>
      </c>
      <c r="H140" s="9">
        <v>7.8700000000000003E-3</v>
      </c>
      <c r="I140" s="9">
        <v>1.043E-2</v>
      </c>
      <c r="J140" s="9">
        <v>2.589E-2</v>
      </c>
      <c r="K140" s="9">
        <v>1.3350000000000001E-2</v>
      </c>
      <c r="L140" s="9">
        <v>1.051E-2</v>
      </c>
      <c r="M140" s="9">
        <v>1.26E-2</v>
      </c>
      <c r="N140" s="9">
        <v>8.5650000000000004E-2</v>
      </c>
      <c r="O140" s="9">
        <v>1.414E-2</v>
      </c>
      <c r="P140" s="9">
        <v>4.5700000000000003E-3</v>
      </c>
      <c r="Q140" s="9">
        <v>9.8700000000000003E-3</v>
      </c>
      <c r="R140" s="9">
        <v>0.19164999999999999</v>
      </c>
      <c r="S140" s="1">
        <f t="shared" si="2"/>
        <v>0.52228999999999992</v>
      </c>
    </row>
    <row r="141" spans="1:19" x14ac:dyDescent="0.15">
      <c r="A141" s="9" t="s">
        <v>250</v>
      </c>
      <c r="B141" s="9">
        <v>0.35114000000000001</v>
      </c>
      <c r="C141" s="9">
        <v>0.78632999999999997</v>
      </c>
      <c r="D141" s="9">
        <v>0.13317000000000001</v>
      </c>
      <c r="E141" s="9">
        <v>0.14787</v>
      </c>
      <c r="F141" s="9">
        <v>0.12862999999999999</v>
      </c>
      <c r="G141" s="9">
        <v>9.7210000000000005E-2</v>
      </c>
      <c r="H141" s="9">
        <v>6.7999999999999996E-3</v>
      </c>
      <c r="I141" s="9">
        <v>8.7899999999999992E-3</v>
      </c>
      <c r="J141" s="9">
        <v>1.8499999999999999E-2</v>
      </c>
      <c r="K141" s="9">
        <v>1.0059999999999999E-2</v>
      </c>
      <c r="L141" s="9">
        <v>8.0300000000000007E-3</v>
      </c>
      <c r="M141" s="9">
        <v>1.0330000000000001E-2</v>
      </c>
      <c r="N141" s="9">
        <v>6.6559999999999994E-2</v>
      </c>
      <c r="O141" s="9">
        <v>1.103E-2</v>
      </c>
      <c r="P141" s="9">
        <v>3.8400000000000001E-3</v>
      </c>
      <c r="Q141" s="9">
        <v>1.108E-2</v>
      </c>
      <c r="R141" s="9">
        <v>0.30871999999999999</v>
      </c>
      <c r="S141" s="1">
        <f t="shared" si="2"/>
        <v>0.40966999999999998</v>
      </c>
    </row>
    <row r="142" spans="1:19" x14ac:dyDescent="0.15">
      <c r="A142" s="9" t="s">
        <v>251</v>
      </c>
      <c r="B142" s="9">
        <v>2.0319699999999998</v>
      </c>
      <c r="C142" s="9">
        <v>2.1972100000000001</v>
      </c>
      <c r="D142" s="9">
        <v>0.46035999999999999</v>
      </c>
      <c r="E142" s="9">
        <v>0.45299</v>
      </c>
      <c r="F142" s="9">
        <v>0.37467</v>
      </c>
      <c r="G142" s="9">
        <v>0.34755999999999998</v>
      </c>
      <c r="H142" s="9">
        <v>2.5700000000000001E-2</v>
      </c>
      <c r="I142" s="9">
        <v>2.4299999999999999E-2</v>
      </c>
      <c r="J142" s="9">
        <v>6.6350000000000006E-2</v>
      </c>
      <c r="K142" s="9">
        <v>3.2489999999999998E-2</v>
      </c>
      <c r="L142" s="9">
        <v>2.7060000000000001E-2</v>
      </c>
      <c r="M142" s="9">
        <v>3.2160000000000001E-2</v>
      </c>
      <c r="N142" s="9">
        <v>0.22633</v>
      </c>
      <c r="O142" s="9">
        <v>3.7179999999999998E-2</v>
      </c>
      <c r="P142" s="9">
        <v>1.357E-2</v>
      </c>
      <c r="Q142" s="9">
        <v>3.4470000000000001E-2</v>
      </c>
      <c r="R142" s="9">
        <v>0.39271</v>
      </c>
      <c r="S142" s="1">
        <f t="shared" si="2"/>
        <v>1.2880199999999999</v>
      </c>
    </row>
    <row r="143" spans="1:19" x14ac:dyDescent="0.15">
      <c r="A143" s="9" t="s">
        <v>252</v>
      </c>
      <c r="B143" s="9">
        <v>1.1100699999999999</v>
      </c>
      <c r="C143" s="9">
        <v>2.2588499999999998</v>
      </c>
      <c r="D143" s="9">
        <v>0.51175999999999999</v>
      </c>
      <c r="E143" s="9">
        <v>0.47926000000000002</v>
      </c>
      <c r="F143" s="9">
        <v>0.39363999999999999</v>
      </c>
      <c r="G143" s="9">
        <v>0.33449000000000001</v>
      </c>
      <c r="H143" s="9">
        <v>2.6360000000000001E-2</v>
      </c>
      <c r="I143" s="9">
        <v>2.0559999999999998E-2</v>
      </c>
      <c r="J143" s="9">
        <v>5.6599999999999998E-2</v>
      </c>
      <c r="K143" s="9">
        <v>2.5559999999999999E-2</v>
      </c>
      <c r="L143" s="9">
        <v>2.2599999999999999E-2</v>
      </c>
      <c r="M143" s="9">
        <v>2.6790000000000001E-2</v>
      </c>
      <c r="N143" s="9">
        <v>0.17011000000000001</v>
      </c>
      <c r="O143" s="9">
        <v>2.6190000000000001E-2</v>
      </c>
      <c r="P143" s="9">
        <v>1.158E-2</v>
      </c>
      <c r="Q143" s="9">
        <v>2.2429999999999999E-2</v>
      </c>
      <c r="R143" s="9">
        <v>0.30134</v>
      </c>
      <c r="S143" s="1">
        <f t="shared" si="2"/>
        <v>1.38466</v>
      </c>
    </row>
    <row r="144" spans="1:19" x14ac:dyDescent="0.15">
      <c r="A144" s="9" t="s">
        <v>253</v>
      </c>
      <c r="B144" s="9">
        <v>2.1689400000000001</v>
      </c>
      <c r="C144" s="9">
        <v>2.6183800000000002</v>
      </c>
      <c r="D144" s="9">
        <v>0.57508999999999999</v>
      </c>
      <c r="E144" s="9">
        <v>0.60594999999999999</v>
      </c>
      <c r="F144" s="9">
        <v>0.49723000000000001</v>
      </c>
      <c r="G144" s="9">
        <v>0.38278000000000001</v>
      </c>
      <c r="H144" s="9">
        <v>2.7830000000000001E-2</v>
      </c>
      <c r="I144" s="9">
        <v>3.083E-2</v>
      </c>
      <c r="J144" s="9">
        <v>9.196E-2</v>
      </c>
      <c r="K144" s="9">
        <v>4.045E-2</v>
      </c>
      <c r="L144" s="9">
        <v>3.7900000000000003E-2</v>
      </c>
      <c r="M144" s="9">
        <v>4.0259999999999997E-2</v>
      </c>
      <c r="N144" s="9">
        <v>0.30208000000000002</v>
      </c>
      <c r="O144" s="9">
        <v>5.0049999999999997E-2</v>
      </c>
      <c r="P144" s="9">
        <v>1.8180000000000002E-2</v>
      </c>
      <c r="Q144" s="9">
        <v>4.258E-2</v>
      </c>
      <c r="R144" s="9">
        <v>0.47122999999999998</v>
      </c>
      <c r="S144" s="1">
        <f t="shared" si="2"/>
        <v>1.6782699999999999</v>
      </c>
    </row>
    <row r="145" spans="1:19" x14ac:dyDescent="0.15">
      <c r="A145" s="9" t="s">
        <v>254</v>
      </c>
      <c r="B145" s="9">
        <v>1.05274</v>
      </c>
      <c r="C145" s="9">
        <v>2.0139900000000002</v>
      </c>
      <c r="D145" s="9">
        <v>0.43502999999999997</v>
      </c>
      <c r="E145" s="9">
        <v>0.44369999999999998</v>
      </c>
      <c r="F145" s="9">
        <v>0.36556</v>
      </c>
      <c r="G145" s="9">
        <v>0.25234000000000001</v>
      </c>
      <c r="H145" s="9">
        <v>2.478E-2</v>
      </c>
      <c r="I145" s="9">
        <v>2.3210000000000001E-2</v>
      </c>
      <c r="J145" s="9">
        <v>6.5589999999999996E-2</v>
      </c>
      <c r="K145" s="9">
        <v>3.0089999999999999E-2</v>
      </c>
      <c r="L145" s="9">
        <v>2.8199999999999999E-2</v>
      </c>
      <c r="M145" s="9">
        <v>3.1469999999999998E-2</v>
      </c>
      <c r="N145" s="9">
        <v>0.23111000000000001</v>
      </c>
      <c r="O145" s="9">
        <v>3.8339999999999999E-2</v>
      </c>
      <c r="P145" s="9">
        <v>1.4590000000000001E-2</v>
      </c>
      <c r="Q145" s="9">
        <v>3.4520000000000002E-2</v>
      </c>
      <c r="R145" s="9">
        <v>0.37747999999999998</v>
      </c>
      <c r="S145" s="1">
        <f t="shared" si="2"/>
        <v>1.2442899999999999</v>
      </c>
    </row>
    <row r="146" spans="1:19" x14ac:dyDescent="0.15">
      <c r="A146" s="9" t="s">
        <v>255</v>
      </c>
      <c r="B146" s="9">
        <v>10.25581</v>
      </c>
      <c r="C146" s="9">
        <v>3.7108300000000001</v>
      </c>
      <c r="D146" s="9">
        <v>0.70282999999999995</v>
      </c>
      <c r="E146" s="9">
        <v>0.72618000000000005</v>
      </c>
      <c r="F146" s="9">
        <v>0.57921999999999996</v>
      </c>
      <c r="G146" s="9">
        <v>0.45827000000000001</v>
      </c>
      <c r="H146" s="9">
        <v>3.1829999999999997E-2</v>
      </c>
      <c r="I146" s="9">
        <v>3.3840000000000002E-2</v>
      </c>
      <c r="J146" s="9">
        <v>0.10679</v>
      </c>
      <c r="K146" s="9">
        <v>4.9099999999999998E-2</v>
      </c>
      <c r="L146" s="9">
        <v>4.6030000000000001E-2</v>
      </c>
      <c r="M146" s="9">
        <v>4.854E-2</v>
      </c>
      <c r="N146" s="9">
        <v>0.38012000000000001</v>
      </c>
      <c r="O146" s="9">
        <v>5.9060000000000001E-2</v>
      </c>
      <c r="P146" s="9">
        <v>2.181E-2</v>
      </c>
      <c r="Q146" s="9">
        <v>5.2679999999999998E-2</v>
      </c>
      <c r="R146" s="9">
        <v>0.48027999999999998</v>
      </c>
      <c r="S146" s="1">
        <f t="shared" si="2"/>
        <v>2.0082299999999997</v>
      </c>
    </row>
    <row r="147" spans="1:19" x14ac:dyDescent="0.15">
      <c r="A147" s="9" t="s">
        <v>256</v>
      </c>
      <c r="B147" s="9">
        <v>0.87178</v>
      </c>
      <c r="C147" s="9">
        <v>1.4786699999999999</v>
      </c>
      <c r="D147" s="9">
        <v>0.35265999999999997</v>
      </c>
      <c r="E147" s="9">
        <v>0.30187000000000003</v>
      </c>
      <c r="F147" s="9">
        <v>0.26272000000000001</v>
      </c>
      <c r="G147" s="9">
        <v>0.18251999999999999</v>
      </c>
      <c r="H147" s="9">
        <v>6.062E-2</v>
      </c>
      <c r="I147" s="9">
        <v>2.0639999999999999E-2</v>
      </c>
      <c r="J147" s="9">
        <v>4.4380000000000003E-2</v>
      </c>
      <c r="K147" s="9">
        <v>2.3740000000000001E-2</v>
      </c>
      <c r="L147" s="9">
        <v>1.636E-2</v>
      </c>
      <c r="M147" s="9">
        <v>2.3740000000000001E-2</v>
      </c>
      <c r="N147" s="9">
        <v>0.13074</v>
      </c>
      <c r="O147" s="9">
        <v>2.078E-2</v>
      </c>
      <c r="P147" s="9">
        <v>3.14E-3</v>
      </c>
      <c r="Q147" s="9">
        <v>1.967E-2</v>
      </c>
      <c r="R147" s="9">
        <v>0.28408</v>
      </c>
      <c r="S147" s="1">
        <f t="shared" si="2"/>
        <v>0.91725000000000012</v>
      </c>
    </row>
    <row r="148" spans="1:19" x14ac:dyDescent="0.15">
      <c r="A148" s="9" t="s">
        <v>257</v>
      </c>
      <c r="B148" s="9">
        <v>1.26461</v>
      </c>
      <c r="C148" s="9">
        <v>1.99553</v>
      </c>
      <c r="D148" s="9">
        <v>0.40610000000000002</v>
      </c>
      <c r="E148" s="9">
        <v>0.35102</v>
      </c>
      <c r="F148" s="9">
        <v>0.29038999999999998</v>
      </c>
      <c r="G148" s="9">
        <v>0.22849</v>
      </c>
      <c r="H148" s="9">
        <v>5.4289999999999998E-2</v>
      </c>
      <c r="I148" s="9">
        <v>1.9789999999999999E-2</v>
      </c>
      <c r="J148" s="9">
        <v>4.5769999999999998E-2</v>
      </c>
      <c r="K148" s="9">
        <v>2.1389999999999999E-2</v>
      </c>
      <c r="L148" s="9">
        <v>1.5509999999999999E-2</v>
      </c>
      <c r="M148" s="9">
        <v>2.2089999999999999E-2</v>
      </c>
      <c r="N148" s="9">
        <v>0.12923000000000001</v>
      </c>
      <c r="O148" s="9">
        <v>2.1069999999999998E-2</v>
      </c>
      <c r="P148" s="9">
        <v>4.0299999999999997E-3</v>
      </c>
      <c r="Q148" s="9">
        <v>1.6740000000000001E-2</v>
      </c>
      <c r="R148" s="9">
        <v>0.32416</v>
      </c>
      <c r="S148" s="1">
        <f t="shared" si="2"/>
        <v>1.0475099999999999</v>
      </c>
    </row>
    <row r="149" spans="1:19" x14ac:dyDescent="0.15">
      <c r="A149" s="9" t="s">
        <v>258</v>
      </c>
      <c r="B149" s="9">
        <v>1.87155</v>
      </c>
      <c r="C149" s="9">
        <v>2.2623799999999998</v>
      </c>
      <c r="D149" s="9">
        <v>0.43073</v>
      </c>
      <c r="E149" s="9">
        <v>0.34822999999999998</v>
      </c>
      <c r="F149" s="9">
        <v>0.28848000000000001</v>
      </c>
      <c r="G149" s="9">
        <v>0.28388999999999998</v>
      </c>
      <c r="H149" s="9">
        <v>4.6710000000000002E-2</v>
      </c>
      <c r="I149" s="9">
        <v>1.6719999999999999E-2</v>
      </c>
      <c r="J149" s="9">
        <v>3.5529999999999999E-2</v>
      </c>
      <c r="K149" s="9">
        <v>1.9359999999999999E-2</v>
      </c>
      <c r="L149" s="9">
        <v>1.274E-2</v>
      </c>
      <c r="M149" s="9">
        <v>1.899E-2</v>
      </c>
      <c r="N149" s="9">
        <v>0.10811</v>
      </c>
      <c r="O149" s="9">
        <v>1.762E-2</v>
      </c>
      <c r="P149" s="9">
        <v>8.5400000000000007E-3</v>
      </c>
      <c r="Q149" s="9">
        <v>1.567E-2</v>
      </c>
      <c r="R149" s="9">
        <v>0.29798999999999998</v>
      </c>
      <c r="S149" s="1">
        <f t="shared" si="2"/>
        <v>1.0674399999999999</v>
      </c>
    </row>
    <row r="150" spans="1:19" x14ac:dyDescent="0.15">
      <c r="A150" s="9" t="s">
        <v>259</v>
      </c>
      <c r="B150" s="9">
        <v>2.3267099999999998</v>
      </c>
      <c r="C150" s="9">
        <v>2.4578099999999998</v>
      </c>
      <c r="D150" s="9">
        <v>0.64700000000000002</v>
      </c>
      <c r="E150" s="9">
        <v>0.72611999999999999</v>
      </c>
      <c r="F150" s="9">
        <v>0.55822000000000005</v>
      </c>
      <c r="G150" s="9">
        <v>0.25186999999999998</v>
      </c>
      <c r="H150" s="9">
        <v>2.1729999999999999E-2</v>
      </c>
      <c r="I150" s="9">
        <v>2.7949999999999999E-2</v>
      </c>
      <c r="J150" s="9">
        <v>7.4069999999999997E-2</v>
      </c>
      <c r="K150" s="9">
        <v>3.6119999999999999E-2</v>
      </c>
      <c r="L150" s="9">
        <v>3.005E-2</v>
      </c>
      <c r="M150" s="9">
        <v>3.5389999999999998E-2</v>
      </c>
      <c r="N150" s="9">
        <v>0.2296</v>
      </c>
      <c r="O150" s="9">
        <v>3.6729999999999999E-2</v>
      </c>
      <c r="P150" s="9">
        <v>1.0279999999999999E-2</v>
      </c>
      <c r="Q150" s="9">
        <v>3.4540000000000001E-2</v>
      </c>
      <c r="R150" s="9">
        <v>0.39340999999999998</v>
      </c>
      <c r="S150" s="1">
        <f t="shared" si="2"/>
        <v>1.9313400000000001</v>
      </c>
    </row>
    <row r="151" spans="1:19" x14ac:dyDescent="0.15">
      <c r="A151" s="9" t="s">
        <v>260</v>
      </c>
      <c r="B151" s="9">
        <v>6.9202599999999999</v>
      </c>
      <c r="C151" s="9">
        <v>2.2221700000000002</v>
      </c>
      <c r="D151" s="9">
        <v>0.52856000000000003</v>
      </c>
      <c r="E151" s="9">
        <v>0.58891000000000004</v>
      </c>
      <c r="F151" s="9">
        <v>0.46004</v>
      </c>
      <c r="G151" s="9">
        <v>0.22262000000000001</v>
      </c>
      <c r="H151" s="9">
        <v>2.0879999999999999E-2</v>
      </c>
      <c r="I151" s="9">
        <v>3.1440000000000003E-2</v>
      </c>
      <c r="J151" s="9">
        <v>9.2450000000000004E-2</v>
      </c>
      <c r="K151" s="9">
        <v>4.2020000000000002E-2</v>
      </c>
      <c r="L151" s="9">
        <v>3.6970000000000003E-2</v>
      </c>
      <c r="M151" s="9">
        <v>4.1230000000000003E-2</v>
      </c>
      <c r="N151" s="9">
        <v>0.31052000000000002</v>
      </c>
      <c r="O151" s="9">
        <v>4.487E-2</v>
      </c>
      <c r="P151" s="9">
        <v>1.2869999999999999E-2</v>
      </c>
      <c r="Q151" s="9">
        <v>3.5709999999999999E-2</v>
      </c>
      <c r="R151" s="9">
        <v>0.35385</v>
      </c>
      <c r="S151" s="1">
        <f t="shared" si="2"/>
        <v>1.57751</v>
      </c>
    </row>
    <row r="152" spans="1:19" x14ac:dyDescent="0.15">
      <c r="A152" s="9" t="s">
        <v>261</v>
      </c>
      <c r="B152" s="9">
        <v>1.83135</v>
      </c>
      <c r="C152" s="9">
        <v>2.8845900000000002</v>
      </c>
      <c r="D152" s="9">
        <v>0.58913000000000004</v>
      </c>
      <c r="E152" s="9">
        <v>0.58111999999999997</v>
      </c>
      <c r="F152" s="9">
        <v>0.44771</v>
      </c>
      <c r="G152" s="9">
        <v>0.26895999999999998</v>
      </c>
      <c r="H152" s="9">
        <v>2.009E-2</v>
      </c>
      <c r="I152" s="9">
        <v>2.6210000000000001E-2</v>
      </c>
      <c r="J152" s="9">
        <v>6.7330000000000001E-2</v>
      </c>
      <c r="K152" s="9">
        <v>3.1660000000000001E-2</v>
      </c>
      <c r="L152" s="9">
        <v>2.6440000000000002E-2</v>
      </c>
      <c r="M152" s="9">
        <v>3.0689999999999999E-2</v>
      </c>
      <c r="N152" s="9">
        <v>0.20394000000000001</v>
      </c>
      <c r="O152" s="9">
        <v>2.869E-2</v>
      </c>
      <c r="P152" s="9">
        <v>9.4999999999999998E-3</v>
      </c>
      <c r="Q152" s="9">
        <v>2.383E-2</v>
      </c>
      <c r="R152" s="9">
        <v>0.30765999999999999</v>
      </c>
      <c r="S152" s="1">
        <f t="shared" si="2"/>
        <v>1.6179600000000001</v>
      </c>
    </row>
    <row r="153" spans="1:19" x14ac:dyDescent="0.15">
      <c r="A153" s="9" t="s">
        <v>262</v>
      </c>
      <c r="B153" s="9">
        <v>1.83135</v>
      </c>
      <c r="C153" s="9">
        <v>2.8845900000000002</v>
      </c>
      <c r="D153" s="9">
        <v>0.58913000000000004</v>
      </c>
      <c r="E153" s="9">
        <v>0.58111999999999997</v>
      </c>
      <c r="F153" s="9">
        <v>0.44771</v>
      </c>
      <c r="G153" s="9">
        <v>0.26895999999999998</v>
      </c>
      <c r="H153" s="9">
        <v>2.009E-2</v>
      </c>
      <c r="I153" s="9">
        <v>2.6210000000000001E-2</v>
      </c>
      <c r="J153" s="9">
        <v>6.7330000000000001E-2</v>
      </c>
      <c r="K153" s="9">
        <v>3.1660000000000001E-2</v>
      </c>
      <c r="L153" s="9">
        <v>2.6440000000000002E-2</v>
      </c>
      <c r="M153" s="9">
        <v>3.0689999999999999E-2</v>
      </c>
      <c r="N153" s="9">
        <v>0.20394000000000001</v>
      </c>
      <c r="O153" s="9">
        <v>2.869E-2</v>
      </c>
      <c r="P153" s="9">
        <v>9.4999999999999998E-3</v>
      </c>
      <c r="Q153" s="9">
        <v>2.383E-2</v>
      </c>
      <c r="R153" s="9">
        <v>0.30765999999999999</v>
      </c>
      <c r="S153" s="1">
        <f t="shared" si="2"/>
        <v>1.6179600000000001</v>
      </c>
    </row>
    <row r="154" spans="1:19" x14ac:dyDescent="0.15">
      <c r="A154" s="9" t="s">
        <v>263</v>
      </c>
      <c r="B154" s="9">
        <v>1.01545</v>
      </c>
      <c r="C154" s="9">
        <v>8.2603799999999996</v>
      </c>
      <c r="D154" s="9">
        <v>1.28288</v>
      </c>
      <c r="E154" s="9">
        <v>1.2183200000000001</v>
      </c>
      <c r="F154" s="9">
        <v>0.93659999999999999</v>
      </c>
      <c r="G154" s="9">
        <v>0.82940999999999998</v>
      </c>
      <c r="H154" s="9">
        <v>3.4520000000000002E-2</v>
      </c>
      <c r="I154" s="9">
        <v>3.7850000000000002E-2</v>
      </c>
      <c r="J154" s="9">
        <v>9.5689999999999997E-2</v>
      </c>
      <c r="K154" s="9">
        <v>4.4979999999999999E-2</v>
      </c>
      <c r="L154" s="9">
        <v>3.9739999999999998E-2</v>
      </c>
      <c r="M154" s="9">
        <v>4.3499999999999997E-2</v>
      </c>
      <c r="N154" s="9">
        <v>0.30771999999999999</v>
      </c>
      <c r="O154" s="9">
        <v>4.7620000000000003E-2</v>
      </c>
      <c r="P154" s="9">
        <v>1.7299999999999999E-2</v>
      </c>
      <c r="Q154" s="9">
        <v>4.0239999999999998E-2</v>
      </c>
      <c r="R154" s="9">
        <v>0.46029999999999999</v>
      </c>
      <c r="S154" s="1">
        <f t="shared" si="2"/>
        <v>3.4377999999999997</v>
      </c>
    </row>
    <row r="155" spans="1:19" x14ac:dyDescent="0.15">
      <c r="A155" s="9" t="s">
        <v>264</v>
      </c>
      <c r="B155" s="9">
        <v>1.3376399999999999</v>
      </c>
      <c r="C155" s="9">
        <v>3.6821600000000001</v>
      </c>
      <c r="D155" s="9">
        <v>0.71108000000000005</v>
      </c>
      <c r="E155" s="9">
        <v>0.70982999999999996</v>
      </c>
      <c r="F155" s="9">
        <v>0.57801000000000002</v>
      </c>
      <c r="G155" s="9">
        <v>0.32400000000000001</v>
      </c>
      <c r="H155" s="9">
        <v>2.478E-2</v>
      </c>
      <c r="I155" s="9">
        <v>4.052E-2</v>
      </c>
      <c r="J155" s="9">
        <v>0.10755000000000001</v>
      </c>
      <c r="K155" s="9">
        <v>5.0750000000000003E-2</v>
      </c>
      <c r="L155" s="9">
        <v>4.2270000000000002E-2</v>
      </c>
      <c r="M155" s="9">
        <v>5.2049999999999999E-2</v>
      </c>
      <c r="N155" s="9">
        <v>0.34005999999999997</v>
      </c>
      <c r="O155" s="9">
        <v>5.2420000000000001E-2</v>
      </c>
      <c r="P155" s="9">
        <v>1.8020000000000001E-2</v>
      </c>
      <c r="Q155" s="9">
        <v>4.4330000000000001E-2</v>
      </c>
      <c r="R155" s="9">
        <v>0.52675000000000005</v>
      </c>
      <c r="S155" s="1">
        <f t="shared" si="2"/>
        <v>1.99892</v>
      </c>
    </row>
    <row r="156" spans="1:19" x14ac:dyDescent="0.15">
      <c r="A156" s="9" t="s">
        <v>265</v>
      </c>
      <c r="B156" s="9">
        <v>1.32117</v>
      </c>
      <c r="C156" s="9">
        <v>5.2170699999999997</v>
      </c>
      <c r="D156" s="9">
        <v>0.84904000000000002</v>
      </c>
      <c r="E156" s="9">
        <v>0.72045000000000003</v>
      </c>
      <c r="F156" s="9">
        <v>0.57164999999999999</v>
      </c>
      <c r="G156" s="9">
        <v>0.50480999999999998</v>
      </c>
      <c r="H156" s="9">
        <v>2.5010000000000001E-2</v>
      </c>
      <c r="I156" s="9">
        <v>2.793E-2</v>
      </c>
      <c r="J156" s="9">
        <v>5.722E-2</v>
      </c>
      <c r="K156" s="9">
        <v>2.9219999999999999E-2</v>
      </c>
      <c r="L156" s="9">
        <v>2.1559999999999999E-2</v>
      </c>
      <c r="M156" s="9">
        <v>2.9989999999999999E-2</v>
      </c>
      <c r="N156" s="9">
        <v>0.15761</v>
      </c>
      <c r="O156" s="9">
        <v>2.664E-2</v>
      </c>
      <c r="P156" s="9">
        <v>7.8300000000000002E-3</v>
      </c>
      <c r="Q156" s="9">
        <v>2.1319999999999999E-2</v>
      </c>
      <c r="R156" s="9">
        <v>0.35638999999999998</v>
      </c>
      <c r="S156" s="1">
        <f t="shared" si="2"/>
        <v>2.14114</v>
      </c>
    </row>
    <row r="157" spans="1:19" x14ac:dyDescent="0.15">
      <c r="A157" s="9" t="s">
        <v>266</v>
      </c>
      <c r="B157" s="9">
        <v>0.85082000000000002</v>
      </c>
      <c r="C157" s="9">
        <v>2.7716699999999999</v>
      </c>
      <c r="D157" s="9">
        <v>0.81862000000000001</v>
      </c>
      <c r="E157" s="9">
        <v>1.0334399999999999</v>
      </c>
      <c r="F157" s="9">
        <v>0.67152000000000001</v>
      </c>
      <c r="G157" s="9">
        <v>0.26168000000000002</v>
      </c>
      <c r="H157" s="9">
        <v>1.5049999999999999E-2</v>
      </c>
      <c r="I157" s="9">
        <v>2.3179999999999999E-2</v>
      </c>
      <c r="J157" s="9">
        <v>6.5680000000000002E-2</v>
      </c>
      <c r="K157" s="9">
        <v>3.1289999999999998E-2</v>
      </c>
      <c r="L157" s="9">
        <v>2.4160000000000001E-2</v>
      </c>
      <c r="M157" s="9">
        <v>2.9649999999999999E-2</v>
      </c>
      <c r="N157" s="9">
        <v>0.18160000000000001</v>
      </c>
      <c r="O157" s="9">
        <v>2.4330000000000001E-2</v>
      </c>
      <c r="P157" s="9">
        <v>6.3299999999999997E-3</v>
      </c>
      <c r="Q157" s="9">
        <v>1.9470000000000001E-2</v>
      </c>
      <c r="R157" s="9">
        <v>0.42282999999999998</v>
      </c>
      <c r="S157" s="1">
        <f t="shared" si="2"/>
        <v>2.5235799999999999</v>
      </c>
    </row>
    <row r="158" spans="1:19" x14ac:dyDescent="0.15">
      <c r="A158" s="9" t="s">
        <v>267</v>
      </c>
      <c r="B158" s="9">
        <v>1.0564</v>
      </c>
      <c r="C158" s="9">
        <v>3.7425000000000002</v>
      </c>
      <c r="D158" s="9">
        <v>1.0148200000000001</v>
      </c>
      <c r="E158" s="9">
        <v>1.2383299999999999</v>
      </c>
      <c r="F158" s="9">
        <v>0.90529000000000004</v>
      </c>
      <c r="G158" s="9">
        <v>0.83455999999999997</v>
      </c>
      <c r="H158" s="9">
        <v>2.3060000000000001E-2</v>
      </c>
      <c r="I158" s="9">
        <v>2.6179999999999998E-2</v>
      </c>
      <c r="J158" s="9">
        <v>5.892E-2</v>
      </c>
      <c r="K158" s="9">
        <v>2.7539999999999999E-2</v>
      </c>
      <c r="L158" s="9">
        <v>2.0480000000000002E-2</v>
      </c>
      <c r="M158" s="9">
        <v>2.8760000000000001E-2</v>
      </c>
      <c r="N158" s="9">
        <v>0.15981999999999999</v>
      </c>
      <c r="O158" s="9">
        <v>2.4760000000000001E-2</v>
      </c>
      <c r="P158" s="9">
        <v>6.6800000000000002E-3</v>
      </c>
      <c r="Q158" s="9">
        <v>2.163E-2</v>
      </c>
      <c r="R158" s="9">
        <v>0.37081999999999998</v>
      </c>
      <c r="S158" s="1">
        <f t="shared" si="2"/>
        <v>3.1584399999999997</v>
      </c>
    </row>
    <row r="159" spans="1:19" x14ac:dyDescent="0.15">
      <c r="A159" s="9" t="s">
        <v>268</v>
      </c>
      <c r="B159" s="9">
        <v>0.65917000000000003</v>
      </c>
      <c r="C159" s="9">
        <v>2.4138799999999998</v>
      </c>
      <c r="D159" s="9">
        <v>0.62424999999999997</v>
      </c>
      <c r="E159" s="9">
        <v>0.75163999999999997</v>
      </c>
      <c r="F159" s="9">
        <v>0.49963999999999997</v>
      </c>
      <c r="G159" s="9">
        <v>0.34919</v>
      </c>
      <c r="H159" s="9">
        <v>1.383E-2</v>
      </c>
      <c r="I159" s="9">
        <v>1.9779999999999999E-2</v>
      </c>
      <c r="J159" s="9">
        <v>4.5719999999999997E-2</v>
      </c>
      <c r="K159" s="9">
        <v>2.4879999999999999E-2</v>
      </c>
      <c r="L159" s="9">
        <v>1.6299999999999999E-2</v>
      </c>
      <c r="M159" s="9">
        <v>2.163E-2</v>
      </c>
      <c r="N159" s="9">
        <v>0.12734999999999999</v>
      </c>
      <c r="O159" s="9">
        <v>1.95E-2</v>
      </c>
      <c r="P159" s="9">
        <v>1.64E-3</v>
      </c>
      <c r="Q159" s="9">
        <v>1.482E-2</v>
      </c>
      <c r="R159" s="9">
        <v>0.47876000000000002</v>
      </c>
      <c r="S159" s="1">
        <f t="shared" si="2"/>
        <v>1.8755299999999999</v>
      </c>
    </row>
    <row r="160" spans="1:19" x14ac:dyDescent="0.15">
      <c r="A160" s="9" t="s">
        <v>269</v>
      </c>
      <c r="B160" s="9">
        <v>0.61155999999999999</v>
      </c>
      <c r="C160" s="9">
        <v>2.7566000000000002</v>
      </c>
      <c r="D160" s="9">
        <v>0.78264</v>
      </c>
      <c r="E160" s="9">
        <v>0.95979000000000003</v>
      </c>
      <c r="F160" s="9">
        <v>0.65571000000000002</v>
      </c>
      <c r="G160" s="9">
        <v>0.52173000000000003</v>
      </c>
      <c r="H160" s="9">
        <v>1.601E-2</v>
      </c>
      <c r="I160" s="9">
        <v>2.1999999999999999E-2</v>
      </c>
      <c r="J160" s="9">
        <v>4.9669999999999999E-2</v>
      </c>
      <c r="K160" s="9">
        <v>2.503E-2</v>
      </c>
      <c r="L160" s="9">
        <v>1.831E-2</v>
      </c>
      <c r="M160" s="9">
        <v>2.53E-2</v>
      </c>
      <c r="N160" s="9">
        <v>0.13880999999999999</v>
      </c>
      <c r="O160" s="9">
        <v>2.2040000000000001E-2</v>
      </c>
      <c r="P160" s="9">
        <v>8.43E-3</v>
      </c>
      <c r="Q160" s="9">
        <v>1.966E-2</v>
      </c>
      <c r="R160" s="9">
        <v>0.44296000000000002</v>
      </c>
      <c r="S160" s="1">
        <f t="shared" si="2"/>
        <v>2.3981400000000002</v>
      </c>
    </row>
    <row r="161" spans="1:19" x14ac:dyDescent="0.15">
      <c r="A161" s="9" t="s">
        <v>270</v>
      </c>
      <c r="B161" s="9">
        <v>0.75451000000000001</v>
      </c>
      <c r="C161" s="9">
        <v>2.91818</v>
      </c>
      <c r="D161" s="9">
        <v>0.85428000000000004</v>
      </c>
      <c r="E161" s="9">
        <v>1.0063500000000001</v>
      </c>
      <c r="F161" s="9">
        <v>0.76654999999999995</v>
      </c>
      <c r="G161" s="9">
        <v>0.62739999999999996</v>
      </c>
      <c r="H161" s="9">
        <v>2.1680000000000001E-2</v>
      </c>
      <c r="I161" s="9">
        <v>3.1850000000000003E-2</v>
      </c>
      <c r="J161" s="9">
        <v>8.4430000000000005E-2</v>
      </c>
      <c r="K161" s="9">
        <v>4.0050000000000002E-2</v>
      </c>
      <c r="L161" s="9">
        <v>3.0980000000000001E-2</v>
      </c>
      <c r="M161" s="9">
        <v>4.0250000000000001E-2</v>
      </c>
      <c r="N161" s="9">
        <v>0.26504</v>
      </c>
      <c r="O161" s="9">
        <v>4.0430000000000001E-2</v>
      </c>
      <c r="P161" s="9">
        <v>1.321E-2</v>
      </c>
      <c r="Q161" s="9">
        <v>3.5790000000000002E-2</v>
      </c>
      <c r="R161" s="9">
        <v>0.54351000000000005</v>
      </c>
      <c r="S161" s="1">
        <f t="shared" si="2"/>
        <v>2.6271800000000001</v>
      </c>
    </row>
    <row r="162" spans="1:19" x14ac:dyDescent="0.15">
      <c r="A162" s="9" t="s">
        <v>271</v>
      </c>
      <c r="B162" s="9">
        <v>0.51149</v>
      </c>
      <c r="C162" s="9">
        <v>1.6878899999999999</v>
      </c>
      <c r="D162" s="9">
        <v>0.55810999999999999</v>
      </c>
      <c r="E162" s="9">
        <v>0.69445000000000001</v>
      </c>
      <c r="F162" s="9">
        <v>0.45167000000000002</v>
      </c>
      <c r="G162" s="9">
        <v>0.26129000000000002</v>
      </c>
      <c r="H162" s="9">
        <v>1.422E-2</v>
      </c>
      <c r="I162" s="9">
        <v>2.1559999999999999E-2</v>
      </c>
      <c r="J162" s="9">
        <v>5.0020000000000002E-2</v>
      </c>
      <c r="K162" s="9">
        <v>2.4649999999999998E-2</v>
      </c>
      <c r="L162" s="9">
        <v>1.7260000000000001E-2</v>
      </c>
      <c r="M162" s="9">
        <v>2.5020000000000001E-2</v>
      </c>
      <c r="N162" s="9">
        <v>0.14204</v>
      </c>
      <c r="O162" s="9">
        <v>2.1780000000000001E-2</v>
      </c>
      <c r="P162" s="9">
        <v>7.6899999999999998E-3</v>
      </c>
      <c r="Q162" s="9">
        <v>2.1579999999999998E-2</v>
      </c>
      <c r="R162" s="9">
        <v>0.36423</v>
      </c>
      <c r="S162" s="1">
        <f t="shared" si="2"/>
        <v>1.7042299999999999</v>
      </c>
    </row>
    <row r="163" spans="1:19" x14ac:dyDescent="0.15">
      <c r="A163" s="9" t="s">
        <v>272</v>
      </c>
      <c r="B163" s="9">
        <v>1.1608499999999999</v>
      </c>
      <c r="C163" s="9">
        <v>4.3731499999999999</v>
      </c>
      <c r="D163" s="9">
        <v>2.3117000000000001</v>
      </c>
      <c r="E163" s="9">
        <v>1.84531</v>
      </c>
      <c r="F163" s="9">
        <v>1.4252400000000001</v>
      </c>
      <c r="G163" s="9">
        <v>0.40366999999999997</v>
      </c>
      <c r="H163" s="9">
        <v>3.6159999999999998E-2</v>
      </c>
      <c r="I163" s="9">
        <v>5.3850000000000002E-2</v>
      </c>
      <c r="J163" s="9">
        <v>0.14773</v>
      </c>
      <c r="K163" s="9">
        <v>7.349E-2</v>
      </c>
      <c r="L163" s="9">
        <v>5.5530000000000003E-2</v>
      </c>
      <c r="M163" s="9">
        <v>7.2749999999999995E-2</v>
      </c>
      <c r="N163" s="9">
        <v>0.40939999999999999</v>
      </c>
      <c r="O163" s="9">
        <v>6.3500000000000001E-2</v>
      </c>
      <c r="P163" s="9">
        <v>1.55E-2</v>
      </c>
      <c r="Q163" s="9">
        <v>5.0360000000000002E-2</v>
      </c>
      <c r="R163" s="9">
        <v>0.66107000000000005</v>
      </c>
      <c r="S163" s="1">
        <f t="shared" si="2"/>
        <v>5.5822500000000002</v>
      </c>
    </row>
    <row r="164" spans="1:19" x14ac:dyDescent="0.15">
      <c r="A164" s="9" t="s">
        <v>273</v>
      </c>
      <c r="B164" s="9">
        <v>1.02495</v>
      </c>
      <c r="C164" s="9">
        <v>3.8119000000000001</v>
      </c>
      <c r="D164" s="9">
        <v>1.1109100000000001</v>
      </c>
      <c r="E164" s="9">
        <v>1.29172</v>
      </c>
      <c r="F164" s="9">
        <v>1.0965199999999999</v>
      </c>
      <c r="G164" s="9">
        <v>0.37522</v>
      </c>
      <c r="H164" s="9">
        <v>3.3309999999999999E-2</v>
      </c>
      <c r="I164" s="9">
        <v>6.0139999999999999E-2</v>
      </c>
      <c r="J164" s="9">
        <v>0.17809</v>
      </c>
      <c r="K164" s="9">
        <v>8.7709999999999996E-2</v>
      </c>
      <c r="L164" s="9">
        <v>6.6409999999999997E-2</v>
      </c>
      <c r="M164" s="9">
        <v>7.9969999999999999E-2</v>
      </c>
      <c r="N164" s="9">
        <v>0.51409000000000005</v>
      </c>
      <c r="O164" s="9">
        <v>7.5980000000000006E-2</v>
      </c>
      <c r="P164" s="9">
        <v>2.2259999999999999E-2</v>
      </c>
      <c r="Q164" s="9">
        <v>5.3850000000000002E-2</v>
      </c>
      <c r="R164" s="9">
        <v>0.62356999999999996</v>
      </c>
      <c r="S164" s="1">
        <f t="shared" si="2"/>
        <v>3.4991500000000002</v>
      </c>
    </row>
    <row r="165" spans="1:19" x14ac:dyDescent="0.15">
      <c r="A165" s="9" t="s">
        <v>274</v>
      </c>
      <c r="B165" s="9">
        <v>0.76329000000000002</v>
      </c>
      <c r="C165" s="9">
        <v>3.28823</v>
      </c>
      <c r="D165" s="9">
        <v>0.99478999999999995</v>
      </c>
      <c r="E165" s="9">
        <v>1.1210599999999999</v>
      </c>
      <c r="F165" s="9">
        <v>0.96092999999999995</v>
      </c>
      <c r="G165" s="9">
        <v>0.49130000000000001</v>
      </c>
      <c r="H165" s="9">
        <v>2.8760000000000001E-2</v>
      </c>
      <c r="I165" s="9">
        <v>4.5429999999999998E-2</v>
      </c>
      <c r="J165" s="9">
        <v>0.12981000000000001</v>
      </c>
      <c r="K165" s="9">
        <v>5.8900000000000001E-2</v>
      </c>
      <c r="L165" s="9">
        <v>4.8379999999999999E-2</v>
      </c>
      <c r="M165" s="9">
        <v>6.148E-2</v>
      </c>
      <c r="N165" s="9">
        <v>0.38041999999999998</v>
      </c>
      <c r="O165" s="9">
        <v>6.1109999999999998E-2</v>
      </c>
      <c r="P165" s="9">
        <v>1.8550000000000001E-2</v>
      </c>
      <c r="Q165" s="9">
        <v>4.8259999999999997E-2</v>
      </c>
      <c r="R165" s="9">
        <v>0.60763</v>
      </c>
      <c r="S165" s="1">
        <f t="shared" si="2"/>
        <v>3.0767799999999998</v>
      </c>
    </row>
    <row r="166" spans="1:19" x14ac:dyDescent="0.15">
      <c r="A166" s="9" t="s">
        <v>275</v>
      </c>
      <c r="B166" s="9">
        <v>0.51803999999999994</v>
      </c>
      <c r="C166" s="9">
        <v>2.4783900000000001</v>
      </c>
      <c r="D166" s="9">
        <v>0.77051000000000003</v>
      </c>
      <c r="E166" s="9">
        <v>0.84287000000000001</v>
      </c>
      <c r="F166" s="9">
        <v>0.74117</v>
      </c>
      <c r="G166" s="9">
        <v>0.20862</v>
      </c>
      <c r="H166" s="9">
        <v>1.9400000000000001E-2</v>
      </c>
      <c r="I166" s="9">
        <v>2.6870000000000002E-2</v>
      </c>
      <c r="J166" s="9">
        <v>7.0559999999999998E-2</v>
      </c>
      <c r="K166" s="9">
        <v>3.5709999999999999E-2</v>
      </c>
      <c r="L166" s="9">
        <v>2.8660000000000001E-2</v>
      </c>
      <c r="M166" s="9">
        <v>3.5159999999999997E-2</v>
      </c>
      <c r="N166" s="9">
        <v>0.17857999999999999</v>
      </c>
      <c r="O166" s="9">
        <v>2.9790000000000001E-2</v>
      </c>
      <c r="P166" s="9">
        <v>4.7400000000000003E-3</v>
      </c>
      <c r="Q166" s="9">
        <v>2.5610000000000001E-2</v>
      </c>
      <c r="R166" s="9">
        <v>0.44080999999999998</v>
      </c>
      <c r="S166" s="1">
        <f t="shared" si="2"/>
        <v>2.3545500000000001</v>
      </c>
    </row>
    <row r="167" spans="1:19" x14ac:dyDescent="0.15">
      <c r="A167" s="9" t="s">
        <v>276</v>
      </c>
      <c r="B167" s="9">
        <v>0.44447999999999999</v>
      </c>
      <c r="C167" s="9">
        <v>2.36232</v>
      </c>
      <c r="D167" s="9">
        <v>0.75954999999999995</v>
      </c>
      <c r="E167" s="9">
        <v>0.87117999999999995</v>
      </c>
      <c r="F167" s="9">
        <v>0.77276999999999996</v>
      </c>
      <c r="G167" s="9">
        <v>0.40527999999999997</v>
      </c>
      <c r="H167" s="9">
        <v>2.2450000000000001E-2</v>
      </c>
      <c r="I167" s="9">
        <v>3.116E-2</v>
      </c>
      <c r="J167" s="9">
        <v>8.5919999999999996E-2</v>
      </c>
      <c r="K167" s="9">
        <v>3.8190000000000002E-2</v>
      </c>
      <c r="L167" s="9">
        <v>3.3799999999999997E-2</v>
      </c>
      <c r="M167" s="9">
        <v>4.122E-2</v>
      </c>
      <c r="N167" s="9">
        <v>0.23774999999999999</v>
      </c>
      <c r="O167" s="9">
        <v>4.0739999999999998E-2</v>
      </c>
      <c r="P167" s="9">
        <v>1.085E-2</v>
      </c>
      <c r="Q167" s="9">
        <v>3.3349999999999998E-2</v>
      </c>
      <c r="R167" s="9">
        <v>0.42566999999999999</v>
      </c>
      <c r="S167" s="1">
        <f t="shared" si="2"/>
        <v>2.4034999999999997</v>
      </c>
    </row>
    <row r="168" spans="1:19" x14ac:dyDescent="0.15">
      <c r="A168" s="9" t="s">
        <v>277</v>
      </c>
      <c r="B168" s="9">
        <v>0.39306999999999997</v>
      </c>
      <c r="C168" s="9">
        <v>2.3258899999999998</v>
      </c>
      <c r="D168" s="9">
        <v>0.75307000000000002</v>
      </c>
      <c r="E168" s="9">
        <v>0.85407999999999995</v>
      </c>
      <c r="F168" s="9">
        <v>0.74697999999999998</v>
      </c>
      <c r="G168" s="9">
        <v>0.32758999999999999</v>
      </c>
      <c r="H168" s="9">
        <v>2.112E-2</v>
      </c>
      <c r="I168" s="9">
        <v>2.7179999999999999E-2</v>
      </c>
      <c r="J168" s="9">
        <v>7.4639999999999998E-2</v>
      </c>
      <c r="K168" s="9">
        <v>3.3070000000000002E-2</v>
      </c>
      <c r="L168" s="9">
        <v>2.8729999999999999E-2</v>
      </c>
      <c r="M168" s="9">
        <v>3.449E-2</v>
      </c>
      <c r="N168" s="9">
        <v>0.19005</v>
      </c>
      <c r="O168" s="9">
        <v>3.125E-2</v>
      </c>
      <c r="P168" s="9">
        <v>9.4299999999999991E-3</v>
      </c>
      <c r="Q168" s="9">
        <v>2.494E-2</v>
      </c>
      <c r="R168" s="9">
        <v>0.35119</v>
      </c>
      <c r="S168" s="1">
        <f t="shared" si="2"/>
        <v>2.3541299999999996</v>
      </c>
    </row>
    <row r="169" spans="1:19" s="33" customFormat="1" x14ac:dyDescent="0.15">
      <c r="A169" s="30" t="s">
        <v>278</v>
      </c>
      <c r="B169" s="30">
        <v>0.63397000000000003</v>
      </c>
      <c r="C169" s="30">
        <v>1.4716199999999999</v>
      </c>
      <c r="D169" s="30">
        <v>2.2761</v>
      </c>
      <c r="E169" s="30">
        <v>1.27641</v>
      </c>
      <c r="F169" s="30">
        <v>0.91066000000000003</v>
      </c>
      <c r="G169" s="30">
        <v>0.29931999999999997</v>
      </c>
      <c r="H169" s="30">
        <v>2.4109999999999999E-2</v>
      </c>
      <c r="I169" s="30">
        <v>2.6530000000000001E-2</v>
      </c>
      <c r="J169" s="30">
        <v>6.0780000000000001E-2</v>
      </c>
      <c r="K169" s="30">
        <v>2.971E-2</v>
      </c>
      <c r="L169" s="30">
        <v>2.06E-2</v>
      </c>
      <c r="M169" s="30">
        <v>3.2309999999999998E-2</v>
      </c>
      <c r="N169" s="30">
        <v>0.18149999999999999</v>
      </c>
      <c r="O169" s="30">
        <v>3.124E-2</v>
      </c>
      <c r="P169" s="30">
        <v>8.8699999999999994E-3</v>
      </c>
      <c r="Q169" s="30">
        <v>2.4570000000000002E-2</v>
      </c>
      <c r="R169" s="30">
        <v>0.48374</v>
      </c>
      <c r="S169" s="33">
        <f t="shared" si="2"/>
        <v>4.4631699999999999</v>
      </c>
    </row>
    <row r="170" spans="1:19" s="33" customFormat="1" x14ac:dyDescent="0.15">
      <c r="A170" s="30" t="s">
        <v>279</v>
      </c>
      <c r="B170" s="30">
        <v>0.74189000000000005</v>
      </c>
      <c r="C170" s="30">
        <v>1.8214699999999999</v>
      </c>
      <c r="D170" s="30">
        <v>1.2737000000000001</v>
      </c>
      <c r="E170" s="30">
        <v>0.97294999999999998</v>
      </c>
      <c r="F170" s="30">
        <v>0.79332000000000003</v>
      </c>
      <c r="G170" s="30">
        <v>0.24321000000000001</v>
      </c>
      <c r="H170" s="30">
        <v>2.7879999999999999E-2</v>
      </c>
      <c r="I170" s="30">
        <v>4.2950000000000002E-2</v>
      </c>
      <c r="J170" s="30">
        <v>0.11762</v>
      </c>
      <c r="K170" s="30">
        <v>5.9900000000000002E-2</v>
      </c>
      <c r="L170" s="30">
        <v>4.3790000000000003E-2</v>
      </c>
      <c r="M170" s="30">
        <v>5.6840000000000002E-2</v>
      </c>
      <c r="N170" s="30">
        <v>0.36975000000000002</v>
      </c>
      <c r="O170" s="30">
        <v>5.7500000000000002E-2</v>
      </c>
      <c r="P170" s="30">
        <v>1.6570000000000001E-2</v>
      </c>
      <c r="Q170" s="30">
        <v>4.6149999999999997E-2</v>
      </c>
      <c r="R170" s="30">
        <v>0.64405000000000001</v>
      </c>
      <c r="S170" s="33">
        <f t="shared" si="2"/>
        <v>3.0399699999999998</v>
      </c>
    </row>
    <row r="171" spans="1:19" s="33" customFormat="1" x14ac:dyDescent="0.15">
      <c r="A171" s="30" t="s">
        <v>280</v>
      </c>
      <c r="B171" s="30">
        <v>0.72836000000000001</v>
      </c>
      <c r="C171" s="30">
        <v>1.5770599999999999</v>
      </c>
      <c r="D171" s="30">
        <v>1.1173200000000001</v>
      </c>
      <c r="E171" s="30">
        <v>0.86609999999999998</v>
      </c>
      <c r="F171" s="30">
        <v>0.70247000000000004</v>
      </c>
      <c r="G171" s="30">
        <v>0.1885</v>
      </c>
      <c r="H171" s="30">
        <v>2.384E-2</v>
      </c>
      <c r="I171" s="30">
        <v>3.7909999999999999E-2</v>
      </c>
      <c r="J171" s="30">
        <v>0.10334</v>
      </c>
      <c r="K171" s="30">
        <v>5.1909999999999998E-2</v>
      </c>
      <c r="L171" s="30">
        <v>3.7839999999999999E-2</v>
      </c>
      <c r="M171" s="30">
        <v>5.3409999999999999E-2</v>
      </c>
      <c r="N171" s="30">
        <v>0.32893</v>
      </c>
      <c r="O171" s="30">
        <v>5.4489999999999997E-2</v>
      </c>
      <c r="P171" s="30">
        <v>1.7639999999999999E-2</v>
      </c>
      <c r="Q171" s="30">
        <v>4.5190000000000001E-2</v>
      </c>
      <c r="R171" s="30">
        <v>0.60804999999999998</v>
      </c>
      <c r="S171" s="33">
        <f t="shared" si="2"/>
        <v>2.6858900000000001</v>
      </c>
    </row>
    <row r="172" spans="1:19" s="33" customFormat="1" x14ac:dyDescent="0.15">
      <c r="A172" s="30" t="s">
        <v>281</v>
      </c>
      <c r="B172" s="30">
        <v>0.6754</v>
      </c>
      <c r="C172" s="30">
        <v>1.53922</v>
      </c>
      <c r="D172" s="30">
        <v>1.14232</v>
      </c>
      <c r="E172" s="30">
        <v>0.82152999999999998</v>
      </c>
      <c r="F172" s="30">
        <v>0.66527999999999998</v>
      </c>
      <c r="G172" s="30">
        <v>0.22147</v>
      </c>
      <c r="H172" s="30">
        <v>2.111E-2</v>
      </c>
      <c r="I172" s="30">
        <v>2.8170000000000001E-2</v>
      </c>
      <c r="J172" s="30">
        <v>6.9720000000000004E-2</v>
      </c>
      <c r="K172" s="30">
        <v>3.3700000000000001E-2</v>
      </c>
      <c r="L172" s="30">
        <v>2.5219999999999999E-2</v>
      </c>
      <c r="M172" s="30">
        <v>3.6909999999999998E-2</v>
      </c>
      <c r="N172" s="30">
        <v>0.21551999999999999</v>
      </c>
      <c r="O172" s="30">
        <v>3.6830000000000002E-2</v>
      </c>
      <c r="P172" s="30">
        <v>1.0619999999999999E-2</v>
      </c>
      <c r="Q172" s="30">
        <v>2.9899999999999999E-2</v>
      </c>
      <c r="R172" s="30">
        <v>0.45821000000000001</v>
      </c>
      <c r="S172" s="33">
        <f t="shared" si="2"/>
        <v>2.62913</v>
      </c>
    </row>
    <row r="173" spans="1:19" s="33" customFormat="1" x14ac:dyDescent="0.15">
      <c r="A173" s="30" t="s">
        <v>282</v>
      </c>
      <c r="B173" s="30">
        <v>0.69572000000000001</v>
      </c>
      <c r="C173" s="30">
        <v>1.6963299999999999</v>
      </c>
      <c r="D173" s="30">
        <v>1.0543800000000001</v>
      </c>
      <c r="E173" s="30">
        <v>0.82701999999999998</v>
      </c>
      <c r="F173" s="30">
        <v>0.67591000000000001</v>
      </c>
      <c r="G173" s="30">
        <v>0.32979000000000003</v>
      </c>
      <c r="H173" s="30">
        <v>2.3869999999999999E-2</v>
      </c>
      <c r="I173" s="30">
        <v>3.3640000000000003E-2</v>
      </c>
      <c r="J173" s="30">
        <v>9.3310000000000004E-2</v>
      </c>
      <c r="K173" s="30">
        <v>4.2750000000000003E-2</v>
      </c>
      <c r="L173" s="30">
        <v>3.3730000000000003E-2</v>
      </c>
      <c r="M173" s="30">
        <v>4.6059999999999997E-2</v>
      </c>
      <c r="N173" s="30">
        <v>0.29644999999999999</v>
      </c>
      <c r="O173" s="30">
        <v>4.7969999999999999E-2</v>
      </c>
      <c r="P173" s="30">
        <v>1.549E-2</v>
      </c>
      <c r="Q173" s="30">
        <v>3.9329999999999997E-2</v>
      </c>
      <c r="R173" s="30">
        <v>0.54237000000000002</v>
      </c>
      <c r="S173" s="33">
        <f t="shared" si="2"/>
        <v>2.5573100000000002</v>
      </c>
    </row>
    <row r="174" spans="1:19" s="33" customFormat="1" x14ac:dyDescent="0.15">
      <c r="A174" s="30" t="s">
        <v>283</v>
      </c>
      <c r="B174" s="30">
        <v>0.84689999999999999</v>
      </c>
      <c r="C174" s="30">
        <v>7.2871600000000001</v>
      </c>
      <c r="D174" s="30">
        <v>2.49532</v>
      </c>
      <c r="E174" s="30">
        <v>2.5085000000000002</v>
      </c>
      <c r="F174" s="30">
        <v>1.80799</v>
      </c>
      <c r="G174" s="30">
        <v>0.68105000000000004</v>
      </c>
      <c r="H174" s="30">
        <v>3.9570000000000001E-2</v>
      </c>
      <c r="I174" s="30">
        <v>6.8349999999999994E-2</v>
      </c>
      <c r="J174" s="30">
        <v>0.19284999999999999</v>
      </c>
      <c r="K174" s="30">
        <v>8.8469999999999993E-2</v>
      </c>
      <c r="L174" s="30">
        <v>6.8390000000000006E-2</v>
      </c>
      <c r="M174" s="30">
        <v>8.3900000000000002E-2</v>
      </c>
      <c r="N174" s="30">
        <v>0.49857000000000001</v>
      </c>
      <c r="O174" s="30">
        <v>7.0550000000000002E-2</v>
      </c>
      <c r="P174" s="30">
        <v>1.6629999999999999E-2</v>
      </c>
      <c r="Q174" s="30">
        <v>5.5660000000000001E-2</v>
      </c>
      <c r="R174" s="30">
        <v>0.36659999999999998</v>
      </c>
      <c r="S174" s="33">
        <f t="shared" si="2"/>
        <v>6.8118100000000004</v>
      </c>
    </row>
    <row r="175" spans="1:19" s="33" customFormat="1" x14ac:dyDescent="0.15">
      <c r="A175" s="30" t="s">
        <v>284</v>
      </c>
      <c r="B175" s="30">
        <v>0.72128999999999999</v>
      </c>
      <c r="C175" s="30">
        <v>4.8405699999999996</v>
      </c>
      <c r="D175" s="30">
        <v>2.1528999999999998</v>
      </c>
      <c r="E175" s="30">
        <v>1.92815</v>
      </c>
      <c r="F175" s="30">
        <v>1.4247700000000001</v>
      </c>
      <c r="G175" s="30">
        <v>0.22656999999999999</v>
      </c>
      <c r="H175" s="30">
        <v>3.6949999999999997E-2</v>
      </c>
      <c r="I175" s="30">
        <v>7.5700000000000003E-2</v>
      </c>
      <c r="J175" s="30">
        <v>0.22486999999999999</v>
      </c>
      <c r="K175" s="30">
        <v>9.8890000000000006E-2</v>
      </c>
      <c r="L175" s="30">
        <v>8.0299999999999996E-2</v>
      </c>
      <c r="M175" s="30">
        <v>9.1490000000000002E-2</v>
      </c>
      <c r="N175" s="30">
        <v>0.57923000000000002</v>
      </c>
      <c r="O175" s="30">
        <v>7.6039999999999996E-2</v>
      </c>
      <c r="P175" s="30">
        <v>1.7780000000000001E-2</v>
      </c>
      <c r="Q175" s="30">
        <v>5.867E-2</v>
      </c>
      <c r="R175" s="30">
        <v>0.36192000000000002</v>
      </c>
      <c r="S175" s="33">
        <f t="shared" si="2"/>
        <v>5.5058199999999999</v>
      </c>
    </row>
    <row r="176" spans="1:19" s="33" customFormat="1" x14ac:dyDescent="0.15">
      <c r="A176" s="30" t="s">
        <v>285</v>
      </c>
      <c r="B176" s="30">
        <v>0.79310999999999998</v>
      </c>
      <c r="C176" s="30">
        <v>4.3055399999999997</v>
      </c>
      <c r="D176" s="30">
        <v>1.95424</v>
      </c>
      <c r="E176" s="30">
        <v>1.72543</v>
      </c>
      <c r="F176" s="30">
        <v>1.2821499999999999</v>
      </c>
      <c r="G176" s="30">
        <v>0.30092000000000002</v>
      </c>
      <c r="H176" s="30">
        <v>3.696E-2</v>
      </c>
      <c r="I176" s="30">
        <v>7.3209999999999997E-2</v>
      </c>
      <c r="J176" s="30">
        <v>0.21399000000000001</v>
      </c>
      <c r="K176" s="30">
        <v>9.8669999999999994E-2</v>
      </c>
      <c r="L176" s="30">
        <v>7.5050000000000006E-2</v>
      </c>
      <c r="M176" s="30">
        <v>9.1679999999999998E-2</v>
      </c>
      <c r="N176" s="30">
        <v>0.56022000000000005</v>
      </c>
      <c r="O176" s="30">
        <v>7.8259999999999996E-2</v>
      </c>
      <c r="P176" s="30">
        <v>1.9859999999999999E-2</v>
      </c>
      <c r="Q176" s="30">
        <v>5.7099999999999998E-2</v>
      </c>
      <c r="R176" s="30">
        <v>0.57350999999999996</v>
      </c>
      <c r="S176" s="33">
        <f t="shared" si="2"/>
        <v>4.9618199999999995</v>
      </c>
    </row>
    <row r="177" spans="1:19" s="33" customFormat="1" x14ac:dyDescent="0.15">
      <c r="A177" s="30" t="s">
        <v>286</v>
      </c>
      <c r="B177" s="30">
        <v>0.71933000000000002</v>
      </c>
      <c r="C177" s="30">
        <v>4.9241599999999996</v>
      </c>
      <c r="D177" s="30">
        <v>2.0862500000000002</v>
      </c>
      <c r="E177" s="30">
        <v>1.8736299999999999</v>
      </c>
      <c r="F177" s="30">
        <v>1.3704099999999999</v>
      </c>
      <c r="G177" s="30">
        <v>0.55084999999999995</v>
      </c>
      <c r="H177" s="30">
        <v>3.4470000000000001E-2</v>
      </c>
      <c r="I177" s="30">
        <v>6.7369999999999999E-2</v>
      </c>
      <c r="J177" s="30">
        <v>0.19617999999999999</v>
      </c>
      <c r="K177" s="30">
        <v>8.9450000000000002E-2</v>
      </c>
      <c r="L177" s="30">
        <v>7.2330000000000005E-2</v>
      </c>
      <c r="M177" s="30">
        <v>8.1689999999999999E-2</v>
      </c>
      <c r="N177" s="30">
        <v>0.50058999999999998</v>
      </c>
      <c r="O177" s="30">
        <v>6.7659999999999998E-2</v>
      </c>
      <c r="P177" s="30">
        <v>1.6310000000000002E-2</v>
      </c>
      <c r="Q177" s="30">
        <v>4.9390000000000003E-2</v>
      </c>
      <c r="R177" s="30">
        <v>0.31817000000000001</v>
      </c>
      <c r="S177" s="33">
        <f t="shared" si="2"/>
        <v>5.3302899999999998</v>
      </c>
    </row>
    <row r="178" spans="1:19" s="33" customFormat="1" x14ac:dyDescent="0.15">
      <c r="A178" s="30" t="s">
        <v>287</v>
      </c>
      <c r="B178" s="30">
        <v>0.76902000000000004</v>
      </c>
      <c r="C178" s="30">
        <v>4.8499499999999998</v>
      </c>
      <c r="D178" s="30">
        <v>2.1194799999999998</v>
      </c>
      <c r="E178" s="30">
        <v>1.82918</v>
      </c>
      <c r="F178" s="30">
        <v>1.34443</v>
      </c>
      <c r="G178" s="30">
        <v>0.54479999999999995</v>
      </c>
      <c r="H178" s="30">
        <v>3.338E-2</v>
      </c>
      <c r="I178" s="30">
        <v>6.4420000000000005E-2</v>
      </c>
      <c r="J178" s="30">
        <v>0.17471999999999999</v>
      </c>
      <c r="K178" s="30">
        <v>8.0670000000000006E-2</v>
      </c>
      <c r="L178" s="30">
        <v>6.2700000000000006E-2</v>
      </c>
      <c r="M178" s="30">
        <v>7.3660000000000003E-2</v>
      </c>
      <c r="N178" s="30">
        <v>0.43704999999999999</v>
      </c>
      <c r="O178" s="30">
        <v>6.1249999999999999E-2</v>
      </c>
      <c r="P178" s="30">
        <v>1.469E-2</v>
      </c>
      <c r="Q178" s="30">
        <v>4.4639999999999999E-2</v>
      </c>
      <c r="R178" s="30">
        <v>0.36851</v>
      </c>
      <c r="S178" s="33">
        <f t="shared" si="2"/>
        <v>5.2930899999999994</v>
      </c>
    </row>
    <row r="179" spans="1:19" s="33" customFormat="1" x14ac:dyDescent="0.15">
      <c r="A179" s="30" t="s">
        <v>288</v>
      </c>
      <c r="B179" s="30">
        <v>0.76132999999999995</v>
      </c>
      <c r="C179" s="30">
        <v>4.5004600000000003</v>
      </c>
      <c r="D179" s="30">
        <v>2.1821999999999999</v>
      </c>
      <c r="E179" s="30">
        <v>1.8411299999999999</v>
      </c>
      <c r="F179" s="30">
        <v>1.3545</v>
      </c>
      <c r="G179" s="30">
        <v>0.13322999999999999</v>
      </c>
      <c r="H179" s="30">
        <v>3.295E-2</v>
      </c>
      <c r="I179" s="30">
        <v>6.4949999999999994E-2</v>
      </c>
      <c r="J179" s="30">
        <v>0.17823</v>
      </c>
      <c r="K179" s="30">
        <v>7.5840000000000005E-2</v>
      </c>
      <c r="L179" s="30">
        <v>5.9279999999999999E-2</v>
      </c>
      <c r="M179" s="30">
        <v>7.4490000000000001E-2</v>
      </c>
      <c r="N179" s="30">
        <v>0.41193000000000002</v>
      </c>
      <c r="O179" s="30">
        <v>5.5300000000000002E-2</v>
      </c>
      <c r="P179" s="30">
        <v>1.4030000000000001E-2</v>
      </c>
      <c r="Q179" s="30">
        <v>4.156E-2</v>
      </c>
      <c r="R179" s="30">
        <v>0.31157000000000001</v>
      </c>
      <c r="S179" s="33">
        <f t="shared" si="2"/>
        <v>5.3778299999999994</v>
      </c>
    </row>
    <row r="180" spans="1:19" s="33" customFormat="1" x14ac:dyDescent="0.15">
      <c r="A180" s="30" t="s">
        <v>289</v>
      </c>
      <c r="B180" s="30">
        <v>1.1578299999999999</v>
      </c>
      <c r="C180" s="30">
        <v>2.4477500000000001</v>
      </c>
      <c r="D180" s="30">
        <v>1.12042</v>
      </c>
      <c r="E180" s="30">
        <v>1.3544499999999999</v>
      </c>
      <c r="F180" s="30">
        <v>1.07626</v>
      </c>
      <c r="G180" s="30">
        <v>0.22008</v>
      </c>
      <c r="H180" s="30">
        <v>3.3029999999999997E-2</v>
      </c>
      <c r="I180" s="30">
        <v>5.5300000000000002E-2</v>
      </c>
      <c r="J180" s="30">
        <v>0.16014</v>
      </c>
      <c r="K180" s="30">
        <v>7.3679999999999995E-2</v>
      </c>
      <c r="L180" s="30">
        <v>5.9580000000000001E-2</v>
      </c>
      <c r="M180" s="30">
        <v>7.4819999999999998E-2</v>
      </c>
      <c r="N180" s="30">
        <v>0.33309</v>
      </c>
      <c r="O180" s="30">
        <v>5.117E-2</v>
      </c>
      <c r="P180" s="30">
        <v>1.1270000000000001E-2</v>
      </c>
      <c r="Q180" s="30">
        <v>3.9440000000000003E-2</v>
      </c>
      <c r="R180" s="30">
        <v>0.35842000000000002</v>
      </c>
      <c r="S180" s="33">
        <f t="shared" si="2"/>
        <v>3.5511300000000001</v>
      </c>
    </row>
    <row r="181" spans="1:19" s="34" customFormat="1" x14ac:dyDescent="0.15">
      <c r="A181" s="30" t="s">
        <v>290</v>
      </c>
      <c r="B181" s="30">
        <v>1.2899</v>
      </c>
      <c r="C181" s="30">
        <v>2.9304100000000002</v>
      </c>
      <c r="D181" s="30">
        <v>0.96670999999999996</v>
      </c>
      <c r="E181" s="30">
        <v>1.2312000000000001</v>
      </c>
      <c r="F181" s="30">
        <v>0.94945999999999997</v>
      </c>
      <c r="G181" s="30">
        <v>0.30425999999999997</v>
      </c>
      <c r="H181" s="30">
        <v>2.768E-2</v>
      </c>
      <c r="I181" s="30">
        <v>4.8090000000000001E-2</v>
      </c>
      <c r="J181" s="30">
        <v>0.14527999999999999</v>
      </c>
      <c r="K181" s="30">
        <v>6.794E-2</v>
      </c>
      <c r="L181" s="30">
        <v>5.5500000000000001E-2</v>
      </c>
      <c r="M181" s="30">
        <v>6.1310000000000003E-2</v>
      </c>
      <c r="N181" s="30">
        <v>0.39684999999999998</v>
      </c>
      <c r="O181" s="30">
        <v>5.5410000000000001E-2</v>
      </c>
      <c r="P181" s="30">
        <v>1.434E-2</v>
      </c>
      <c r="Q181" s="30">
        <v>4.2599999999999999E-2</v>
      </c>
      <c r="R181" s="30">
        <v>0.32197999999999999</v>
      </c>
      <c r="S181" s="34">
        <f t="shared" si="2"/>
        <v>3.1473700000000004</v>
      </c>
    </row>
    <row r="182" spans="1:19" s="32" customFormat="1" x14ac:dyDescent="0.15">
      <c r="A182" s="31" t="s">
        <v>291</v>
      </c>
      <c r="B182" s="31">
        <v>1.38748</v>
      </c>
      <c r="C182" s="31">
        <v>1.81287</v>
      </c>
      <c r="D182" s="31">
        <v>0.71535000000000004</v>
      </c>
      <c r="E182" s="31">
        <v>0.97506000000000004</v>
      </c>
      <c r="F182" s="31">
        <v>0.74948999999999999</v>
      </c>
      <c r="G182" s="31">
        <v>0.16913</v>
      </c>
      <c r="H182" s="31">
        <v>2.2939999999999999E-2</v>
      </c>
      <c r="I182" s="31">
        <v>3.6990000000000002E-2</v>
      </c>
      <c r="J182" s="31">
        <v>0.11867</v>
      </c>
      <c r="K182" s="31">
        <v>5.2330000000000002E-2</v>
      </c>
      <c r="L182" s="31">
        <v>4.6129999999999997E-2</v>
      </c>
      <c r="M182" s="31">
        <v>5.0310000000000001E-2</v>
      </c>
      <c r="N182" s="31">
        <v>0.34906999999999999</v>
      </c>
      <c r="O182" s="31">
        <v>5.1119999999999999E-2</v>
      </c>
      <c r="P182" s="31">
        <v>1.4030000000000001E-2</v>
      </c>
      <c r="Q182" s="31">
        <v>4.2320000000000003E-2</v>
      </c>
      <c r="R182" s="31">
        <v>0.37422</v>
      </c>
      <c r="S182" s="32">
        <f t="shared" si="2"/>
        <v>2.4398999999999997</v>
      </c>
    </row>
    <row r="183" spans="1:19" s="32" customFormat="1" x14ac:dyDescent="0.15">
      <c r="A183" s="31" t="s">
        <v>292</v>
      </c>
      <c r="B183" s="31">
        <v>1.06433</v>
      </c>
      <c r="C183" s="31">
        <v>1.8434999999999999</v>
      </c>
      <c r="D183" s="31">
        <v>0.74670999999999998</v>
      </c>
      <c r="E183" s="31">
        <v>0.99270999999999998</v>
      </c>
      <c r="F183" s="31">
        <v>0.76788999999999996</v>
      </c>
      <c r="G183" s="31">
        <v>0.19588</v>
      </c>
      <c r="H183" s="31">
        <v>2.138E-2</v>
      </c>
      <c r="I183" s="31">
        <v>3.1879999999999999E-2</v>
      </c>
      <c r="J183" s="31">
        <v>9.5210000000000003E-2</v>
      </c>
      <c r="K183" s="31">
        <v>4.1640000000000003E-2</v>
      </c>
      <c r="L183" s="31">
        <v>3.6569999999999998E-2</v>
      </c>
      <c r="M183" s="31">
        <v>4.1849999999999998E-2</v>
      </c>
      <c r="N183" s="31">
        <v>0.27872999999999998</v>
      </c>
      <c r="O183" s="31">
        <v>4.3279999999999999E-2</v>
      </c>
      <c r="P183" s="31">
        <v>1.0970000000000001E-2</v>
      </c>
      <c r="Q183" s="31">
        <v>3.5860000000000003E-2</v>
      </c>
      <c r="R183" s="31">
        <v>0.36941000000000002</v>
      </c>
      <c r="S183" s="32">
        <f t="shared" si="2"/>
        <v>2.5073099999999999</v>
      </c>
    </row>
    <row r="184" spans="1:19" s="32" customFormat="1" x14ac:dyDescent="0.15">
      <c r="A184" s="31" t="s">
        <v>293</v>
      </c>
      <c r="B184" s="31">
        <v>1.10016</v>
      </c>
      <c r="C184" s="31">
        <v>2.0912600000000001</v>
      </c>
      <c r="D184" s="31">
        <v>0.75605</v>
      </c>
      <c r="E184" s="31">
        <v>0.97345999999999999</v>
      </c>
      <c r="F184" s="31">
        <v>0.76119999999999999</v>
      </c>
      <c r="G184" s="31">
        <v>0.16647000000000001</v>
      </c>
      <c r="H184" s="31">
        <v>2.2780000000000002E-2</v>
      </c>
      <c r="I184" s="31">
        <v>3.1230000000000001E-2</v>
      </c>
      <c r="J184" s="31">
        <v>8.7669999999999998E-2</v>
      </c>
      <c r="K184" s="31">
        <v>4.011E-2</v>
      </c>
      <c r="L184" s="31">
        <v>3.2840000000000001E-2</v>
      </c>
      <c r="M184" s="31">
        <v>3.925E-2</v>
      </c>
      <c r="N184" s="31">
        <v>0.25368000000000002</v>
      </c>
      <c r="O184" s="31">
        <v>3.993E-2</v>
      </c>
      <c r="P184" s="31">
        <v>1.1650000000000001E-2</v>
      </c>
      <c r="Q184" s="31">
        <v>3.2419999999999997E-2</v>
      </c>
      <c r="R184" s="31">
        <v>0.37575999999999998</v>
      </c>
      <c r="S184" s="32">
        <f t="shared" si="2"/>
        <v>2.49071</v>
      </c>
    </row>
    <row r="185" spans="1:19" s="32" customFormat="1" x14ac:dyDescent="0.15">
      <c r="A185" s="31" t="s">
        <v>294</v>
      </c>
      <c r="B185" s="31">
        <v>0.88312999999999997</v>
      </c>
      <c r="C185" s="31">
        <v>2.3379500000000002</v>
      </c>
      <c r="D185" s="31">
        <v>0.94476000000000004</v>
      </c>
      <c r="E185" s="31">
        <v>1.2009000000000001</v>
      </c>
      <c r="F185" s="31">
        <v>0.91859999999999997</v>
      </c>
      <c r="G185" s="31">
        <v>0.19535</v>
      </c>
      <c r="H185" s="31">
        <v>2.2929999999999999E-2</v>
      </c>
      <c r="I185" s="31">
        <v>2.7689999999999999E-2</v>
      </c>
      <c r="J185" s="31">
        <v>7.1349999999999997E-2</v>
      </c>
      <c r="K185" s="31">
        <v>3.6319999999999998E-2</v>
      </c>
      <c r="L185" s="31">
        <v>2.631E-2</v>
      </c>
      <c r="M185" s="31">
        <v>3.5319999999999997E-2</v>
      </c>
      <c r="N185" s="31">
        <v>0.18534</v>
      </c>
      <c r="O185" s="31">
        <v>3.2160000000000001E-2</v>
      </c>
      <c r="P185" s="31">
        <v>7.9000000000000008E-3</v>
      </c>
      <c r="Q185" s="31">
        <v>2.6620000000000001E-2</v>
      </c>
      <c r="R185" s="31">
        <v>0.37080999999999997</v>
      </c>
      <c r="S185" s="32">
        <f t="shared" si="2"/>
        <v>3.0642600000000004</v>
      </c>
    </row>
    <row r="186" spans="1:19" s="33" customFormat="1" x14ac:dyDescent="0.15">
      <c r="A186" s="30" t="s">
        <v>295</v>
      </c>
      <c r="B186" s="30">
        <v>0.84319</v>
      </c>
      <c r="C186" s="30">
        <v>1.55054</v>
      </c>
      <c r="D186" s="30">
        <v>0.78898999999999997</v>
      </c>
      <c r="E186" s="30">
        <v>0.76427999999999996</v>
      </c>
      <c r="F186" s="30">
        <v>0.62444999999999995</v>
      </c>
      <c r="G186" s="30">
        <v>0.21314</v>
      </c>
      <c r="H186" s="30">
        <v>2.818E-2</v>
      </c>
      <c r="I186" s="30">
        <v>6.0650000000000003E-2</v>
      </c>
      <c r="J186" s="30">
        <v>0.15634999999999999</v>
      </c>
      <c r="K186" s="30">
        <v>7.2489999999999999E-2</v>
      </c>
      <c r="L186" s="30">
        <v>5.0930000000000003E-2</v>
      </c>
      <c r="M186" s="30">
        <v>6.8769999999999998E-2</v>
      </c>
      <c r="N186" s="30">
        <v>0.43260999999999999</v>
      </c>
      <c r="O186" s="30">
        <v>6.1539999999999997E-2</v>
      </c>
      <c r="P186" s="30">
        <v>2.248E-2</v>
      </c>
      <c r="Q186" s="30">
        <v>5.4330000000000003E-2</v>
      </c>
      <c r="R186" s="30">
        <v>0.43469000000000002</v>
      </c>
      <c r="S186" s="33">
        <f t="shared" si="2"/>
        <v>2.1777199999999999</v>
      </c>
    </row>
    <row r="187" spans="1:19" x14ac:dyDescent="0.15">
      <c r="A187" s="9" t="s">
        <v>296</v>
      </c>
      <c r="B187" s="9">
        <v>0.66296999999999995</v>
      </c>
      <c r="C187" s="9">
        <v>0.85346</v>
      </c>
      <c r="D187" s="9">
        <v>0.35813</v>
      </c>
      <c r="E187" s="9">
        <v>0.36103000000000002</v>
      </c>
      <c r="F187" s="9">
        <v>0.30534</v>
      </c>
      <c r="G187" s="9">
        <v>0.12867999999999999</v>
      </c>
      <c r="H187" s="9">
        <v>1.274E-2</v>
      </c>
      <c r="I187" s="9">
        <v>2.5229999999999999E-2</v>
      </c>
      <c r="J187" s="9">
        <v>6.6689999999999999E-2</v>
      </c>
      <c r="K187" s="9">
        <v>3.0190000000000002E-2</v>
      </c>
      <c r="L187" s="9">
        <v>2.2249999999999999E-2</v>
      </c>
      <c r="M187" s="9">
        <v>3.0700000000000002E-2</v>
      </c>
      <c r="N187" s="9">
        <v>0.18665000000000001</v>
      </c>
      <c r="O187" s="9">
        <v>2.93E-2</v>
      </c>
      <c r="P187" s="9">
        <v>1.1339999999999999E-2</v>
      </c>
      <c r="Q187" s="9">
        <v>2.478E-2</v>
      </c>
      <c r="R187" s="9">
        <v>0.40287000000000001</v>
      </c>
      <c r="S187" s="1">
        <f t="shared" si="2"/>
        <v>1.0245</v>
      </c>
    </row>
    <row r="188" spans="1:19" x14ac:dyDescent="0.15">
      <c r="A188" s="9" t="s">
        <v>297</v>
      </c>
      <c r="B188" s="9">
        <v>0.60348999999999997</v>
      </c>
      <c r="C188" s="9">
        <v>0.73133000000000004</v>
      </c>
      <c r="D188" s="9">
        <v>0.28908</v>
      </c>
      <c r="E188" s="9">
        <v>0.31273000000000001</v>
      </c>
      <c r="F188" s="9">
        <v>0.25864999999999999</v>
      </c>
      <c r="G188" s="9">
        <v>9.1560000000000002E-2</v>
      </c>
      <c r="H188" s="9">
        <v>1.2359999999999999E-2</v>
      </c>
      <c r="I188" s="9">
        <v>2.036E-2</v>
      </c>
      <c r="J188" s="9">
        <v>5.919E-2</v>
      </c>
      <c r="K188" s="9">
        <v>2.75E-2</v>
      </c>
      <c r="L188" s="9">
        <v>2.3189999999999999E-2</v>
      </c>
      <c r="M188" s="9">
        <v>2.7550000000000002E-2</v>
      </c>
      <c r="N188" s="9">
        <v>0.18820999999999999</v>
      </c>
      <c r="O188" s="9">
        <v>2.9399999999999999E-2</v>
      </c>
      <c r="P188" s="9">
        <v>8.1399999999999997E-3</v>
      </c>
      <c r="Q188" s="9">
        <v>2.495E-2</v>
      </c>
      <c r="R188" s="9">
        <v>0.27660000000000001</v>
      </c>
      <c r="S188" s="1">
        <f t="shared" si="2"/>
        <v>0.86046</v>
      </c>
    </row>
    <row r="189" spans="1:19" x14ac:dyDescent="0.15">
      <c r="A189" s="9" t="s">
        <v>298</v>
      </c>
      <c r="B189" s="9">
        <v>0.68989</v>
      </c>
      <c r="C189" s="9">
        <v>1.3669500000000001</v>
      </c>
      <c r="D189" s="9">
        <v>0.33562999999999998</v>
      </c>
      <c r="E189" s="9">
        <v>0.32773000000000002</v>
      </c>
      <c r="F189" s="9">
        <v>0.26519999999999999</v>
      </c>
      <c r="G189" s="9">
        <v>0.14437</v>
      </c>
      <c r="H189" s="9">
        <v>1.1610000000000001E-2</v>
      </c>
      <c r="I189" s="9">
        <v>1.7430000000000001E-2</v>
      </c>
      <c r="J189" s="9">
        <v>4.02E-2</v>
      </c>
      <c r="K189" s="9">
        <v>1.848E-2</v>
      </c>
      <c r="L189" s="9">
        <v>1.3639999999999999E-2</v>
      </c>
      <c r="M189" s="9">
        <v>1.865E-2</v>
      </c>
      <c r="N189" s="9">
        <v>0.11133999999999999</v>
      </c>
      <c r="O189" s="9">
        <v>1.9040000000000001E-2</v>
      </c>
      <c r="P189" s="9">
        <v>6.0600000000000003E-3</v>
      </c>
      <c r="Q189" s="9">
        <v>1.584E-2</v>
      </c>
      <c r="R189" s="9">
        <v>0.28421000000000002</v>
      </c>
      <c r="S189" s="1">
        <f t="shared" si="2"/>
        <v>0.92855999999999994</v>
      </c>
    </row>
    <row r="190" spans="1:19" x14ac:dyDescent="0.15">
      <c r="A190" s="9" t="s">
        <v>299</v>
      </c>
      <c r="B190" s="9">
        <v>1.0052399999999999</v>
      </c>
      <c r="C190" s="9">
        <v>8.3438300000000005</v>
      </c>
      <c r="D190" s="9">
        <v>5.0101199999999997</v>
      </c>
      <c r="E190" s="9">
        <v>3.6096900000000001</v>
      </c>
      <c r="F190" s="9">
        <v>2.69103</v>
      </c>
      <c r="G190" s="9">
        <v>0.61578999999999995</v>
      </c>
      <c r="H190" s="9">
        <v>0.10407</v>
      </c>
      <c r="I190" s="9">
        <v>0.24223</v>
      </c>
      <c r="J190" s="9">
        <v>0.37354999999999999</v>
      </c>
      <c r="K190" s="9">
        <v>0.15407000000000001</v>
      </c>
      <c r="L190" s="9">
        <v>6.5519999999999995E-2</v>
      </c>
      <c r="M190" s="9">
        <v>0.15529000000000001</v>
      </c>
      <c r="N190" s="9">
        <v>0.39473000000000003</v>
      </c>
      <c r="O190" s="9">
        <v>5.3490000000000003E-2</v>
      </c>
      <c r="P190" s="9">
        <v>1.856E-2</v>
      </c>
      <c r="Q190" s="9">
        <v>4.6129999999999997E-2</v>
      </c>
      <c r="R190" s="9">
        <v>0.47099000000000002</v>
      </c>
      <c r="S190" s="1">
        <f t="shared" si="2"/>
        <v>11.310839999999999</v>
      </c>
    </row>
    <row r="191" spans="1:19" x14ac:dyDescent="0.15">
      <c r="A191" s="9" t="s">
        <v>300</v>
      </c>
      <c r="B191" s="9">
        <v>0.54993000000000003</v>
      </c>
      <c r="C191" s="9">
        <v>1.0402899999999999</v>
      </c>
      <c r="D191" s="9">
        <v>0.67371000000000003</v>
      </c>
      <c r="E191" s="9">
        <v>0.72675000000000001</v>
      </c>
      <c r="F191" s="9">
        <v>0.51046999999999998</v>
      </c>
      <c r="G191" s="9">
        <v>0.11351</v>
      </c>
      <c r="H191" s="9">
        <v>1.542E-2</v>
      </c>
      <c r="I191" s="9">
        <v>4.0079999999999998E-2</v>
      </c>
      <c r="J191" s="9">
        <v>8.2110000000000002E-2</v>
      </c>
      <c r="K191" s="9">
        <v>4.0689999999999997E-2</v>
      </c>
      <c r="L191" s="9">
        <v>2.3740000000000001E-2</v>
      </c>
      <c r="M191" s="9">
        <v>3.4430000000000002E-2</v>
      </c>
      <c r="N191" s="9">
        <v>0.16933999999999999</v>
      </c>
      <c r="O191" s="9">
        <v>2.6040000000000001E-2</v>
      </c>
      <c r="P191" s="9">
        <v>8.0300000000000007E-3</v>
      </c>
      <c r="Q191" s="9">
        <v>2.4590000000000001E-2</v>
      </c>
      <c r="R191" s="9">
        <v>0.54003000000000001</v>
      </c>
      <c r="S191" s="1">
        <f t="shared" si="2"/>
        <v>1.91093</v>
      </c>
    </row>
    <row r="192" spans="1:19" x14ac:dyDescent="0.15">
      <c r="A192" s="9" t="s">
        <v>301</v>
      </c>
      <c r="B192" s="9">
        <v>0.69991999999999999</v>
      </c>
      <c r="C192" s="9">
        <v>2.0316999999999998</v>
      </c>
      <c r="D192" s="9">
        <v>0.65942000000000001</v>
      </c>
      <c r="E192" s="9">
        <v>0.68923000000000001</v>
      </c>
      <c r="F192" s="9">
        <v>0.49584</v>
      </c>
      <c r="G192" s="9">
        <v>0.23243</v>
      </c>
      <c r="H192" s="9">
        <v>1.6420000000000001E-2</v>
      </c>
      <c r="I192" s="9">
        <v>3.7920000000000002E-2</v>
      </c>
      <c r="J192" s="9">
        <v>8.1309999999999993E-2</v>
      </c>
      <c r="K192" s="9">
        <v>3.8030000000000001E-2</v>
      </c>
      <c r="L192" s="9">
        <v>2.4500000000000001E-2</v>
      </c>
      <c r="M192" s="9">
        <v>3.5189999999999999E-2</v>
      </c>
      <c r="N192" s="9">
        <v>0.18024999999999999</v>
      </c>
      <c r="O192" s="9">
        <v>2.7310000000000001E-2</v>
      </c>
      <c r="P192" s="9">
        <v>7.7600000000000004E-3</v>
      </c>
      <c r="Q192" s="9">
        <v>2.5309999999999999E-2</v>
      </c>
      <c r="R192" s="9">
        <v>0.47455999999999998</v>
      </c>
      <c r="S192" s="1">
        <f t="shared" si="2"/>
        <v>1.8444900000000002</v>
      </c>
    </row>
    <row r="193" spans="1:19" x14ac:dyDescent="0.15">
      <c r="A193" s="9" t="s">
        <v>302</v>
      </c>
      <c r="B193" s="9">
        <v>0.57674000000000003</v>
      </c>
      <c r="C193" s="9">
        <v>1.4121300000000001</v>
      </c>
      <c r="D193" s="9">
        <v>0.69925000000000004</v>
      </c>
      <c r="E193" s="9">
        <v>0.75068999999999997</v>
      </c>
      <c r="F193" s="9">
        <v>0.52546999999999999</v>
      </c>
      <c r="G193" s="9">
        <v>0.16952999999999999</v>
      </c>
      <c r="H193" s="9">
        <v>1.6320000000000001E-2</v>
      </c>
      <c r="I193" s="9">
        <v>3.9879999999999999E-2</v>
      </c>
      <c r="J193" s="9">
        <v>8.3519999999999997E-2</v>
      </c>
      <c r="K193" s="9">
        <v>3.9550000000000002E-2</v>
      </c>
      <c r="L193" s="9">
        <v>2.3980000000000001E-2</v>
      </c>
      <c r="M193" s="9">
        <v>3.5520000000000003E-2</v>
      </c>
      <c r="N193" s="9">
        <v>0.1749</v>
      </c>
      <c r="O193" s="9">
        <v>2.6630000000000001E-2</v>
      </c>
      <c r="P193" s="9">
        <v>4.2399999999999998E-3</v>
      </c>
      <c r="Q193" s="9">
        <v>2.5559999999999999E-2</v>
      </c>
      <c r="R193" s="9">
        <v>0.48518</v>
      </c>
      <c r="S193" s="1">
        <f t="shared" si="2"/>
        <v>1.9754100000000001</v>
      </c>
    </row>
    <row r="194" spans="1:19" x14ac:dyDescent="0.15">
      <c r="A194" s="9" t="s">
        <v>303</v>
      </c>
      <c r="B194" s="9">
        <v>0.57262999999999997</v>
      </c>
      <c r="C194" s="9">
        <v>1.4697100000000001</v>
      </c>
      <c r="D194" s="9">
        <v>0.72877000000000003</v>
      </c>
      <c r="E194" s="9">
        <v>0.78752999999999995</v>
      </c>
      <c r="F194" s="9">
        <v>0.56128</v>
      </c>
      <c r="G194" s="9">
        <v>0.35239999999999999</v>
      </c>
      <c r="H194" s="9">
        <v>1.7590000000000001E-2</v>
      </c>
      <c r="I194" s="9">
        <v>4.2930000000000003E-2</v>
      </c>
      <c r="J194" s="9">
        <v>8.7129999999999999E-2</v>
      </c>
      <c r="K194" s="9">
        <v>4.2389999999999997E-2</v>
      </c>
      <c r="L194" s="9">
        <v>2.6689999999999998E-2</v>
      </c>
      <c r="M194" s="9">
        <v>3.7240000000000002E-2</v>
      </c>
      <c r="N194" s="9">
        <v>0.18726999999999999</v>
      </c>
      <c r="O194" s="9">
        <v>2.7529999999999999E-2</v>
      </c>
      <c r="P194" s="9">
        <v>9.9799999999999993E-3</v>
      </c>
      <c r="Q194" s="9">
        <v>2.5839999999999998E-2</v>
      </c>
      <c r="R194" s="9">
        <v>0.38868000000000003</v>
      </c>
      <c r="S194" s="1">
        <f t="shared" si="2"/>
        <v>2.0775800000000002</v>
      </c>
    </row>
    <row r="195" spans="1:19" x14ac:dyDescent="0.15">
      <c r="A195" s="9" t="s">
        <v>304</v>
      </c>
      <c r="B195" s="9">
        <v>0.57970999999999995</v>
      </c>
      <c r="C195" s="9">
        <v>1.4831700000000001</v>
      </c>
      <c r="D195" s="9">
        <v>0.63507000000000002</v>
      </c>
      <c r="E195" s="9">
        <v>0.75158999999999998</v>
      </c>
      <c r="F195" s="9">
        <v>0.52493000000000001</v>
      </c>
      <c r="G195" s="9">
        <v>0.35650999999999999</v>
      </c>
      <c r="H195" s="9">
        <v>1.6840000000000001E-2</v>
      </c>
      <c r="I195" s="9">
        <v>4.0430000000000001E-2</v>
      </c>
      <c r="J195" s="9">
        <v>8.9469999999999994E-2</v>
      </c>
      <c r="K195" s="9">
        <v>4.3619999999999999E-2</v>
      </c>
      <c r="L195" s="9">
        <v>2.861E-2</v>
      </c>
      <c r="M195" s="9">
        <v>3.662E-2</v>
      </c>
      <c r="N195" s="9">
        <v>0.20949000000000001</v>
      </c>
      <c r="O195" s="9">
        <v>3.1910000000000001E-2</v>
      </c>
      <c r="P195" s="9">
        <v>9.3600000000000003E-3</v>
      </c>
      <c r="Q195" s="9">
        <v>2.8479999999999998E-2</v>
      </c>
      <c r="R195" s="9">
        <v>0.28704000000000002</v>
      </c>
      <c r="S195" s="1">
        <f t="shared" si="2"/>
        <v>1.9115899999999999</v>
      </c>
    </row>
    <row r="196" spans="1:19" x14ac:dyDescent="0.15">
      <c r="A196" s="9" t="s">
        <v>305</v>
      </c>
      <c r="B196" s="9">
        <v>1.0398799999999999</v>
      </c>
      <c r="C196" s="9">
        <v>5.1558099999999998</v>
      </c>
      <c r="D196" s="9">
        <v>0.73385999999999996</v>
      </c>
      <c r="E196" s="9">
        <v>0.79244000000000003</v>
      </c>
      <c r="F196" s="9">
        <v>0.63602999999999998</v>
      </c>
      <c r="G196" s="9">
        <v>0.57438999999999996</v>
      </c>
      <c r="H196" s="9">
        <v>2.162E-2</v>
      </c>
      <c r="I196" s="9">
        <v>3.7019999999999997E-2</v>
      </c>
      <c r="J196" s="9">
        <v>9.7320000000000004E-2</v>
      </c>
      <c r="K196" s="9">
        <v>4.3610000000000003E-2</v>
      </c>
      <c r="L196" s="9">
        <v>3.6799999999999999E-2</v>
      </c>
      <c r="M196" s="9">
        <v>4.5609999999999998E-2</v>
      </c>
      <c r="N196" s="9">
        <v>0.26163999999999998</v>
      </c>
      <c r="O196" s="9">
        <v>4.0250000000000001E-2</v>
      </c>
      <c r="P196" s="9">
        <v>1.0160000000000001E-2</v>
      </c>
      <c r="Q196" s="9">
        <v>3.0960000000000001E-2</v>
      </c>
      <c r="R196" s="9">
        <v>0.32417000000000001</v>
      </c>
      <c r="S196" s="1">
        <f t="shared" si="2"/>
        <v>2.1623299999999999</v>
      </c>
    </row>
    <row r="197" spans="1:19" x14ac:dyDescent="0.15">
      <c r="A197" s="9" t="s">
        <v>306</v>
      </c>
      <c r="B197" s="9">
        <v>4.7538600000000004</v>
      </c>
      <c r="C197" s="9">
        <v>5.5499099999999997</v>
      </c>
      <c r="D197" s="9">
        <v>1.1687099999999999</v>
      </c>
      <c r="E197" s="9">
        <v>1.32978</v>
      </c>
      <c r="F197" s="9">
        <v>1.0579000000000001</v>
      </c>
      <c r="G197" s="9">
        <v>0.74756</v>
      </c>
      <c r="H197" s="9">
        <v>3.2120000000000003E-2</v>
      </c>
      <c r="I197" s="9">
        <v>6.1350000000000002E-2</v>
      </c>
      <c r="J197" s="9">
        <v>0.15512000000000001</v>
      </c>
      <c r="K197" s="9">
        <v>7.2900000000000006E-2</v>
      </c>
      <c r="L197" s="9">
        <v>5.6899999999999999E-2</v>
      </c>
      <c r="M197" s="9">
        <v>7.3120000000000004E-2</v>
      </c>
      <c r="N197" s="9">
        <v>0.39700999999999997</v>
      </c>
      <c r="O197" s="9">
        <v>6.2789999999999999E-2</v>
      </c>
      <c r="P197" s="9">
        <v>1.7239999999999998E-2</v>
      </c>
      <c r="Q197" s="9">
        <v>5.9540000000000003E-2</v>
      </c>
      <c r="R197" s="9">
        <v>0.55498999999999998</v>
      </c>
      <c r="S197" s="1">
        <f t="shared" si="2"/>
        <v>3.5563899999999999</v>
      </c>
    </row>
    <row r="198" spans="1:19" x14ac:dyDescent="0.15">
      <c r="A198" s="9" t="s">
        <v>307</v>
      </c>
      <c r="B198" s="9">
        <v>0.94735999999999998</v>
      </c>
      <c r="C198" s="9">
        <v>3.7286600000000001</v>
      </c>
      <c r="D198" s="9">
        <v>1.01593</v>
      </c>
      <c r="E198" s="9">
        <v>1.1651499999999999</v>
      </c>
      <c r="F198" s="9">
        <v>0.95021999999999995</v>
      </c>
      <c r="G198" s="9">
        <v>0.33201000000000003</v>
      </c>
      <c r="H198" s="9">
        <v>2.903E-2</v>
      </c>
      <c r="I198" s="9">
        <v>5.9700000000000003E-2</v>
      </c>
      <c r="J198" s="9">
        <v>0.15506</v>
      </c>
      <c r="K198" s="9">
        <v>6.8220000000000003E-2</v>
      </c>
      <c r="L198" s="9">
        <v>5.6849999999999998E-2</v>
      </c>
      <c r="M198" s="9">
        <v>7.3770000000000002E-2</v>
      </c>
      <c r="N198" s="9">
        <v>0.39996999999999999</v>
      </c>
      <c r="O198" s="9">
        <v>6.2920000000000004E-2</v>
      </c>
      <c r="P198" s="9">
        <v>1.6140000000000002E-2</v>
      </c>
      <c r="Q198" s="9">
        <v>5.3809999999999997E-2</v>
      </c>
      <c r="R198" s="9">
        <v>0.49397000000000002</v>
      </c>
      <c r="S198" s="1">
        <f t="shared" ref="S198:S261" si="3">D198+E198+F198</f>
        <v>3.1312999999999995</v>
      </c>
    </row>
    <row r="199" spans="1:19" x14ac:dyDescent="0.15">
      <c r="A199" s="9" t="s">
        <v>308</v>
      </c>
      <c r="B199" s="9">
        <v>0.91952</v>
      </c>
      <c r="C199" s="9">
        <v>4.0480099999999997</v>
      </c>
      <c r="D199" s="9">
        <v>1.0589900000000001</v>
      </c>
      <c r="E199" s="9">
        <v>1.1334200000000001</v>
      </c>
      <c r="F199" s="9">
        <v>0.93420000000000003</v>
      </c>
      <c r="G199" s="9">
        <v>0.25557999999999997</v>
      </c>
      <c r="H199" s="9">
        <v>2.8479999999999998E-2</v>
      </c>
      <c r="I199" s="9">
        <v>5.7070000000000003E-2</v>
      </c>
      <c r="J199" s="9">
        <v>0.14255000000000001</v>
      </c>
      <c r="K199" s="9">
        <v>6.3250000000000001E-2</v>
      </c>
      <c r="L199" s="9">
        <v>4.9000000000000002E-2</v>
      </c>
      <c r="M199" s="9">
        <v>6.923E-2</v>
      </c>
      <c r="N199" s="9">
        <v>0.36027999999999999</v>
      </c>
      <c r="O199" s="9">
        <v>5.774E-2</v>
      </c>
      <c r="P199" s="9">
        <v>1.6240000000000001E-2</v>
      </c>
      <c r="Q199" s="9">
        <v>4.7600000000000003E-2</v>
      </c>
      <c r="R199" s="9">
        <v>0.44290000000000002</v>
      </c>
      <c r="S199" s="1">
        <f t="shared" si="3"/>
        <v>3.1266100000000003</v>
      </c>
    </row>
    <row r="200" spans="1:19" x14ac:dyDescent="0.15">
      <c r="A200" s="9" t="s">
        <v>309</v>
      </c>
      <c r="B200" s="9">
        <v>1.2175400000000001</v>
      </c>
      <c r="C200" s="9">
        <v>3.7174100000000001</v>
      </c>
      <c r="D200" s="9">
        <v>0.99888999999999994</v>
      </c>
      <c r="E200" s="9">
        <v>1.0402899999999999</v>
      </c>
      <c r="F200" s="9">
        <v>0.87295</v>
      </c>
      <c r="G200" s="9">
        <v>0.22659000000000001</v>
      </c>
      <c r="H200" s="9">
        <v>2.8160000000000001E-2</v>
      </c>
      <c r="I200" s="9">
        <v>5.8569999999999997E-2</v>
      </c>
      <c r="J200" s="9">
        <v>0.13700000000000001</v>
      </c>
      <c r="K200" s="9">
        <v>6.4189999999999997E-2</v>
      </c>
      <c r="L200" s="9">
        <v>4.6120000000000001E-2</v>
      </c>
      <c r="M200" s="9">
        <v>6.9669999999999996E-2</v>
      </c>
      <c r="N200" s="9">
        <v>0.34666999999999998</v>
      </c>
      <c r="O200" s="9">
        <v>5.629E-2</v>
      </c>
      <c r="P200" s="9">
        <v>1.5859999999999999E-2</v>
      </c>
      <c r="Q200" s="9">
        <v>4.4290000000000003E-2</v>
      </c>
      <c r="R200" s="9">
        <v>0.44797999999999999</v>
      </c>
      <c r="S200" s="1">
        <f t="shared" si="3"/>
        <v>2.9121299999999999</v>
      </c>
    </row>
    <row r="201" spans="1:19" x14ac:dyDescent="0.15">
      <c r="A201" s="9" t="s">
        <v>310</v>
      </c>
      <c r="B201" s="9">
        <v>1.0080199999999999</v>
      </c>
      <c r="C201" s="9">
        <v>4.0562800000000001</v>
      </c>
      <c r="D201" s="9">
        <v>1.05294</v>
      </c>
      <c r="E201" s="9">
        <v>1.07663</v>
      </c>
      <c r="F201" s="9">
        <v>0.92135</v>
      </c>
      <c r="G201" s="9">
        <v>0.224</v>
      </c>
      <c r="H201" s="9">
        <v>2.7709999999999999E-2</v>
      </c>
      <c r="I201" s="9">
        <v>6.2449999999999999E-2</v>
      </c>
      <c r="J201" s="9">
        <v>0.14532</v>
      </c>
      <c r="K201" s="9">
        <v>6.4130000000000006E-2</v>
      </c>
      <c r="L201" s="9">
        <v>4.6199999999999998E-2</v>
      </c>
      <c r="M201" s="9">
        <v>7.1110000000000007E-2</v>
      </c>
      <c r="N201" s="9">
        <v>0.33799000000000001</v>
      </c>
      <c r="O201" s="9">
        <v>5.3339999999999999E-2</v>
      </c>
      <c r="P201" s="9">
        <v>1.6889999999999999E-2</v>
      </c>
      <c r="Q201" s="9">
        <v>4.335E-2</v>
      </c>
      <c r="R201" s="9">
        <v>0.48139999999999999</v>
      </c>
      <c r="S201" s="1">
        <f t="shared" si="3"/>
        <v>3.0509200000000001</v>
      </c>
    </row>
    <row r="202" spans="1:19" s="15" customFormat="1" x14ac:dyDescent="0.15">
      <c r="A202" s="14" t="s">
        <v>311</v>
      </c>
      <c r="B202" s="14">
        <v>0.66471999999999998</v>
      </c>
      <c r="C202" s="14">
        <v>2.05532</v>
      </c>
      <c r="D202" s="14">
        <v>0.36662</v>
      </c>
      <c r="E202" s="14">
        <v>0.39112999999999998</v>
      </c>
      <c r="F202" s="14">
        <v>0.33711999999999998</v>
      </c>
      <c r="G202" s="14">
        <v>0.24807999999999999</v>
      </c>
      <c r="H202" s="14">
        <v>1.549E-2</v>
      </c>
      <c r="I202" s="14">
        <v>2.4910000000000002E-2</v>
      </c>
      <c r="J202" s="14">
        <v>6.3880000000000006E-2</v>
      </c>
      <c r="K202" s="14">
        <v>2.768E-2</v>
      </c>
      <c r="L202" s="14">
        <v>2.5090000000000001E-2</v>
      </c>
      <c r="M202" s="14">
        <v>3.2410000000000001E-2</v>
      </c>
      <c r="N202" s="14">
        <v>0.1883</v>
      </c>
      <c r="O202" s="14">
        <v>3.193E-2</v>
      </c>
      <c r="P202" s="14">
        <v>1.0030000000000001E-2</v>
      </c>
      <c r="Q202" s="14">
        <v>3.1320000000000001E-2</v>
      </c>
      <c r="R202" s="14">
        <v>0.44975999999999999</v>
      </c>
      <c r="S202" s="1">
        <f t="shared" si="3"/>
        <v>1.0948699999999998</v>
      </c>
    </row>
    <row r="203" spans="1:19" x14ac:dyDescent="0.15">
      <c r="A203" s="9" t="s">
        <v>312</v>
      </c>
      <c r="B203" s="9">
        <v>0.66640999999999995</v>
      </c>
      <c r="C203" s="9">
        <v>1.45702</v>
      </c>
      <c r="D203" s="9">
        <v>0.34623999999999999</v>
      </c>
      <c r="E203" s="9">
        <v>0.37508999999999998</v>
      </c>
      <c r="F203" s="9">
        <v>0.33803</v>
      </c>
      <c r="G203" s="9">
        <v>0.18887000000000001</v>
      </c>
      <c r="H203" s="9">
        <v>1.3469999999999999E-2</v>
      </c>
      <c r="I203" s="9">
        <v>2.5579999999999999E-2</v>
      </c>
      <c r="J203" s="9">
        <v>7.152E-2</v>
      </c>
      <c r="K203" s="9">
        <v>3.1669999999999997E-2</v>
      </c>
      <c r="L203" s="9">
        <v>2.913E-2</v>
      </c>
      <c r="M203" s="9">
        <v>3.6790000000000003E-2</v>
      </c>
      <c r="N203" s="9">
        <v>0.21471999999999999</v>
      </c>
      <c r="O203" s="9">
        <v>3.6639999999999999E-2</v>
      </c>
      <c r="P203" s="9">
        <v>8.1300000000000001E-3</v>
      </c>
      <c r="Q203" s="9">
        <v>3.3919999999999999E-2</v>
      </c>
      <c r="R203" s="9">
        <v>0.51649</v>
      </c>
      <c r="S203" s="1">
        <f t="shared" si="3"/>
        <v>1.0593600000000001</v>
      </c>
    </row>
    <row r="204" spans="1:19" x14ac:dyDescent="0.15">
      <c r="A204" s="9" t="s">
        <v>313</v>
      </c>
      <c r="B204" s="9">
        <v>0.62375999999999998</v>
      </c>
      <c r="C204" s="9">
        <v>1.05246</v>
      </c>
      <c r="D204" s="9">
        <v>0.29748000000000002</v>
      </c>
      <c r="E204" s="9">
        <v>0.32421</v>
      </c>
      <c r="F204" s="9">
        <v>0.29016999999999998</v>
      </c>
      <c r="G204" s="9">
        <v>0.11196</v>
      </c>
      <c r="H204" s="9">
        <v>1.376E-2</v>
      </c>
      <c r="I204" s="9">
        <v>2.4119999999999999E-2</v>
      </c>
      <c r="J204" s="9">
        <v>6.4339999999999994E-2</v>
      </c>
      <c r="K204" s="9">
        <v>3.0099999999999998E-2</v>
      </c>
      <c r="L204" s="9">
        <v>2.5749999999999999E-2</v>
      </c>
      <c r="M204" s="9">
        <v>3.1390000000000001E-2</v>
      </c>
      <c r="N204" s="9">
        <v>0.20507</v>
      </c>
      <c r="O204" s="9">
        <v>3.6240000000000001E-2</v>
      </c>
      <c r="P204" s="9">
        <v>1.023E-2</v>
      </c>
      <c r="Q204" s="9">
        <v>3.2590000000000001E-2</v>
      </c>
      <c r="R204" s="9">
        <v>0.44319999999999998</v>
      </c>
      <c r="S204" s="1">
        <f t="shared" si="3"/>
        <v>0.91186000000000011</v>
      </c>
    </row>
    <row r="205" spans="1:19" x14ac:dyDescent="0.15">
      <c r="A205" s="9" t="s">
        <v>314</v>
      </c>
      <c r="B205" s="9">
        <v>0.62111000000000005</v>
      </c>
      <c r="C205" s="9">
        <v>1.0890599999999999</v>
      </c>
      <c r="D205" s="9">
        <v>0.29632999999999998</v>
      </c>
      <c r="E205" s="9">
        <v>0.33023999999999998</v>
      </c>
      <c r="F205" s="9">
        <v>0.29493000000000003</v>
      </c>
      <c r="G205" s="9">
        <v>0.11715</v>
      </c>
      <c r="H205" s="9">
        <v>1.455E-2</v>
      </c>
      <c r="I205" s="9">
        <v>2.341E-2</v>
      </c>
      <c r="J205" s="9">
        <v>6.1990000000000003E-2</v>
      </c>
      <c r="K205" s="9">
        <v>2.793E-2</v>
      </c>
      <c r="L205" s="9">
        <v>2.41E-2</v>
      </c>
      <c r="M205" s="9">
        <v>3.3349999999999998E-2</v>
      </c>
      <c r="N205" s="9">
        <v>0.19830999999999999</v>
      </c>
      <c r="O205" s="9">
        <v>3.5069999999999997E-2</v>
      </c>
      <c r="P205" s="9">
        <v>9.4199999999999996E-3</v>
      </c>
      <c r="Q205" s="9">
        <v>3.2230000000000002E-2</v>
      </c>
      <c r="R205" s="9">
        <v>0.42708000000000002</v>
      </c>
      <c r="S205" s="1">
        <f t="shared" si="3"/>
        <v>0.92149999999999999</v>
      </c>
    </row>
    <row r="206" spans="1:19" x14ac:dyDescent="0.15">
      <c r="A206" s="9" t="s">
        <v>315</v>
      </c>
      <c r="B206" s="9">
        <v>0.59448000000000001</v>
      </c>
      <c r="C206" s="9">
        <v>0.94630000000000003</v>
      </c>
      <c r="D206" s="9">
        <v>0.24471999999999999</v>
      </c>
      <c r="E206" s="9">
        <v>0.24365000000000001</v>
      </c>
      <c r="F206" s="9">
        <v>0.21869</v>
      </c>
      <c r="G206" s="9">
        <v>8.7220000000000006E-2</v>
      </c>
      <c r="H206" s="9">
        <v>1.2160000000000001E-2</v>
      </c>
      <c r="I206" s="9">
        <v>1.9050000000000001E-2</v>
      </c>
      <c r="J206" s="9">
        <v>4.6300000000000001E-2</v>
      </c>
      <c r="K206" s="9">
        <v>1.958E-2</v>
      </c>
      <c r="L206" s="9">
        <v>1.6930000000000001E-2</v>
      </c>
      <c r="M206" s="9">
        <v>2.52E-2</v>
      </c>
      <c r="N206" s="9">
        <v>0.14241999999999999</v>
      </c>
      <c r="O206" s="9">
        <v>2.6079999999999999E-2</v>
      </c>
      <c r="P206" s="9">
        <v>6.3400000000000001E-3</v>
      </c>
      <c r="Q206" s="9">
        <v>2.5149999999999999E-2</v>
      </c>
      <c r="R206" s="9">
        <v>0.34488999999999997</v>
      </c>
      <c r="S206" s="1">
        <f t="shared" si="3"/>
        <v>0.70706000000000002</v>
      </c>
    </row>
    <row r="207" spans="1:19" x14ac:dyDescent="0.15">
      <c r="A207" s="9" t="s">
        <v>316</v>
      </c>
      <c r="B207" s="9">
        <v>0.57365999999999995</v>
      </c>
      <c r="C207" s="9">
        <v>0.90532999999999997</v>
      </c>
      <c r="D207" s="9">
        <v>0.22178</v>
      </c>
      <c r="E207" s="9">
        <v>0.19692999999999999</v>
      </c>
      <c r="F207" s="9">
        <v>0.18662000000000001</v>
      </c>
      <c r="G207" s="9">
        <v>6.7830000000000001E-2</v>
      </c>
      <c r="H207" s="9">
        <v>9.4000000000000004E-3</v>
      </c>
      <c r="I207" s="9">
        <v>1.618E-2</v>
      </c>
      <c r="J207" s="9">
        <v>3.805E-2</v>
      </c>
      <c r="K207" s="9">
        <v>1.8339999999999999E-2</v>
      </c>
      <c r="L207" s="9">
        <v>1.4239999999999999E-2</v>
      </c>
      <c r="M207" s="9">
        <v>2.206E-2</v>
      </c>
      <c r="N207" s="9">
        <v>0.11831999999999999</v>
      </c>
      <c r="O207" s="9">
        <v>2.1899999999999999E-2</v>
      </c>
      <c r="P207" s="9">
        <v>4.7600000000000003E-3</v>
      </c>
      <c r="Q207" s="9">
        <v>1.9630000000000002E-2</v>
      </c>
      <c r="R207" s="9">
        <v>0.28208</v>
      </c>
      <c r="S207" s="1">
        <f t="shared" si="3"/>
        <v>0.60533000000000003</v>
      </c>
    </row>
    <row r="208" spans="1:19" x14ac:dyDescent="0.15">
      <c r="A208" s="9" t="s">
        <v>317</v>
      </c>
      <c r="B208" s="9">
        <v>0.72557000000000005</v>
      </c>
      <c r="C208" s="9">
        <v>1.65063</v>
      </c>
      <c r="D208" s="9">
        <v>1.7524299999999999</v>
      </c>
      <c r="E208" s="9">
        <v>0.98977999999999999</v>
      </c>
      <c r="F208" s="9">
        <v>0.63471</v>
      </c>
      <c r="G208" s="9">
        <v>0.22739999999999999</v>
      </c>
      <c r="H208" s="9">
        <v>1.7780000000000001E-2</v>
      </c>
      <c r="I208" s="9">
        <v>2.7099999999999999E-2</v>
      </c>
      <c r="J208" s="9">
        <v>6.037E-2</v>
      </c>
      <c r="K208" s="9">
        <v>2.86E-2</v>
      </c>
      <c r="L208" s="9">
        <v>2.351E-2</v>
      </c>
      <c r="M208" s="9">
        <v>3.039E-2</v>
      </c>
      <c r="N208" s="9">
        <v>0.18640000000000001</v>
      </c>
      <c r="O208" s="9">
        <v>3.3149999999999999E-2</v>
      </c>
      <c r="P208" s="9">
        <v>1.0149999999999999E-2</v>
      </c>
      <c r="Q208" s="9">
        <v>3.4189999999999998E-2</v>
      </c>
      <c r="R208" s="9">
        <v>0.36010999999999999</v>
      </c>
      <c r="S208" s="1">
        <f t="shared" si="3"/>
        <v>3.3769200000000001</v>
      </c>
    </row>
    <row r="209" spans="1:19" x14ac:dyDescent="0.15">
      <c r="A209" s="9" t="s">
        <v>318</v>
      </c>
      <c r="B209" s="9">
        <v>0.56081000000000003</v>
      </c>
      <c r="C209" s="9">
        <v>0.93020000000000003</v>
      </c>
      <c r="D209" s="9">
        <v>0.32786999999999999</v>
      </c>
      <c r="E209" s="9">
        <v>0.29819000000000001</v>
      </c>
      <c r="F209" s="9">
        <v>0.23105000000000001</v>
      </c>
      <c r="G209" s="9">
        <v>0.10605000000000001</v>
      </c>
      <c r="H209" s="9">
        <v>8.3800000000000003E-3</v>
      </c>
      <c r="I209" s="9">
        <v>1.653E-2</v>
      </c>
      <c r="J209" s="9">
        <v>3.6839999999999998E-2</v>
      </c>
      <c r="K209" s="9">
        <v>1.873E-2</v>
      </c>
      <c r="L209" s="9">
        <v>1.255E-2</v>
      </c>
      <c r="M209" s="9">
        <v>1.8030000000000001E-2</v>
      </c>
      <c r="N209" s="9">
        <v>0.10576000000000001</v>
      </c>
      <c r="O209" s="9">
        <v>1.915E-2</v>
      </c>
      <c r="P209" s="9">
        <v>5.4799999999999996E-3</v>
      </c>
      <c r="Q209" s="9">
        <v>1.6809999999999999E-2</v>
      </c>
      <c r="R209" s="9">
        <v>0.30947000000000002</v>
      </c>
      <c r="S209" s="1">
        <f t="shared" si="3"/>
        <v>0.85711000000000004</v>
      </c>
    </row>
    <row r="210" spans="1:19" x14ac:dyDescent="0.15">
      <c r="A210" s="9" t="s">
        <v>319</v>
      </c>
      <c r="B210" s="9">
        <v>0.62153999999999998</v>
      </c>
      <c r="C210" s="9">
        <v>1.2999499999999999</v>
      </c>
      <c r="D210" s="9">
        <v>0.51134000000000002</v>
      </c>
      <c r="E210" s="9">
        <v>0.46956999999999999</v>
      </c>
      <c r="F210" s="9">
        <v>0.34738999999999998</v>
      </c>
      <c r="G210" s="9">
        <v>0.38246999999999998</v>
      </c>
      <c r="H210" s="9">
        <v>1.372E-2</v>
      </c>
      <c r="I210" s="9">
        <v>1.949E-2</v>
      </c>
      <c r="J210" s="9">
        <v>4.7980000000000002E-2</v>
      </c>
      <c r="K210" s="9">
        <v>2.179E-2</v>
      </c>
      <c r="L210" s="9">
        <v>2.104E-2</v>
      </c>
      <c r="M210" s="9">
        <v>2.3400000000000001E-2</v>
      </c>
      <c r="N210" s="9">
        <v>0.15586</v>
      </c>
      <c r="O210" s="9">
        <v>2.316E-2</v>
      </c>
      <c r="P210" s="9">
        <v>5.7299999999999999E-3</v>
      </c>
      <c r="Q210" s="9">
        <v>1.746E-2</v>
      </c>
      <c r="R210" s="9">
        <v>0.31085000000000002</v>
      </c>
      <c r="S210" s="1">
        <f t="shared" si="3"/>
        <v>1.3283</v>
      </c>
    </row>
    <row r="211" spans="1:19" x14ac:dyDescent="0.15">
      <c r="A211" s="9" t="s">
        <v>320</v>
      </c>
      <c r="B211" s="9">
        <v>0.68189999999999995</v>
      </c>
      <c r="C211" s="9">
        <v>1.06792</v>
      </c>
      <c r="D211" s="9">
        <v>0.40264</v>
      </c>
      <c r="E211" s="9">
        <v>0.34497</v>
      </c>
      <c r="F211" s="9">
        <v>0.26090000000000002</v>
      </c>
      <c r="G211" s="9">
        <v>0.22566</v>
      </c>
      <c r="H211" s="9">
        <v>1.074E-2</v>
      </c>
      <c r="I211" s="9">
        <v>1.8089999999999998E-2</v>
      </c>
      <c r="J211" s="9">
        <v>4.0439999999999997E-2</v>
      </c>
      <c r="K211" s="9">
        <v>1.831E-2</v>
      </c>
      <c r="L211" s="9">
        <v>1.6750000000000001E-2</v>
      </c>
      <c r="M211" s="9">
        <v>1.924E-2</v>
      </c>
      <c r="N211" s="9">
        <v>0.12404999999999999</v>
      </c>
      <c r="O211" s="9">
        <v>1.8630000000000001E-2</v>
      </c>
      <c r="P211" s="9">
        <v>5.1900000000000002E-3</v>
      </c>
      <c r="Q211" s="9">
        <v>1.5169999999999999E-2</v>
      </c>
      <c r="R211" s="9">
        <v>0.31578000000000001</v>
      </c>
      <c r="S211" s="1">
        <f t="shared" si="3"/>
        <v>1.00851</v>
      </c>
    </row>
    <row r="212" spans="1:19" x14ac:dyDescent="0.15">
      <c r="A212" s="9" t="s">
        <v>321</v>
      </c>
      <c r="B212" s="9">
        <v>0.60843000000000003</v>
      </c>
      <c r="C212" s="9">
        <v>0.96908000000000005</v>
      </c>
      <c r="D212" s="9">
        <v>0.37829000000000002</v>
      </c>
      <c r="E212" s="9">
        <v>0.32268000000000002</v>
      </c>
      <c r="F212" s="9">
        <v>0.24564</v>
      </c>
      <c r="G212" s="9">
        <v>0.19849</v>
      </c>
      <c r="H212" s="9">
        <v>1.094E-2</v>
      </c>
      <c r="I212" s="9">
        <v>1.5140000000000001E-2</v>
      </c>
      <c r="J212" s="9">
        <v>3.4709999999999998E-2</v>
      </c>
      <c r="K212" s="9">
        <v>1.763E-2</v>
      </c>
      <c r="L212" s="9">
        <v>1.451E-2</v>
      </c>
      <c r="M212" s="9">
        <v>1.7420000000000001E-2</v>
      </c>
      <c r="N212" s="9">
        <v>0.10600999999999999</v>
      </c>
      <c r="O212" s="9">
        <v>1.7090000000000001E-2</v>
      </c>
      <c r="P212" s="9">
        <v>4.9300000000000004E-3</v>
      </c>
      <c r="Q212" s="9">
        <v>1.375E-2</v>
      </c>
      <c r="R212" s="9">
        <v>0.28915000000000002</v>
      </c>
      <c r="S212" s="1">
        <f t="shared" si="3"/>
        <v>0.94661000000000006</v>
      </c>
    </row>
    <row r="213" spans="1:19" x14ac:dyDescent="0.15">
      <c r="A213" s="9" t="s">
        <v>322</v>
      </c>
      <c r="B213" s="9">
        <v>0.56381999999999999</v>
      </c>
      <c r="C213" s="9">
        <v>0.93171000000000004</v>
      </c>
      <c r="D213" s="9">
        <v>0.35526000000000002</v>
      </c>
      <c r="E213" s="9">
        <v>0.3125</v>
      </c>
      <c r="F213" s="9">
        <v>0.23451</v>
      </c>
      <c r="G213" s="9">
        <v>0.21365999999999999</v>
      </c>
      <c r="H213" s="9">
        <v>9.92E-3</v>
      </c>
      <c r="I213" s="9">
        <v>1.481E-2</v>
      </c>
      <c r="J213" s="9">
        <v>3.3110000000000001E-2</v>
      </c>
      <c r="K213" s="9">
        <v>1.66E-2</v>
      </c>
      <c r="L213" s="9">
        <v>1.439E-2</v>
      </c>
      <c r="M213" s="9">
        <v>1.5720000000000001E-2</v>
      </c>
      <c r="N213" s="9">
        <v>0.10656</v>
      </c>
      <c r="O213" s="9">
        <v>1.719E-2</v>
      </c>
      <c r="P213" s="9">
        <v>3.13E-3</v>
      </c>
      <c r="Q213" s="9">
        <v>1.311E-2</v>
      </c>
      <c r="R213" s="9">
        <v>0.28523999999999999</v>
      </c>
      <c r="S213" s="1">
        <f t="shared" si="3"/>
        <v>0.90227000000000002</v>
      </c>
    </row>
    <row r="214" spans="1:19" x14ac:dyDescent="0.15">
      <c r="A214" s="9" t="s">
        <v>323</v>
      </c>
      <c r="B214" s="9">
        <v>1.3534299999999999</v>
      </c>
      <c r="C214" s="9">
        <v>2.1914199999999999</v>
      </c>
      <c r="D214" s="9">
        <v>0.91178999999999999</v>
      </c>
      <c r="E214" s="9">
        <v>0.85355000000000003</v>
      </c>
      <c r="F214" s="9">
        <v>0.65369999999999995</v>
      </c>
      <c r="G214" s="9">
        <v>0.54198000000000002</v>
      </c>
      <c r="H214" s="9">
        <v>4.2029999999999998E-2</v>
      </c>
      <c r="I214" s="9">
        <v>3.406E-2</v>
      </c>
      <c r="J214" s="9">
        <v>8.4279999999999994E-2</v>
      </c>
      <c r="K214" s="9">
        <v>3.9140000000000001E-2</v>
      </c>
      <c r="L214" s="9">
        <v>3.2559999999999999E-2</v>
      </c>
      <c r="M214" s="9">
        <v>3.9789999999999999E-2</v>
      </c>
      <c r="N214" s="9">
        <v>0.24873999999999999</v>
      </c>
      <c r="O214" s="9">
        <v>3.6200000000000003E-2</v>
      </c>
      <c r="P214" s="9">
        <v>1.247E-2</v>
      </c>
      <c r="Q214" s="9">
        <v>2.5569999999999999E-2</v>
      </c>
      <c r="R214" s="9">
        <v>0.44453999999999999</v>
      </c>
      <c r="S214" s="1">
        <f t="shared" si="3"/>
        <v>2.4190399999999999</v>
      </c>
    </row>
    <row r="215" spans="1:19" x14ac:dyDescent="0.15">
      <c r="A215" s="9" t="s">
        <v>324</v>
      </c>
      <c r="B215" s="9">
        <v>0.98494999999999999</v>
      </c>
      <c r="C215" s="9">
        <v>1.6123000000000001</v>
      </c>
      <c r="D215" s="9">
        <v>0.68976999999999999</v>
      </c>
      <c r="E215" s="9">
        <v>0.67337999999999998</v>
      </c>
      <c r="F215" s="9">
        <v>0.51248000000000005</v>
      </c>
      <c r="G215" s="9">
        <v>0.36353000000000002</v>
      </c>
      <c r="H215" s="9">
        <v>3.7420000000000002E-2</v>
      </c>
      <c r="I215" s="9">
        <v>2.5420000000000002E-2</v>
      </c>
      <c r="J215" s="9">
        <v>6.3719999999999999E-2</v>
      </c>
      <c r="K215" s="9">
        <v>2.7609999999999999E-2</v>
      </c>
      <c r="L215" s="9">
        <v>2.2079999999999999E-2</v>
      </c>
      <c r="M215" s="9">
        <v>2.9739999999999999E-2</v>
      </c>
      <c r="N215" s="9">
        <v>0.17019999999999999</v>
      </c>
      <c r="O215" s="9">
        <v>2.6919999999999999E-2</v>
      </c>
      <c r="P215" s="9">
        <v>9.0699999999999999E-3</v>
      </c>
      <c r="Q215" s="9">
        <v>2.129E-2</v>
      </c>
      <c r="R215" s="9">
        <v>0.38719999999999999</v>
      </c>
      <c r="S215" s="1">
        <f t="shared" si="3"/>
        <v>1.8756300000000001</v>
      </c>
    </row>
    <row r="216" spans="1:19" x14ac:dyDescent="0.15">
      <c r="A216" s="9" t="s">
        <v>325</v>
      </c>
      <c r="B216" s="9">
        <v>1.0859099999999999</v>
      </c>
      <c r="C216" s="9">
        <v>0.98731000000000002</v>
      </c>
      <c r="D216" s="9">
        <v>0.57099999999999995</v>
      </c>
      <c r="E216" s="9">
        <v>0.53795999999999999</v>
      </c>
      <c r="F216" s="9">
        <v>0.41833999999999999</v>
      </c>
      <c r="G216" s="9">
        <v>0.24796000000000001</v>
      </c>
      <c r="H216" s="9">
        <v>1.9300000000000001E-2</v>
      </c>
      <c r="I216" s="9">
        <v>2.1049999999999999E-2</v>
      </c>
      <c r="J216" s="9">
        <v>5.0790000000000002E-2</v>
      </c>
      <c r="K216" s="9">
        <v>2.5020000000000001E-2</v>
      </c>
      <c r="L216" s="9">
        <v>1.9210000000000001E-2</v>
      </c>
      <c r="M216" s="9">
        <v>2.511E-2</v>
      </c>
      <c r="N216" s="9">
        <v>0.13613</v>
      </c>
      <c r="O216" s="9">
        <v>2.359E-2</v>
      </c>
      <c r="P216" s="9">
        <v>4.7000000000000002E-3</v>
      </c>
      <c r="Q216" s="9">
        <v>1.9980000000000001E-2</v>
      </c>
      <c r="R216" s="9">
        <v>0.37924000000000002</v>
      </c>
      <c r="S216" s="1">
        <f t="shared" si="3"/>
        <v>1.5272999999999999</v>
      </c>
    </row>
    <row r="217" spans="1:19" x14ac:dyDescent="0.15">
      <c r="A217" s="9" t="s">
        <v>326</v>
      </c>
      <c r="B217" s="9">
        <v>0.62475999999999998</v>
      </c>
      <c r="C217" s="9">
        <v>1.2355499999999999</v>
      </c>
      <c r="D217" s="9">
        <v>0.67103000000000002</v>
      </c>
      <c r="E217" s="9">
        <v>0.61456999999999995</v>
      </c>
      <c r="F217" s="9">
        <v>0.47611999999999999</v>
      </c>
      <c r="G217" s="9">
        <v>0.2863</v>
      </c>
      <c r="H217" s="9">
        <v>2.205E-2</v>
      </c>
      <c r="I217" s="9">
        <v>2.5399999999999999E-2</v>
      </c>
      <c r="J217" s="9">
        <v>5.9659999999999998E-2</v>
      </c>
      <c r="K217" s="9">
        <v>2.9409999999999999E-2</v>
      </c>
      <c r="L217" s="9">
        <v>2.2020000000000001E-2</v>
      </c>
      <c r="M217" s="9">
        <v>2.9270000000000001E-2</v>
      </c>
      <c r="N217" s="9">
        <v>0.15720000000000001</v>
      </c>
      <c r="O217" s="9">
        <v>2.6939999999999999E-2</v>
      </c>
      <c r="P217" s="9">
        <v>6.1199999999999996E-3</v>
      </c>
      <c r="Q217" s="9">
        <v>2.1829999999999999E-2</v>
      </c>
      <c r="R217" s="9">
        <v>0.40273999999999999</v>
      </c>
      <c r="S217" s="1">
        <f t="shared" si="3"/>
        <v>1.76172</v>
      </c>
    </row>
    <row r="218" spans="1:19" x14ac:dyDescent="0.15">
      <c r="A218" s="9" t="s">
        <v>327</v>
      </c>
      <c r="B218" s="9">
        <v>0.64629000000000003</v>
      </c>
      <c r="C218" s="9">
        <v>1.4137</v>
      </c>
      <c r="D218" s="9">
        <v>0.75327999999999995</v>
      </c>
      <c r="E218" s="9">
        <v>0.67447999999999997</v>
      </c>
      <c r="F218" s="9">
        <v>0.51905000000000001</v>
      </c>
      <c r="G218" s="9">
        <v>0.42647000000000002</v>
      </c>
      <c r="H218" s="9">
        <v>2.392E-2</v>
      </c>
      <c r="I218" s="9">
        <v>2.613E-2</v>
      </c>
      <c r="J218" s="9">
        <v>6.2420000000000003E-2</v>
      </c>
      <c r="K218" s="9">
        <v>2.9420000000000002E-2</v>
      </c>
      <c r="L218" s="9">
        <v>2.3359999999999999E-2</v>
      </c>
      <c r="M218" s="9">
        <v>3.0700000000000002E-2</v>
      </c>
      <c r="N218" s="9">
        <v>0.16653999999999999</v>
      </c>
      <c r="O218" s="9">
        <v>2.896E-2</v>
      </c>
      <c r="P218" s="9">
        <v>7.3099999999999997E-3</v>
      </c>
      <c r="Q218" s="9">
        <v>2.2110000000000001E-2</v>
      </c>
      <c r="R218" s="9">
        <v>0.41143000000000002</v>
      </c>
      <c r="S218" s="1">
        <f t="shared" si="3"/>
        <v>1.9468099999999999</v>
      </c>
    </row>
    <row r="219" spans="1:19" x14ac:dyDescent="0.15">
      <c r="A219" s="9" t="s">
        <v>328</v>
      </c>
      <c r="B219" s="9">
        <v>0.69343999999999995</v>
      </c>
      <c r="C219" s="9">
        <v>2.07375</v>
      </c>
      <c r="D219" s="9">
        <v>1.03312</v>
      </c>
      <c r="E219" s="9">
        <v>0.96658999999999995</v>
      </c>
      <c r="F219" s="9">
        <v>0.72821999999999998</v>
      </c>
      <c r="G219" s="9">
        <v>0.77866999999999997</v>
      </c>
      <c r="H219" s="9">
        <v>2.9850000000000002E-2</v>
      </c>
      <c r="I219" s="9">
        <v>3.0259999999999999E-2</v>
      </c>
      <c r="J219" s="9">
        <v>7.6829999999999996E-2</v>
      </c>
      <c r="K219" s="9">
        <v>3.8379999999999997E-2</v>
      </c>
      <c r="L219" s="9">
        <v>3.5580000000000001E-2</v>
      </c>
      <c r="M219" s="9">
        <v>4.0009999999999997E-2</v>
      </c>
      <c r="N219" s="9">
        <v>0.25248999999999999</v>
      </c>
      <c r="O219" s="9">
        <v>3.9269999999999999E-2</v>
      </c>
      <c r="P219" s="9">
        <v>8.2900000000000005E-3</v>
      </c>
      <c r="Q219" s="9">
        <v>2.4240000000000001E-2</v>
      </c>
      <c r="R219" s="9">
        <v>0.37214999999999998</v>
      </c>
      <c r="S219" s="1">
        <f t="shared" si="3"/>
        <v>2.7279299999999997</v>
      </c>
    </row>
    <row r="220" spans="1:19" s="15" customFormat="1" x14ac:dyDescent="0.15">
      <c r="A220" s="14" t="s">
        <v>329</v>
      </c>
      <c r="B220" s="14">
        <v>0.86451999999999996</v>
      </c>
      <c r="C220" s="14">
        <v>1.40395</v>
      </c>
      <c r="D220" s="14">
        <v>0.70794999999999997</v>
      </c>
      <c r="E220" s="14">
        <v>0.62280000000000002</v>
      </c>
      <c r="F220" s="14">
        <v>0.49851000000000001</v>
      </c>
      <c r="G220" s="14">
        <v>0.30764000000000002</v>
      </c>
      <c r="H220" s="14">
        <v>4.197E-2</v>
      </c>
      <c r="I220" s="14">
        <v>2.9530000000000001E-2</v>
      </c>
      <c r="J220" s="14">
        <v>7.5389999999999999E-2</v>
      </c>
      <c r="K220" s="14">
        <v>3.6880000000000003E-2</v>
      </c>
      <c r="L220" s="14">
        <v>2.7390000000000001E-2</v>
      </c>
      <c r="M220" s="14">
        <v>3.7199999999999997E-2</v>
      </c>
      <c r="N220" s="14">
        <v>0.23285</v>
      </c>
      <c r="O220" s="14">
        <v>3.6560000000000002E-2</v>
      </c>
      <c r="P220" s="14">
        <v>1.0460000000000001E-2</v>
      </c>
      <c r="Q220" s="14">
        <v>2.6030000000000001E-2</v>
      </c>
      <c r="R220" s="14">
        <v>0.55916999999999994</v>
      </c>
      <c r="S220" s="1">
        <f t="shared" si="3"/>
        <v>1.8292600000000001</v>
      </c>
    </row>
    <row r="221" spans="1:19" x14ac:dyDescent="0.15">
      <c r="A221" s="9" t="s">
        <v>330</v>
      </c>
      <c r="B221" s="9">
        <v>0.87558999999999998</v>
      </c>
      <c r="C221" s="9">
        <v>1.9526399999999999</v>
      </c>
      <c r="D221" s="9">
        <v>1.01085</v>
      </c>
      <c r="E221" s="9">
        <v>0.84103000000000006</v>
      </c>
      <c r="F221" s="9">
        <v>0.64246000000000003</v>
      </c>
      <c r="G221" s="9">
        <v>0.48658000000000001</v>
      </c>
      <c r="H221" s="9">
        <v>4.8570000000000002E-2</v>
      </c>
      <c r="I221" s="9">
        <v>2.8459999999999999E-2</v>
      </c>
      <c r="J221" s="9">
        <v>6.6159999999999997E-2</v>
      </c>
      <c r="K221" s="9">
        <v>3.1449999999999999E-2</v>
      </c>
      <c r="L221" s="9">
        <v>2.4639999999999999E-2</v>
      </c>
      <c r="M221" s="9">
        <v>3.4270000000000002E-2</v>
      </c>
      <c r="N221" s="9">
        <v>0.21207000000000001</v>
      </c>
      <c r="O221" s="9">
        <v>3.2070000000000001E-2</v>
      </c>
      <c r="P221" s="9">
        <v>8.5100000000000002E-3</v>
      </c>
      <c r="Q221" s="9">
        <v>2.2159999999999999E-2</v>
      </c>
      <c r="R221" s="9">
        <v>0.54747999999999997</v>
      </c>
      <c r="S221" s="1">
        <f t="shared" si="3"/>
        <v>2.4943400000000002</v>
      </c>
    </row>
    <row r="222" spans="1:19" x14ac:dyDescent="0.15">
      <c r="A222" s="9" t="s">
        <v>331</v>
      </c>
      <c r="B222" s="9">
        <v>0.83718999999999999</v>
      </c>
      <c r="C222" s="9">
        <v>1.08918</v>
      </c>
      <c r="D222" s="9">
        <v>0.53359999999999996</v>
      </c>
      <c r="E222" s="9">
        <v>0.40161999999999998</v>
      </c>
      <c r="F222" s="9">
        <v>0.31694</v>
      </c>
      <c r="G222" s="9">
        <v>0.19778999999999999</v>
      </c>
      <c r="H222" s="9">
        <v>3.1559999999999998E-2</v>
      </c>
      <c r="I222" s="9">
        <v>1.958E-2</v>
      </c>
      <c r="J222" s="9">
        <v>4.6670000000000003E-2</v>
      </c>
      <c r="K222" s="9">
        <v>2.1059999999999999E-2</v>
      </c>
      <c r="L222" s="9">
        <v>1.6029999999999999E-2</v>
      </c>
      <c r="M222" s="9">
        <v>2.2349999999999998E-2</v>
      </c>
      <c r="N222" s="9">
        <v>0.14058999999999999</v>
      </c>
      <c r="O222" s="9">
        <v>2.172E-2</v>
      </c>
      <c r="P222" s="9">
        <v>6.3899999999999998E-3</v>
      </c>
      <c r="Q222" s="9">
        <v>1.592E-2</v>
      </c>
      <c r="R222" s="9">
        <v>0.48061999999999999</v>
      </c>
      <c r="S222" s="1">
        <f t="shared" si="3"/>
        <v>1.2521599999999999</v>
      </c>
    </row>
    <row r="223" spans="1:19" x14ac:dyDescent="0.15">
      <c r="A223" s="9" t="s">
        <v>332</v>
      </c>
      <c r="B223" s="9">
        <v>0.86800999999999995</v>
      </c>
      <c r="C223" s="9">
        <v>1.05565</v>
      </c>
      <c r="D223" s="9">
        <v>0.55747000000000002</v>
      </c>
      <c r="E223" s="9">
        <v>0.39600999999999997</v>
      </c>
      <c r="F223" s="9">
        <v>0.32017000000000001</v>
      </c>
      <c r="G223" s="9">
        <v>0.16261</v>
      </c>
      <c r="H223" s="9">
        <v>3.1649999999999998E-2</v>
      </c>
      <c r="I223" s="9">
        <v>1.933E-2</v>
      </c>
      <c r="J223" s="9">
        <v>4.129E-2</v>
      </c>
      <c r="K223" s="9">
        <v>2.171E-2</v>
      </c>
      <c r="L223" s="9">
        <v>1.422E-2</v>
      </c>
      <c r="M223" s="9">
        <v>2.213E-2</v>
      </c>
      <c r="N223" s="9">
        <v>0.12916</v>
      </c>
      <c r="O223" s="9">
        <v>1.9390000000000001E-2</v>
      </c>
      <c r="P223" s="9">
        <v>5.2500000000000003E-3</v>
      </c>
      <c r="Q223" s="9">
        <v>1.6029999999999999E-2</v>
      </c>
      <c r="R223" s="9">
        <v>0.59111000000000002</v>
      </c>
      <c r="S223" s="1">
        <f t="shared" si="3"/>
        <v>1.2736499999999999</v>
      </c>
    </row>
    <row r="224" spans="1:19" x14ac:dyDescent="0.15">
      <c r="A224" s="9" t="s">
        <v>333</v>
      </c>
      <c r="B224" s="9">
        <v>0.84116999999999997</v>
      </c>
      <c r="C224" s="9">
        <v>1.22078</v>
      </c>
      <c r="D224" s="9">
        <v>0.54996999999999996</v>
      </c>
      <c r="E224" s="9">
        <v>0.42801</v>
      </c>
      <c r="F224" s="9">
        <v>0.33624999999999999</v>
      </c>
      <c r="G224" s="9">
        <v>0.23332</v>
      </c>
      <c r="H224" s="9">
        <v>2.945E-2</v>
      </c>
      <c r="I224" s="9">
        <v>1.77E-2</v>
      </c>
      <c r="J224" s="9">
        <v>3.9489999999999997E-2</v>
      </c>
      <c r="K224" s="9">
        <v>1.95E-2</v>
      </c>
      <c r="L224" s="9">
        <v>1.532E-2</v>
      </c>
      <c r="M224" s="9">
        <v>2.0570000000000001E-2</v>
      </c>
      <c r="N224" s="9">
        <v>0.12697</v>
      </c>
      <c r="O224" s="9">
        <v>1.9859999999999999E-2</v>
      </c>
      <c r="P224" s="9">
        <v>2.7599999999999999E-3</v>
      </c>
      <c r="Q224" s="9">
        <v>1.4200000000000001E-2</v>
      </c>
      <c r="R224" s="9">
        <v>0.47975000000000001</v>
      </c>
      <c r="S224" s="1">
        <f t="shared" si="3"/>
        <v>1.31423</v>
      </c>
    </row>
    <row r="225" spans="1:19" x14ac:dyDescent="0.15">
      <c r="A225" s="9" t="s">
        <v>334</v>
      </c>
      <c r="B225" s="9">
        <v>1.4068099999999999</v>
      </c>
      <c r="C225" s="9">
        <v>1.5571699999999999</v>
      </c>
      <c r="D225" s="9">
        <v>0.61614000000000002</v>
      </c>
      <c r="E225" s="9">
        <v>0.59511999999999998</v>
      </c>
      <c r="F225" s="9">
        <v>0.45544000000000001</v>
      </c>
      <c r="G225" s="9">
        <v>0.30869000000000002</v>
      </c>
      <c r="H225" s="9">
        <v>4.8250000000000001E-2</v>
      </c>
      <c r="I225" s="9">
        <v>3.0890000000000001E-2</v>
      </c>
      <c r="J225" s="9">
        <v>7.9880000000000007E-2</v>
      </c>
      <c r="K225" s="9">
        <v>3.8989999999999997E-2</v>
      </c>
      <c r="L225" s="9">
        <v>3.015E-2</v>
      </c>
      <c r="M225" s="9">
        <v>3.424E-2</v>
      </c>
      <c r="N225" s="9">
        <v>0.2326</v>
      </c>
      <c r="O225" s="9">
        <v>3.1040000000000002E-2</v>
      </c>
      <c r="P225" s="9">
        <v>8.0400000000000003E-3</v>
      </c>
      <c r="Q225" s="9">
        <v>2.393E-2</v>
      </c>
      <c r="R225" s="9">
        <v>0.42759000000000003</v>
      </c>
      <c r="S225" s="1">
        <f t="shared" si="3"/>
        <v>1.6667000000000001</v>
      </c>
    </row>
    <row r="226" spans="1:19" x14ac:dyDescent="0.15">
      <c r="A226" s="9" t="s">
        <v>335</v>
      </c>
      <c r="B226" s="9">
        <v>1.5545899999999999</v>
      </c>
      <c r="C226" s="9">
        <v>1.41754</v>
      </c>
      <c r="D226" s="9">
        <v>0.55428999999999995</v>
      </c>
      <c r="E226" s="9">
        <v>0.53686</v>
      </c>
      <c r="F226" s="9">
        <v>0.41833999999999999</v>
      </c>
      <c r="G226" s="9">
        <v>0.24721000000000001</v>
      </c>
      <c r="H226" s="9">
        <v>4.2380000000000001E-2</v>
      </c>
      <c r="I226" s="9">
        <v>2.971E-2</v>
      </c>
      <c r="J226" s="9">
        <v>7.9439999999999997E-2</v>
      </c>
      <c r="K226" s="9">
        <v>3.8080000000000003E-2</v>
      </c>
      <c r="L226" s="9">
        <v>2.929E-2</v>
      </c>
      <c r="M226" s="9">
        <v>3.4340000000000002E-2</v>
      </c>
      <c r="N226" s="9">
        <v>0.22653000000000001</v>
      </c>
      <c r="O226" s="9">
        <v>3.1050000000000001E-2</v>
      </c>
      <c r="P226" s="9">
        <v>9.5399999999999999E-3</v>
      </c>
      <c r="Q226" s="9">
        <v>2.4570000000000002E-2</v>
      </c>
      <c r="R226" s="9">
        <v>0.38567000000000001</v>
      </c>
      <c r="S226" s="1">
        <f t="shared" si="3"/>
        <v>1.5094899999999998</v>
      </c>
    </row>
    <row r="227" spans="1:19" x14ac:dyDescent="0.15">
      <c r="A227" s="9" t="s">
        <v>336</v>
      </c>
      <c r="B227" s="9">
        <v>1.34436</v>
      </c>
      <c r="C227" s="9">
        <v>2.0116800000000001</v>
      </c>
      <c r="D227" s="9">
        <v>0.96031999999999995</v>
      </c>
      <c r="E227" s="9">
        <v>0.67918999999999996</v>
      </c>
      <c r="F227" s="9">
        <v>0.49795</v>
      </c>
      <c r="G227" s="9">
        <v>0.21224999999999999</v>
      </c>
      <c r="H227" s="9">
        <v>3.4540000000000001E-2</v>
      </c>
      <c r="I227" s="9">
        <v>2.7959999999999999E-2</v>
      </c>
      <c r="J227" s="9">
        <v>7.4679999999999996E-2</v>
      </c>
      <c r="K227" s="9">
        <v>3.5720000000000002E-2</v>
      </c>
      <c r="L227" s="9">
        <v>2.8000000000000001E-2</v>
      </c>
      <c r="M227" s="9">
        <v>3.3610000000000001E-2</v>
      </c>
      <c r="N227" s="9">
        <v>0.20946000000000001</v>
      </c>
      <c r="O227" s="9">
        <v>2.6620000000000001E-2</v>
      </c>
      <c r="P227" s="9">
        <v>7.1799999999999998E-3</v>
      </c>
      <c r="Q227" s="9">
        <v>2.273E-2</v>
      </c>
      <c r="R227" s="9">
        <v>0.46395999999999998</v>
      </c>
      <c r="S227" s="1">
        <f t="shared" si="3"/>
        <v>2.1374599999999999</v>
      </c>
    </row>
    <row r="228" spans="1:19" x14ac:dyDescent="0.15">
      <c r="A228" s="9" t="s">
        <v>337</v>
      </c>
      <c r="B228" s="9">
        <v>1.5963400000000001</v>
      </c>
      <c r="C228" s="9">
        <v>1.8567100000000001</v>
      </c>
      <c r="D228" s="9">
        <v>0.57203000000000004</v>
      </c>
      <c r="E228" s="9">
        <v>0.50895000000000001</v>
      </c>
      <c r="F228" s="9">
        <v>0.38019999999999998</v>
      </c>
      <c r="G228" s="9">
        <v>0.20535</v>
      </c>
      <c r="H228" s="9">
        <v>2.4799999999999999E-2</v>
      </c>
      <c r="I228" s="9">
        <v>2.0199999999999999E-2</v>
      </c>
      <c r="J228" s="9">
        <v>5.2389999999999999E-2</v>
      </c>
      <c r="K228" s="9">
        <v>2.4459999999999999E-2</v>
      </c>
      <c r="L228" s="9">
        <v>1.9130000000000001E-2</v>
      </c>
      <c r="M228" s="9">
        <v>2.181E-2</v>
      </c>
      <c r="N228" s="9">
        <v>0.13985</v>
      </c>
      <c r="O228" s="9">
        <v>1.9310000000000001E-2</v>
      </c>
      <c r="P228" s="9">
        <v>5.8700000000000002E-3</v>
      </c>
      <c r="Q228" s="9">
        <v>1.4149999999999999E-2</v>
      </c>
      <c r="R228" s="9">
        <v>0.47682999999999998</v>
      </c>
      <c r="S228" s="1">
        <f t="shared" si="3"/>
        <v>1.4611800000000001</v>
      </c>
    </row>
    <row r="229" spans="1:19" x14ac:dyDescent="0.15">
      <c r="A229" s="9" t="s">
        <v>338</v>
      </c>
      <c r="B229" s="9">
        <v>2.5341499999999999</v>
      </c>
      <c r="C229" s="9">
        <v>2.11382</v>
      </c>
      <c r="D229" s="9">
        <v>0.71177999999999997</v>
      </c>
      <c r="E229" s="9">
        <v>0.67122999999999999</v>
      </c>
      <c r="F229" s="9">
        <v>0.48968</v>
      </c>
      <c r="G229" s="9">
        <v>0.44855</v>
      </c>
      <c r="H229" s="9">
        <v>3.533E-2</v>
      </c>
      <c r="I229" s="9">
        <v>2.4469999999999999E-2</v>
      </c>
      <c r="J229" s="9">
        <v>6.4619999999999997E-2</v>
      </c>
      <c r="K229" s="9">
        <v>3.107E-2</v>
      </c>
      <c r="L229" s="9">
        <v>2.75E-2</v>
      </c>
      <c r="M229" s="9">
        <v>2.989E-2</v>
      </c>
      <c r="N229" s="9">
        <v>0.20394000000000001</v>
      </c>
      <c r="O229" s="9">
        <v>2.793E-2</v>
      </c>
      <c r="P229" s="9">
        <v>2.8900000000000002E-3</v>
      </c>
      <c r="Q229" s="9">
        <v>2.001E-2</v>
      </c>
      <c r="R229" s="9">
        <v>0.46777999999999997</v>
      </c>
      <c r="S229" s="1">
        <f t="shared" si="3"/>
        <v>1.87269</v>
      </c>
    </row>
    <row r="230" spans="1:19" x14ac:dyDescent="0.15">
      <c r="A230" s="9" t="s">
        <v>339</v>
      </c>
      <c r="B230" s="9">
        <v>3.3469699999999998</v>
      </c>
      <c r="C230" s="9">
        <v>1.7571300000000001</v>
      </c>
      <c r="D230" s="9">
        <v>0.63302999999999998</v>
      </c>
      <c r="E230" s="9">
        <v>0.65739000000000003</v>
      </c>
      <c r="F230" s="9">
        <v>0.48096</v>
      </c>
      <c r="G230" s="9">
        <v>0.32551999999999998</v>
      </c>
      <c r="H230" s="9">
        <v>3.7089999999999998E-2</v>
      </c>
      <c r="I230" s="9">
        <v>3.2239999999999998E-2</v>
      </c>
      <c r="J230" s="9">
        <v>8.3930000000000005E-2</v>
      </c>
      <c r="K230" s="9">
        <v>3.968E-2</v>
      </c>
      <c r="L230" s="9">
        <v>3.3270000000000001E-2</v>
      </c>
      <c r="M230" s="9">
        <v>3.7170000000000002E-2</v>
      </c>
      <c r="N230" s="9">
        <v>0.24904000000000001</v>
      </c>
      <c r="O230" s="9">
        <v>3.329E-2</v>
      </c>
      <c r="P230" s="9">
        <v>1.013E-2</v>
      </c>
      <c r="Q230" s="9">
        <v>3.458E-2</v>
      </c>
      <c r="R230" s="9">
        <v>0.36027999999999999</v>
      </c>
      <c r="S230" s="1">
        <f t="shared" si="3"/>
        <v>1.7713800000000002</v>
      </c>
    </row>
    <row r="231" spans="1:19" x14ac:dyDescent="0.15">
      <c r="A231" s="9" t="s">
        <v>340</v>
      </c>
      <c r="B231" s="9">
        <v>8.2842199999999995</v>
      </c>
      <c r="C231" s="9">
        <v>4.6316100000000002</v>
      </c>
      <c r="D231" s="9">
        <v>1.4490000000000001</v>
      </c>
      <c r="E231" s="9">
        <v>1.4556199999999999</v>
      </c>
      <c r="F231" s="9">
        <v>1.0700799999999999</v>
      </c>
      <c r="G231" s="9">
        <v>0.61192000000000002</v>
      </c>
      <c r="H231" s="9">
        <v>8.8789999999999994E-2</v>
      </c>
      <c r="I231" s="9">
        <v>5.2240000000000002E-2</v>
      </c>
      <c r="J231" s="9">
        <v>0.13986000000000001</v>
      </c>
      <c r="K231" s="9">
        <v>6.6820000000000004E-2</v>
      </c>
      <c r="L231" s="9">
        <v>5.4890000000000001E-2</v>
      </c>
      <c r="M231" s="9">
        <v>6.4149999999999999E-2</v>
      </c>
      <c r="N231" s="9">
        <v>0.39412000000000003</v>
      </c>
      <c r="O231" s="9">
        <v>5.8880000000000002E-2</v>
      </c>
      <c r="P231" s="9">
        <v>1.5599999999999999E-2</v>
      </c>
      <c r="Q231" s="9">
        <v>4.3150000000000001E-2</v>
      </c>
      <c r="R231" s="9">
        <v>0.58855000000000002</v>
      </c>
      <c r="S231" s="1">
        <f t="shared" si="3"/>
        <v>3.9746999999999999</v>
      </c>
    </row>
    <row r="232" spans="1:19" x14ac:dyDescent="0.15">
      <c r="A232" s="9" t="s">
        <v>341</v>
      </c>
      <c r="B232" s="9">
        <v>0.98968999999999996</v>
      </c>
      <c r="C232" s="9">
        <v>2.8634599999999999</v>
      </c>
      <c r="D232" s="9">
        <v>1.11744</v>
      </c>
      <c r="E232" s="9">
        <v>1.0822499999999999</v>
      </c>
      <c r="F232" s="9">
        <v>0.80201</v>
      </c>
      <c r="G232" s="9">
        <v>0.55020000000000002</v>
      </c>
      <c r="H232" s="9">
        <v>4.444E-2</v>
      </c>
      <c r="I232" s="9">
        <v>3.9280000000000002E-2</v>
      </c>
      <c r="J232" s="9">
        <v>0.10284</v>
      </c>
      <c r="K232" s="9">
        <v>4.8129999999999999E-2</v>
      </c>
      <c r="L232" s="9">
        <v>3.9230000000000001E-2</v>
      </c>
      <c r="M232" s="9">
        <v>4.7480000000000001E-2</v>
      </c>
      <c r="N232" s="9">
        <v>0.30103000000000002</v>
      </c>
      <c r="O232" s="9">
        <v>4.4749999999999998E-2</v>
      </c>
      <c r="P232" s="9">
        <v>1.6140000000000002E-2</v>
      </c>
      <c r="Q232" s="9">
        <v>3.3320000000000002E-2</v>
      </c>
      <c r="R232" s="9">
        <v>0.44675999999999999</v>
      </c>
      <c r="S232" s="1">
        <f t="shared" si="3"/>
        <v>3.0017</v>
      </c>
    </row>
    <row r="233" spans="1:19" x14ac:dyDescent="0.15">
      <c r="A233" s="9" t="s">
        <v>342</v>
      </c>
      <c r="B233" s="9">
        <v>1.1006499999999999</v>
      </c>
      <c r="C233" s="9">
        <v>2.45411</v>
      </c>
      <c r="D233" s="9">
        <v>1.08188</v>
      </c>
      <c r="E233" s="9">
        <v>1.0312399999999999</v>
      </c>
      <c r="F233" s="9">
        <v>0.77080000000000004</v>
      </c>
      <c r="G233" s="9">
        <v>0.61319000000000001</v>
      </c>
      <c r="H233" s="9">
        <v>5.3679999999999999E-2</v>
      </c>
      <c r="I233" s="9">
        <v>3.8699999999999998E-2</v>
      </c>
      <c r="J233" s="9">
        <v>0.1022</v>
      </c>
      <c r="K233" s="9">
        <v>4.5929999999999999E-2</v>
      </c>
      <c r="L233" s="9">
        <v>4.0460000000000003E-2</v>
      </c>
      <c r="M233" s="9">
        <v>4.5949999999999998E-2</v>
      </c>
      <c r="N233" s="9">
        <v>0.30775999999999998</v>
      </c>
      <c r="O233" s="9">
        <v>4.6030000000000001E-2</v>
      </c>
      <c r="P233" s="9">
        <v>1.8200000000000001E-2</v>
      </c>
      <c r="Q233" s="9">
        <v>3.3770000000000001E-2</v>
      </c>
      <c r="R233" s="9">
        <v>0.46838000000000002</v>
      </c>
      <c r="S233" s="1">
        <f t="shared" si="3"/>
        <v>2.8839199999999998</v>
      </c>
    </row>
    <row r="234" spans="1:19" x14ac:dyDescent="0.15">
      <c r="A234" s="9" t="s">
        <v>343</v>
      </c>
      <c r="B234" s="9">
        <v>0.91227000000000003</v>
      </c>
      <c r="C234" s="9">
        <v>2.0207000000000002</v>
      </c>
      <c r="D234" s="9">
        <v>0.84965999999999997</v>
      </c>
      <c r="E234" s="9">
        <v>0.84104999999999996</v>
      </c>
      <c r="F234" s="9">
        <v>0.62687000000000004</v>
      </c>
      <c r="G234" s="9">
        <v>0.37242999999999998</v>
      </c>
      <c r="H234" s="9">
        <v>4.8660000000000002E-2</v>
      </c>
      <c r="I234" s="9">
        <v>3.1870000000000002E-2</v>
      </c>
      <c r="J234" s="9">
        <v>7.9250000000000001E-2</v>
      </c>
      <c r="K234" s="9">
        <v>3.959E-2</v>
      </c>
      <c r="L234" s="9">
        <v>2.904E-2</v>
      </c>
      <c r="M234" s="9">
        <v>3.6920000000000001E-2</v>
      </c>
      <c r="N234" s="9">
        <v>0.22486</v>
      </c>
      <c r="O234" s="9">
        <v>3.5189999999999999E-2</v>
      </c>
      <c r="P234" s="9">
        <v>1.46E-2</v>
      </c>
      <c r="Q234" s="9">
        <v>2.794E-2</v>
      </c>
      <c r="R234" s="9">
        <v>0.41233999999999998</v>
      </c>
      <c r="S234" s="1">
        <f t="shared" si="3"/>
        <v>2.31758</v>
      </c>
    </row>
    <row r="235" spans="1:19" s="15" customFormat="1" x14ac:dyDescent="0.15">
      <c r="A235" s="14" t="s">
        <v>344</v>
      </c>
      <c r="B235" s="14">
        <v>1.08246</v>
      </c>
      <c r="C235" s="14">
        <v>1.6130199999999999</v>
      </c>
      <c r="D235" s="14">
        <v>0.48365000000000002</v>
      </c>
      <c r="E235" s="14">
        <v>0.44455</v>
      </c>
      <c r="F235" s="14">
        <v>0.37267</v>
      </c>
      <c r="G235" s="14">
        <v>0.23813999999999999</v>
      </c>
      <c r="H235" s="14">
        <v>2.7439999999999999E-2</v>
      </c>
      <c r="I235" s="14">
        <v>2.5139999999999999E-2</v>
      </c>
      <c r="J235" s="14">
        <v>6.5869999999999998E-2</v>
      </c>
      <c r="K235" s="14">
        <v>3.143E-2</v>
      </c>
      <c r="L235" s="14">
        <v>2.6079999999999999E-2</v>
      </c>
      <c r="M235" s="14">
        <v>3.3980000000000003E-2</v>
      </c>
      <c r="N235" s="14">
        <v>0.20546</v>
      </c>
      <c r="O235" s="14">
        <v>3.27E-2</v>
      </c>
      <c r="P235" s="14">
        <v>1.059E-2</v>
      </c>
      <c r="Q235" s="14">
        <v>2.9499999999999998E-2</v>
      </c>
      <c r="R235" s="14">
        <v>0.62563999999999997</v>
      </c>
      <c r="S235" s="1">
        <f t="shared" si="3"/>
        <v>1.30087</v>
      </c>
    </row>
    <row r="236" spans="1:19" x14ac:dyDescent="0.15">
      <c r="A236" s="9" t="s">
        <v>345</v>
      </c>
      <c r="B236" s="9">
        <v>1.0784499999999999</v>
      </c>
      <c r="C236" s="9">
        <v>1.5890200000000001</v>
      </c>
      <c r="D236" s="9">
        <v>0.59280999999999995</v>
      </c>
      <c r="E236" s="9">
        <v>0.50707000000000002</v>
      </c>
      <c r="F236" s="9">
        <v>0.42863000000000001</v>
      </c>
      <c r="G236" s="9">
        <v>0.27822000000000002</v>
      </c>
      <c r="H236" s="9">
        <v>4.1840000000000002E-2</v>
      </c>
      <c r="I236" s="9">
        <v>2.7060000000000001E-2</v>
      </c>
      <c r="J236" s="9">
        <v>5.6570000000000002E-2</v>
      </c>
      <c r="K236" s="9">
        <v>2.9090000000000001E-2</v>
      </c>
      <c r="L236" s="9">
        <v>2.2550000000000001E-2</v>
      </c>
      <c r="M236" s="9">
        <v>3.304E-2</v>
      </c>
      <c r="N236" s="9">
        <v>0.17327999999999999</v>
      </c>
      <c r="O236" s="9">
        <v>3.1189999999999999E-2</v>
      </c>
      <c r="P236" s="9">
        <v>9.8899999999999995E-3</v>
      </c>
      <c r="Q236" s="9">
        <v>2.946E-2</v>
      </c>
      <c r="R236" s="9">
        <v>0.6603</v>
      </c>
      <c r="S236" s="1">
        <f t="shared" si="3"/>
        <v>1.52851</v>
      </c>
    </row>
    <row r="237" spans="1:19" x14ac:dyDescent="0.15">
      <c r="A237" s="9" t="s">
        <v>346</v>
      </c>
      <c r="B237" s="9">
        <v>1.00841</v>
      </c>
      <c r="C237" s="9">
        <v>1.73411</v>
      </c>
      <c r="D237" s="9">
        <v>0.71299999999999997</v>
      </c>
      <c r="E237" s="9">
        <v>0.60965999999999998</v>
      </c>
      <c r="F237" s="9">
        <v>0.49329000000000001</v>
      </c>
      <c r="G237" s="9">
        <v>0.52234000000000003</v>
      </c>
      <c r="H237" s="9">
        <v>4.147E-2</v>
      </c>
      <c r="I237" s="9">
        <v>2.6939999999999999E-2</v>
      </c>
      <c r="J237" s="9">
        <v>6.3630000000000006E-2</v>
      </c>
      <c r="K237" s="9">
        <v>3.1609999999999999E-2</v>
      </c>
      <c r="L237" s="9">
        <v>2.9680000000000002E-2</v>
      </c>
      <c r="M237" s="9">
        <v>3.6749999999999998E-2</v>
      </c>
      <c r="N237" s="9">
        <v>0.23222999999999999</v>
      </c>
      <c r="O237" s="9">
        <v>3.7629999999999997E-2</v>
      </c>
      <c r="P237" s="9">
        <v>1.1259999999999999E-2</v>
      </c>
      <c r="Q237" s="9">
        <v>2.7220000000000001E-2</v>
      </c>
      <c r="R237" s="9">
        <v>0.51273999999999997</v>
      </c>
      <c r="S237" s="1">
        <f t="shared" si="3"/>
        <v>1.81595</v>
      </c>
    </row>
    <row r="238" spans="1:19" x14ac:dyDescent="0.15">
      <c r="A238" s="9" t="s">
        <v>347</v>
      </c>
      <c r="B238" s="9">
        <v>1.00779</v>
      </c>
      <c r="C238" s="9">
        <v>1.36287</v>
      </c>
      <c r="D238" s="9">
        <v>0.51490999999999998</v>
      </c>
      <c r="E238" s="9">
        <v>0.42526000000000003</v>
      </c>
      <c r="F238" s="9">
        <v>0.35922999999999999</v>
      </c>
      <c r="G238" s="9">
        <v>0.30673</v>
      </c>
      <c r="H238" s="9">
        <v>3.4860000000000002E-2</v>
      </c>
      <c r="I238" s="9">
        <v>2.2450000000000001E-2</v>
      </c>
      <c r="J238" s="9">
        <v>5.0810000000000001E-2</v>
      </c>
      <c r="K238" s="9">
        <v>2.53E-2</v>
      </c>
      <c r="L238" s="9">
        <v>2.1250000000000002E-2</v>
      </c>
      <c r="M238" s="9">
        <v>3.0839999999999999E-2</v>
      </c>
      <c r="N238" s="9">
        <v>0.16794999999999999</v>
      </c>
      <c r="O238" s="9">
        <v>2.9340000000000001E-2</v>
      </c>
      <c r="P238" s="9">
        <v>9.5200000000000007E-3</v>
      </c>
      <c r="Q238" s="9">
        <v>2.4809999999999999E-2</v>
      </c>
      <c r="R238" s="9">
        <v>0.54864000000000002</v>
      </c>
      <c r="S238" s="1">
        <f t="shared" si="3"/>
        <v>1.2993999999999999</v>
      </c>
    </row>
    <row r="239" spans="1:19" x14ac:dyDescent="0.15">
      <c r="A239" s="9" t="s">
        <v>348</v>
      </c>
      <c r="B239" s="9">
        <v>0.96604000000000001</v>
      </c>
      <c r="C239" s="9">
        <v>1.32497</v>
      </c>
      <c r="D239" s="9">
        <v>0.42917</v>
      </c>
      <c r="E239" s="9">
        <v>0.37060999999999999</v>
      </c>
      <c r="F239" s="9">
        <v>0.30748999999999999</v>
      </c>
      <c r="G239" s="9">
        <v>0.20660000000000001</v>
      </c>
      <c r="H239" s="9">
        <v>2.4309999999999998E-2</v>
      </c>
      <c r="I239" s="9">
        <v>1.866E-2</v>
      </c>
      <c r="J239" s="9">
        <v>4.2200000000000001E-2</v>
      </c>
      <c r="K239" s="9">
        <v>2.2079999999999999E-2</v>
      </c>
      <c r="L239" s="9">
        <v>1.7409999999999998E-2</v>
      </c>
      <c r="M239" s="9">
        <v>2.4369999999999999E-2</v>
      </c>
      <c r="N239" s="9">
        <v>0.13633999999999999</v>
      </c>
      <c r="O239" s="9">
        <v>2.2419999999999999E-2</v>
      </c>
      <c r="P239" s="9">
        <v>1.1270000000000001E-2</v>
      </c>
      <c r="Q239" s="9">
        <v>1.9120000000000002E-2</v>
      </c>
      <c r="R239" s="9">
        <v>0.38664999999999999</v>
      </c>
      <c r="S239" s="1">
        <f t="shared" si="3"/>
        <v>1.10727</v>
      </c>
    </row>
    <row r="240" spans="1:19" x14ac:dyDescent="0.15">
      <c r="A240" s="9" t="s">
        <v>349</v>
      </c>
      <c r="B240" s="9">
        <v>0.92440999999999995</v>
      </c>
      <c r="C240" s="9">
        <v>1.75098</v>
      </c>
      <c r="D240" s="9">
        <v>0.58664000000000005</v>
      </c>
      <c r="E240" s="9">
        <v>0.54603000000000002</v>
      </c>
      <c r="F240" s="9">
        <v>0.42481999999999998</v>
      </c>
      <c r="G240" s="9">
        <v>0.38391999999999998</v>
      </c>
      <c r="H240" s="9">
        <v>2.683E-2</v>
      </c>
      <c r="I240" s="9">
        <v>2.0740000000000001E-2</v>
      </c>
      <c r="J240" s="9">
        <v>4.7260000000000003E-2</v>
      </c>
      <c r="K240" s="9">
        <v>2.3269999999999999E-2</v>
      </c>
      <c r="L240" s="9">
        <v>2.085E-2</v>
      </c>
      <c r="M240" s="9">
        <v>2.6749999999999999E-2</v>
      </c>
      <c r="N240" s="9">
        <v>0.15859000000000001</v>
      </c>
      <c r="O240" s="9">
        <v>2.5780000000000001E-2</v>
      </c>
      <c r="P240" s="9">
        <v>9.4699999999999993E-3</v>
      </c>
      <c r="Q240" s="9">
        <v>1.9980000000000001E-2</v>
      </c>
      <c r="R240" s="9">
        <v>0.40425</v>
      </c>
      <c r="S240" s="1">
        <f t="shared" si="3"/>
        <v>1.55749</v>
      </c>
    </row>
    <row r="241" spans="1:19" x14ac:dyDescent="0.15">
      <c r="A241" s="9" t="s">
        <v>350</v>
      </c>
      <c r="B241" s="9">
        <v>2.5134099999999999</v>
      </c>
      <c r="C241" s="9">
        <v>2.6324800000000002</v>
      </c>
      <c r="D241" s="9">
        <v>1.39958</v>
      </c>
      <c r="E241" s="9">
        <v>1.59249</v>
      </c>
      <c r="F241" s="9">
        <v>1.1658200000000001</v>
      </c>
      <c r="G241" s="9">
        <v>0.22073000000000001</v>
      </c>
      <c r="H241" s="9">
        <v>6.6449999999999995E-2</v>
      </c>
      <c r="I241" s="9">
        <v>4.052E-2</v>
      </c>
      <c r="J241" s="9">
        <v>0.11416</v>
      </c>
      <c r="K241" s="9">
        <v>5.101E-2</v>
      </c>
      <c r="L241" s="9">
        <v>4.2880000000000001E-2</v>
      </c>
      <c r="M241" s="9">
        <v>5.3060000000000003E-2</v>
      </c>
      <c r="N241" s="9">
        <v>0.30728</v>
      </c>
      <c r="O241" s="9">
        <v>4.2959999999999998E-2</v>
      </c>
      <c r="P241" s="9">
        <v>7.5599999999999999E-3</v>
      </c>
      <c r="Q241" s="9">
        <v>3.031E-2</v>
      </c>
      <c r="R241" s="9">
        <v>0.47936000000000001</v>
      </c>
      <c r="S241" s="1">
        <f t="shared" si="3"/>
        <v>4.1578900000000001</v>
      </c>
    </row>
    <row r="242" spans="1:19" x14ac:dyDescent="0.15">
      <c r="A242" s="9" t="s">
        <v>351</v>
      </c>
      <c r="B242" s="9">
        <v>1.3295600000000001</v>
      </c>
      <c r="C242" s="9">
        <v>2.2448399999999999</v>
      </c>
      <c r="D242" s="9">
        <v>0.62944</v>
      </c>
      <c r="E242" s="9">
        <v>0.55137999999999998</v>
      </c>
      <c r="F242" s="9">
        <v>0.45490999999999998</v>
      </c>
      <c r="G242" s="9">
        <v>0.25877</v>
      </c>
      <c r="H242" s="9">
        <v>6.9669999999999996E-2</v>
      </c>
      <c r="I242" s="9">
        <v>2.734E-2</v>
      </c>
      <c r="J242" s="9">
        <v>6.6239999999999993E-2</v>
      </c>
      <c r="K242" s="9">
        <v>3.4639999999999997E-2</v>
      </c>
      <c r="L242" s="9">
        <v>2.3210000000000001E-2</v>
      </c>
      <c r="M242" s="9">
        <v>3.1910000000000001E-2</v>
      </c>
      <c r="N242" s="9">
        <v>0.19450999999999999</v>
      </c>
      <c r="O242" s="9">
        <v>2.742E-2</v>
      </c>
      <c r="P242" s="9">
        <v>8.1399999999999997E-3</v>
      </c>
      <c r="Q242" s="9">
        <v>2.2239999999999999E-2</v>
      </c>
      <c r="R242" s="9">
        <v>0.51261999999999996</v>
      </c>
      <c r="S242" s="1">
        <f t="shared" si="3"/>
        <v>1.6357299999999999</v>
      </c>
    </row>
    <row r="243" spans="1:19" x14ac:dyDescent="0.15">
      <c r="A243" s="9" t="s">
        <v>352</v>
      </c>
      <c r="B243" s="9">
        <v>1.1898299999999999</v>
      </c>
      <c r="C243" s="9">
        <v>2.26844</v>
      </c>
      <c r="D243" s="9">
        <v>0.56584000000000001</v>
      </c>
      <c r="E243" s="9">
        <v>0.49847000000000002</v>
      </c>
      <c r="F243" s="9">
        <v>0.41071999999999997</v>
      </c>
      <c r="G243" s="9">
        <v>0.13985</v>
      </c>
      <c r="H243" s="9">
        <v>0.12955</v>
      </c>
      <c r="I243" s="9">
        <v>2.6440000000000002E-2</v>
      </c>
      <c r="J243" s="9">
        <v>6.3039999999999999E-2</v>
      </c>
      <c r="K243" s="9">
        <v>3.1699999999999999E-2</v>
      </c>
      <c r="L243" s="9">
        <v>2.196E-2</v>
      </c>
      <c r="M243" s="9">
        <v>3.056E-2</v>
      </c>
      <c r="N243" s="9">
        <v>0.17793999999999999</v>
      </c>
      <c r="O243" s="9">
        <v>2.7570000000000001E-2</v>
      </c>
      <c r="P243" s="9">
        <v>7.8799999999999999E-3</v>
      </c>
      <c r="Q243" s="9">
        <v>2.3980000000000001E-2</v>
      </c>
      <c r="R243" s="9">
        <v>0.44888</v>
      </c>
      <c r="S243" s="1">
        <f t="shared" si="3"/>
        <v>1.4750300000000001</v>
      </c>
    </row>
    <row r="244" spans="1:19" x14ac:dyDescent="0.15">
      <c r="A244" s="9" t="s">
        <v>353</v>
      </c>
      <c r="B244" s="9">
        <v>1.1104099999999999</v>
      </c>
      <c r="C244" s="9">
        <v>1.90574</v>
      </c>
      <c r="D244" s="9">
        <v>0.46962999999999999</v>
      </c>
      <c r="E244" s="9">
        <v>0.43143999999999999</v>
      </c>
      <c r="F244" s="9">
        <v>0.34499999999999997</v>
      </c>
      <c r="G244" s="9">
        <v>8.0769999999999995E-2</v>
      </c>
      <c r="H244" s="9">
        <v>5.4100000000000002E-2</v>
      </c>
      <c r="I244" s="9">
        <v>2.112E-2</v>
      </c>
      <c r="J244" s="9">
        <v>4.4119999999999999E-2</v>
      </c>
      <c r="K244" s="9">
        <v>2.562E-2</v>
      </c>
      <c r="L244" s="9">
        <v>1.6230000000000001E-2</v>
      </c>
      <c r="M244" s="9">
        <v>2.3009999999999999E-2</v>
      </c>
      <c r="N244" s="9">
        <v>0.12973999999999999</v>
      </c>
      <c r="O244" s="9">
        <v>1.9040000000000001E-2</v>
      </c>
      <c r="P244" s="9">
        <v>5.3099999999999996E-3</v>
      </c>
      <c r="Q244" s="9">
        <v>1.5709999999999998E-2</v>
      </c>
      <c r="R244" s="9">
        <v>0.20216999999999999</v>
      </c>
      <c r="S244" s="1">
        <f t="shared" si="3"/>
        <v>1.24607</v>
      </c>
    </row>
    <row r="245" spans="1:19" x14ac:dyDescent="0.15">
      <c r="A245" s="9" t="s">
        <v>354</v>
      </c>
      <c r="B245" s="9">
        <v>1.3403799999999999</v>
      </c>
      <c r="C245" s="9">
        <v>1.8612200000000001</v>
      </c>
      <c r="D245" s="9">
        <v>0.43905</v>
      </c>
      <c r="E245" s="9">
        <v>0.38625999999999999</v>
      </c>
      <c r="F245" s="9">
        <v>0.31225000000000003</v>
      </c>
      <c r="G245" s="9">
        <v>0.12645999999999999</v>
      </c>
      <c r="H245" s="9">
        <v>4.147E-2</v>
      </c>
      <c r="I245" s="9">
        <v>1.916E-2</v>
      </c>
      <c r="J245" s="9">
        <v>4.1840000000000002E-2</v>
      </c>
      <c r="K245" s="9">
        <v>2.257E-2</v>
      </c>
      <c r="L245" s="9">
        <v>1.423E-2</v>
      </c>
      <c r="M245" s="9">
        <v>2.1420000000000002E-2</v>
      </c>
      <c r="N245" s="9">
        <v>0.11888</v>
      </c>
      <c r="O245" s="9">
        <v>1.755E-2</v>
      </c>
      <c r="P245" s="9">
        <v>5.1599999999999997E-3</v>
      </c>
      <c r="Q245" s="9">
        <v>1.559E-2</v>
      </c>
      <c r="R245" s="9">
        <v>0.14559</v>
      </c>
      <c r="S245" s="1">
        <f t="shared" si="3"/>
        <v>1.1375600000000001</v>
      </c>
    </row>
    <row r="246" spans="1:19" x14ac:dyDescent="0.15">
      <c r="A246" s="9" t="s">
        <v>355</v>
      </c>
      <c r="B246" s="9">
        <v>1.4061699999999999</v>
      </c>
      <c r="C246" s="9">
        <v>2.0038999999999998</v>
      </c>
      <c r="D246" s="9">
        <v>0.45479999999999998</v>
      </c>
      <c r="E246" s="9">
        <v>0.40225</v>
      </c>
      <c r="F246" s="9">
        <v>0.32912999999999998</v>
      </c>
      <c r="G246" s="9">
        <v>9.1090000000000004E-2</v>
      </c>
      <c r="H246" s="9">
        <v>4.4589999999999998E-2</v>
      </c>
      <c r="I246" s="9">
        <v>2.0029999999999999E-2</v>
      </c>
      <c r="J246" s="9">
        <v>4.5600000000000002E-2</v>
      </c>
      <c r="K246" s="9">
        <v>2.3619999999999999E-2</v>
      </c>
      <c r="L246" s="9">
        <v>1.555E-2</v>
      </c>
      <c r="M246" s="9">
        <v>2.2509999999999999E-2</v>
      </c>
      <c r="N246" s="9">
        <v>0.12626999999999999</v>
      </c>
      <c r="O246" s="9">
        <v>1.8710000000000001E-2</v>
      </c>
      <c r="P246" s="9">
        <v>5.5399999999999998E-3</v>
      </c>
      <c r="Q246" s="9">
        <v>1.491E-2</v>
      </c>
      <c r="R246" s="9">
        <v>0.14409</v>
      </c>
      <c r="S246" s="1">
        <f t="shared" si="3"/>
        <v>1.18618</v>
      </c>
    </row>
    <row r="247" spans="1:19" x14ac:dyDescent="0.15">
      <c r="A247" s="9" t="s">
        <v>356</v>
      </c>
      <c r="B247" s="9">
        <v>1.5282899999999999</v>
      </c>
      <c r="C247" s="9">
        <v>2.07944</v>
      </c>
      <c r="D247" s="9">
        <v>0.58718000000000004</v>
      </c>
      <c r="E247" s="9">
        <v>0.71628999999999998</v>
      </c>
      <c r="F247" s="9">
        <v>0.54715000000000003</v>
      </c>
      <c r="G247" s="9">
        <v>0.25036999999999998</v>
      </c>
      <c r="H247" s="9">
        <v>6.7549999999999999E-2</v>
      </c>
      <c r="I247" s="9">
        <v>2.894E-2</v>
      </c>
      <c r="J247" s="9">
        <v>8.3119999999999999E-2</v>
      </c>
      <c r="K247" s="9">
        <v>3.6729999999999999E-2</v>
      </c>
      <c r="L247" s="9">
        <v>3.2939999999999997E-2</v>
      </c>
      <c r="M247" s="9">
        <v>3.8240000000000003E-2</v>
      </c>
      <c r="N247" s="9">
        <v>0.25036000000000003</v>
      </c>
      <c r="O247" s="9">
        <v>3.7900000000000003E-2</v>
      </c>
      <c r="P247" s="9">
        <v>1.414E-2</v>
      </c>
      <c r="Q247" s="9">
        <v>2.9260000000000001E-2</v>
      </c>
      <c r="R247" s="9">
        <v>0.21249999999999999</v>
      </c>
      <c r="S247" s="1">
        <f t="shared" si="3"/>
        <v>1.8506199999999999</v>
      </c>
    </row>
    <row r="248" spans="1:19" x14ac:dyDescent="0.15">
      <c r="A248" s="9" t="s">
        <v>357</v>
      </c>
      <c r="B248" s="9">
        <v>1.1021300000000001</v>
      </c>
      <c r="C248" s="9">
        <v>1.82609</v>
      </c>
      <c r="D248" s="9">
        <v>0.48909999999999998</v>
      </c>
      <c r="E248" s="9">
        <v>0.55498999999999998</v>
      </c>
      <c r="F248" s="9">
        <v>0.43486999999999998</v>
      </c>
      <c r="G248" s="9">
        <v>0.19650000000000001</v>
      </c>
      <c r="H248" s="9">
        <v>5.3940000000000002E-2</v>
      </c>
      <c r="I248" s="9">
        <v>2.53E-2</v>
      </c>
      <c r="J248" s="9">
        <v>6.3159999999999994E-2</v>
      </c>
      <c r="K248" s="9">
        <v>3.1739999999999997E-2</v>
      </c>
      <c r="L248" s="9">
        <v>2.453E-2</v>
      </c>
      <c r="M248" s="9">
        <v>3.3300000000000003E-2</v>
      </c>
      <c r="N248" s="9">
        <v>0.20035</v>
      </c>
      <c r="O248" s="9">
        <v>3.057E-2</v>
      </c>
      <c r="P248" s="9">
        <v>1.137E-2</v>
      </c>
      <c r="Q248" s="9">
        <v>2.3269999999999999E-2</v>
      </c>
      <c r="R248" s="9">
        <v>0.18675</v>
      </c>
      <c r="S248" s="1">
        <f t="shared" si="3"/>
        <v>1.4789599999999998</v>
      </c>
    </row>
    <row r="249" spans="1:19" s="15" customFormat="1" x14ac:dyDescent="0.15">
      <c r="A249" s="14" t="s">
        <v>358</v>
      </c>
      <c r="B249" s="14">
        <v>1.0542100000000001</v>
      </c>
      <c r="C249" s="14">
        <v>2.2990699999999999</v>
      </c>
      <c r="D249" s="14">
        <v>0.39873999999999998</v>
      </c>
      <c r="E249" s="14">
        <v>0.38591999999999999</v>
      </c>
      <c r="F249" s="14">
        <v>0.33006999999999997</v>
      </c>
      <c r="G249" s="14">
        <v>0.17282</v>
      </c>
      <c r="H249" s="14">
        <v>4.0300000000000002E-2</v>
      </c>
      <c r="I249" s="14">
        <v>2.1440000000000001E-2</v>
      </c>
      <c r="J249" s="14">
        <v>5.2690000000000001E-2</v>
      </c>
      <c r="K249" s="14">
        <v>2.4709999999999999E-2</v>
      </c>
      <c r="L249" s="14">
        <v>1.8790000000000001E-2</v>
      </c>
      <c r="M249" s="14">
        <v>2.852E-2</v>
      </c>
      <c r="N249" s="14">
        <v>0.15590000000000001</v>
      </c>
      <c r="O249" s="14">
        <v>2.4219999999999998E-2</v>
      </c>
      <c r="P249" s="14">
        <v>6.5100000000000002E-3</v>
      </c>
      <c r="Q249" s="14">
        <v>1.9709999999999998E-2</v>
      </c>
      <c r="R249" s="14">
        <v>0.24406</v>
      </c>
      <c r="S249" s="1">
        <f t="shared" si="3"/>
        <v>1.1147299999999998</v>
      </c>
    </row>
    <row r="250" spans="1:19" x14ac:dyDescent="0.15">
      <c r="A250" s="9" t="s">
        <v>359</v>
      </c>
      <c r="B250" s="9">
        <v>0.92981999999999998</v>
      </c>
      <c r="C250" s="9">
        <v>1.60057</v>
      </c>
      <c r="D250" s="9">
        <v>0.33986</v>
      </c>
      <c r="E250" s="9">
        <v>0.27821000000000001</v>
      </c>
      <c r="F250" s="9">
        <v>0.23741999999999999</v>
      </c>
      <c r="G250" s="9">
        <v>7.9850000000000004E-2</v>
      </c>
      <c r="H250" s="9">
        <v>3.5180000000000003E-2</v>
      </c>
      <c r="I250" s="9">
        <v>1.487E-2</v>
      </c>
      <c r="J250" s="9">
        <v>3.3079999999999998E-2</v>
      </c>
      <c r="K250" s="9">
        <v>1.6990000000000002E-2</v>
      </c>
      <c r="L250" s="9">
        <v>1.163E-2</v>
      </c>
      <c r="M250" s="9">
        <v>1.8239999999999999E-2</v>
      </c>
      <c r="N250" s="9">
        <v>9.2020000000000005E-2</v>
      </c>
      <c r="O250" s="9">
        <v>1.427E-2</v>
      </c>
      <c r="P250" s="9">
        <v>4.5399999999999998E-3</v>
      </c>
      <c r="Q250" s="9">
        <v>1.1469999999999999E-2</v>
      </c>
      <c r="R250" s="9">
        <v>0.13513</v>
      </c>
      <c r="S250" s="1">
        <f t="shared" si="3"/>
        <v>0.85548999999999997</v>
      </c>
    </row>
    <row r="251" spans="1:19" x14ac:dyDescent="0.15">
      <c r="A251" s="9" t="s">
        <v>360</v>
      </c>
      <c r="B251" s="9">
        <v>1.0005900000000001</v>
      </c>
      <c r="C251" s="9">
        <v>1.9144000000000001</v>
      </c>
      <c r="D251" s="9">
        <v>0.38830999999999999</v>
      </c>
      <c r="E251" s="9">
        <v>0.34369</v>
      </c>
      <c r="F251" s="9">
        <v>0.30253000000000002</v>
      </c>
      <c r="G251" s="9">
        <v>0.14677000000000001</v>
      </c>
      <c r="H251" s="9">
        <v>3.9910000000000001E-2</v>
      </c>
      <c r="I251" s="9">
        <v>1.814E-2</v>
      </c>
      <c r="J251" s="9">
        <v>4.0570000000000002E-2</v>
      </c>
      <c r="K251" s="9">
        <v>2.0500000000000001E-2</v>
      </c>
      <c r="L251" s="9">
        <v>1.4619999999999999E-2</v>
      </c>
      <c r="M251" s="9">
        <v>2.3259999999999999E-2</v>
      </c>
      <c r="N251" s="9">
        <v>0.12325999999999999</v>
      </c>
      <c r="O251" s="9">
        <v>2.1229999999999999E-2</v>
      </c>
      <c r="P251" s="9">
        <v>5.7299999999999999E-3</v>
      </c>
      <c r="Q251" s="9">
        <v>1.6330000000000001E-2</v>
      </c>
      <c r="R251" s="9">
        <v>0.16209000000000001</v>
      </c>
      <c r="S251" s="1">
        <f t="shared" si="3"/>
        <v>1.0345299999999999</v>
      </c>
    </row>
    <row r="252" spans="1:19" x14ac:dyDescent="0.15">
      <c r="A252" s="9" t="s">
        <v>361</v>
      </c>
      <c r="B252" s="9">
        <v>1.19163</v>
      </c>
      <c r="C252" s="9">
        <v>1.89438</v>
      </c>
      <c r="D252" s="9">
        <v>0.37231999999999998</v>
      </c>
      <c r="E252" s="9">
        <v>0.30660999999999999</v>
      </c>
      <c r="F252" s="9">
        <v>0.25907000000000002</v>
      </c>
      <c r="G252" s="9">
        <v>0.11061</v>
      </c>
      <c r="H252" s="9">
        <v>3.7870000000000001E-2</v>
      </c>
      <c r="I252" s="9">
        <v>1.5480000000000001E-2</v>
      </c>
      <c r="J252" s="9">
        <v>3.567E-2</v>
      </c>
      <c r="K252" s="9">
        <v>1.924E-2</v>
      </c>
      <c r="L252" s="9">
        <v>1.2529999999999999E-2</v>
      </c>
      <c r="M252" s="9">
        <v>1.9400000000000001E-2</v>
      </c>
      <c r="N252" s="9">
        <v>0.1066</v>
      </c>
      <c r="O252" s="9">
        <v>1.584E-2</v>
      </c>
      <c r="P252" s="9">
        <v>6.96E-3</v>
      </c>
      <c r="Q252" s="9">
        <v>1.434E-2</v>
      </c>
      <c r="R252" s="9">
        <v>0.31047000000000002</v>
      </c>
      <c r="S252" s="1">
        <f t="shared" si="3"/>
        <v>0.93800000000000006</v>
      </c>
    </row>
    <row r="253" spans="1:19" x14ac:dyDescent="0.15">
      <c r="A253" s="9" t="s">
        <v>362</v>
      </c>
      <c r="B253" s="9">
        <v>24.951809999999998</v>
      </c>
      <c r="C253" s="9">
        <v>2.6296400000000002</v>
      </c>
      <c r="D253" s="9">
        <v>0.55361000000000005</v>
      </c>
      <c r="E253" s="9">
        <v>0.54588000000000003</v>
      </c>
      <c r="F253" s="9">
        <v>0.42956</v>
      </c>
      <c r="G253" s="9">
        <v>0.2354</v>
      </c>
      <c r="H253" s="9">
        <v>4.6129999999999997E-2</v>
      </c>
      <c r="I253" s="9">
        <v>2.6440000000000002E-2</v>
      </c>
      <c r="J253" s="9">
        <v>6.6559999999999994E-2</v>
      </c>
      <c r="K253" s="9">
        <v>3.3279999999999997E-2</v>
      </c>
      <c r="L253" s="9">
        <v>3.0009999999999998E-2</v>
      </c>
      <c r="M253" s="9">
        <v>3.0470000000000001E-2</v>
      </c>
      <c r="N253" s="9">
        <v>0.19036</v>
      </c>
      <c r="O253" s="9">
        <v>2.6749999999999999E-2</v>
      </c>
      <c r="P253" s="9">
        <v>5.9500000000000004E-3</v>
      </c>
      <c r="Q253" s="9">
        <v>1.8149999999999999E-2</v>
      </c>
      <c r="R253" s="9">
        <v>0.15135999999999999</v>
      </c>
      <c r="S253" s="1">
        <f t="shared" si="3"/>
        <v>1.52905</v>
      </c>
    </row>
    <row r="254" spans="1:19" x14ac:dyDescent="0.15">
      <c r="A254" s="9" t="s">
        <v>363</v>
      </c>
      <c r="B254" s="9">
        <v>4.4491399999999999</v>
      </c>
      <c r="C254" s="9">
        <v>2.2922099999999999</v>
      </c>
      <c r="D254" s="9">
        <v>0.53298000000000001</v>
      </c>
      <c r="E254" s="9">
        <v>0.50333000000000006</v>
      </c>
      <c r="F254" s="9">
        <v>0.41424</v>
      </c>
      <c r="G254" s="9">
        <v>0.21426000000000001</v>
      </c>
      <c r="H254" s="9">
        <v>4.9360000000000001E-2</v>
      </c>
      <c r="I254" s="9">
        <v>2.7830000000000001E-2</v>
      </c>
      <c r="J254" s="9">
        <v>6.5460000000000004E-2</v>
      </c>
      <c r="K254" s="9">
        <v>3.2199999999999999E-2</v>
      </c>
      <c r="L254" s="9">
        <v>2.664E-2</v>
      </c>
      <c r="M254" s="9">
        <v>3.2779999999999997E-2</v>
      </c>
      <c r="N254" s="9">
        <v>0.19066</v>
      </c>
      <c r="O254" s="9">
        <v>2.767E-2</v>
      </c>
      <c r="P254" s="9">
        <v>6.8500000000000002E-3</v>
      </c>
      <c r="Q254" s="9">
        <v>2.2200000000000001E-2</v>
      </c>
      <c r="R254" s="9">
        <v>0.17344999999999999</v>
      </c>
      <c r="S254" s="1">
        <f t="shared" si="3"/>
        <v>1.45055</v>
      </c>
    </row>
    <row r="255" spans="1:19" x14ac:dyDescent="0.15">
      <c r="A255" s="9" t="s">
        <v>364</v>
      </c>
      <c r="B255" s="9">
        <v>2.2978399999999999</v>
      </c>
      <c r="C255" s="9">
        <v>2.4998</v>
      </c>
      <c r="D255" s="9">
        <v>0.47915999999999997</v>
      </c>
      <c r="E255" s="9">
        <v>0.47034999999999999</v>
      </c>
      <c r="F255" s="9">
        <v>0.37874000000000002</v>
      </c>
      <c r="G255" s="9">
        <v>0.28826000000000002</v>
      </c>
      <c r="H255" s="9">
        <v>4.3090000000000003E-2</v>
      </c>
      <c r="I255" s="9">
        <v>2.3630000000000002E-2</v>
      </c>
      <c r="J255" s="9">
        <v>5.5379999999999999E-2</v>
      </c>
      <c r="K255" s="9">
        <v>2.707E-2</v>
      </c>
      <c r="L255" s="9">
        <v>2.3439999999999999E-2</v>
      </c>
      <c r="M255" s="9">
        <v>2.6980000000000001E-2</v>
      </c>
      <c r="N255" s="9">
        <v>0.16427</v>
      </c>
      <c r="O255" s="9">
        <v>2.4140000000000002E-2</v>
      </c>
      <c r="P255" s="9">
        <v>6.2700000000000004E-3</v>
      </c>
      <c r="Q255" s="9">
        <v>1.7319999999999999E-2</v>
      </c>
      <c r="R255" s="9">
        <v>0.14001</v>
      </c>
      <c r="S255" s="1">
        <f t="shared" si="3"/>
        <v>1.3282499999999999</v>
      </c>
    </row>
    <row r="256" spans="1:19" x14ac:dyDescent="0.15">
      <c r="A256" s="9" t="s">
        <v>365</v>
      </c>
      <c r="B256" s="9">
        <v>2.0651099999999998</v>
      </c>
      <c r="C256" s="9">
        <v>3.7479200000000001</v>
      </c>
      <c r="D256" s="9">
        <v>0.59984000000000004</v>
      </c>
      <c r="E256" s="9">
        <v>0.61499999999999999</v>
      </c>
      <c r="F256" s="9">
        <v>0.4955</v>
      </c>
      <c r="G256" s="9">
        <v>0.54027999999999998</v>
      </c>
      <c r="H256" s="9">
        <v>4.5999999999999999E-2</v>
      </c>
      <c r="I256" s="9">
        <v>2.8330000000000001E-2</v>
      </c>
      <c r="J256" s="9">
        <v>6.9389999999999993E-2</v>
      </c>
      <c r="K256" s="9">
        <v>3.2250000000000001E-2</v>
      </c>
      <c r="L256" s="9">
        <v>2.8629999999999999E-2</v>
      </c>
      <c r="M256" s="9">
        <v>3.4040000000000001E-2</v>
      </c>
      <c r="N256" s="9">
        <v>0.21299999999999999</v>
      </c>
      <c r="O256" s="9">
        <v>3.0980000000000001E-2</v>
      </c>
      <c r="P256" s="9">
        <v>7.7600000000000004E-3</v>
      </c>
      <c r="Q256" s="9">
        <v>2.2880000000000001E-2</v>
      </c>
      <c r="R256" s="9">
        <v>0.1802</v>
      </c>
      <c r="S256" s="1">
        <f t="shared" si="3"/>
        <v>1.7103400000000002</v>
      </c>
    </row>
    <row r="257" spans="1:19" x14ac:dyDescent="0.15">
      <c r="A257" s="2" t="s">
        <v>366</v>
      </c>
      <c r="B257" s="2">
        <v>1.8009999999999999</v>
      </c>
      <c r="C257" s="2">
        <v>2.2091099999999999</v>
      </c>
      <c r="D257" s="2">
        <v>0.48683999999999999</v>
      </c>
      <c r="E257" s="2">
        <v>0.46555999999999997</v>
      </c>
      <c r="F257" s="2">
        <v>0.37102000000000002</v>
      </c>
      <c r="G257" s="2">
        <v>0.20082</v>
      </c>
      <c r="H257" s="2">
        <v>3.8539999999999998E-2</v>
      </c>
      <c r="I257" s="2">
        <v>2.3980000000000001E-2</v>
      </c>
      <c r="J257" s="2">
        <v>5.5919999999999997E-2</v>
      </c>
      <c r="K257" s="2">
        <v>2.7830000000000001E-2</v>
      </c>
      <c r="L257" s="2">
        <v>2.2589999999999999E-2</v>
      </c>
      <c r="M257" s="2">
        <v>2.8469999999999999E-2</v>
      </c>
      <c r="N257" s="2">
        <v>0.15822</v>
      </c>
      <c r="O257" s="2">
        <v>2.2249999999999999E-2</v>
      </c>
      <c r="P257" s="2">
        <v>5.8500000000000002E-3</v>
      </c>
      <c r="Q257" s="2">
        <v>1.4800000000000001E-2</v>
      </c>
      <c r="R257" s="2">
        <v>0.17069999999999999</v>
      </c>
      <c r="S257" s="1">
        <f t="shared" si="3"/>
        <v>1.32342</v>
      </c>
    </row>
    <row r="258" spans="1:19" x14ac:dyDescent="0.15">
      <c r="A258" s="2" t="s">
        <v>367</v>
      </c>
      <c r="B258" s="2">
        <v>1.95048</v>
      </c>
      <c r="C258" s="2">
        <v>5.46265</v>
      </c>
      <c r="D258" s="2">
        <v>0.65075000000000005</v>
      </c>
      <c r="E258" s="2">
        <v>0.74738000000000004</v>
      </c>
      <c r="F258" s="2">
        <v>0.60016999999999998</v>
      </c>
      <c r="G258" s="2">
        <v>0.61912</v>
      </c>
      <c r="H258" s="2">
        <v>2.8230000000000002E-2</v>
      </c>
      <c r="I258" s="2">
        <v>2.9219999999999999E-2</v>
      </c>
      <c r="J258" s="2">
        <v>7.7869999999999995E-2</v>
      </c>
      <c r="K258" s="2">
        <v>3.6330000000000001E-2</v>
      </c>
      <c r="L258" s="2">
        <v>3.3210000000000003E-2</v>
      </c>
      <c r="M258" s="2">
        <v>3.8629999999999998E-2</v>
      </c>
      <c r="N258" s="2">
        <v>0.23943</v>
      </c>
      <c r="O258" s="2">
        <v>3.7429999999999998E-2</v>
      </c>
      <c r="P258" s="2">
        <v>1.448E-2</v>
      </c>
      <c r="Q258" s="2">
        <v>2.7459999999999998E-2</v>
      </c>
      <c r="R258" s="2">
        <v>0.35227999999999998</v>
      </c>
      <c r="S258" s="1">
        <f t="shared" si="3"/>
        <v>1.9983</v>
      </c>
    </row>
    <row r="259" spans="1:19" x14ac:dyDescent="0.15">
      <c r="A259" s="2" t="s">
        <v>368</v>
      </c>
      <c r="B259" s="2">
        <v>2.5124</v>
      </c>
      <c r="C259" s="2">
        <v>2.8911199999999999</v>
      </c>
      <c r="D259" s="2">
        <v>0.49770999999999999</v>
      </c>
      <c r="E259" s="2">
        <v>0.56162000000000001</v>
      </c>
      <c r="F259" s="2">
        <v>0.44086999999999998</v>
      </c>
      <c r="G259" s="2">
        <v>0.33850000000000002</v>
      </c>
      <c r="H259" s="2">
        <v>1.9699999999999999E-2</v>
      </c>
      <c r="I259" s="2">
        <v>2.477E-2</v>
      </c>
      <c r="J259" s="2">
        <v>6.5570000000000003E-2</v>
      </c>
      <c r="K259" s="2">
        <v>3.1649999999999998E-2</v>
      </c>
      <c r="L259" s="2">
        <v>2.8400000000000002E-2</v>
      </c>
      <c r="M259" s="2">
        <v>3.1949999999999999E-2</v>
      </c>
      <c r="N259" s="2">
        <v>0.20696999999999999</v>
      </c>
      <c r="O259" s="2">
        <v>3.3419999999999998E-2</v>
      </c>
      <c r="P259" s="2">
        <v>1.1129999999999999E-2</v>
      </c>
      <c r="Q259" s="2">
        <v>2.5350000000000001E-2</v>
      </c>
      <c r="R259" s="2">
        <v>0.27311000000000002</v>
      </c>
      <c r="S259" s="1">
        <f t="shared" si="3"/>
        <v>1.5002</v>
      </c>
    </row>
    <row r="260" spans="1:19" x14ac:dyDescent="0.15">
      <c r="A260" s="2" t="s">
        <v>369</v>
      </c>
      <c r="B260" s="2">
        <v>0.70326999999999995</v>
      </c>
      <c r="C260" s="2">
        <v>3.3266900000000001</v>
      </c>
      <c r="D260" s="2">
        <v>0.41264000000000001</v>
      </c>
      <c r="E260" s="2">
        <v>0.47949999999999998</v>
      </c>
      <c r="F260" s="2">
        <v>0.37402000000000002</v>
      </c>
      <c r="G260" s="2">
        <v>0.41419</v>
      </c>
      <c r="H260" s="2">
        <v>1.993E-2</v>
      </c>
      <c r="I260" s="2">
        <v>2.2339999999999999E-2</v>
      </c>
      <c r="J260" s="2">
        <v>5.9670000000000001E-2</v>
      </c>
      <c r="K260" s="2">
        <v>2.7689999999999999E-2</v>
      </c>
      <c r="L260" s="2">
        <v>2.6159999999999999E-2</v>
      </c>
      <c r="M260" s="2">
        <v>2.963E-2</v>
      </c>
      <c r="N260" s="2">
        <v>0.19033</v>
      </c>
      <c r="O260" s="2">
        <v>3.041E-2</v>
      </c>
      <c r="P260" s="2">
        <v>1.159E-2</v>
      </c>
      <c r="Q260" s="2">
        <v>2.3259999999999999E-2</v>
      </c>
      <c r="R260" s="2">
        <v>0.20621</v>
      </c>
      <c r="S260" s="1">
        <f t="shared" si="3"/>
        <v>1.26616</v>
      </c>
    </row>
    <row r="261" spans="1:19" x14ac:dyDescent="0.15">
      <c r="A261" s="2" t="s">
        <v>370</v>
      </c>
      <c r="B261" s="2">
        <v>0.72748999999999997</v>
      </c>
      <c r="C261" s="2">
        <v>3.5028700000000002</v>
      </c>
      <c r="D261" s="2">
        <v>0.46001999999999998</v>
      </c>
      <c r="E261" s="2">
        <v>0.54808000000000001</v>
      </c>
      <c r="F261" s="2">
        <v>0.43436000000000002</v>
      </c>
      <c r="G261" s="2">
        <v>0.56035000000000001</v>
      </c>
      <c r="H261" s="2">
        <v>2.2159999999999999E-2</v>
      </c>
      <c r="I261" s="2">
        <v>2.4150000000000001E-2</v>
      </c>
      <c r="J261" s="2">
        <v>6.1620000000000001E-2</v>
      </c>
      <c r="K261" s="2">
        <v>2.972E-2</v>
      </c>
      <c r="L261" s="2">
        <v>2.7550000000000002E-2</v>
      </c>
      <c r="M261" s="2">
        <v>3.1759999999999997E-2</v>
      </c>
      <c r="N261" s="2">
        <v>0.20133000000000001</v>
      </c>
      <c r="O261" s="2">
        <v>3.1E-2</v>
      </c>
      <c r="P261" s="2">
        <v>1.167E-2</v>
      </c>
      <c r="Q261" s="2">
        <v>2.3290000000000002E-2</v>
      </c>
      <c r="R261" s="2">
        <v>0.22536999999999999</v>
      </c>
      <c r="S261" s="1">
        <f t="shared" si="3"/>
        <v>1.4424600000000001</v>
      </c>
    </row>
    <row r="262" spans="1:19" x14ac:dyDescent="0.15">
      <c r="A262" s="2" t="s">
        <v>371</v>
      </c>
      <c r="B262" s="2">
        <v>0.52776999999999996</v>
      </c>
      <c r="C262" s="2">
        <v>1.8893800000000001</v>
      </c>
      <c r="D262" s="2">
        <v>0.35579</v>
      </c>
      <c r="E262" s="2">
        <v>0.42743999999999999</v>
      </c>
      <c r="F262" s="2">
        <v>0.33759</v>
      </c>
      <c r="G262" s="2">
        <v>0.29491000000000001</v>
      </c>
      <c r="H262" s="2">
        <v>1.6969999999999999E-2</v>
      </c>
      <c r="I262" s="2">
        <v>2.0639999999999999E-2</v>
      </c>
      <c r="J262" s="2">
        <v>5.7700000000000001E-2</v>
      </c>
      <c r="K262" s="2">
        <v>2.9049999999999999E-2</v>
      </c>
      <c r="L262" s="2">
        <v>2.613E-2</v>
      </c>
      <c r="M262" s="2">
        <v>2.869E-2</v>
      </c>
      <c r="N262" s="2">
        <v>0.18412999999999999</v>
      </c>
      <c r="O262" s="2">
        <v>2.962E-2</v>
      </c>
      <c r="P262" s="2">
        <v>9.1199999999999996E-3</v>
      </c>
      <c r="Q262" s="2">
        <v>2.325E-2</v>
      </c>
      <c r="R262" s="2">
        <v>0.30515999999999999</v>
      </c>
      <c r="S262" s="1">
        <f t="shared" ref="S262:S292" si="4">D262+E262+F262</f>
        <v>1.1208199999999999</v>
      </c>
    </row>
    <row r="263" spans="1:19" s="15" customFormat="1" x14ac:dyDescent="0.15">
      <c r="A263" s="17" t="s">
        <v>372</v>
      </c>
      <c r="B263" s="17">
        <v>0.873</v>
      </c>
      <c r="C263" s="17">
        <v>1.8972</v>
      </c>
      <c r="D263" s="17">
        <v>0.38890000000000002</v>
      </c>
      <c r="E263" s="17">
        <v>0.35698999999999997</v>
      </c>
      <c r="F263" s="17">
        <v>0.28791</v>
      </c>
      <c r="G263" s="17">
        <v>0.1971</v>
      </c>
      <c r="H263" s="17">
        <v>1.6459999999999999E-2</v>
      </c>
      <c r="I263" s="17">
        <v>2.0449999999999999E-2</v>
      </c>
      <c r="J263" s="17">
        <v>4.6289999999999998E-2</v>
      </c>
      <c r="K263" s="17">
        <v>2.358E-2</v>
      </c>
      <c r="L263" s="17">
        <v>1.669E-2</v>
      </c>
      <c r="M263" s="17">
        <v>2.4289999999999999E-2</v>
      </c>
      <c r="N263" s="17">
        <v>0.12364</v>
      </c>
      <c r="O263" s="17">
        <v>2.0729999999999998E-2</v>
      </c>
      <c r="P263" s="17">
        <v>7.1599999999999997E-3</v>
      </c>
      <c r="Q263" s="17">
        <v>1.9189999999999999E-2</v>
      </c>
      <c r="R263" s="17">
        <v>0.33156000000000002</v>
      </c>
      <c r="S263" s="1">
        <f t="shared" si="4"/>
        <v>1.0337999999999998</v>
      </c>
    </row>
    <row r="264" spans="1:19" x14ac:dyDescent="0.15">
      <c r="A264" s="2" t="s">
        <v>373</v>
      </c>
      <c r="B264" s="2">
        <v>0.87951000000000001</v>
      </c>
      <c r="C264" s="2">
        <v>1.1632899999999999</v>
      </c>
      <c r="D264" s="2">
        <v>0.33035999999999999</v>
      </c>
      <c r="E264" s="2">
        <v>0.28301999999999999</v>
      </c>
      <c r="F264" s="2">
        <v>0.23180999999999999</v>
      </c>
      <c r="G264" s="2">
        <v>9.5500000000000002E-2</v>
      </c>
      <c r="H264" s="2">
        <v>1.38E-2</v>
      </c>
      <c r="I264" s="2">
        <v>1.8859999999999998E-2</v>
      </c>
      <c r="J264" s="2">
        <v>3.8550000000000001E-2</v>
      </c>
      <c r="K264" s="2">
        <v>2.12E-2</v>
      </c>
      <c r="L264" s="2">
        <v>1.2710000000000001E-2</v>
      </c>
      <c r="M264" s="2">
        <v>2.256E-2</v>
      </c>
      <c r="N264" s="2">
        <v>9.9559999999999996E-2</v>
      </c>
      <c r="O264" s="2">
        <v>1.7930000000000001E-2</v>
      </c>
      <c r="P264" s="2">
        <v>4.5399999999999998E-3</v>
      </c>
      <c r="Q264" s="2">
        <v>1.43E-2</v>
      </c>
      <c r="R264" s="2">
        <v>0.22114</v>
      </c>
      <c r="S264" s="1">
        <f t="shared" si="4"/>
        <v>0.84519</v>
      </c>
    </row>
    <row r="265" spans="1:19" x14ac:dyDescent="0.15">
      <c r="A265" s="2" t="s">
        <v>374</v>
      </c>
      <c r="B265" s="2">
        <v>0.98978999999999995</v>
      </c>
      <c r="C265" s="2">
        <v>1.21533</v>
      </c>
      <c r="D265" s="2">
        <v>0.33428000000000002</v>
      </c>
      <c r="E265" s="2">
        <v>0.27809</v>
      </c>
      <c r="F265" s="2">
        <v>0.22653999999999999</v>
      </c>
      <c r="G265" s="2">
        <v>0.12578</v>
      </c>
      <c r="H265" s="2">
        <v>1.3650000000000001E-2</v>
      </c>
      <c r="I265" s="2">
        <v>1.8200000000000001E-2</v>
      </c>
      <c r="J265" s="2">
        <v>3.6299999999999999E-2</v>
      </c>
      <c r="K265" s="2">
        <v>1.9709999999999998E-2</v>
      </c>
      <c r="L265" s="2">
        <v>1.187E-2</v>
      </c>
      <c r="M265" s="2">
        <v>1.9720000000000001E-2</v>
      </c>
      <c r="N265" s="2">
        <v>9.3530000000000002E-2</v>
      </c>
      <c r="O265" s="2">
        <v>1.465E-2</v>
      </c>
      <c r="P265" s="2">
        <v>3.5200000000000001E-3</v>
      </c>
      <c r="Q265" s="2">
        <v>1.355E-2</v>
      </c>
      <c r="R265" s="2">
        <v>0.20188</v>
      </c>
      <c r="S265" s="1">
        <f t="shared" si="4"/>
        <v>0.83891000000000004</v>
      </c>
    </row>
    <row r="266" spans="1:19" x14ac:dyDescent="0.15">
      <c r="A266" s="2" t="s">
        <v>375</v>
      </c>
      <c r="B266" s="2">
        <v>1.0021500000000001</v>
      </c>
      <c r="C266" s="2">
        <v>3.0444</v>
      </c>
      <c r="D266" s="2">
        <v>0.43541000000000002</v>
      </c>
      <c r="E266" s="2">
        <v>0.43480999999999997</v>
      </c>
      <c r="F266" s="2">
        <v>0.34388999999999997</v>
      </c>
      <c r="G266" s="2">
        <v>0.41722999999999999</v>
      </c>
      <c r="H266" s="2">
        <v>1.9009999999999999E-2</v>
      </c>
      <c r="I266" s="2">
        <v>1.8939999999999999E-2</v>
      </c>
      <c r="J266" s="2">
        <v>4.5379999999999997E-2</v>
      </c>
      <c r="K266" s="2">
        <v>2.2849999999999999E-2</v>
      </c>
      <c r="L266" s="2">
        <v>1.6330000000000001E-2</v>
      </c>
      <c r="M266" s="2">
        <v>2.4140000000000002E-2</v>
      </c>
      <c r="N266" s="2">
        <v>0.12742999999999999</v>
      </c>
      <c r="O266" s="2">
        <v>2.1190000000000001E-2</v>
      </c>
      <c r="P266" s="2">
        <v>5.4999999999999997E-3</v>
      </c>
      <c r="Q266" s="2">
        <v>1.805E-2</v>
      </c>
      <c r="R266" s="2">
        <v>0.17197000000000001</v>
      </c>
      <c r="S266" s="1">
        <f t="shared" si="4"/>
        <v>1.21411</v>
      </c>
    </row>
    <row r="267" spans="1:19" x14ac:dyDescent="0.15">
      <c r="A267" s="2" t="s">
        <v>376</v>
      </c>
      <c r="B267" s="2">
        <v>1.4080999999999999</v>
      </c>
      <c r="C267" s="2">
        <v>3.3482799999999999</v>
      </c>
      <c r="D267" s="2">
        <v>3.14249</v>
      </c>
      <c r="E267" s="2">
        <v>1.88087</v>
      </c>
      <c r="F267" s="2">
        <v>1.3509100000000001</v>
      </c>
      <c r="G267" s="2">
        <v>0.49791999999999997</v>
      </c>
      <c r="H267" s="2">
        <v>6.1839999999999999E-2</v>
      </c>
      <c r="I267" s="2">
        <v>8.5720000000000005E-2</v>
      </c>
      <c r="J267" s="2">
        <v>0.17130999999999999</v>
      </c>
      <c r="K267" s="2">
        <v>8.1750000000000003E-2</v>
      </c>
      <c r="L267" s="2">
        <v>4.793E-2</v>
      </c>
      <c r="M267" s="2">
        <v>7.8759999999999997E-2</v>
      </c>
      <c r="N267" s="2">
        <v>0.37603999999999999</v>
      </c>
      <c r="O267" s="2">
        <v>5.7770000000000002E-2</v>
      </c>
      <c r="P267" s="2">
        <v>1.485E-2</v>
      </c>
      <c r="Q267" s="2">
        <v>4.7489999999999997E-2</v>
      </c>
      <c r="R267" s="2">
        <v>0.67742000000000002</v>
      </c>
      <c r="S267" s="1">
        <f t="shared" si="4"/>
        <v>6.3742700000000001</v>
      </c>
    </row>
    <row r="268" spans="1:19" x14ac:dyDescent="0.15">
      <c r="A268" s="2" t="s">
        <v>377</v>
      </c>
      <c r="B268" s="2">
        <v>0.59728000000000003</v>
      </c>
      <c r="C268" s="2">
        <v>2.76668</v>
      </c>
      <c r="D268" s="2">
        <v>2.7349800000000002</v>
      </c>
      <c r="E268" s="2">
        <v>1.6984900000000001</v>
      </c>
      <c r="F268" s="2">
        <v>1.16662</v>
      </c>
      <c r="G268" s="2">
        <v>0.52654999999999996</v>
      </c>
      <c r="H268" s="2">
        <v>4.9910000000000003E-2</v>
      </c>
      <c r="I268" s="2">
        <v>6.6879999999999995E-2</v>
      </c>
      <c r="J268" s="2">
        <v>0.14154</v>
      </c>
      <c r="K268" s="2">
        <v>6.6869999999999999E-2</v>
      </c>
      <c r="L268" s="2">
        <v>4.4130000000000003E-2</v>
      </c>
      <c r="M268" s="2">
        <v>6.336E-2</v>
      </c>
      <c r="N268" s="2">
        <v>0.33509</v>
      </c>
      <c r="O268" s="2">
        <v>5.2179999999999997E-2</v>
      </c>
      <c r="P268" s="2">
        <v>1.1860000000000001E-2</v>
      </c>
      <c r="Q268" s="2">
        <v>4.2970000000000001E-2</v>
      </c>
      <c r="R268" s="2">
        <v>0.41454000000000002</v>
      </c>
      <c r="S268" s="1">
        <f t="shared" si="4"/>
        <v>5.6000899999999998</v>
      </c>
    </row>
    <row r="269" spans="1:19" x14ac:dyDescent="0.15">
      <c r="A269" s="2" t="s">
        <v>378</v>
      </c>
      <c r="B269" s="2">
        <v>0.84301999999999999</v>
      </c>
      <c r="C269" s="2">
        <v>5.3743400000000001</v>
      </c>
      <c r="D269" s="2">
        <v>2.5280300000000002</v>
      </c>
      <c r="E269" s="2">
        <v>1.7902499999999999</v>
      </c>
      <c r="F269" s="2">
        <v>1.30644</v>
      </c>
      <c r="G269" s="2">
        <v>0.60992000000000002</v>
      </c>
      <c r="H269" s="2">
        <v>4.9050000000000003E-2</v>
      </c>
      <c r="I269" s="2">
        <v>6.1519999999999998E-2</v>
      </c>
      <c r="J269" s="2">
        <v>0.13372999999999999</v>
      </c>
      <c r="K269" s="2">
        <v>6.7379999999999995E-2</v>
      </c>
      <c r="L269" s="2">
        <v>4.4589999999999998E-2</v>
      </c>
      <c r="M269" s="2">
        <v>5.9720000000000002E-2</v>
      </c>
      <c r="N269" s="2">
        <v>0.33257999999999999</v>
      </c>
      <c r="O269" s="2">
        <v>4.8489999999999998E-2</v>
      </c>
      <c r="P269" s="2">
        <v>1.3469999999999999E-2</v>
      </c>
      <c r="Q269" s="2">
        <v>3.5929999999999997E-2</v>
      </c>
      <c r="R269" s="2">
        <v>0.27403</v>
      </c>
      <c r="S269" s="1">
        <f t="shared" si="4"/>
        <v>5.6247199999999999</v>
      </c>
    </row>
    <row r="270" spans="1:19" x14ac:dyDescent="0.15">
      <c r="A270" s="2" t="s">
        <v>379</v>
      </c>
      <c r="B270" s="2">
        <v>0.54217000000000004</v>
      </c>
      <c r="C270" s="2">
        <v>2.61443</v>
      </c>
      <c r="D270" s="2">
        <v>2.3924799999999999</v>
      </c>
      <c r="E270" s="2">
        <v>1.4673799999999999</v>
      </c>
      <c r="F270" s="2">
        <v>1.0205900000000001</v>
      </c>
      <c r="G270" s="2">
        <v>0.39822999999999997</v>
      </c>
      <c r="H270" s="2">
        <v>4.3889999999999998E-2</v>
      </c>
      <c r="I270" s="2">
        <v>5.7700000000000001E-2</v>
      </c>
      <c r="J270" s="2">
        <v>0.11345</v>
      </c>
      <c r="K270" s="2">
        <v>5.7540000000000001E-2</v>
      </c>
      <c r="L270" s="2">
        <v>3.4189999999999998E-2</v>
      </c>
      <c r="M270" s="2">
        <v>5.2339999999999998E-2</v>
      </c>
      <c r="N270" s="2">
        <v>0.26099</v>
      </c>
      <c r="O270" s="2">
        <v>4.1709999999999997E-2</v>
      </c>
      <c r="P270" s="2">
        <v>1.065E-2</v>
      </c>
      <c r="Q270" s="2">
        <v>3.474E-2</v>
      </c>
      <c r="R270" s="2">
        <v>0.28183000000000002</v>
      </c>
      <c r="S270" s="1">
        <f t="shared" si="4"/>
        <v>4.8804499999999997</v>
      </c>
    </row>
    <row r="271" spans="1:19" s="15" customFormat="1" x14ac:dyDescent="0.15">
      <c r="A271" s="17" t="s">
        <v>380</v>
      </c>
      <c r="B271" s="17">
        <v>0.52503999999999995</v>
      </c>
      <c r="C271" s="17">
        <v>1.53867</v>
      </c>
      <c r="D271" s="17">
        <v>0.61709000000000003</v>
      </c>
      <c r="E271" s="17">
        <v>0.41099999999999998</v>
      </c>
      <c r="F271" s="17">
        <v>0.36592000000000002</v>
      </c>
      <c r="G271" s="17">
        <v>0.10360999999999999</v>
      </c>
      <c r="H271" s="17">
        <v>2.2859999999999998E-2</v>
      </c>
      <c r="I271" s="17">
        <v>3.8929999999999999E-2</v>
      </c>
      <c r="J271" s="17">
        <v>7.9420000000000004E-2</v>
      </c>
      <c r="K271" s="17">
        <v>3.2039999999999999E-2</v>
      </c>
      <c r="L271" s="17">
        <v>2.1069999999999998E-2</v>
      </c>
      <c r="M271" s="17">
        <v>3.8420000000000003E-2</v>
      </c>
      <c r="N271" s="17">
        <v>0.16138</v>
      </c>
      <c r="O271" s="17">
        <v>2.6630000000000001E-2</v>
      </c>
      <c r="P271" s="17">
        <v>7.3000000000000001E-3</v>
      </c>
      <c r="Q271" s="17">
        <v>2.3259999999999999E-2</v>
      </c>
      <c r="R271" s="17">
        <v>0.42285</v>
      </c>
      <c r="S271" s="1">
        <f t="shared" si="4"/>
        <v>1.39401</v>
      </c>
    </row>
    <row r="272" spans="1:19" x14ac:dyDescent="0.15">
      <c r="A272" s="2" t="s">
        <v>381</v>
      </c>
      <c r="B272" s="2">
        <v>0.50580000000000003</v>
      </c>
      <c r="C272" s="2">
        <v>1.26031</v>
      </c>
      <c r="D272" s="2">
        <v>0.58748</v>
      </c>
      <c r="E272" s="2">
        <v>0.39412999999999998</v>
      </c>
      <c r="F272" s="2">
        <v>0.36392000000000002</v>
      </c>
      <c r="G272" s="2">
        <v>8.0879999999999994E-2</v>
      </c>
      <c r="H272" s="2">
        <v>2.0879999999999999E-2</v>
      </c>
      <c r="I272" s="2">
        <v>3.6650000000000002E-2</v>
      </c>
      <c r="J272" s="2">
        <v>7.3330000000000006E-2</v>
      </c>
      <c r="K272" s="2">
        <v>3.2919999999999998E-2</v>
      </c>
      <c r="L272" s="2">
        <v>2.104E-2</v>
      </c>
      <c r="M272" s="2">
        <v>3.9320000000000001E-2</v>
      </c>
      <c r="N272" s="2">
        <v>0.16311</v>
      </c>
      <c r="O272" s="2">
        <v>2.6880000000000001E-2</v>
      </c>
      <c r="P272" s="2">
        <v>9.3100000000000006E-3</v>
      </c>
      <c r="Q272" s="2">
        <v>2.7449999999999999E-2</v>
      </c>
      <c r="R272" s="2">
        <v>0.39809</v>
      </c>
      <c r="S272" s="1">
        <f t="shared" si="4"/>
        <v>1.3455300000000001</v>
      </c>
    </row>
    <row r="273" spans="1:19" x14ac:dyDescent="0.15">
      <c r="A273" s="2" t="s">
        <v>382</v>
      </c>
      <c r="B273" s="2">
        <v>0.51697000000000004</v>
      </c>
      <c r="C273" s="2">
        <v>1.8089900000000001</v>
      </c>
      <c r="D273" s="2">
        <v>0.62387000000000004</v>
      </c>
      <c r="E273" s="2">
        <v>0.44779999999999998</v>
      </c>
      <c r="F273" s="2">
        <v>0.40560000000000002</v>
      </c>
      <c r="G273" s="2">
        <v>0.15253</v>
      </c>
      <c r="H273" s="2">
        <v>2.247E-2</v>
      </c>
      <c r="I273" s="2">
        <v>3.449E-2</v>
      </c>
      <c r="J273" s="2">
        <v>6.6960000000000006E-2</v>
      </c>
      <c r="K273" s="2">
        <v>3.1730000000000001E-2</v>
      </c>
      <c r="L273" s="2">
        <v>1.9699999999999999E-2</v>
      </c>
      <c r="M273" s="2">
        <v>3.5799999999999998E-2</v>
      </c>
      <c r="N273" s="2">
        <v>0.15437000000000001</v>
      </c>
      <c r="O273" s="2">
        <v>2.5700000000000001E-2</v>
      </c>
      <c r="P273" s="2">
        <v>9.9000000000000008E-3</v>
      </c>
      <c r="Q273" s="2">
        <v>2.4479999999999998E-2</v>
      </c>
      <c r="R273" s="2">
        <v>0.31062000000000001</v>
      </c>
      <c r="S273" s="1">
        <f t="shared" si="4"/>
        <v>1.4772700000000001</v>
      </c>
    </row>
    <row r="274" spans="1:19" x14ac:dyDescent="0.15">
      <c r="A274" s="2" t="s">
        <v>383</v>
      </c>
      <c r="B274" s="2">
        <v>0.50438000000000005</v>
      </c>
      <c r="C274" s="2">
        <v>1.46899</v>
      </c>
      <c r="D274" s="2">
        <v>0.47160999999999997</v>
      </c>
      <c r="E274" s="2">
        <v>0.33717000000000003</v>
      </c>
      <c r="F274" s="2">
        <v>0.29239999999999999</v>
      </c>
      <c r="G274" s="2">
        <v>0.1179</v>
      </c>
      <c r="H274" s="2">
        <v>1.474E-2</v>
      </c>
      <c r="I274" s="2">
        <v>2.196E-2</v>
      </c>
      <c r="J274" s="2">
        <v>4.6829999999999997E-2</v>
      </c>
      <c r="K274" s="2">
        <v>2.0799999999999999E-2</v>
      </c>
      <c r="L274" s="2">
        <v>1.494E-2</v>
      </c>
      <c r="M274" s="2">
        <v>2.351E-2</v>
      </c>
      <c r="N274" s="2">
        <v>0.11344</v>
      </c>
      <c r="O274" s="2">
        <v>1.8790000000000001E-2</v>
      </c>
      <c r="P274" s="2">
        <v>5.4400000000000004E-3</v>
      </c>
      <c r="Q274" s="2">
        <v>1.5010000000000001E-2</v>
      </c>
      <c r="R274" s="2">
        <v>0.21831999999999999</v>
      </c>
      <c r="S274" s="1">
        <f t="shared" si="4"/>
        <v>1.10118</v>
      </c>
    </row>
    <row r="275" spans="1:19" x14ac:dyDescent="0.15">
      <c r="A275" s="2" t="s">
        <v>384</v>
      </c>
      <c r="B275" s="2">
        <v>2.0596999999999999</v>
      </c>
      <c r="C275" s="2">
        <v>6.65341</v>
      </c>
      <c r="D275" s="2">
        <v>1.31904</v>
      </c>
      <c r="E275" s="2">
        <v>1.3565</v>
      </c>
      <c r="F275" s="2">
        <v>0.95567000000000002</v>
      </c>
      <c r="G275" s="2">
        <v>1.9598500000000001</v>
      </c>
      <c r="H275" s="2">
        <v>2.853E-2</v>
      </c>
      <c r="I275" s="2">
        <v>3.7359999999999997E-2</v>
      </c>
      <c r="J275" s="2">
        <v>0.1019</v>
      </c>
      <c r="K275" s="2">
        <v>4.2020000000000002E-2</v>
      </c>
      <c r="L275" s="2">
        <v>4.018E-2</v>
      </c>
      <c r="M275" s="2">
        <v>4.1340000000000002E-2</v>
      </c>
      <c r="N275" s="2">
        <v>0.30536000000000002</v>
      </c>
      <c r="O275" s="2">
        <v>4.113E-2</v>
      </c>
      <c r="P275" s="2">
        <v>1.4239999999999999E-2</v>
      </c>
      <c r="Q275" s="2">
        <v>3.0040000000000001E-2</v>
      </c>
      <c r="R275" s="2">
        <v>0.39754</v>
      </c>
      <c r="S275" s="1">
        <f t="shared" si="4"/>
        <v>3.6312099999999998</v>
      </c>
    </row>
    <row r="276" spans="1:19" x14ac:dyDescent="0.15">
      <c r="A276" s="2" t="s">
        <v>385</v>
      </c>
      <c r="B276" s="2">
        <v>0.41147</v>
      </c>
      <c r="C276" s="2">
        <v>0.8579</v>
      </c>
      <c r="D276" s="2">
        <v>0.49676999999999999</v>
      </c>
      <c r="E276" s="2">
        <v>0.45202999999999999</v>
      </c>
      <c r="F276" s="2">
        <v>0.34083000000000002</v>
      </c>
      <c r="G276" s="2">
        <v>0.18934999999999999</v>
      </c>
      <c r="H276" s="2">
        <v>1.136E-2</v>
      </c>
      <c r="I276" s="2">
        <v>2.283E-2</v>
      </c>
      <c r="J276" s="2">
        <v>4.6989999999999997E-2</v>
      </c>
      <c r="K276" s="2">
        <v>2.443E-2</v>
      </c>
      <c r="L276" s="2">
        <v>1.503E-2</v>
      </c>
      <c r="M276" s="2">
        <v>2.1590000000000002E-2</v>
      </c>
      <c r="N276" s="2">
        <v>0.12173</v>
      </c>
      <c r="O276" s="2">
        <v>1.9879999999999998E-2</v>
      </c>
      <c r="P276" s="2">
        <v>6.0299999999999998E-3</v>
      </c>
      <c r="Q276" s="2">
        <v>1.9720000000000001E-2</v>
      </c>
      <c r="R276" s="2">
        <v>0.32646999999999998</v>
      </c>
      <c r="S276" s="1">
        <f t="shared" si="4"/>
        <v>1.2896300000000001</v>
      </c>
    </row>
    <row r="277" spans="1:19" x14ac:dyDescent="0.15">
      <c r="A277" s="2" t="s">
        <v>386</v>
      </c>
      <c r="B277" s="2">
        <v>0.71536999999999995</v>
      </c>
      <c r="C277" s="2">
        <v>1.00145</v>
      </c>
      <c r="D277" s="2">
        <v>0.44546000000000002</v>
      </c>
      <c r="E277" s="2">
        <v>0.45799000000000001</v>
      </c>
      <c r="F277" s="2">
        <v>0.34147</v>
      </c>
      <c r="G277" s="2">
        <v>0.17877999999999999</v>
      </c>
      <c r="H277" s="2">
        <v>1.2200000000000001E-2</v>
      </c>
      <c r="I277" s="2">
        <v>2.3019999999999999E-2</v>
      </c>
      <c r="J277" s="2">
        <v>5.4109999999999998E-2</v>
      </c>
      <c r="K277" s="2">
        <v>2.5350000000000001E-2</v>
      </c>
      <c r="L277" s="2">
        <v>1.8599999999999998E-2</v>
      </c>
      <c r="M277" s="2">
        <v>2.2970000000000001E-2</v>
      </c>
      <c r="N277" s="2">
        <v>0.14935999999999999</v>
      </c>
      <c r="O277" s="2">
        <v>2.2610000000000002E-2</v>
      </c>
      <c r="P277" s="2">
        <v>6.3200000000000001E-3</v>
      </c>
      <c r="Q277" s="2">
        <v>2.419E-2</v>
      </c>
      <c r="R277" s="2">
        <v>0.35211999999999999</v>
      </c>
      <c r="S277" s="1">
        <f t="shared" si="4"/>
        <v>1.24492</v>
      </c>
    </row>
    <row r="278" spans="1:19" x14ac:dyDescent="0.15">
      <c r="A278" s="2" t="s">
        <v>387</v>
      </c>
      <c r="B278" s="2">
        <v>0.66579999999999995</v>
      </c>
      <c r="C278" s="2">
        <v>2.1367799999999999</v>
      </c>
      <c r="D278" s="2">
        <v>0.5585</v>
      </c>
      <c r="E278" s="2">
        <v>0.55474999999999997</v>
      </c>
      <c r="F278" s="2">
        <v>0.40949000000000002</v>
      </c>
      <c r="G278" s="2">
        <v>0.37163000000000002</v>
      </c>
      <c r="H278" s="2">
        <v>1.3050000000000001E-2</v>
      </c>
      <c r="I278" s="2">
        <v>2.0209999999999999E-2</v>
      </c>
      <c r="J278" s="2">
        <v>4.5130000000000003E-2</v>
      </c>
      <c r="K278" s="2">
        <v>2.1760000000000002E-2</v>
      </c>
      <c r="L278" s="2">
        <v>1.6119999999999999E-2</v>
      </c>
      <c r="M278" s="2">
        <v>2.07E-2</v>
      </c>
      <c r="N278" s="2">
        <v>0.11987</v>
      </c>
      <c r="O278" s="2">
        <v>1.8450000000000001E-2</v>
      </c>
      <c r="P278" s="2">
        <v>4.62E-3</v>
      </c>
      <c r="Q278" s="2">
        <v>1.5959999999999998E-2</v>
      </c>
      <c r="R278" s="2">
        <v>0.32075999999999999</v>
      </c>
      <c r="S278" s="1">
        <f t="shared" si="4"/>
        <v>1.5227399999999998</v>
      </c>
    </row>
    <row r="279" spans="1:19" x14ac:dyDescent="0.15">
      <c r="A279" s="2" t="s">
        <v>388</v>
      </c>
      <c r="B279" s="2">
        <v>1.00267</v>
      </c>
      <c r="C279" s="2">
        <v>1.3760399999999999</v>
      </c>
      <c r="D279" s="2">
        <v>0.75356000000000001</v>
      </c>
      <c r="E279" s="2">
        <v>0.63817999999999997</v>
      </c>
      <c r="F279" s="2">
        <v>0.55710000000000004</v>
      </c>
      <c r="G279" s="2">
        <v>0.37230999999999997</v>
      </c>
      <c r="H279" s="2">
        <v>7.213E-2</v>
      </c>
      <c r="I279" s="2">
        <v>0.11182</v>
      </c>
      <c r="J279" s="2">
        <v>0.15942000000000001</v>
      </c>
      <c r="K279" s="2">
        <v>6.8809999999999996E-2</v>
      </c>
      <c r="L279" s="2">
        <v>3.3250000000000002E-2</v>
      </c>
      <c r="M279" s="2">
        <v>6.8409999999999999E-2</v>
      </c>
      <c r="N279" s="2">
        <v>0.24601999999999999</v>
      </c>
      <c r="O279" s="2">
        <v>3.6589999999999998E-2</v>
      </c>
      <c r="P279" s="2">
        <v>2.1510000000000001E-2</v>
      </c>
      <c r="Q279" s="2">
        <v>3.057E-2</v>
      </c>
      <c r="R279" s="2">
        <v>0.47394999999999998</v>
      </c>
      <c r="S279" s="1">
        <f t="shared" si="4"/>
        <v>1.9488400000000001</v>
      </c>
    </row>
    <row r="280" spans="1:19" x14ac:dyDescent="0.15">
      <c r="A280" s="2" t="s">
        <v>389</v>
      </c>
      <c r="B280" s="2">
        <v>0.37641999999999998</v>
      </c>
      <c r="C280" s="2">
        <v>1.03783</v>
      </c>
      <c r="D280" s="2">
        <v>0.40414</v>
      </c>
      <c r="E280" s="2">
        <v>0.41</v>
      </c>
      <c r="F280" s="2">
        <v>0.31469000000000003</v>
      </c>
      <c r="G280" s="2">
        <v>0.21607999999999999</v>
      </c>
      <c r="H280" s="2">
        <v>3.0839999999999999E-2</v>
      </c>
      <c r="I280" s="2">
        <v>1.9210000000000001E-2</v>
      </c>
      <c r="J280" s="2">
        <v>4.6269999999999999E-2</v>
      </c>
      <c r="K280" s="2">
        <v>2.376E-2</v>
      </c>
      <c r="L280" s="2">
        <v>1.6910000000000001E-2</v>
      </c>
      <c r="M280" s="2">
        <v>2.2700000000000001E-2</v>
      </c>
      <c r="N280" s="2">
        <v>0.13536000000000001</v>
      </c>
      <c r="O280" s="2">
        <v>2.4140000000000002E-2</v>
      </c>
      <c r="P280" s="2">
        <v>5.3899999999999998E-3</v>
      </c>
      <c r="Q280" s="2">
        <v>1.891E-2</v>
      </c>
      <c r="R280" s="2">
        <v>0.29993999999999998</v>
      </c>
      <c r="S280" s="1">
        <f t="shared" si="4"/>
        <v>1.12883</v>
      </c>
    </row>
    <row r="281" spans="1:19" x14ac:dyDescent="0.15">
      <c r="A281" s="2" t="s">
        <v>390</v>
      </c>
      <c r="B281" s="2">
        <v>0.32305</v>
      </c>
      <c r="C281" s="2">
        <v>0.91635999999999995</v>
      </c>
      <c r="D281" s="2">
        <v>0.39612000000000003</v>
      </c>
      <c r="E281" s="2">
        <v>0.41004000000000002</v>
      </c>
      <c r="F281" s="2">
        <v>0.31602000000000002</v>
      </c>
      <c r="G281" s="2">
        <v>0.2437</v>
      </c>
      <c r="H281" s="2">
        <v>3.1510000000000003E-2</v>
      </c>
      <c r="I281" s="2">
        <v>2.0320000000000001E-2</v>
      </c>
      <c r="J281" s="2">
        <v>5.058E-2</v>
      </c>
      <c r="K281" s="2">
        <v>2.426E-2</v>
      </c>
      <c r="L281" s="2">
        <v>1.8970000000000001E-2</v>
      </c>
      <c r="M281" s="2">
        <v>2.2890000000000001E-2</v>
      </c>
      <c r="N281" s="2">
        <v>0.14629</v>
      </c>
      <c r="O281" s="2">
        <v>2.4889999999999999E-2</v>
      </c>
      <c r="P281" s="2">
        <v>5.4599999999999996E-3</v>
      </c>
      <c r="Q281" s="2">
        <v>2.1010000000000001E-2</v>
      </c>
      <c r="R281" s="2">
        <v>0.37781999999999999</v>
      </c>
      <c r="S281" s="1">
        <f t="shared" si="4"/>
        <v>1.12218</v>
      </c>
    </row>
    <row r="282" spans="1:19" x14ac:dyDescent="0.15">
      <c r="A282" s="2" t="s">
        <v>391</v>
      </c>
      <c r="B282" s="2">
        <v>3.0680900000000002</v>
      </c>
      <c r="C282" s="2">
        <v>2.53851</v>
      </c>
      <c r="D282" s="2">
        <v>0.72314999999999996</v>
      </c>
      <c r="E282" s="2">
        <v>0.67044000000000004</v>
      </c>
      <c r="F282" s="2">
        <v>0.48918</v>
      </c>
      <c r="G282" s="2">
        <v>0.26960000000000001</v>
      </c>
      <c r="H282" s="2">
        <v>1.7950000000000001E-2</v>
      </c>
      <c r="I282" s="2">
        <v>2.7550000000000002E-2</v>
      </c>
      <c r="J282" s="2">
        <v>6.3240000000000005E-2</v>
      </c>
      <c r="K282" s="2">
        <v>3.1370000000000002E-2</v>
      </c>
      <c r="L282" s="2">
        <v>2.2530000000000001E-2</v>
      </c>
      <c r="M282" s="2">
        <v>3.0859999999999999E-2</v>
      </c>
      <c r="N282" s="2">
        <v>0.16331999999999999</v>
      </c>
      <c r="O282" s="2">
        <v>2.4140000000000002E-2</v>
      </c>
      <c r="P282" s="2">
        <v>6.5500000000000003E-3</v>
      </c>
      <c r="Q282" s="2">
        <v>2.095E-2</v>
      </c>
      <c r="R282" s="2">
        <v>0.38607999999999998</v>
      </c>
      <c r="S282" s="1">
        <f t="shared" si="4"/>
        <v>1.8827700000000001</v>
      </c>
    </row>
    <row r="283" spans="1:19" x14ac:dyDescent="0.15">
      <c r="A283" s="2" t="s">
        <v>392</v>
      </c>
      <c r="B283" s="2">
        <v>1.0416399999999999</v>
      </c>
      <c r="C283" s="2">
        <v>1.6190599999999999</v>
      </c>
      <c r="D283" s="2">
        <v>0.52383000000000002</v>
      </c>
      <c r="E283" s="2">
        <v>0.49540000000000001</v>
      </c>
      <c r="F283" s="2">
        <v>0.36360999999999999</v>
      </c>
      <c r="G283" s="2">
        <v>0.17804</v>
      </c>
      <c r="H283" s="2">
        <v>1.3950000000000001E-2</v>
      </c>
      <c r="I283" s="2">
        <v>2.1760000000000002E-2</v>
      </c>
      <c r="J283" s="2">
        <v>5.4140000000000001E-2</v>
      </c>
      <c r="K283" s="2">
        <v>2.6870000000000002E-2</v>
      </c>
      <c r="L283" s="2">
        <v>2.1129999999999999E-2</v>
      </c>
      <c r="M283" s="2">
        <v>2.6519999999999998E-2</v>
      </c>
      <c r="N283" s="2">
        <v>0.1542</v>
      </c>
      <c r="O283" s="2">
        <v>2.2509999999999999E-2</v>
      </c>
      <c r="P283" s="2">
        <v>8.2000000000000007E-3</v>
      </c>
      <c r="Q283" s="2">
        <v>2.0459999999999999E-2</v>
      </c>
      <c r="R283" s="2">
        <v>0.44278000000000001</v>
      </c>
      <c r="S283" s="1">
        <f t="shared" si="4"/>
        <v>1.3828400000000001</v>
      </c>
    </row>
    <row r="284" spans="1:19" x14ac:dyDescent="0.15">
      <c r="A284" s="2" t="s">
        <v>393</v>
      </c>
      <c r="B284" s="2">
        <v>1.07053</v>
      </c>
      <c r="C284" s="2">
        <v>2.34701</v>
      </c>
      <c r="D284" s="2">
        <v>0.60248000000000002</v>
      </c>
      <c r="E284" s="2">
        <v>0.55242000000000002</v>
      </c>
      <c r="F284" s="2">
        <v>0.39704</v>
      </c>
      <c r="G284" s="2">
        <v>0.38806000000000002</v>
      </c>
      <c r="H284" s="2">
        <v>1.3939999999999999E-2</v>
      </c>
      <c r="I284" s="2">
        <v>2.4129999999999999E-2</v>
      </c>
      <c r="J284" s="2">
        <v>5.6619999999999997E-2</v>
      </c>
      <c r="K284" s="2">
        <v>2.6700000000000002E-2</v>
      </c>
      <c r="L284" s="2">
        <v>2.0289999999999999E-2</v>
      </c>
      <c r="M284" s="2">
        <v>2.529E-2</v>
      </c>
      <c r="N284" s="2">
        <v>0.14957000000000001</v>
      </c>
      <c r="O284" s="2">
        <v>2.206E-2</v>
      </c>
      <c r="P284" s="2">
        <v>6.9300000000000004E-3</v>
      </c>
      <c r="Q284" s="2">
        <v>1.8489999999999999E-2</v>
      </c>
      <c r="R284" s="2">
        <v>0.33226</v>
      </c>
      <c r="S284" s="1">
        <f t="shared" si="4"/>
        <v>1.5519400000000001</v>
      </c>
    </row>
    <row r="285" spans="1:19" x14ac:dyDescent="0.15">
      <c r="A285" s="2" t="s">
        <v>394</v>
      </c>
      <c r="B285" s="2">
        <v>0.85306999999999999</v>
      </c>
      <c r="C285" s="2">
        <v>2.1075699999999999</v>
      </c>
      <c r="D285" s="2">
        <v>0.54603999999999997</v>
      </c>
      <c r="E285" s="2">
        <v>0.48959000000000003</v>
      </c>
      <c r="F285" s="2">
        <v>0.35648000000000002</v>
      </c>
      <c r="G285" s="2">
        <v>0.31846999999999998</v>
      </c>
      <c r="H285" s="2">
        <v>1.243E-2</v>
      </c>
      <c r="I285" s="2">
        <v>1.823E-2</v>
      </c>
      <c r="J285" s="2">
        <v>4.2070000000000003E-2</v>
      </c>
      <c r="K285" s="2">
        <v>2.1139999999999999E-2</v>
      </c>
      <c r="L285" s="2">
        <v>1.585E-2</v>
      </c>
      <c r="M285" s="2">
        <v>2.1909999999999999E-2</v>
      </c>
      <c r="N285" s="2">
        <v>0.11874999999999999</v>
      </c>
      <c r="O285" s="2">
        <v>1.8280000000000001E-2</v>
      </c>
      <c r="P285" s="2">
        <v>5.0899999999999999E-3</v>
      </c>
      <c r="Q285" s="2">
        <v>1.6230000000000001E-2</v>
      </c>
      <c r="R285" s="2">
        <v>0.31991000000000003</v>
      </c>
      <c r="S285" s="1">
        <f t="shared" si="4"/>
        <v>1.3921100000000002</v>
      </c>
    </row>
    <row r="286" spans="1:19" x14ac:dyDescent="0.15">
      <c r="A286" s="2" t="s">
        <v>395</v>
      </c>
      <c r="B286" s="2">
        <v>1.25752</v>
      </c>
      <c r="C286" s="2">
        <v>2.5969500000000001</v>
      </c>
      <c r="D286" s="2">
        <v>0.76185000000000003</v>
      </c>
      <c r="E286" s="2">
        <v>0.66295000000000004</v>
      </c>
      <c r="F286" s="2">
        <v>0.45450000000000002</v>
      </c>
      <c r="G286" s="2">
        <v>0.84619</v>
      </c>
      <c r="H286" s="2">
        <v>1.523E-2</v>
      </c>
      <c r="I286" s="2">
        <v>2.1000000000000001E-2</v>
      </c>
      <c r="J286" s="2">
        <v>4.6190000000000002E-2</v>
      </c>
      <c r="K286" s="2">
        <v>2.3959999999999999E-2</v>
      </c>
      <c r="L286" s="2">
        <v>1.8339999999999999E-2</v>
      </c>
      <c r="M286" s="2">
        <v>2.1919999999999999E-2</v>
      </c>
      <c r="N286" s="2">
        <v>0.12931000000000001</v>
      </c>
      <c r="O286" s="2">
        <v>1.9429999999999999E-2</v>
      </c>
      <c r="P286" s="2">
        <v>8.0800000000000004E-3</v>
      </c>
      <c r="Q286" s="2">
        <v>1.6549999999999999E-2</v>
      </c>
      <c r="R286" s="2">
        <v>0.33846999999999999</v>
      </c>
      <c r="S286" s="1">
        <f t="shared" si="4"/>
        <v>1.8793000000000002</v>
      </c>
    </row>
    <row r="287" spans="1:19" x14ac:dyDescent="0.15">
      <c r="A287" s="2" t="s">
        <v>396</v>
      </c>
      <c r="B287" s="2">
        <v>2.6946500000000002</v>
      </c>
      <c r="C287" s="2">
        <v>3.8008500000000001</v>
      </c>
      <c r="D287" s="2">
        <v>1.00437</v>
      </c>
      <c r="E287" s="2">
        <v>1.03732</v>
      </c>
      <c r="F287" s="2">
        <v>0.77688999999999997</v>
      </c>
      <c r="G287" s="2">
        <v>0.82079000000000002</v>
      </c>
      <c r="H287" s="2">
        <v>9.3679999999999999E-2</v>
      </c>
      <c r="I287" s="2">
        <v>3.9660000000000001E-2</v>
      </c>
      <c r="J287" s="2">
        <v>0.10409</v>
      </c>
      <c r="K287" s="2">
        <v>5.2639999999999999E-2</v>
      </c>
      <c r="L287" s="2">
        <v>4.1770000000000002E-2</v>
      </c>
      <c r="M287" s="2">
        <v>4.9639999999999997E-2</v>
      </c>
      <c r="N287" s="2">
        <v>0.33389999999999997</v>
      </c>
      <c r="O287" s="2">
        <v>5.1150000000000001E-2</v>
      </c>
      <c r="P287" s="2">
        <v>1.409E-2</v>
      </c>
      <c r="Q287" s="2">
        <v>3.4340000000000002E-2</v>
      </c>
      <c r="R287" s="2">
        <v>0.45071</v>
      </c>
      <c r="S287" s="1">
        <f t="shared" si="4"/>
        <v>2.8185799999999999</v>
      </c>
    </row>
    <row r="288" spans="1:19" x14ac:dyDescent="0.15">
      <c r="A288" s="2" t="s">
        <v>397</v>
      </c>
      <c r="B288" s="2">
        <v>1.7798400000000001</v>
      </c>
      <c r="C288" s="2">
        <v>3.44434</v>
      </c>
      <c r="D288" s="2">
        <v>0.87380000000000002</v>
      </c>
      <c r="E288" s="2">
        <v>0.90298</v>
      </c>
      <c r="F288" s="2">
        <v>0.68918000000000001</v>
      </c>
      <c r="G288" s="2">
        <v>0.75131999999999999</v>
      </c>
      <c r="H288" s="2">
        <v>6.2920000000000004E-2</v>
      </c>
      <c r="I288" s="2">
        <v>3.4380000000000001E-2</v>
      </c>
      <c r="J288" s="2">
        <v>9.1619999999999993E-2</v>
      </c>
      <c r="K288" s="2">
        <v>4.4990000000000002E-2</v>
      </c>
      <c r="L288" s="2">
        <v>3.5200000000000002E-2</v>
      </c>
      <c r="M288" s="2">
        <v>4.5780000000000001E-2</v>
      </c>
      <c r="N288" s="2">
        <v>0.28599000000000002</v>
      </c>
      <c r="O288" s="2">
        <v>4.2040000000000001E-2</v>
      </c>
      <c r="P288" s="2">
        <v>1.302E-2</v>
      </c>
      <c r="Q288" s="2">
        <v>3.0630000000000001E-2</v>
      </c>
      <c r="R288" s="2">
        <v>0.45221</v>
      </c>
      <c r="S288" s="1">
        <f t="shared" si="4"/>
        <v>2.4659599999999999</v>
      </c>
    </row>
    <row r="289" spans="1:19" x14ac:dyDescent="0.15">
      <c r="A289" s="2" t="s">
        <v>398</v>
      </c>
      <c r="B289" s="2">
        <v>1.02152</v>
      </c>
      <c r="C289" s="2">
        <v>2.51932</v>
      </c>
      <c r="D289" s="2">
        <v>0.79484999999999995</v>
      </c>
      <c r="E289" s="2">
        <v>0.84433999999999998</v>
      </c>
      <c r="F289" s="2">
        <v>0.63883000000000001</v>
      </c>
      <c r="G289" s="2">
        <v>0.72646999999999995</v>
      </c>
      <c r="H289" s="2">
        <v>6.4329999999999998E-2</v>
      </c>
      <c r="I289" s="2">
        <v>3.1910000000000001E-2</v>
      </c>
      <c r="J289" s="2">
        <v>8.6779999999999996E-2</v>
      </c>
      <c r="K289" s="2">
        <v>4.1540000000000001E-2</v>
      </c>
      <c r="L289" s="2">
        <v>3.5000000000000003E-2</v>
      </c>
      <c r="M289" s="2">
        <v>4.2930000000000003E-2</v>
      </c>
      <c r="N289" s="2">
        <v>0.27628999999999998</v>
      </c>
      <c r="O289" s="2">
        <v>4.2639999999999997E-2</v>
      </c>
      <c r="P289" s="2">
        <v>1.2489999999999999E-2</v>
      </c>
      <c r="Q289" s="2">
        <v>3.0439999999999998E-2</v>
      </c>
      <c r="R289" s="2">
        <v>0.44439000000000001</v>
      </c>
      <c r="S289" s="1">
        <f t="shared" si="4"/>
        <v>2.2780199999999997</v>
      </c>
    </row>
    <row r="290" spans="1:19" x14ac:dyDescent="0.15">
      <c r="A290" s="2" t="s">
        <v>399</v>
      </c>
      <c r="B290" s="2">
        <v>0.58696000000000004</v>
      </c>
      <c r="C290" s="2">
        <v>1.4579599999999999</v>
      </c>
      <c r="D290" s="2">
        <v>0.55550999999999995</v>
      </c>
      <c r="E290" s="2">
        <v>0.57362999999999997</v>
      </c>
      <c r="F290" s="2">
        <v>0.43926999999999999</v>
      </c>
      <c r="G290" s="2">
        <v>0.22345000000000001</v>
      </c>
      <c r="H290" s="2">
        <v>4.5940000000000002E-2</v>
      </c>
      <c r="I290" s="2">
        <v>2.563E-2</v>
      </c>
      <c r="J290" s="2">
        <v>6.9209999999999994E-2</v>
      </c>
      <c r="K290" s="2">
        <v>3.3239999999999999E-2</v>
      </c>
      <c r="L290" s="2">
        <v>2.7740000000000001E-2</v>
      </c>
      <c r="M290" s="2">
        <v>3.2939999999999997E-2</v>
      </c>
      <c r="N290" s="2">
        <v>0.22631000000000001</v>
      </c>
      <c r="O290" s="2">
        <v>3.5180000000000003E-2</v>
      </c>
      <c r="P290" s="2">
        <v>8.3599999999999994E-3</v>
      </c>
      <c r="Q290" s="2">
        <v>2.581E-2</v>
      </c>
      <c r="R290" s="2">
        <v>0.45707999999999999</v>
      </c>
      <c r="S290" s="1">
        <f t="shared" si="4"/>
        <v>1.5684100000000001</v>
      </c>
    </row>
    <row r="291" spans="1:19" x14ac:dyDescent="0.15">
      <c r="A291" s="2" t="s">
        <v>400</v>
      </c>
      <c r="B291" s="2">
        <v>2.01397</v>
      </c>
      <c r="C291" s="2">
        <v>1.8565100000000001</v>
      </c>
      <c r="D291" s="2">
        <v>0.51119999999999999</v>
      </c>
      <c r="E291" s="2">
        <v>0.49937999999999999</v>
      </c>
      <c r="F291" s="2">
        <v>0.41976000000000002</v>
      </c>
      <c r="G291" s="2">
        <v>0.24890999999999999</v>
      </c>
      <c r="H291" s="2">
        <v>2.154E-2</v>
      </c>
      <c r="I291" s="2">
        <v>2.699E-2</v>
      </c>
      <c r="J291" s="2">
        <v>6.6809999999999994E-2</v>
      </c>
      <c r="K291" s="2">
        <v>3.3849999999999998E-2</v>
      </c>
      <c r="L291" s="2">
        <v>2.511E-2</v>
      </c>
      <c r="M291" s="2">
        <v>3.5869999999999999E-2</v>
      </c>
      <c r="N291" s="2">
        <v>0.20583000000000001</v>
      </c>
      <c r="O291" s="2">
        <v>3.2099999999999997E-2</v>
      </c>
      <c r="P291" s="2">
        <v>9.8200000000000006E-3</v>
      </c>
      <c r="Q291" s="2">
        <v>2.776E-2</v>
      </c>
      <c r="R291" s="2">
        <v>0.43679000000000001</v>
      </c>
      <c r="S291" s="1">
        <f t="shared" si="4"/>
        <v>1.4303400000000002</v>
      </c>
    </row>
    <row r="292" spans="1:19" x14ac:dyDescent="0.15">
      <c r="A292" s="2" t="s">
        <v>401</v>
      </c>
      <c r="B292" s="2">
        <v>2.9169800000000001</v>
      </c>
      <c r="C292" s="2">
        <v>2.3875700000000002</v>
      </c>
      <c r="D292" s="2">
        <v>0.4909</v>
      </c>
      <c r="E292" s="2">
        <v>0.44907999999999998</v>
      </c>
      <c r="F292" s="2">
        <v>0.35102</v>
      </c>
      <c r="G292" s="2">
        <v>0.46306000000000003</v>
      </c>
      <c r="H292" s="2">
        <v>1.6109999999999999E-2</v>
      </c>
      <c r="I292" s="2">
        <v>1.8530000000000001E-2</v>
      </c>
      <c r="J292" s="2">
        <v>4.4049999999999999E-2</v>
      </c>
      <c r="K292" s="2">
        <v>2.147E-2</v>
      </c>
      <c r="L292" s="2">
        <v>1.7059999999999999E-2</v>
      </c>
      <c r="M292" s="2">
        <v>2.2610000000000002E-2</v>
      </c>
      <c r="N292" s="2">
        <v>0.13458000000000001</v>
      </c>
      <c r="O292" s="2">
        <v>2.0959999999999999E-2</v>
      </c>
      <c r="P292" s="2">
        <v>5.6299999999999996E-3</v>
      </c>
      <c r="Q292" s="2">
        <v>1.686E-2</v>
      </c>
      <c r="R292" s="2">
        <v>0.35925000000000001</v>
      </c>
      <c r="S292" s="1">
        <f t="shared" si="4"/>
        <v>1.2909999999999999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DC44-5E59-4D4B-AA5F-8BE52FBD8884}">
  <dimension ref="A1:AN292"/>
  <sheetViews>
    <sheetView topLeftCell="A178" zoomScale="70" zoomScaleNormal="70" workbookViewId="0">
      <selection activeCell="A214" sqref="A214:AA219"/>
    </sheetView>
  </sheetViews>
  <sheetFormatPr defaultRowHeight="13.5" x14ac:dyDescent="0.15"/>
  <cols>
    <col min="1" max="1" width="17.375" customWidth="1"/>
    <col min="2" max="2" width="17.625" customWidth="1"/>
    <col min="6" max="6" width="15.875" style="20" customWidth="1"/>
    <col min="7" max="7" width="18.875" customWidth="1"/>
    <col min="8" max="8" width="15.625" customWidth="1"/>
    <col min="11" max="11" width="9" style="20"/>
    <col min="16" max="16" width="9" style="20"/>
    <col min="17" max="17" width="18.5" customWidth="1"/>
    <col min="21" max="21" width="9" style="20"/>
    <col min="27" max="27" width="9" style="20"/>
  </cols>
  <sheetData>
    <row r="1" spans="1:40" x14ac:dyDescent="0.15">
      <c r="A1" s="10" t="s">
        <v>0</v>
      </c>
      <c r="B1" s="1"/>
      <c r="C1" s="1"/>
      <c r="D1" s="1"/>
      <c r="E1" s="1"/>
      <c r="G1" s="1"/>
      <c r="H1" s="1"/>
      <c r="I1" s="1"/>
      <c r="J1" s="1"/>
      <c r="L1" s="1"/>
      <c r="M1" s="1"/>
      <c r="N1" s="1"/>
      <c r="O1" s="1"/>
      <c r="Q1" s="1"/>
      <c r="R1" s="1"/>
      <c r="S1" s="1"/>
      <c r="T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x14ac:dyDescent="0.15">
      <c r="A2" s="2"/>
      <c r="B2" s="2" t="s">
        <v>2</v>
      </c>
      <c r="C2" s="2"/>
      <c r="D2" s="2"/>
      <c r="E2" s="2"/>
      <c r="F2" s="16"/>
      <c r="G2" s="2"/>
      <c r="H2" s="2"/>
      <c r="I2" s="2"/>
      <c r="J2" s="2"/>
      <c r="K2" s="16"/>
      <c r="L2" s="2"/>
      <c r="M2" s="2"/>
      <c r="N2" s="2"/>
      <c r="O2" s="2"/>
      <c r="P2" s="16"/>
      <c r="Q2" s="2"/>
      <c r="R2" s="2"/>
      <c r="S2" s="2"/>
      <c r="T2" s="2"/>
      <c r="U2" s="16"/>
      <c r="V2" s="2"/>
      <c r="W2" s="2"/>
      <c r="X2" s="2"/>
      <c r="Y2" s="2"/>
      <c r="Z2" s="2"/>
      <c r="AA2" s="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15">
      <c r="A3" s="2"/>
      <c r="B3" s="13" t="s">
        <v>422</v>
      </c>
      <c r="C3" s="11"/>
      <c r="D3" s="11" t="s">
        <v>423</v>
      </c>
      <c r="E3" s="11"/>
      <c r="F3" s="19" t="s">
        <v>424</v>
      </c>
      <c r="G3" s="11"/>
      <c r="H3" s="11" t="s">
        <v>425</v>
      </c>
      <c r="I3" s="11"/>
      <c r="J3" s="11"/>
      <c r="K3" s="19" t="s">
        <v>426</v>
      </c>
      <c r="L3" s="2"/>
      <c r="M3" s="2"/>
      <c r="N3" s="2"/>
      <c r="O3" s="2"/>
      <c r="P3" s="19" t="s">
        <v>427</v>
      </c>
      <c r="Q3" s="11" t="s">
        <v>428</v>
      </c>
      <c r="R3" s="11" t="s">
        <v>429</v>
      </c>
      <c r="S3" s="11"/>
      <c r="U3" s="19" t="s">
        <v>430</v>
      </c>
      <c r="V3" s="2"/>
      <c r="W3" s="2"/>
      <c r="X3" s="11"/>
      <c r="Y3" s="2"/>
      <c r="Z3" s="2"/>
      <c r="AA3" s="19" t="s">
        <v>431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15">
      <c r="A4" s="2" t="s">
        <v>3</v>
      </c>
      <c r="B4" s="6" t="s">
        <v>17</v>
      </c>
      <c r="C4" s="6" t="s">
        <v>18</v>
      </c>
      <c r="D4" s="6" t="s">
        <v>19</v>
      </c>
      <c r="E4" s="6" t="s">
        <v>20</v>
      </c>
      <c r="F4" s="16" t="s">
        <v>22</v>
      </c>
      <c r="G4" s="6" t="s">
        <v>23</v>
      </c>
      <c r="H4" s="6" t="s">
        <v>24</v>
      </c>
      <c r="I4" s="6" t="s">
        <v>31</v>
      </c>
      <c r="J4" s="6" t="s">
        <v>32</v>
      </c>
      <c r="K4" s="16" t="s">
        <v>36</v>
      </c>
      <c r="L4" s="6" t="s">
        <v>41</v>
      </c>
      <c r="M4" s="6" t="s">
        <v>45</v>
      </c>
      <c r="N4" s="6" t="s">
        <v>50</v>
      </c>
      <c r="O4" s="6" t="s">
        <v>51</v>
      </c>
      <c r="P4" s="16" t="s">
        <v>52</v>
      </c>
      <c r="Q4" s="6" t="s">
        <v>54</v>
      </c>
      <c r="R4" s="6" t="s">
        <v>58</v>
      </c>
      <c r="S4" s="6" t="s">
        <v>59</v>
      </c>
      <c r="T4" s="6" t="s">
        <v>64</v>
      </c>
      <c r="U4" s="16" t="s">
        <v>65</v>
      </c>
      <c r="V4" s="6" t="s">
        <v>67</v>
      </c>
      <c r="W4" s="6" t="s">
        <v>69</v>
      </c>
      <c r="X4" s="6" t="s">
        <v>73</v>
      </c>
      <c r="Y4" s="6" t="s">
        <v>77</v>
      </c>
      <c r="Z4" s="6" t="s">
        <v>78</v>
      </c>
      <c r="AA4" s="16" t="s">
        <v>79</v>
      </c>
      <c r="AB4" s="6" t="s">
        <v>82</v>
      </c>
      <c r="AC4" s="6" t="s">
        <v>83</v>
      </c>
      <c r="AD4" s="6" t="s">
        <v>84</v>
      </c>
      <c r="AE4" s="6" t="s">
        <v>85</v>
      </c>
      <c r="AF4" s="6" t="s">
        <v>91</v>
      </c>
      <c r="AG4" s="6" t="s">
        <v>93</v>
      </c>
      <c r="AH4" s="6" t="s">
        <v>94</v>
      </c>
      <c r="AI4" s="6" t="s">
        <v>102</v>
      </c>
      <c r="AJ4" s="6" t="s">
        <v>103</v>
      </c>
      <c r="AK4" s="6" t="s">
        <v>105</v>
      </c>
      <c r="AL4" s="6" t="s">
        <v>109</v>
      </c>
      <c r="AM4" s="6" t="s">
        <v>111</v>
      </c>
      <c r="AN4" s="6" t="s">
        <v>112</v>
      </c>
    </row>
    <row r="5" spans="1:40" x14ac:dyDescent="0.15">
      <c r="A5" s="9" t="s">
        <v>114</v>
      </c>
      <c r="B5" s="8">
        <v>3.6940000000000001E-2</v>
      </c>
      <c r="C5" s="8">
        <v>0.39290999999999998</v>
      </c>
      <c r="D5" s="8">
        <v>1.8428199999999999</v>
      </c>
      <c r="E5" s="8">
        <v>2.7019999999999999E-2</v>
      </c>
      <c r="F5" s="20">
        <v>7.6999999999999999E-2</v>
      </c>
      <c r="G5" s="8">
        <v>2.1024699999999998</v>
      </c>
      <c r="H5" s="8">
        <v>0.31241000000000002</v>
      </c>
      <c r="I5" s="8">
        <v>8.6679999999999993E-2</v>
      </c>
      <c r="J5" s="8">
        <v>0.22855</v>
      </c>
      <c r="K5" s="20">
        <v>2.89771</v>
      </c>
      <c r="L5" s="8">
        <v>1.115E-2</v>
      </c>
      <c r="M5" s="8">
        <v>2.1729999999999999E-2</v>
      </c>
      <c r="N5" s="8">
        <v>6.7799999999999996E-3</v>
      </c>
      <c r="O5" s="8">
        <v>5</v>
      </c>
      <c r="P5" s="20">
        <v>0.27962999999999999</v>
      </c>
      <c r="Q5" s="8">
        <v>3.8800000000000002E-3</v>
      </c>
      <c r="R5" s="8">
        <v>0.10119</v>
      </c>
      <c r="S5" s="8">
        <v>0.63749</v>
      </c>
      <c r="T5" s="8">
        <v>5</v>
      </c>
      <c r="U5" s="20">
        <v>2.7320000000000001E-2</v>
      </c>
      <c r="V5" s="8">
        <v>0.17727000000000001</v>
      </c>
      <c r="W5" s="8">
        <v>3.9100000000000003E-3</v>
      </c>
      <c r="X5" s="8">
        <v>2.0400000000000001E-3</v>
      </c>
      <c r="Y5" s="8">
        <v>2.0799999999999998E-3</v>
      </c>
      <c r="Z5" s="8">
        <v>0.56806000000000001</v>
      </c>
      <c r="AA5" s="20">
        <v>2.9409999999999999E-2</v>
      </c>
      <c r="AB5" s="8">
        <v>2.5999999999999998E-4</v>
      </c>
      <c r="AC5" s="8">
        <v>1.6900000000000001E-3</v>
      </c>
      <c r="AD5" s="8">
        <v>5</v>
      </c>
      <c r="AE5" s="8">
        <v>6.4649999999999999E-2</v>
      </c>
      <c r="AF5" s="8">
        <v>3.9100000000000003E-3</v>
      </c>
      <c r="AG5" s="8">
        <v>5</v>
      </c>
      <c r="AH5" s="8">
        <v>1.9000000000000001E-4</v>
      </c>
      <c r="AI5" s="8">
        <v>1.6100000000000001E-3</v>
      </c>
      <c r="AJ5" s="8">
        <v>2.5360000000000001E-2</v>
      </c>
      <c r="AK5" s="8">
        <v>6.6E-3</v>
      </c>
      <c r="AL5" s="8">
        <v>4.1700000000000001E-3</v>
      </c>
      <c r="AM5" s="8">
        <v>8.1499999999999993E-3</v>
      </c>
      <c r="AN5" s="8">
        <v>3.6900000000000001E-3</v>
      </c>
    </row>
    <row r="6" spans="1:40" x14ac:dyDescent="0.15">
      <c r="A6" s="9" t="s">
        <v>115</v>
      </c>
      <c r="B6" s="9">
        <v>4.7780000000000003E-2</v>
      </c>
      <c r="C6" s="9">
        <v>0.40953000000000001</v>
      </c>
      <c r="D6" s="9">
        <v>1.64019</v>
      </c>
      <c r="E6" s="9">
        <v>5.4210000000000001E-2</v>
      </c>
      <c r="F6" s="16">
        <v>1.4840000000000001E-2</v>
      </c>
      <c r="G6" s="9">
        <v>0.14435999999999999</v>
      </c>
      <c r="H6" s="9">
        <v>0.30630000000000002</v>
      </c>
      <c r="I6" s="9">
        <v>9.2119999999999994E-2</v>
      </c>
      <c r="J6" s="9">
        <v>3.5860000000000003E-2</v>
      </c>
      <c r="K6" s="16">
        <v>1.27336</v>
      </c>
      <c r="L6" s="9">
        <v>8.6E-3</v>
      </c>
      <c r="M6" s="9">
        <v>2.4289999999999999E-2</v>
      </c>
      <c r="N6" s="9">
        <v>6.1000000000000004E-3</v>
      </c>
      <c r="O6" s="9">
        <v>5</v>
      </c>
      <c r="P6" s="16">
        <v>0.17277000000000001</v>
      </c>
      <c r="Q6" s="9">
        <v>5.2599999999999999E-3</v>
      </c>
      <c r="R6" s="9">
        <v>0.10598</v>
      </c>
      <c r="S6" s="9">
        <v>0.53319000000000005</v>
      </c>
      <c r="T6" s="9">
        <v>5</v>
      </c>
      <c r="U6" s="16">
        <v>2.0369999999999999E-2</v>
      </c>
      <c r="V6" s="9">
        <v>0.16597999999999999</v>
      </c>
      <c r="W6" s="9">
        <v>2.48E-3</v>
      </c>
      <c r="X6" s="9">
        <v>5.0099999999999997E-3</v>
      </c>
      <c r="Y6" s="9">
        <v>1.6800000000000001E-3</v>
      </c>
      <c r="Z6" s="9">
        <v>0.23321</v>
      </c>
      <c r="AA6" s="16">
        <v>2.24E-2</v>
      </c>
      <c r="AB6" s="9">
        <v>1.4499999999999999E-3</v>
      </c>
      <c r="AC6" s="9">
        <v>2.7999999999999998E-4</v>
      </c>
      <c r="AD6" s="9">
        <v>5</v>
      </c>
      <c r="AE6" s="9">
        <v>4.8390000000000002E-2</v>
      </c>
      <c r="AF6" s="9">
        <v>2.2399999999999998E-3</v>
      </c>
      <c r="AG6" s="9">
        <v>5</v>
      </c>
      <c r="AH6" s="9">
        <v>1.49E-3</v>
      </c>
      <c r="AI6" s="9">
        <v>1.7799999999999999E-3</v>
      </c>
      <c r="AJ6" s="9">
        <v>2.1770000000000001E-2</v>
      </c>
      <c r="AK6" s="9">
        <v>4.3400000000000001E-3</v>
      </c>
      <c r="AL6" s="9">
        <v>3.1199999999999999E-3</v>
      </c>
      <c r="AM6" s="9">
        <v>3.6800000000000001E-3</v>
      </c>
      <c r="AN6" s="9">
        <v>6.13E-3</v>
      </c>
    </row>
    <row r="7" spans="1:40" x14ac:dyDescent="0.15">
      <c r="A7" s="9" t="s">
        <v>116</v>
      </c>
      <c r="B7" s="9">
        <v>4.3159999999999997E-2</v>
      </c>
      <c r="C7" s="9">
        <v>0.43512000000000001</v>
      </c>
      <c r="D7" s="9">
        <v>1.9103600000000001</v>
      </c>
      <c r="E7" s="9">
        <v>4.9739999999999999E-2</v>
      </c>
      <c r="F7" s="16">
        <v>1.925E-2</v>
      </c>
      <c r="G7" s="9">
        <v>0.14036000000000001</v>
      </c>
      <c r="H7" s="9">
        <v>0.32127</v>
      </c>
      <c r="I7" s="9">
        <v>8.2879999999999995E-2</v>
      </c>
      <c r="J7" s="9">
        <v>4.1790000000000001E-2</v>
      </c>
      <c r="K7" s="16">
        <v>1.6035299999999999</v>
      </c>
      <c r="L7" s="9">
        <v>8.3599999999999994E-3</v>
      </c>
      <c r="M7" s="9">
        <v>2.7539999999999999E-2</v>
      </c>
      <c r="N7" s="9">
        <v>3.4099999999999998E-3</v>
      </c>
      <c r="O7" s="9">
        <v>5</v>
      </c>
      <c r="P7" s="16">
        <v>0.19037999999999999</v>
      </c>
      <c r="Q7" s="9">
        <v>4.5700000000000003E-3</v>
      </c>
      <c r="R7" s="9">
        <v>0.11006000000000001</v>
      </c>
      <c r="S7" s="9">
        <v>0.58531999999999995</v>
      </c>
      <c r="T7" s="9">
        <v>5</v>
      </c>
      <c r="U7" s="16">
        <v>1.9019999999999999E-2</v>
      </c>
      <c r="V7" s="9">
        <v>0.17574000000000001</v>
      </c>
      <c r="W7" s="9">
        <v>4.3899999999999998E-3</v>
      </c>
      <c r="X7" s="9">
        <v>4.5999999999999999E-3</v>
      </c>
      <c r="Y7" s="9">
        <v>2.6199999999999999E-3</v>
      </c>
      <c r="Z7" s="9">
        <v>0.23901</v>
      </c>
      <c r="AA7" s="16">
        <v>2.146E-2</v>
      </c>
      <c r="AB7" s="9">
        <v>1.1000000000000001E-3</v>
      </c>
      <c r="AC7" s="9">
        <v>2.1800000000000001E-3</v>
      </c>
      <c r="AD7" s="9">
        <v>5</v>
      </c>
      <c r="AE7" s="9">
        <v>4.7840000000000001E-2</v>
      </c>
      <c r="AF7" s="9">
        <v>4.4600000000000004E-3</v>
      </c>
      <c r="AG7" s="9">
        <v>5</v>
      </c>
      <c r="AH7" s="9">
        <v>1.42E-3</v>
      </c>
      <c r="AI7" s="9">
        <v>1.9300000000000001E-3</v>
      </c>
      <c r="AJ7" s="9">
        <v>2.2249999999999999E-2</v>
      </c>
      <c r="AK7" s="9">
        <v>6.11E-3</v>
      </c>
      <c r="AL7" s="9">
        <v>3.14E-3</v>
      </c>
      <c r="AM7" s="9">
        <v>1.453E-2</v>
      </c>
      <c r="AN7" s="9">
        <v>5.0299999999999997E-3</v>
      </c>
    </row>
    <row r="8" spans="1:40" x14ac:dyDescent="0.15">
      <c r="A8" s="9" t="s">
        <v>117</v>
      </c>
      <c r="B8" s="9">
        <v>2.7720000000000002E-2</v>
      </c>
      <c r="C8" s="9">
        <v>0.35283999999999999</v>
      </c>
      <c r="D8" s="9">
        <v>1.3781399999999999</v>
      </c>
      <c r="E8" s="9">
        <v>2.648E-2</v>
      </c>
      <c r="F8" s="16">
        <v>1.397E-2</v>
      </c>
      <c r="G8" s="9">
        <v>5.142E-2</v>
      </c>
      <c r="H8" s="9">
        <v>0.31912000000000001</v>
      </c>
      <c r="I8" s="9">
        <v>9.2369999999999994E-2</v>
      </c>
      <c r="J8" s="9">
        <v>3.16E-3</v>
      </c>
      <c r="K8" s="16">
        <v>0.89232</v>
      </c>
      <c r="L8" s="9">
        <v>7.5799999999999999E-3</v>
      </c>
      <c r="M8" s="9">
        <v>2.6960000000000001E-2</v>
      </c>
      <c r="N8" s="9">
        <v>6.4799999999999996E-3</v>
      </c>
      <c r="O8" s="9">
        <v>5</v>
      </c>
      <c r="P8" s="16">
        <v>0.10906</v>
      </c>
      <c r="Q8" s="9">
        <v>2.5600000000000002E-3</v>
      </c>
      <c r="R8" s="9">
        <v>0.11461</v>
      </c>
      <c r="S8" s="9">
        <v>0.45452999999999999</v>
      </c>
      <c r="T8" s="9">
        <v>5</v>
      </c>
      <c r="U8" s="16">
        <v>1.9259999999999999E-2</v>
      </c>
      <c r="V8" s="9">
        <v>0.16231999999999999</v>
      </c>
      <c r="W8" s="9">
        <v>2.6199999999999999E-3</v>
      </c>
      <c r="X8" s="9">
        <v>1.2199999999999999E-3</v>
      </c>
      <c r="Y8" s="9">
        <v>2.2399999999999998E-3</v>
      </c>
      <c r="Z8" s="9">
        <v>4.165E-2</v>
      </c>
      <c r="AA8" s="16">
        <v>1.6420000000000001E-2</v>
      </c>
      <c r="AB8" s="9">
        <v>1.15E-3</v>
      </c>
      <c r="AC8" s="9">
        <v>4.0000000000000003E-5</v>
      </c>
      <c r="AD8" s="9">
        <v>5</v>
      </c>
      <c r="AE8" s="9">
        <v>2.913E-2</v>
      </c>
      <c r="AF8" s="9">
        <v>2.97E-3</v>
      </c>
      <c r="AG8" s="9">
        <v>5</v>
      </c>
      <c r="AH8" s="9">
        <v>1.4499999999999999E-3</v>
      </c>
      <c r="AI8" s="9">
        <v>2.97E-3</v>
      </c>
      <c r="AJ8" s="9">
        <v>1.451E-2</v>
      </c>
      <c r="AK8" s="9">
        <v>5.13E-3</v>
      </c>
      <c r="AL8" s="9">
        <v>3.4399999999999999E-3</v>
      </c>
      <c r="AM8" s="9">
        <v>6.2300000000000003E-3</v>
      </c>
      <c r="AN8" s="9">
        <v>6.2199999999999998E-3</v>
      </c>
    </row>
    <row r="9" spans="1:40" x14ac:dyDescent="0.15">
      <c r="A9" s="9" t="s">
        <v>118</v>
      </c>
      <c r="B9" s="9">
        <v>6.4699999999999994E-2</v>
      </c>
      <c r="C9" s="9">
        <v>0.38796999999999998</v>
      </c>
      <c r="D9" s="9">
        <v>1.6030500000000001</v>
      </c>
      <c r="E9" s="9">
        <v>2.1180000000000001E-2</v>
      </c>
      <c r="F9" s="16">
        <v>1.6480000000000002E-2</v>
      </c>
      <c r="G9" s="9">
        <v>6.7419999999999994E-2</v>
      </c>
      <c r="H9" s="9">
        <v>0.31918999999999997</v>
      </c>
      <c r="I9" s="9">
        <v>9.6199999999999994E-2</v>
      </c>
      <c r="J9" s="9">
        <v>1.7799999999999999E-3</v>
      </c>
      <c r="K9" s="16">
        <v>0.89480999999999999</v>
      </c>
      <c r="L9" s="9">
        <v>6.5900000000000004E-3</v>
      </c>
      <c r="M9" s="9">
        <v>2.5489999999999999E-2</v>
      </c>
      <c r="N9" s="9">
        <v>2.1700000000000001E-3</v>
      </c>
      <c r="O9" s="9">
        <v>5</v>
      </c>
      <c r="P9" s="16">
        <v>0.11065</v>
      </c>
      <c r="Q9" s="9">
        <v>3.5500000000000002E-3</v>
      </c>
      <c r="R9" s="9">
        <v>0.10949</v>
      </c>
      <c r="S9" s="9">
        <v>0.43641000000000002</v>
      </c>
      <c r="T9" s="9">
        <v>5</v>
      </c>
      <c r="U9" s="16">
        <v>2.043E-2</v>
      </c>
      <c r="V9" s="9">
        <v>0.15076999999999999</v>
      </c>
      <c r="W9" s="9">
        <v>3.1E-4</v>
      </c>
      <c r="X9" s="9">
        <v>3.14E-3</v>
      </c>
      <c r="Y9" s="9">
        <v>1.15E-3</v>
      </c>
      <c r="Z9" s="9">
        <v>4.4319999999999998E-2</v>
      </c>
      <c r="AA9" s="16">
        <v>1.455E-2</v>
      </c>
      <c r="AB9" s="9">
        <v>1.1199999999999999E-3</v>
      </c>
      <c r="AC9" s="9">
        <v>2.9999999999999997E-4</v>
      </c>
      <c r="AD9" s="9">
        <v>5</v>
      </c>
      <c r="AE9" s="9">
        <v>2.9680000000000002E-2</v>
      </c>
      <c r="AF9" s="9">
        <v>6.8999999999999997E-4</v>
      </c>
      <c r="AG9" s="9">
        <v>5</v>
      </c>
      <c r="AH9" s="9">
        <v>1.65E-3</v>
      </c>
      <c r="AI9" s="9">
        <v>1.6199999999999999E-3</v>
      </c>
      <c r="AJ9" s="9">
        <v>1.67E-2</v>
      </c>
      <c r="AK9" s="9">
        <v>1.5520000000000001E-2</v>
      </c>
      <c r="AL9" s="9">
        <v>2.81E-3</v>
      </c>
      <c r="AM9" s="9">
        <v>7.1000000000000002E-4</v>
      </c>
      <c r="AN9" s="9">
        <v>2.2599999999999999E-3</v>
      </c>
    </row>
    <row r="10" spans="1:40" x14ac:dyDescent="0.15">
      <c r="A10" s="9" t="s">
        <v>119</v>
      </c>
      <c r="B10" s="9">
        <v>3.2410000000000001E-2</v>
      </c>
      <c r="C10" s="9">
        <v>0.39399000000000001</v>
      </c>
      <c r="D10" s="9">
        <v>1.58738</v>
      </c>
      <c r="E10" s="9">
        <v>2.7019999999999999E-2</v>
      </c>
      <c r="F10" s="16">
        <v>1.542E-2</v>
      </c>
      <c r="G10" s="9">
        <v>4.7379999999999999E-2</v>
      </c>
      <c r="H10" s="9">
        <v>0.30303000000000002</v>
      </c>
      <c r="I10" s="9">
        <v>8.5040000000000004E-2</v>
      </c>
      <c r="J10" s="9">
        <v>2.7999999999999998E-4</v>
      </c>
      <c r="K10" s="16">
        <v>1.0164800000000001</v>
      </c>
      <c r="L10" s="9">
        <v>6.79E-3</v>
      </c>
      <c r="M10" s="9">
        <v>2.7810000000000001E-2</v>
      </c>
      <c r="N10" s="9">
        <v>4.6699999999999997E-3</v>
      </c>
      <c r="O10" s="9">
        <v>5</v>
      </c>
      <c r="P10" s="16">
        <v>0.13123000000000001</v>
      </c>
      <c r="Q10" s="9">
        <v>3.7100000000000002E-3</v>
      </c>
      <c r="R10" s="9">
        <v>0.10209</v>
      </c>
      <c r="S10" s="9">
        <v>0.56077999999999995</v>
      </c>
      <c r="T10" s="9">
        <v>5</v>
      </c>
      <c r="U10" s="16">
        <v>1.949E-2</v>
      </c>
      <c r="V10" s="9">
        <v>0.17241000000000001</v>
      </c>
      <c r="W10" s="9">
        <v>2.65E-3</v>
      </c>
      <c r="X10" s="9">
        <v>1.6299999999999999E-3</v>
      </c>
      <c r="Y10" s="9">
        <v>4.15E-3</v>
      </c>
      <c r="Z10" s="9">
        <v>5.5460000000000002E-2</v>
      </c>
      <c r="AA10" s="16">
        <v>2.2079999999999999E-2</v>
      </c>
      <c r="AB10" s="9">
        <v>8.0000000000000007E-5</v>
      </c>
      <c r="AC10" s="9">
        <v>1.31E-3</v>
      </c>
      <c r="AD10" s="9">
        <v>5</v>
      </c>
      <c r="AE10" s="9">
        <v>3.1870000000000002E-2</v>
      </c>
      <c r="AF10" s="9">
        <v>6.2E-4</v>
      </c>
      <c r="AG10" s="9">
        <v>5</v>
      </c>
      <c r="AH10" s="9">
        <v>8.8000000000000003E-4</v>
      </c>
      <c r="AI10" s="9">
        <v>1.6000000000000001E-3</v>
      </c>
      <c r="AJ10" s="9">
        <v>2.1350000000000001E-2</v>
      </c>
      <c r="AK10" s="9">
        <v>1.32E-3</v>
      </c>
      <c r="AL10" s="9">
        <v>3.0699999999999998E-3</v>
      </c>
      <c r="AM10" s="9">
        <v>4.2500000000000003E-3</v>
      </c>
      <c r="AN10" s="9">
        <v>2.5600000000000002E-3</v>
      </c>
    </row>
    <row r="11" spans="1:40" x14ac:dyDescent="0.15">
      <c r="A11" s="9" t="s">
        <v>120</v>
      </c>
      <c r="B11" s="9">
        <v>5.1700000000000003E-2</v>
      </c>
      <c r="C11" s="9">
        <v>0.43575999999999998</v>
      </c>
      <c r="D11" s="9">
        <v>1.63144</v>
      </c>
      <c r="E11" s="9">
        <v>3.4439999999999998E-2</v>
      </c>
      <c r="F11" s="16">
        <v>1.5990000000000001E-2</v>
      </c>
      <c r="G11" s="9">
        <v>6.5379999999999994E-2</v>
      </c>
      <c r="H11" s="9">
        <v>0.33255000000000001</v>
      </c>
      <c r="I11" s="9">
        <v>9.912E-2</v>
      </c>
      <c r="J11" s="9">
        <v>6.1599999999999997E-3</v>
      </c>
      <c r="K11" s="16">
        <v>1.0306299999999999</v>
      </c>
      <c r="L11" s="9">
        <v>8.3999999999999995E-3</v>
      </c>
      <c r="M11" s="9">
        <v>3.0960000000000001E-2</v>
      </c>
      <c r="N11" s="9">
        <v>4.2100000000000002E-3</v>
      </c>
      <c r="O11" s="9">
        <v>5</v>
      </c>
      <c r="P11" s="16">
        <v>0.13320000000000001</v>
      </c>
      <c r="Q11" s="9">
        <v>4.5300000000000002E-3</v>
      </c>
      <c r="R11" s="9">
        <v>0.1178</v>
      </c>
      <c r="S11" s="9">
        <v>0.57508999999999999</v>
      </c>
      <c r="T11" s="9">
        <v>5</v>
      </c>
      <c r="U11" s="16">
        <v>1.9740000000000001E-2</v>
      </c>
      <c r="V11" s="9">
        <v>0.18214</v>
      </c>
      <c r="W11" s="9">
        <v>1.72E-3</v>
      </c>
      <c r="X11" s="9">
        <v>2.98E-3</v>
      </c>
      <c r="Y11" s="9">
        <v>5.5199999999999997E-3</v>
      </c>
      <c r="Z11" s="9">
        <v>5.0439999999999999E-2</v>
      </c>
      <c r="AA11" s="16">
        <v>1.8849999999999999E-2</v>
      </c>
      <c r="AB11" s="9">
        <v>8.5999999999999998E-4</v>
      </c>
      <c r="AC11" s="9">
        <v>8.4000000000000003E-4</v>
      </c>
      <c r="AD11" s="9">
        <v>5</v>
      </c>
      <c r="AE11" s="9">
        <v>2.716E-2</v>
      </c>
      <c r="AF11" s="9">
        <v>2.2699999999999999E-3</v>
      </c>
      <c r="AG11" s="9">
        <v>5</v>
      </c>
      <c r="AH11" s="9">
        <v>1.06E-3</v>
      </c>
      <c r="AI11" s="9">
        <v>1.81E-3</v>
      </c>
      <c r="AJ11" s="9">
        <v>1.4659999999999999E-2</v>
      </c>
      <c r="AK11" s="9">
        <v>5.6600000000000001E-3</v>
      </c>
      <c r="AL11" s="9">
        <v>3.49E-3</v>
      </c>
      <c r="AM11" s="9">
        <v>5.1200000000000004E-3</v>
      </c>
      <c r="AN11" s="9">
        <v>5.79E-3</v>
      </c>
    </row>
    <row r="12" spans="1:40" x14ac:dyDescent="0.15">
      <c r="A12" s="9" t="s">
        <v>121</v>
      </c>
      <c r="B12" s="9">
        <v>8.7889999999999996E-2</v>
      </c>
      <c r="C12" s="9">
        <v>0.48914000000000002</v>
      </c>
      <c r="D12" s="9">
        <v>1.44987</v>
      </c>
      <c r="E12" s="9">
        <v>3.0720000000000001E-2</v>
      </c>
      <c r="F12" s="16">
        <v>1.0540000000000001E-2</v>
      </c>
      <c r="G12" s="9">
        <v>6.0720000000000003E-2</v>
      </c>
      <c r="H12" s="9">
        <v>0.27727000000000002</v>
      </c>
      <c r="I12" s="9">
        <v>7.6109999999999997E-2</v>
      </c>
      <c r="J12" s="9">
        <v>2.32E-3</v>
      </c>
      <c r="K12" s="16">
        <v>0.78054999999999997</v>
      </c>
      <c r="L12" s="9">
        <v>4.8399999999999997E-3</v>
      </c>
      <c r="M12" s="9">
        <v>2.1360000000000001E-2</v>
      </c>
      <c r="N12" s="9">
        <v>1E-3</v>
      </c>
      <c r="O12" s="9">
        <v>5</v>
      </c>
      <c r="P12" s="16">
        <v>0.11053</v>
      </c>
      <c r="Q12" s="9">
        <v>3.0699999999999998E-3</v>
      </c>
      <c r="R12" s="9">
        <v>9.733E-2</v>
      </c>
      <c r="S12" s="9">
        <v>0.43839</v>
      </c>
      <c r="T12" s="9">
        <v>5</v>
      </c>
      <c r="U12" s="16">
        <v>1.391E-2</v>
      </c>
      <c r="V12" s="9">
        <v>0.14831</v>
      </c>
      <c r="W12" s="9">
        <v>2.8999999999999998E-3</v>
      </c>
      <c r="X12" s="9">
        <v>3.8500000000000001E-3</v>
      </c>
      <c r="Y12" s="9">
        <v>2.3700000000000001E-3</v>
      </c>
      <c r="Z12" s="9">
        <v>3.057E-2</v>
      </c>
      <c r="AA12" s="16">
        <v>1.6310000000000002E-2</v>
      </c>
      <c r="AB12" s="9">
        <v>1.7899999999999999E-3</v>
      </c>
      <c r="AC12" s="9">
        <v>2.2000000000000001E-3</v>
      </c>
      <c r="AD12" s="9">
        <v>5</v>
      </c>
      <c r="AE12" s="9">
        <v>2.7359999999999999E-2</v>
      </c>
      <c r="AF12" s="9">
        <v>4.45E-3</v>
      </c>
      <c r="AG12" s="9">
        <v>5</v>
      </c>
      <c r="AH12" s="9">
        <v>8.9999999999999998E-4</v>
      </c>
      <c r="AI12" s="9">
        <v>4.2199999999999998E-3</v>
      </c>
      <c r="AJ12" s="9">
        <v>1.6109999999999999E-2</v>
      </c>
      <c r="AK12" s="9">
        <v>1.1209999999999999E-2</v>
      </c>
      <c r="AL12" s="9">
        <v>4.3499999999999997E-3</v>
      </c>
      <c r="AM12" s="9">
        <v>9.8700000000000003E-3</v>
      </c>
      <c r="AN12" s="9">
        <v>3.5000000000000001E-3</v>
      </c>
    </row>
    <row r="13" spans="1:40" x14ac:dyDescent="0.15">
      <c r="A13" s="9" t="s">
        <v>122</v>
      </c>
      <c r="B13" s="9">
        <v>6.2570000000000001E-2</v>
      </c>
      <c r="C13" s="9">
        <v>0.51961999999999997</v>
      </c>
      <c r="D13" s="9">
        <v>2.0139900000000002</v>
      </c>
      <c r="E13" s="9">
        <v>5.9889999999999999E-2</v>
      </c>
      <c r="F13" s="16">
        <v>5.058E-2</v>
      </c>
      <c r="G13" s="9">
        <v>0.71714</v>
      </c>
      <c r="H13" s="9">
        <v>0.30507000000000001</v>
      </c>
      <c r="I13" s="9">
        <v>8.3390000000000006E-2</v>
      </c>
      <c r="J13" s="9">
        <v>3.49E-3</v>
      </c>
      <c r="K13" s="16">
        <v>2.35887</v>
      </c>
      <c r="L13" s="9">
        <v>1.1950000000000001E-2</v>
      </c>
      <c r="M13" s="9">
        <v>3.0700000000000002E-2</v>
      </c>
      <c r="N13" s="9">
        <v>8.8000000000000005E-3</v>
      </c>
      <c r="O13" s="9">
        <v>5</v>
      </c>
      <c r="P13" s="16">
        <v>0.26132</v>
      </c>
      <c r="Q13" s="9">
        <v>3.64E-3</v>
      </c>
      <c r="R13" s="9">
        <v>0.13575000000000001</v>
      </c>
      <c r="S13" s="9">
        <v>2.9377300000000002</v>
      </c>
      <c r="T13" s="9">
        <v>5</v>
      </c>
      <c r="U13" s="16">
        <v>4.5190000000000001E-2</v>
      </c>
      <c r="V13" s="9">
        <v>0.43956000000000001</v>
      </c>
      <c r="W13" s="9">
        <v>6.9300000000000004E-3</v>
      </c>
      <c r="X13" s="9">
        <v>3.3999999999999998E-3</v>
      </c>
      <c r="Y13" s="9">
        <v>2.5500000000000002E-3</v>
      </c>
      <c r="Z13" s="9">
        <v>5.9909999999999998E-2</v>
      </c>
      <c r="AA13" s="16">
        <v>4.8419999999999998E-2</v>
      </c>
      <c r="AB13" s="9">
        <v>1.3600000000000001E-3</v>
      </c>
      <c r="AC13" s="9">
        <v>4.9100000000000003E-3</v>
      </c>
      <c r="AD13" s="9">
        <v>5</v>
      </c>
      <c r="AE13" s="9">
        <v>7.5259999999999994E-2</v>
      </c>
      <c r="AF13" s="9">
        <v>1.67E-3</v>
      </c>
      <c r="AG13" s="9">
        <v>5</v>
      </c>
      <c r="AH13" s="9">
        <v>2.8900000000000002E-3</v>
      </c>
      <c r="AI13" s="9">
        <v>2.81E-3</v>
      </c>
      <c r="AJ13" s="9">
        <v>5.2290000000000003E-2</v>
      </c>
      <c r="AK13" s="9">
        <v>5.4400000000000004E-3</v>
      </c>
      <c r="AL13" s="9">
        <v>3.81E-3</v>
      </c>
      <c r="AM13" s="9">
        <v>2.6900000000000001E-3</v>
      </c>
      <c r="AN13" s="9">
        <v>3.5200000000000001E-3</v>
      </c>
    </row>
    <row r="14" spans="1:40" x14ac:dyDescent="0.15">
      <c r="A14" s="9" t="s">
        <v>123</v>
      </c>
      <c r="B14" s="9">
        <v>3.1969999999999998E-2</v>
      </c>
      <c r="C14" s="9">
        <v>0.41582000000000002</v>
      </c>
      <c r="D14" s="9">
        <v>2.00739</v>
      </c>
      <c r="E14" s="9">
        <v>2.8469999999999999E-2</v>
      </c>
      <c r="F14" s="16">
        <v>1.7809999999999999E-2</v>
      </c>
      <c r="G14" s="9">
        <v>0.39340999999999998</v>
      </c>
      <c r="H14" s="9">
        <v>0.30242999999999998</v>
      </c>
      <c r="I14" s="9">
        <v>8.5050000000000001E-2</v>
      </c>
      <c r="J14" s="9">
        <v>7.0800000000000004E-3</v>
      </c>
      <c r="K14" s="16">
        <v>1.20888</v>
      </c>
      <c r="L14" s="9">
        <v>1.2760000000000001E-2</v>
      </c>
      <c r="M14" s="9">
        <v>2.8539999999999999E-2</v>
      </c>
      <c r="N14" s="9">
        <v>7.1700000000000002E-3</v>
      </c>
      <c r="O14" s="9">
        <v>5</v>
      </c>
      <c r="P14" s="16">
        <v>0.15554000000000001</v>
      </c>
      <c r="Q14" s="9">
        <v>5.1399999999999996E-3</v>
      </c>
      <c r="R14" s="9">
        <v>0.11087</v>
      </c>
      <c r="S14" s="9">
        <v>0.90719000000000005</v>
      </c>
      <c r="T14" s="9">
        <v>5</v>
      </c>
      <c r="U14" s="16">
        <v>2.86E-2</v>
      </c>
      <c r="V14" s="9">
        <v>0.33344000000000001</v>
      </c>
      <c r="W14" s="9">
        <v>3.0400000000000002E-3</v>
      </c>
      <c r="X14" s="9">
        <v>4.4099999999999999E-3</v>
      </c>
      <c r="Y14" s="9">
        <v>1.3600000000000001E-3</v>
      </c>
      <c r="Z14" s="9">
        <v>6.6769999999999996E-2</v>
      </c>
      <c r="AA14" s="16">
        <v>3.696E-2</v>
      </c>
      <c r="AB14" s="9">
        <v>1.72E-3</v>
      </c>
      <c r="AC14" s="9">
        <v>1.42E-3</v>
      </c>
      <c r="AD14" s="9">
        <v>5</v>
      </c>
      <c r="AE14" s="9">
        <v>7.571E-2</v>
      </c>
      <c r="AF14" s="9">
        <v>3.82E-3</v>
      </c>
      <c r="AG14" s="9">
        <v>5</v>
      </c>
      <c r="AH14" s="9">
        <v>3.2200000000000002E-3</v>
      </c>
      <c r="AI14" s="9">
        <v>2.6900000000000001E-3</v>
      </c>
      <c r="AJ14" s="9">
        <v>6.9150000000000003E-2</v>
      </c>
      <c r="AK14" s="9">
        <v>4.7299999999999998E-3</v>
      </c>
      <c r="AL14" s="9">
        <v>5.8900000000000003E-3</v>
      </c>
      <c r="AM14" s="9">
        <v>3.7100000000000002E-3</v>
      </c>
      <c r="AN14" s="9">
        <v>7.7799999999999996E-3</v>
      </c>
    </row>
    <row r="15" spans="1:40" x14ac:dyDescent="0.15">
      <c r="A15" s="9" t="s">
        <v>124</v>
      </c>
      <c r="B15" s="9">
        <v>5.0070000000000003E-2</v>
      </c>
      <c r="C15" s="9">
        <v>0.55288000000000004</v>
      </c>
      <c r="D15" s="9">
        <v>2.8154499999999998</v>
      </c>
      <c r="E15" s="9">
        <v>2.6360000000000001E-2</v>
      </c>
      <c r="F15" s="16">
        <v>1.128E-2</v>
      </c>
      <c r="G15" s="9">
        <v>0.24057000000000001</v>
      </c>
      <c r="H15" s="9">
        <v>0.31489</v>
      </c>
      <c r="I15" s="9">
        <v>8.8940000000000005E-2</v>
      </c>
      <c r="J15" s="9">
        <v>2.017E-2</v>
      </c>
      <c r="K15" s="16">
        <v>1.3007</v>
      </c>
      <c r="L15" s="9">
        <v>3.3799999999999997E-2</v>
      </c>
      <c r="M15" s="9">
        <v>8.6819999999999994E-2</v>
      </c>
      <c r="N15" s="9">
        <v>2.9159999999999998E-2</v>
      </c>
      <c r="O15" s="9">
        <v>5</v>
      </c>
      <c r="P15" s="16">
        <v>0.15648999999999999</v>
      </c>
      <c r="Q15" s="9">
        <v>3.8400000000000001E-3</v>
      </c>
      <c r="R15" s="9">
        <v>0.10292999999999999</v>
      </c>
      <c r="S15" s="9">
        <v>0.82421</v>
      </c>
      <c r="T15" s="9">
        <v>5</v>
      </c>
      <c r="U15" s="16">
        <v>3.0929999999999999E-2</v>
      </c>
      <c r="V15" s="9">
        <v>0.35381000000000001</v>
      </c>
      <c r="W15" s="9">
        <v>3.5699999999999998E-3</v>
      </c>
      <c r="X15" s="9">
        <v>5.4599999999999996E-3</v>
      </c>
      <c r="Y15" s="9">
        <v>5.2500000000000003E-3</v>
      </c>
      <c r="Z15" s="9">
        <v>7.3419999999999999E-2</v>
      </c>
      <c r="AA15" s="16">
        <v>3.5790000000000002E-2</v>
      </c>
      <c r="AB15" s="9">
        <v>1.0300000000000001E-3</v>
      </c>
      <c r="AC15" s="9">
        <v>1.16E-3</v>
      </c>
      <c r="AD15" s="9">
        <v>5</v>
      </c>
      <c r="AE15" s="9">
        <v>6.9709999999999994E-2</v>
      </c>
      <c r="AF15" s="9">
        <v>3.79E-3</v>
      </c>
      <c r="AG15" s="9">
        <v>5</v>
      </c>
      <c r="AH15" s="9">
        <v>2.8999999999999998E-3</v>
      </c>
      <c r="AI15" s="9">
        <v>1.92E-3</v>
      </c>
      <c r="AJ15" s="9">
        <v>6.8029999999999993E-2</v>
      </c>
      <c r="AK15" s="9">
        <v>6.2399999999999999E-3</v>
      </c>
      <c r="AL15" s="9">
        <v>6.2500000000000003E-3</v>
      </c>
      <c r="AM15" s="9">
        <v>2.2899999999999999E-3</v>
      </c>
      <c r="AN15" s="9">
        <v>3.8600000000000001E-3</v>
      </c>
    </row>
    <row r="16" spans="1:40" x14ac:dyDescent="0.15">
      <c r="A16" s="9" t="s">
        <v>125</v>
      </c>
      <c r="B16" s="9">
        <v>3.209E-2</v>
      </c>
      <c r="C16" s="9">
        <v>0.41633999999999999</v>
      </c>
      <c r="D16" s="9">
        <v>2.5344099999999998</v>
      </c>
      <c r="E16" s="9">
        <v>5.3899999999999998E-3</v>
      </c>
      <c r="F16" s="16">
        <v>1.3780000000000001E-2</v>
      </c>
      <c r="G16" s="9">
        <v>0.24822</v>
      </c>
      <c r="H16" s="9">
        <v>0.31503999999999999</v>
      </c>
      <c r="I16" s="9">
        <v>9.2380000000000004E-2</v>
      </c>
      <c r="J16" s="9">
        <v>9.58E-3</v>
      </c>
      <c r="K16" s="16">
        <v>1.2354700000000001</v>
      </c>
      <c r="L16" s="9">
        <v>7.8600000000000007E-3</v>
      </c>
      <c r="M16" s="9">
        <v>3.6429999999999997E-2</v>
      </c>
      <c r="N16" s="9">
        <v>9.8399999999999998E-3</v>
      </c>
      <c r="O16" s="9">
        <v>5</v>
      </c>
      <c r="P16" s="16">
        <v>0.15504000000000001</v>
      </c>
      <c r="Q16" s="9">
        <v>6.1799999999999997E-3</v>
      </c>
      <c r="R16" s="9">
        <v>0.11162</v>
      </c>
      <c r="S16" s="9">
        <v>0.79422999999999999</v>
      </c>
      <c r="T16" s="9">
        <v>5</v>
      </c>
      <c r="U16" s="16">
        <v>2.3109999999999999E-2</v>
      </c>
      <c r="V16" s="9">
        <v>0.33965000000000001</v>
      </c>
      <c r="W16" s="9">
        <v>2.2100000000000002E-3</v>
      </c>
      <c r="X16" s="9">
        <v>1.4300000000000001E-3</v>
      </c>
      <c r="Y16" s="9">
        <v>1.1999999999999999E-3</v>
      </c>
      <c r="Z16" s="9">
        <v>7.2090000000000001E-2</v>
      </c>
      <c r="AA16" s="16">
        <v>3.9269999999999999E-2</v>
      </c>
      <c r="AB16" s="9">
        <v>1.15E-3</v>
      </c>
      <c r="AC16" s="9">
        <v>2.0000000000000001E-4</v>
      </c>
      <c r="AD16" s="9">
        <v>5</v>
      </c>
      <c r="AE16" s="9">
        <v>6.5960000000000005E-2</v>
      </c>
      <c r="AF16" s="9">
        <v>1.7700000000000001E-3</v>
      </c>
      <c r="AG16" s="9">
        <v>5</v>
      </c>
      <c r="AH16" s="9">
        <v>3.0200000000000001E-3</v>
      </c>
      <c r="AI16" s="9">
        <v>2.1700000000000001E-3</v>
      </c>
      <c r="AJ16" s="9">
        <v>8.7349999999999997E-2</v>
      </c>
      <c r="AK16" s="9">
        <v>6.2100000000000002E-3</v>
      </c>
      <c r="AL16" s="9">
        <v>4.9699999999999996E-3</v>
      </c>
      <c r="AM16" s="9">
        <v>3.7799999999999999E-3</v>
      </c>
      <c r="AN16" s="9">
        <v>5.79E-3</v>
      </c>
    </row>
    <row r="17" spans="1:40" s="15" customFormat="1" x14ac:dyDescent="0.15">
      <c r="A17" s="14" t="s">
        <v>126</v>
      </c>
      <c r="B17" s="14">
        <v>3.8219999999999997E-2</v>
      </c>
      <c r="C17" s="14">
        <v>0.40788000000000002</v>
      </c>
      <c r="D17" s="14">
        <v>1.74383</v>
      </c>
      <c r="E17" s="14">
        <v>1.2800000000000001E-2</v>
      </c>
      <c r="F17" s="21">
        <v>1.477E-2</v>
      </c>
      <c r="G17" s="14">
        <v>2.1999999999999999E-2</v>
      </c>
      <c r="H17" s="14">
        <v>0.31269000000000002</v>
      </c>
      <c r="I17" s="14">
        <v>9.5119999999999996E-2</v>
      </c>
      <c r="J17" s="14">
        <v>8.7100000000000007E-3</v>
      </c>
      <c r="K17" s="21">
        <v>1.32226</v>
      </c>
      <c r="L17" s="14">
        <v>1.1180000000000001E-2</v>
      </c>
      <c r="M17" s="14">
        <v>4.5760000000000002E-2</v>
      </c>
      <c r="N17" s="14">
        <v>1.1610000000000001E-2</v>
      </c>
      <c r="O17" s="14">
        <v>5</v>
      </c>
      <c r="P17" s="21">
        <v>0.11733</v>
      </c>
      <c r="Q17" s="14">
        <v>5.6899999999999997E-3</v>
      </c>
      <c r="R17" s="14">
        <v>0.11378000000000001</v>
      </c>
      <c r="S17" s="14">
        <v>0.43648999999999999</v>
      </c>
      <c r="T17" s="14">
        <v>5</v>
      </c>
      <c r="U17" s="21">
        <v>3.0349999999999999E-2</v>
      </c>
      <c r="V17" s="14">
        <v>0.34766000000000002</v>
      </c>
      <c r="W17" s="14">
        <v>3.9899999999999996E-3</v>
      </c>
      <c r="X17" s="14">
        <v>3.0100000000000001E-3</v>
      </c>
      <c r="Y17" s="14">
        <v>7.9000000000000001E-4</v>
      </c>
      <c r="Z17" s="14">
        <v>6.021E-2</v>
      </c>
      <c r="AA17" s="21">
        <v>3.2629999999999999E-2</v>
      </c>
      <c r="AB17" s="14">
        <v>1.5299999999999999E-3</v>
      </c>
      <c r="AC17" s="14">
        <v>1.15E-3</v>
      </c>
      <c r="AD17" s="14">
        <v>5</v>
      </c>
      <c r="AE17" s="14">
        <v>3.2120000000000003E-2</v>
      </c>
      <c r="AF17" s="14">
        <v>3.5899999999999999E-3</v>
      </c>
      <c r="AG17" s="14">
        <v>5</v>
      </c>
      <c r="AH17" s="14">
        <v>2.3E-3</v>
      </c>
      <c r="AI17" s="14">
        <v>2.3E-3</v>
      </c>
      <c r="AJ17" s="14">
        <v>4.8000000000000001E-2</v>
      </c>
      <c r="AK17" s="14">
        <v>4.9800000000000001E-3</v>
      </c>
      <c r="AL17" s="14">
        <v>5.0499999999999998E-3</v>
      </c>
      <c r="AM17" s="14">
        <v>5.1700000000000001E-3</v>
      </c>
      <c r="AN17" s="14">
        <v>5.7000000000000002E-3</v>
      </c>
    </row>
    <row r="18" spans="1:40" x14ac:dyDescent="0.15">
      <c r="A18" s="9" t="s">
        <v>127</v>
      </c>
      <c r="B18" s="9">
        <v>3.1980000000000001E-2</v>
      </c>
      <c r="C18" s="9">
        <v>0.30696000000000001</v>
      </c>
      <c r="D18" s="9">
        <v>1.5709599999999999</v>
      </c>
      <c r="E18" s="9">
        <v>1.304E-2</v>
      </c>
      <c r="F18" s="16">
        <v>1.119E-2</v>
      </c>
      <c r="G18" s="9">
        <v>5.9310000000000002E-2</v>
      </c>
      <c r="H18" s="9">
        <v>0.29196</v>
      </c>
      <c r="I18" s="9">
        <v>8.7300000000000003E-2</v>
      </c>
      <c r="J18" s="9">
        <v>1.17E-3</v>
      </c>
      <c r="K18" s="16">
        <v>0.99748000000000003</v>
      </c>
      <c r="L18" s="9">
        <v>6.1399999999999996E-3</v>
      </c>
      <c r="M18" s="9">
        <v>1.983E-2</v>
      </c>
      <c r="N18" s="9">
        <v>2.82E-3</v>
      </c>
      <c r="O18" s="9">
        <v>5</v>
      </c>
      <c r="P18" s="16">
        <v>0.11144</v>
      </c>
      <c r="Q18" s="9">
        <v>1.6100000000000001E-3</v>
      </c>
      <c r="R18" s="9">
        <v>0.10698000000000001</v>
      </c>
      <c r="S18" s="9">
        <v>0.39393</v>
      </c>
      <c r="T18" s="9">
        <v>5</v>
      </c>
      <c r="U18" s="16">
        <v>1.651E-2</v>
      </c>
      <c r="V18" s="9">
        <v>0.36215000000000003</v>
      </c>
      <c r="W18" s="9">
        <v>2.1199999999999999E-3</v>
      </c>
      <c r="X18" s="9">
        <v>2.5799999999999998E-3</v>
      </c>
      <c r="Y18" s="9">
        <v>2.5699999999999998E-3</v>
      </c>
      <c r="Z18" s="9">
        <v>4.8460000000000003E-2</v>
      </c>
      <c r="AA18" s="16">
        <v>3.007E-2</v>
      </c>
      <c r="AB18" s="9">
        <v>1.2999999999999999E-4</v>
      </c>
      <c r="AC18" s="9">
        <v>1.14E-3</v>
      </c>
      <c r="AD18" s="9">
        <v>5</v>
      </c>
      <c r="AE18" s="9">
        <v>2.8230000000000002E-2</v>
      </c>
      <c r="AF18" s="9">
        <v>1.6800000000000001E-3</v>
      </c>
      <c r="AG18" s="9">
        <v>5</v>
      </c>
      <c r="AH18" s="9">
        <v>1.9400000000000001E-3</v>
      </c>
      <c r="AI18" s="9">
        <v>2.0999999999999999E-3</v>
      </c>
      <c r="AJ18" s="9">
        <v>3.3939999999999998E-2</v>
      </c>
      <c r="AK18" s="9">
        <v>3.7299999999999998E-3</v>
      </c>
      <c r="AL18" s="9">
        <v>4.9100000000000003E-3</v>
      </c>
      <c r="AM18" s="9">
        <v>5.3499999999999997E-3</v>
      </c>
      <c r="AN18" s="9">
        <v>5.0600000000000003E-3</v>
      </c>
    </row>
    <row r="19" spans="1:40" x14ac:dyDescent="0.15">
      <c r="A19" s="9" t="s">
        <v>128</v>
      </c>
      <c r="B19" s="9">
        <v>1.082E-2</v>
      </c>
      <c r="C19" s="9">
        <v>0.51766000000000001</v>
      </c>
      <c r="D19" s="9">
        <v>1.98655</v>
      </c>
      <c r="E19" s="9">
        <v>1.298E-2</v>
      </c>
      <c r="F19" s="16">
        <v>1.457E-2</v>
      </c>
      <c r="G19" s="9">
        <v>5.738E-2</v>
      </c>
      <c r="H19" s="9">
        <v>0.30114000000000002</v>
      </c>
      <c r="I19" s="9">
        <v>9.2539999999999997E-2</v>
      </c>
      <c r="J19" s="9">
        <v>5.4599999999999996E-3</v>
      </c>
      <c r="K19" s="16">
        <v>1.0674699999999999</v>
      </c>
      <c r="L19" s="9">
        <v>5.4999999999999997E-3</v>
      </c>
      <c r="M19" s="9">
        <v>2.0590000000000001E-2</v>
      </c>
      <c r="N19" s="9">
        <v>5.6100000000000004E-3</v>
      </c>
      <c r="O19" s="9">
        <v>5</v>
      </c>
      <c r="P19" s="16">
        <v>0.11451</v>
      </c>
      <c r="Q19" s="9">
        <v>3.2000000000000002E-3</v>
      </c>
      <c r="R19" s="9">
        <v>0.10886999999999999</v>
      </c>
      <c r="S19" s="9">
        <v>0.41696</v>
      </c>
      <c r="T19" s="9">
        <v>5</v>
      </c>
      <c r="U19" s="16">
        <v>1.661E-2</v>
      </c>
      <c r="V19" s="9">
        <v>0.28977999999999998</v>
      </c>
      <c r="W19" s="9">
        <v>1.5200000000000001E-3</v>
      </c>
      <c r="X19" s="9">
        <v>2.81E-3</v>
      </c>
      <c r="Y19" s="9">
        <v>3.46E-3</v>
      </c>
      <c r="Z19" s="9">
        <v>4.2259999999999999E-2</v>
      </c>
      <c r="AA19" s="16">
        <v>2.3779999999999999E-2</v>
      </c>
      <c r="AB19" s="9">
        <v>8.8000000000000003E-4</v>
      </c>
      <c r="AC19" s="9">
        <v>2.2200000000000002E-3</v>
      </c>
      <c r="AD19" s="9">
        <v>5</v>
      </c>
      <c r="AE19" s="9">
        <v>2.913E-2</v>
      </c>
      <c r="AF19" s="9">
        <v>3.13E-3</v>
      </c>
      <c r="AG19" s="9">
        <v>5</v>
      </c>
      <c r="AH19" s="9">
        <v>1.9300000000000001E-3</v>
      </c>
      <c r="AI19" s="9">
        <v>2.2399999999999998E-3</v>
      </c>
      <c r="AJ19" s="9">
        <v>2.622E-2</v>
      </c>
      <c r="AK19" s="9">
        <v>2.5699999999999998E-3</v>
      </c>
      <c r="AL19" s="9">
        <v>5.1500000000000001E-3</v>
      </c>
      <c r="AM19" s="9">
        <v>5.5100000000000001E-3</v>
      </c>
      <c r="AN19" s="9">
        <v>5.8300000000000001E-3</v>
      </c>
    </row>
    <row r="20" spans="1:40" x14ac:dyDescent="0.15">
      <c r="A20" s="9" t="s">
        <v>129</v>
      </c>
      <c r="B20" s="9">
        <v>7.4749999999999997E-2</v>
      </c>
      <c r="C20" s="9">
        <v>0.59484000000000004</v>
      </c>
      <c r="D20" s="9">
        <v>1.34683</v>
      </c>
      <c r="E20" s="9">
        <v>0.01</v>
      </c>
      <c r="F20" s="16">
        <v>1.6809999999999999E-2</v>
      </c>
      <c r="G20" s="9">
        <v>4.0559999999999999E-2</v>
      </c>
      <c r="H20" s="9">
        <v>0.35809000000000002</v>
      </c>
      <c r="I20" s="9">
        <v>8.5980000000000001E-2</v>
      </c>
      <c r="J20" s="9">
        <v>6.6600000000000001E-3</v>
      </c>
      <c r="K20" s="16">
        <v>1.49776</v>
      </c>
      <c r="L20" s="9">
        <v>1.187E-2</v>
      </c>
      <c r="M20" s="9">
        <v>3.15E-2</v>
      </c>
      <c r="N20" s="9">
        <v>8.5900000000000004E-3</v>
      </c>
      <c r="O20" s="9">
        <v>5</v>
      </c>
      <c r="P20" s="16">
        <v>0.15487999999999999</v>
      </c>
      <c r="Q20" s="9">
        <v>3.8999999999999998E-3</v>
      </c>
      <c r="R20" s="9">
        <v>0.10677</v>
      </c>
      <c r="S20" s="9">
        <v>1.05958</v>
      </c>
      <c r="T20" s="9">
        <v>5</v>
      </c>
      <c r="U20" s="16">
        <v>2.4670000000000001E-2</v>
      </c>
      <c r="V20" s="9">
        <v>0.28900999999999999</v>
      </c>
      <c r="W20" s="9">
        <v>3.0699999999999998E-3</v>
      </c>
      <c r="X20" s="9">
        <v>3.6800000000000001E-3</v>
      </c>
      <c r="Y20" s="9">
        <v>6.0999999999999997E-4</v>
      </c>
      <c r="Z20" s="9">
        <v>7.0819999999999994E-2</v>
      </c>
      <c r="AA20" s="16">
        <v>2.6519999999999998E-2</v>
      </c>
      <c r="AB20" s="9">
        <v>1.1800000000000001E-3</v>
      </c>
      <c r="AC20" s="9">
        <v>6.3000000000000003E-4</v>
      </c>
      <c r="AD20" s="9">
        <v>5</v>
      </c>
      <c r="AE20" s="9">
        <v>2.2890000000000001E-2</v>
      </c>
      <c r="AF20" s="9">
        <v>2.2300000000000002E-3</v>
      </c>
      <c r="AG20" s="9">
        <v>5</v>
      </c>
      <c r="AH20" s="9">
        <v>2.5600000000000002E-3</v>
      </c>
      <c r="AI20" s="9">
        <v>8.9999999999999998E-4</v>
      </c>
      <c r="AJ20" s="9">
        <v>3.0759999999999999E-2</v>
      </c>
      <c r="AK20" s="9">
        <v>6.5399999999999998E-3</v>
      </c>
      <c r="AL20" s="9">
        <v>2.0300000000000001E-3</v>
      </c>
      <c r="AM20" s="9">
        <v>2.31E-3</v>
      </c>
      <c r="AN20" s="9">
        <v>6.0699999999999999E-3</v>
      </c>
    </row>
    <row r="21" spans="1:40" x14ac:dyDescent="0.15">
      <c r="A21" s="9" t="s">
        <v>130</v>
      </c>
      <c r="B21" s="9">
        <v>5.9760000000000001E-2</v>
      </c>
      <c r="C21" s="9">
        <v>0.49051</v>
      </c>
      <c r="D21" s="9">
        <v>1.5050699999999999</v>
      </c>
      <c r="E21" s="9">
        <v>1.0149999999999999E-2</v>
      </c>
      <c r="F21" s="16">
        <v>2.512E-2</v>
      </c>
      <c r="G21" s="9">
        <v>5.9029999999999999E-2</v>
      </c>
      <c r="H21" s="9">
        <v>0.30447999999999997</v>
      </c>
      <c r="I21" s="9">
        <v>7.6100000000000001E-2</v>
      </c>
      <c r="J21" s="9">
        <v>4.4900000000000001E-3</v>
      </c>
      <c r="K21" s="16">
        <v>1.1532199999999999</v>
      </c>
      <c r="L21" s="9">
        <v>6.1900000000000002E-3</v>
      </c>
      <c r="M21" s="9">
        <v>3.0269999999999998E-2</v>
      </c>
      <c r="N21" s="9">
        <v>6.4999999999999997E-3</v>
      </c>
      <c r="O21" s="9">
        <v>5</v>
      </c>
      <c r="P21" s="16">
        <v>0.14285</v>
      </c>
      <c r="Q21" s="9">
        <v>2.3500000000000001E-3</v>
      </c>
      <c r="R21" s="9">
        <v>0.10642</v>
      </c>
      <c r="S21" s="9">
        <v>0.89951000000000003</v>
      </c>
      <c r="T21" s="9">
        <v>5</v>
      </c>
      <c r="U21" s="16">
        <v>2.137E-2</v>
      </c>
      <c r="V21" s="9">
        <v>0.20998</v>
      </c>
      <c r="W21" s="9">
        <v>3.0200000000000001E-3</v>
      </c>
      <c r="X21" s="9">
        <v>2.7799999999999999E-3</v>
      </c>
      <c r="Y21" s="9">
        <v>6.2E-4</v>
      </c>
      <c r="Z21" s="9">
        <v>4.6350000000000002E-2</v>
      </c>
      <c r="AA21" s="16">
        <v>2.223E-2</v>
      </c>
      <c r="AB21" s="9">
        <v>1.33E-3</v>
      </c>
      <c r="AC21" s="9">
        <v>1.3600000000000001E-3</v>
      </c>
      <c r="AD21" s="9">
        <v>5</v>
      </c>
      <c r="AE21" s="9">
        <v>3.014E-2</v>
      </c>
      <c r="AF21" s="9">
        <v>1.1800000000000001E-3</v>
      </c>
      <c r="AG21" s="9">
        <v>5</v>
      </c>
      <c r="AH21" s="9">
        <v>3.6099999999999999E-3</v>
      </c>
      <c r="AI21" s="9">
        <v>1.5200000000000001E-3</v>
      </c>
      <c r="AJ21" s="9">
        <v>2.8039999999999999E-2</v>
      </c>
      <c r="AK21" s="9">
        <v>5.3200000000000001E-3</v>
      </c>
      <c r="AL21" s="9">
        <v>2.5000000000000001E-3</v>
      </c>
      <c r="AM21" s="9">
        <v>4.7699999999999999E-3</v>
      </c>
      <c r="AN21" s="9">
        <v>5.7600000000000004E-3</v>
      </c>
    </row>
    <row r="22" spans="1:40" x14ac:dyDescent="0.15">
      <c r="A22" s="9" t="s">
        <v>131</v>
      </c>
      <c r="B22" s="9">
        <v>4.6820000000000001E-2</v>
      </c>
      <c r="C22" s="9">
        <v>0.504</v>
      </c>
      <c r="D22" s="9">
        <v>1.44137</v>
      </c>
      <c r="E22" s="9">
        <v>1.7180000000000001E-2</v>
      </c>
      <c r="F22" s="16">
        <v>2.7140000000000001E-2</v>
      </c>
      <c r="G22" s="9">
        <v>2.6009999999999998E-2</v>
      </c>
      <c r="H22" s="9">
        <v>0.32018000000000002</v>
      </c>
      <c r="I22" s="9">
        <v>8.1490000000000007E-2</v>
      </c>
      <c r="J22" s="9">
        <v>1.7600000000000001E-3</v>
      </c>
      <c r="K22" s="16">
        <v>1.07212</v>
      </c>
      <c r="L22" s="9">
        <v>6.6600000000000001E-3</v>
      </c>
      <c r="M22" s="9">
        <v>3.3099999999999997E-2</v>
      </c>
      <c r="N22" s="9">
        <v>7.92E-3</v>
      </c>
      <c r="O22" s="9">
        <v>5</v>
      </c>
      <c r="P22" s="16">
        <v>0.15293000000000001</v>
      </c>
      <c r="Q22" s="9">
        <v>5.3400000000000001E-3</v>
      </c>
      <c r="R22" s="9">
        <v>0.10964</v>
      </c>
      <c r="S22" s="9">
        <v>0.85024999999999995</v>
      </c>
      <c r="T22" s="9">
        <v>5</v>
      </c>
      <c r="U22" s="16">
        <v>2.6710000000000001E-2</v>
      </c>
      <c r="V22" s="9">
        <v>0.17074</v>
      </c>
      <c r="W22" s="9">
        <v>5.8100000000000001E-3</v>
      </c>
      <c r="X22" s="9">
        <v>2.1900000000000001E-3</v>
      </c>
      <c r="Y22" s="9">
        <v>2.0300000000000001E-3</v>
      </c>
      <c r="Z22" s="9">
        <v>4.5010000000000001E-2</v>
      </c>
      <c r="AA22" s="16">
        <v>2.3609999999999999E-2</v>
      </c>
      <c r="AB22" s="9">
        <v>1.2600000000000001E-3</v>
      </c>
      <c r="AC22" s="9">
        <v>1.2800000000000001E-3</v>
      </c>
      <c r="AD22" s="9">
        <v>5</v>
      </c>
      <c r="AE22" s="9">
        <v>2.4920000000000001E-2</v>
      </c>
      <c r="AF22" s="9">
        <v>2.4399999999999999E-3</v>
      </c>
      <c r="AG22" s="9">
        <v>5</v>
      </c>
      <c r="AH22" s="9">
        <v>1.83E-3</v>
      </c>
      <c r="AI22" s="9">
        <v>8.5999999999999998E-4</v>
      </c>
      <c r="AJ22" s="9">
        <v>8.7830000000000005E-2</v>
      </c>
      <c r="AK22" s="9">
        <v>2.65E-3</v>
      </c>
      <c r="AL22" s="9">
        <v>2.0899999999999998E-3</v>
      </c>
      <c r="AM22" s="9">
        <v>2.1700000000000001E-3</v>
      </c>
      <c r="AN22" s="9">
        <v>4.7099999999999998E-3</v>
      </c>
    </row>
    <row r="23" spans="1:40" x14ac:dyDescent="0.15">
      <c r="A23" s="9" t="s">
        <v>132</v>
      </c>
      <c r="B23" s="9">
        <v>6.6489999999999994E-2</v>
      </c>
      <c r="C23" s="9">
        <v>0.49445</v>
      </c>
      <c r="D23" s="9">
        <v>1.1781900000000001</v>
      </c>
      <c r="E23" s="9">
        <v>5.4989999999999997E-2</v>
      </c>
      <c r="F23" s="16">
        <v>1.6299999999999999E-2</v>
      </c>
      <c r="G23" s="9">
        <v>6.0249999999999998E-2</v>
      </c>
      <c r="H23" s="9">
        <v>0.35333999999999999</v>
      </c>
      <c r="I23" s="9">
        <v>9.1700000000000004E-2</v>
      </c>
      <c r="J23" s="9">
        <v>4.1700000000000001E-3</v>
      </c>
      <c r="K23" s="16">
        <v>2.9138099999999998</v>
      </c>
      <c r="L23" s="9">
        <v>1.023E-2</v>
      </c>
      <c r="M23" s="9">
        <v>1.8579999999999999E-2</v>
      </c>
      <c r="N23" s="9">
        <v>8.8000000000000005E-3</v>
      </c>
      <c r="O23" s="9">
        <v>5</v>
      </c>
      <c r="P23" s="16">
        <v>0.32745000000000002</v>
      </c>
      <c r="Q23" s="9">
        <v>5.8999999999999999E-3</v>
      </c>
      <c r="R23" s="9">
        <v>0.1234</v>
      </c>
      <c r="S23" s="9">
        <v>0.97650999999999999</v>
      </c>
      <c r="T23" s="9">
        <v>5</v>
      </c>
      <c r="U23" s="16">
        <v>3.7260000000000001E-2</v>
      </c>
      <c r="V23" s="9">
        <v>0.29344999999999999</v>
      </c>
      <c r="W23" s="9">
        <v>3.29E-3</v>
      </c>
      <c r="X23" s="9">
        <v>3.1700000000000001E-3</v>
      </c>
      <c r="Y23" s="9">
        <v>9.8999999999999999E-4</v>
      </c>
      <c r="Z23" s="9">
        <v>5.4690000000000003E-2</v>
      </c>
      <c r="AA23" s="16">
        <v>4.4510000000000001E-2</v>
      </c>
      <c r="AB23" s="9">
        <v>1.0200000000000001E-3</v>
      </c>
      <c r="AC23" s="9">
        <v>7.5000000000000002E-4</v>
      </c>
      <c r="AD23" s="9">
        <v>5</v>
      </c>
      <c r="AE23" s="9">
        <v>3.6639999999999999E-2</v>
      </c>
      <c r="AF23" s="9">
        <v>2.0200000000000001E-3</v>
      </c>
      <c r="AG23" s="9">
        <v>5</v>
      </c>
      <c r="AH23" s="9">
        <v>3.6800000000000001E-3</v>
      </c>
      <c r="AI23" s="9">
        <v>1.9599999999999999E-3</v>
      </c>
      <c r="AJ23" s="9">
        <v>3.1690000000000003E-2</v>
      </c>
      <c r="AK23" s="9">
        <v>6.1199999999999996E-3</v>
      </c>
      <c r="AL23" s="9">
        <v>4.0099999999999997E-3</v>
      </c>
      <c r="AM23" s="9">
        <v>2.8300000000000001E-3</v>
      </c>
      <c r="AN23" s="9">
        <v>4.3099999999999996E-3</v>
      </c>
    </row>
    <row r="24" spans="1:40" x14ac:dyDescent="0.15">
      <c r="A24" s="9" t="s">
        <v>133</v>
      </c>
      <c r="B24" s="9">
        <v>8.4809999999999997E-2</v>
      </c>
      <c r="C24" s="9">
        <v>0.66281000000000001</v>
      </c>
      <c r="D24" s="9">
        <v>0.35713</v>
      </c>
      <c r="E24" s="9">
        <v>4.5530000000000001E-2</v>
      </c>
      <c r="F24" s="16">
        <v>0.19272</v>
      </c>
      <c r="G24" s="9">
        <v>0.28666999999999998</v>
      </c>
      <c r="H24" s="9">
        <v>0.31831999999999999</v>
      </c>
      <c r="I24" s="9">
        <v>8.1939999999999999E-2</v>
      </c>
      <c r="J24" s="9">
        <v>4.0000000000000001E-3</v>
      </c>
      <c r="K24" s="16">
        <v>2.0200100000000001</v>
      </c>
      <c r="L24" s="9">
        <v>1.21E-2</v>
      </c>
      <c r="M24" s="9">
        <v>1.3860000000000001E-2</v>
      </c>
      <c r="N24" s="9">
        <v>6.8399999999999997E-3</v>
      </c>
      <c r="O24" s="9">
        <v>5</v>
      </c>
      <c r="P24" s="16">
        <v>0.14974000000000001</v>
      </c>
      <c r="Q24" s="9">
        <v>2.0400000000000001E-3</v>
      </c>
      <c r="R24" s="9">
        <v>0.12523000000000001</v>
      </c>
      <c r="S24" s="9">
        <v>2.2717299999999998</v>
      </c>
      <c r="T24" s="9">
        <v>5</v>
      </c>
      <c r="U24" s="16">
        <v>2.8199999999999999E-2</v>
      </c>
      <c r="V24" s="9">
        <v>0.27277000000000001</v>
      </c>
      <c r="W24" s="9">
        <v>2.3999999999999998E-3</v>
      </c>
      <c r="X24" s="9">
        <v>3.48E-3</v>
      </c>
      <c r="Y24" s="9">
        <v>3.15E-3</v>
      </c>
      <c r="Z24" s="9">
        <v>4.2759999999999999E-2</v>
      </c>
      <c r="AA24" s="16">
        <v>3.5680000000000003E-2</v>
      </c>
      <c r="AB24" s="9">
        <v>2.2799999999999999E-3</v>
      </c>
      <c r="AC24" s="9">
        <v>0</v>
      </c>
      <c r="AD24" s="9">
        <v>5</v>
      </c>
      <c r="AE24" s="9">
        <v>3.5049999999999998E-2</v>
      </c>
      <c r="AF24" s="9">
        <v>1.97E-3</v>
      </c>
      <c r="AG24" s="9">
        <v>5</v>
      </c>
      <c r="AH24" s="9">
        <v>2.63E-3</v>
      </c>
      <c r="AI24" s="9">
        <v>1.64E-3</v>
      </c>
      <c r="AJ24" s="9">
        <v>3.2669999999999998E-2</v>
      </c>
      <c r="AK24" s="9">
        <v>4.5500000000000002E-3</v>
      </c>
      <c r="AL24" s="9">
        <v>2.8700000000000002E-3</v>
      </c>
      <c r="AM24" s="9">
        <v>3.8800000000000002E-3</v>
      </c>
      <c r="AN24" s="9">
        <v>2.9299999999999999E-3</v>
      </c>
    </row>
    <row r="25" spans="1:40" x14ac:dyDescent="0.15">
      <c r="A25" s="9" t="s">
        <v>134</v>
      </c>
      <c r="B25" s="9">
        <v>5.9760000000000001E-2</v>
      </c>
      <c r="C25" s="9">
        <v>0.55439000000000005</v>
      </c>
      <c r="D25" s="9">
        <v>0.92837000000000003</v>
      </c>
      <c r="E25" s="9">
        <v>2.2530000000000001E-2</v>
      </c>
      <c r="F25" s="16">
        <v>0.65983000000000003</v>
      </c>
      <c r="G25" s="9">
        <v>4.9509999999999998E-2</v>
      </c>
      <c r="H25" s="9">
        <v>0.29621999999999998</v>
      </c>
      <c r="I25" s="9">
        <v>8.652E-2</v>
      </c>
      <c r="J25" s="9">
        <v>3.5999999999999999E-3</v>
      </c>
      <c r="K25" s="16">
        <v>1.38002</v>
      </c>
      <c r="L25" s="9">
        <v>9.9399999999999992E-3</v>
      </c>
      <c r="M25" s="9">
        <v>1.6750000000000001E-2</v>
      </c>
      <c r="N25" s="9">
        <v>4.8700000000000002E-3</v>
      </c>
      <c r="O25" s="9">
        <v>5</v>
      </c>
      <c r="P25" s="16">
        <v>0.11305</v>
      </c>
      <c r="Q25" s="9">
        <v>4.5100000000000001E-3</v>
      </c>
      <c r="R25" s="9">
        <v>0.10675999999999999</v>
      </c>
      <c r="S25" s="9">
        <v>1.40577</v>
      </c>
      <c r="T25" s="9">
        <v>5</v>
      </c>
      <c r="U25" s="16">
        <v>1.9099999999999999E-2</v>
      </c>
      <c r="V25" s="9">
        <v>0.24673999999999999</v>
      </c>
      <c r="W25" s="9">
        <v>2.9299999999999999E-3</v>
      </c>
      <c r="X25" s="9">
        <v>2.66E-3</v>
      </c>
      <c r="Y25" s="9">
        <v>4.3800000000000002E-3</v>
      </c>
      <c r="Z25" s="9">
        <v>4.7800000000000002E-2</v>
      </c>
      <c r="AA25" s="16">
        <v>2.4680000000000001E-2</v>
      </c>
      <c r="AB25" s="9">
        <v>1.49E-3</v>
      </c>
      <c r="AC25" s="9">
        <v>7.5000000000000002E-4</v>
      </c>
      <c r="AD25" s="9">
        <v>5</v>
      </c>
      <c r="AE25" s="9">
        <v>3.5830000000000001E-2</v>
      </c>
      <c r="AF25" s="9">
        <v>2.99E-3</v>
      </c>
      <c r="AG25" s="9">
        <v>5</v>
      </c>
      <c r="AH25" s="9">
        <v>1.7700000000000001E-3</v>
      </c>
      <c r="AI25" s="9">
        <v>2.2000000000000001E-3</v>
      </c>
      <c r="AJ25" s="9">
        <v>2.3599999999999999E-2</v>
      </c>
      <c r="AK25" s="9">
        <v>5.5300000000000002E-3</v>
      </c>
      <c r="AL25" s="9">
        <v>4.4600000000000004E-3</v>
      </c>
      <c r="AM25" s="9">
        <v>4.5900000000000003E-3</v>
      </c>
      <c r="AN25" s="9">
        <v>4.4799999999999996E-3</v>
      </c>
    </row>
    <row r="26" spans="1:40" x14ac:dyDescent="0.15">
      <c r="A26" s="9" t="s">
        <v>135</v>
      </c>
      <c r="B26" s="9">
        <v>6.6129999999999994E-2</v>
      </c>
      <c r="C26" s="9">
        <v>0.45012000000000002</v>
      </c>
      <c r="D26" s="9">
        <v>0.93167</v>
      </c>
      <c r="E26" s="9">
        <v>1.5789999999999998E-2</v>
      </c>
      <c r="F26" s="16">
        <v>2.0650000000000002E-2</v>
      </c>
      <c r="G26" s="9">
        <v>5.2699999999999997E-2</v>
      </c>
      <c r="H26" s="9">
        <v>0.31209999999999999</v>
      </c>
      <c r="I26" s="9">
        <v>8.2199999999999995E-2</v>
      </c>
      <c r="J26" s="9">
        <v>1.34E-3</v>
      </c>
      <c r="K26" s="16">
        <v>1.24715</v>
      </c>
      <c r="L26" s="9">
        <v>5.0699999999999999E-3</v>
      </c>
      <c r="M26" s="9">
        <v>2.1430000000000001E-2</v>
      </c>
      <c r="N26" s="9">
        <v>4.0499999999999998E-3</v>
      </c>
      <c r="O26" s="9">
        <v>5</v>
      </c>
      <c r="P26" s="16">
        <v>0.12783</v>
      </c>
      <c r="Q26" s="9">
        <v>5.9300000000000004E-3</v>
      </c>
      <c r="R26" s="9">
        <v>0.10568</v>
      </c>
      <c r="S26" s="9">
        <v>0.64581999999999995</v>
      </c>
      <c r="T26" s="9">
        <v>5</v>
      </c>
      <c r="U26" s="16">
        <v>2.4379999999999999E-2</v>
      </c>
      <c r="V26" s="9">
        <v>0.20533000000000001</v>
      </c>
      <c r="W26" s="9">
        <v>3.4399999999999999E-3</v>
      </c>
      <c r="X26" s="9">
        <v>1.9400000000000001E-3</v>
      </c>
      <c r="Y26" s="9">
        <v>3.6800000000000001E-3</v>
      </c>
      <c r="Z26" s="9">
        <v>4.9299999999999997E-2</v>
      </c>
      <c r="AA26" s="16">
        <v>2.7570000000000001E-2</v>
      </c>
      <c r="AB26" s="9">
        <v>1E-3</v>
      </c>
      <c r="AC26" s="9">
        <v>1.56E-3</v>
      </c>
      <c r="AD26" s="9">
        <v>5</v>
      </c>
      <c r="AE26" s="9">
        <v>2.503E-2</v>
      </c>
      <c r="AF26" s="9">
        <v>4.8300000000000001E-3</v>
      </c>
      <c r="AG26" s="9">
        <v>5</v>
      </c>
      <c r="AH26" s="9">
        <v>2.0500000000000002E-3</v>
      </c>
      <c r="AI26" s="9">
        <v>9.6000000000000002E-4</v>
      </c>
      <c r="AJ26" s="9">
        <v>7.3940000000000006E-2</v>
      </c>
      <c r="AK26" s="9">
        <v>4.1200000000000004E-3</v>
      </c>
      <c r="AL26" s="9">
        <v>3.0300000000000001E-3</v>
      </c>
      <c r="AM26" s="9">
        <v>6.45E-3</v>
      </c>
      <c r="AN26" s="9">
        <v>4.0600000000000002E-3</v>
      </c>
    </row>
    <row r="27" spans="1:40" s="15" customFormat="1" x14ac:dyDescent="0.15">
      <c r="A27" s="14" t="s">
        <v>136</v>
      </c>
      <c r="B27" s="14">
        <v>5.5419999999999997E-2</v>
      </c>
      <c r="C27" s="14">
        <v>0.46919</v>
      </c>
      <c r="D27" s="14">
        <v>1.18144</v>
      </c>
      <c r="E27" s="14">
        <v>2.299E-2</v>
      </c>
      <c r="F27" s="21">
        <v>4.3729999999999998E-2</v>
      </c>
      <c r="G27" s="14">
        <v>0.13277</v>
      </c>
      <c r="H27" s="14">
        <v>0.34582000000000002</v>
      </c>
      <c r="I27" s="14">
        <v>9.2660000000000006E-2</v>
      </c>
      <c r="J27" s="14">
        <v>8.3800000000000003E-3</v>
      </c>
      <c r="K27" s="21">
        <v>2.0134799999999999</v>
      </c>
      <c r="L27" s="14">
        <v>8.9700000000000005E-3</v>
      </c>
      <c r="M27" s="14">
        <v>4.5060000000000003E-2</v>
      </c>
      <c r="N27" s="14">
        <v>3.569E-2</v>
      </c>
      <c r="O27" s="14">
        <v>5</v>
      </c>
      <c r="P27" s="21">
        <v>1.3341499999999999</v>
      </c>
      <c r="Q27" s="14">
        <v>4.2300000000000003E-3</v>
      </c>
      <c r="R27" s="14">
        <v>0.72940000000000005</v>
      </c>
      <c r="S27" s="14">
        <v>1.9726699999999999</v>
      </c>
      <c r="T27" s="14">
        <v>5</v>
      </c>
      <c r="U27" s="21">
        <v>3.4840000000000003E-2</v>
      </c>
      <c r="V27" s="14">
        <v>0.25336999999999998</v>
      </c>
      <c r="W27" s="14">
        <v>3.82E-3</v>
      </c>
      <c r="X27" s="14">
        <v>5.64E-3</v>
      </c>
      <c r="Y27" s="14">
        <v>2.1099999999999999E-3</v>
      </c>
      <c r="Z27" s="14">
        <v>1.78853</v>
      </c>
      <c r="AA27" s="21">
        <v>2.52E-2</v>
      </c>
      <c r="AB27" s="14">
        <v>2.5400000000000002E-3</v>
      </c>
      <c r="AC27" s="14">
        <v>1E-4</v>
      </c>
      <c r="AD27" s="14">
        <v>5</v>
      </c>
      <c r="AE27" s="14">
        <v>6.7610000000000003E-2</v>
      </c>
      <c r="AF27" s="14">
        <v>2.7200000000000002E-3</v>
      </c>
      <c r="AG27" s="14">
        <v>5</v>
      </c>
      <c r="AH27" s="14">
        <v>3.304E-2</v>
      </c>
      <c r="AI27" s="14">
        <v>4.2500000000000003E-3</v>
      </c>
      <c r="AJ27" s="14">
        <v>5.6959999999999997E-2</v>
      </c>
      <c r="AK27" s="14">
        <v>5.1599999999999997E-3</v>
      </c>
      <c r="AL27" s="14">
        <v>8.1600000000000006E-3</v>
      </c>
      <c r="AM27" s="14">
        <v>3.3500000000000001E-3</v>
      </c>
      <c r="AN27" s="14">
        <v>4.9500000000000004E-3</v>
      </c>
    </row>
    <row r="28" spans="1:40" x14ac:dyDescent="0.15">
      <c r="A28" s="9" t="s">
        <v>137</v>
      </c>
      <c r="B28" s="9">
        <v>5.518E-2</v>
      </c>
      <c r="C28" s="9">
        <v>0.38976</v>
      </c>
      <c r="D28" s="9">
        <v>1.19539</v>
      </c>
      <c r="E28" s="9">
        <v>9.7699999999999992E-3</v>
      </c>
      <c r="F28" s="16">
        <v>1.9820000000000001E-2</v>
      </c>
      <c r="G28" s="9">
        <v>5.5750000000000001E-2</v>
      </c>
      <c r="H28" s="9">
        <v>0.30052000000000001</v>
      </c>
      <c r="I28" s="9">
        <v>8.1759999999999999E-2</v>
      </c>
      <c r="J28" s="9">
        <v>2.0200000000000001E-3</v>
      </c>
      <c r="K28" s="16">
        <v>1.4288700000000001</v>
      </c>
      <c r="L28" s="9">
        <v>6.7200000000000003E-3</v>
      </c>
      <c r="M28" s="9">
        <v>1.6400000000000001E-2</v>
      </c>
      <c r="N28" s="9">
        <v>4.9899999999999996E-3</v>
      </c>
      <c r="O28" s="9">
        <v>5</v>
      </c>
      <c r="P28" s="16">
        <v>0.15347</v>
      </c>
      <c r="Q28" s="9">
        <v>2.2799999999999999E-3</v>
      </c>
      <c r="R28" s="9">
        <v>0.10462</v>
      </c>
      <c r="S28" s="9">
        <v>0.89480999999999999</v>
      </c>
      <c r="T28" s="9">
        <v>5</v>
      </c>
      <c r="U28" s="16">
        <v>2.6360000000000001E-2</v>
      </c>
      <c r="V28" s="9">
        <v>0.21459</v>
      </c>
      <c r="W28" s="9">
        <v>4.0899999999999999E-3</v>
      </c>
      <c r="X28" s="9">
        <v>2.9199999999999999E-3</v>
      </c>
      <c r="Y28" s="9">
        <v>2E-3</v>
      </c>
      <c r="Z28" s="9">
        <v>4.403E-2</v>
      </c>
      <c r="AA28" s="16">
        <v>2.2179999999999998E-2</v>
      </c>
      <c r="AB28" s="9">
        <v>2.9499999999999999E-3</v>
      </c>
      <c r="AC28" s="9">
        <v>3.6000000000000002E-4</v>
      </c>
      <c r="AD28" s="9">
        <v>5</v>
      </c>
      <c r="AE28" s="9">
        <v>5.8840000000000003E-2</v>
      </c>
      <c r="AF28" s="9">
        <v>2.5100000000000001E-3</v>
      </c>
      <c r="AG28" s="9">
        <v>5</v>
      </c>
      <c r="AH28" s="9">
        <v>2.14E-3</v>
      </c>
      <c r="AI28" s="9">
        <v>3.2699999999999999E-3</v>
      </c>
      <c r="AJ28" s="9">
        <v>5.2990000000000002E-2</v>
      </c>
      <c r="AK28" s="9">
        <v>4.1999999999999997E-3</v>
      </c>
      <c r="AL28" s="9">
        <v>6.8599999999999998E-3</v>
      </c>
      <c r="AM28" s="9">
        <v>4.5700000000000003E-3</v>
      </c>
      <c r="AN28" s="9">
        <v>5.5700000000000003E-3</v>
      </c>
    </row>
    <row r="29" spans="1:40" x14ac:dyDescent="0.15">
      <c r="A29" s="9" t="s">
        <v>138</v>
      </c>
      <c r="B29" s="9">
        <v>5.3800000000000001E-2</v>
      </c>
      <c r="C29" s="9">
        <v>0.41770000000000002</v>
      </c>
      <c r="D29" s="9">
        <v>0.68469999999999998</v>
      </c>
      <c r="E29" s="9">
        <v>1.26E-2</v>
      </c>
      <c r="F29" s="16">
        <v>1.8489999999999999E-2</v>
      </c>
      <c r="G29" s="9">
        <v>8.1549999999999997E-2</v>
      </c>
      <c r="H29" s="9">
        <v>0.30831999999999998</v>
      </c>
      <c r="I29" s="9">
        <v>4.7410000000000001E-2</v>
      </c>
      <c r="J29" s="9">
        <v>4.2900000000000004E-3</v>
      </c>
      <c r="K29" s="16">
        <v>1.4604299999999999</v>
      </c>
      <c r="L29" s="9">
        <v>3.9899999999999996E-3</v>
      </c>
      <c r="M29" s="9">
        <v>1.746E-2</v>
      </c>
      <c r="N29" s="9">
        <v>7.4200000000000004E-3</v>
      </c>
      <c r="O29" s="9">
        <v>5</v>
      </c>
      <c r="P29" s="16">
        <v>0.17252999999999999</v>
      </c>
      <c r="Q29" s="9">
        <v>1.91E-3</v>
      </c>
      <c r="R29" s="9">
        <v>0.10201</v>
      </c>
      <c r="S29" s="9">
        <v>0.88931000000000004</v>
      </c>
      <c r="T29" s="9">
        <v>5</v>
      </c>
      <c r="U29" s="16">
        <v>2.691E-2</v>
      </c>
      <c r="V29" s="9">
        <v>0.21676000000000001</v>
      </c>
      <c r="W29" s="9">
        <v>4.3699999999999998E-3</v>
      </c>
      <c r="X29" s="9">
        <v>4.4200000000000003E-3</v>
      </c>
      <c r="Y29" s="9">
        <v>4.4900000000000001E-3</v>
      </c>
      <c r="Z29" s="9">
        <v>6.3409999999999994E-2</v>
      </c>
      <c r="AA29" s="16">
        <v>2.4199999999999999E-2</v>
      </c>
      <c r="AB29" s="9">
        <v>1.8699999999999999E-3</v>
      </c>
      <c r="AC29" s="9">
        <v>1.4499999999999999E-3</v>
      </c>
      <c r="AD29" s="9">
        <v>5</v>
      </c>
      <c r="AE29" s="9">
        <v>5.9409999999999998E-2</v>
      </c>
      <c r="AF29" s="9">
        <v>2.32E-3</v>
      </c>
      <c r="AG29" s="9">
        <v>5</v>
      </c>
      <c r="AH29" s="9">
        <v>2.4299999999999999E-3</v>
      </c>
      <c r="AI29" s="9">
        <v>3.4099999999999998E-3</v>
      </c>
      <c r="AJ29" s="9">
        <v>6.2260000000000003E-2</v>
      </c>
      <c r="AK29" s="9">
        <v>3.4099999999999998E-3</v>
      </c>
      <c r="AL29" s="9">
        <v>7.0400000000000003E-3</v>
      </c>
      <c r="AM29" s="9">
        <v>1.052E-2</v>
      </c>
      <c r="AN29" s="9">
        <v>6.1000000000000004E-3</v>
      </c>
    </row>
    <row r="30" spans="1:40" x14ac:dyDescent="0.15">
      <c r="A30" s="9" t="s">
        <v>139</v>
      </c>
      <c r="B30" s="9">
        <v>2.196E-2</v>
      </c>
      <c r="C30" s="9">
        <v>0.42546</v>
      </c>
      <c r="D30" s="9">
        <v>0.73077000000000003</v>
      </c>
      <c r="E30" s="9">
        <v>1.375E-2</v>
      </c>
      <c r="F30" s="16">
        <v>3.3230000000000003E-2</v>
      </c>
      <c r="G30" s="9">
        <v>9.8659999999999998E-2</v>
      </c>
      <c r="H30" s="9">
        <v>0.33173999999999998</v>
      </c>
      <c r="I30" s="9">
        <v>9.4229999999999994E-2</v>
      </c>
      <c r="J30" s="9">
        <v>2.8700000000000002E-3</v>
      </c>
      <c r="K30" s="16">
        <v>1.6225799999999999</v>
      </c>
      <c r="L30" s="9">
        <v>5.13E-3</v>
      </c>
      <c r="M30" s="9">
        <v>1.916E-2</v>
      </c>
      <c r="N30" s="9">
        <v>4.9300000000000004E-3</v>
      </c>
      <c r="O30" s="9">
        <v>5</v>
      </c>
      <c r="P30" s="16">
        <v>0.19819000000000001</v>
      </c>
      <c r="Q30" s="9">
        <v>1.8400000000000001E-3</v>
      </c>
      <c r="R30" s="9">
        <v>0.12206</v>
      </c>
      <c r="S30" s="9">
        <v>0.99343000000000004</v>
      </c>
      <c r="T30" s="9">
        <v>5</v>
      </c>
      <c r="U30" s="16">
        <v>3.6999999999999998E-2</v>
      </c>
      <c r="V30" s="9">
        <v>0.21936</v>
      </c>
      <c r="W30" s="9">
        <v>4.0400000000000002E-3</v>
      </c>
      <c r="X30" s="9">
        <v>4.7000000000000002E-3</v>
      </c>
      <c r="Y30" s="9">
        <v>2.2399999999999998E-3</v>
      </c>
      <c r="Z30" s="9">
        <v>6.6110000000000002E-2</v>
      </c>
      <c r="AA30" s="16">
        <v>3.3160000000000002E-2</v>
      </c>
      <c r="AB30" s="9">
        <v>2.0300000000000001E-3</v>
      </c>
      <c r="AC30" s="9">
        <v>2.1099999999999999E-3</v>
      </c>
      <c r="AD30" s="9">
        <v>5</v>
      </c>
      <c r="AE30" s="9">
        <v>5.0180000000000002E-2</v>
      </c>
      <c r="AF30" s="9">
        <v>3.1700000000000001E-3</v>
      </c>
      <c r="AG30" s="9">
        <v>5</v>
      </c>
      <c r="AH30" s="9">
        <v>2.6199999999999999E-3</v>
      </c>
      <c r="AI30" s="9">
        <v>2.2100000000000002E-3</v>
      </c>
      <c r="AJ30" s="9">
        <v>0.12966</v>
      </c>
      <c r="AK30" s="9">
        <v>3.6900000000000001E-3</v>
      </c>
      <c r="AL30" s="9">
        <v>3.3E-3</v>
      </c>
      <c r="AM30" s="9">
        <v>4.3699999999999998E-3</v>
      </c>
      <c r="AN30" s="9">
        <v>4.4900000000000001E-3</v>
      </c>
    </row>
    <row r="31" spans="1:40" x14ac:dyDescent="0.15">
      <c r="A31" s="9" t="s">
        <v>140</v>
      </c>
      <c r="B31" s="9">
        <v>2.4230000000000002E-2</v>
      </c>
      <c r="C31" s="9">
        <v>0.37430999999999998</v>
      </c>
      <c r="D31" s="9">
        <v>1.12442</v>
      </c>
      <c r="E31" s="9">
        <v>1.0120000000000001E-2</v>
      </c>
      <c r="F31" s="16">
        <v>3.2809999999999999E-2</v>
      </c>
      <c r="G31" s="9">
        <v>7.4679999999999996E-2</v>
      </c>
      <c r="H31" s="9">
        <v>0.29670999999999997</v>
      </c>
      <c r="I31" s="9">
        <v>8.319E-2</v>
      </c>
      <c r="J31" s="9">
        <v>4.0000000000000002E-4</v>
      </c>
      <c r="K31" s="16">
        <v>1.3613200000000001</v>
      </c>
      <c r="L31" s="9">
        <v>4.3699999999999998E-3</v>
      </c>
      <c r="M31" s="9">
        <v>6.8100000000000001E-3</v>
      </c>
      <c r="N31" s="9">
        <v>4.1399999999999996E-3</v>
      </c>
      <c r="O31" s="9">
        <v>5</v>
      </c>
      <c r="P31" s="16">
        <v>0.15694</v>
      </c>
      <c r="Q31" s="9">
        <v>1.66E-3</v>
      </c>
      <c r="R31" s="9">
        <v>0.10826</v>
      </c>
      <c r="S31" s="9">
        <v>0.85646999999999995</v>
      </c>
      <c r="T31" s="9">
        <v>5</v>
      </c>
      <c r="U31" s="16">
        <v>3.1699999999999999E-2</v>
      </c>
      <c r="V31" s="9">
        <v>0.21661</v>
      </c>
      <c r="W31" s="9">
        <v>4.1200000000000004E-3</v>
      </c>
      <c r="X31" s="9">
        <v>2.7200000000000002E-3</v>
      </c>
      <c r="Y31" s="9">
        <v>2.0600000000000002E-3</v>
      </c>
      <c r="Z31" s="9">
        <v>4.163E-2</v>
      </c>
      <c r="AA31" s="16">
        <v>2.3619999999999999E-2</v>
      </c>
      <c r="AB31" s="9">
        <v>1.8799999999999999E-3</v>
      </c>
      <c r="AC31" s="9">
        <v>1.2099999999999999E-3</v>
      </c>
      <c r="AD31" s="9">
        <v>5</v>
      </c>
      <c r="AE31" s="9">
        <v>5.4050000000000001E-2</v>
      </c>
      <c r="AF31" s="9">
        <v>4.5100000000000001E-3</v>
      </c>
      <c r="AG31" s="9">
        <v>5</v>
      </c>
      <c r="AH31" s="9">
        <v>2.3600000000000001E-3</v>
      </c>
      <c r="AI31" s="9">
        <v>3.5400000000000002E-3</v>
      </c>
      <c r="AJ31" s="9">
        <v>7.9380000000000006E-2</v>
      </c>
      <c r="AK31" s="9">
        <v>5.3200000000000001E-3</v>
      </c>
      <c r="AL31" s="9">
        <v>6.11E-3</v>
      </c>
      <c r="AM31" s="9">
        <v>5.1200000000000004E-3</v>
      </c>
      <c r="AN31" s="9">
        <v>3.9699999999999996E-3</v>
      </c>
    </row>
    <row r="32" spans="1:40" x14ac:dyDescent="0.15">
      <c r="A32" s="9" t="s">
        <v>141</v>
      </c>
      <c r="B32" s="9">
        <v>3.1320000000000001E-2</v>
      </c>
      <c r="C32" s="9">
        <v>0.35966999999999999</v>
      </c>
      <c r="D32" s="9">
        <v>0.90966000000000002</v>
      </c>
      <c r="E32" s="9">
        <v>3.46E-3</v>
      </c>
      <c r="F32" s="16">
        <v>2.5899999999999999E-3</v>
      </c>
      <c r="G32" s="9">
        <v>3.6639999999999999E-2</v>
      </c>
      <c r="H32" s="9">
        <v>0.33362000000000003</v>
      </c>
      <c r="I32" s="9">
        <v>9.1120000000000007E-2</v>
      </c>
      <c r="J32" s="9">
        <v>2.3500000000000001E-3</v>
      </c>
      <c r="K32" s="16">
        <v>1.0480499999999999</v>
      </c>
      <c r="L32" s="9">
        <v>3.65E-3</v>
      </c>
      <c r="M32" s="9">
        <v>9.2099999999999994E-3</v>
      </c>
      <c r="N32" s="9">
        <v>1.98E-3</v>
      </c>
      <c r="O32" s="9">
        <v>5</v>
      </c>
      <c r="P32" s="16">
        <v>0.13222999999999999</v>
      </c>
      <c r="Q32" s="9">
        <v>4.2900000000000004E-3</v>
      </c>
      <c r="R32" s="9">
        <v>0.11242000000000001</v>
      </c>
      <c r="S32" s="9">
        <v>0.63973999999999998</v>
      </c>
      <c r="T32" s="9">
        <v>5</v>
      </c>
      <c r="U32" s="16">
        <v>2.4E-2</v>
      </c>
      <c r="V32" s="9">
        <v>0.15387000000000001</v>
      </c>
      <c r="W32" s="9">
        <v>2.99E-3</v>
      </c>
      <c r="X32" s="9">
        <v>1.4E-3</v>
      </c>
      <c r="Y32" s="9">
        <v>0</v>
      </c>
      <c r="Z32" s="9">
        <v>3.4209999999999997E-2</v>
      </c>
      <c r="AA32" s="16">
        <v>2.2040000000000001E-2</v>
      </c>
      <c r="AB32" s="9">
        <v>6.4000000000000005E-4</v>
      </c>
      <c r="AC32" s="9">
        <v>1.5E-3</v>
      </c>
      <c r="AD32" s="9">
        <v>5</v>
      </c>
      <c r="AE32" s="9">
        <v>1.7149999999999999E-2</v>
      </c>
      <c r="AF32" s="9">
        <v>3.5400000000000002E-3</v>
      </c>
      <c r="AG32" s="9">
        <v>5</v>
      </c>
      <c r="AH32" s="9">
        <v>1.98E-3</v>
      </c>
      <c r="AI32" s="9">
        <v>1.5100000000000001E-3</v>
      </c>
      <c r="AJ32" s="9">
        <v>3.2460000000000003E-2</v>
      </c>
      <c r="AK32" s="9">
        <v>5.6299999999999996E-3</v>
      </c>
      <c r="AL32" s="9">
        <v>4.0000000000000001E-3</v>
      </c>
      <c r="AM32" s="9">
        <v>9.7800000000000005E-3</v>
      </c>
      <c r="AN32" s="9">
        <v>6.4900000000000001E-3</v>
      </c>
    </row>
    <row r="33" spans="1:40" x14ac:dyDescent="0.15">
      <c r="A33" s="9" t="s">
        <v>142</v>
      </c>
      <c r="B33" s="9">
        <v>3.8030000000000001E-2</v>
      </c>
      <c r="C33" s="9">
        <v>0.36305999999999999</v>
      </c>
      <c r="D33" s="9">
        <v>0.81215000000000004</v>
      </c>
      <c r="E33" s="9">
        <v>4.2300000000000003E-3</v>
      </c>
      <c r="F33" s="16">
        <v>1.678E-2</v>
      </c>
      <c r="G33" s="9">
        <v>2.2960000000000001E-2</v>
      </c>
      <c r="H33" s="9">
        <v>0.32012000000000002</v>
      </c>
      <c r="I33" s="9">
        <v>8.3779999999999993E-2</v>
      </c>
      <c r="J33" s="9">
        <v>5.79E-3</v>
      </c>
      <c r="K33" s="16">
        <v>0.69688000000000005</v>
      </c>
      <c r="L33" s="9">
        <v>4.3499999999999997E-3</v>
      </c>
      <c r="M33" s="9">
        <v>1.9019999999999999E-2</v>
      </c>
      <c r="N33" s="9">
        <v>3.1700000000000001E-3</v>
      </c>
      <c r="O33" s="9">
        <v>5</v>
      </c>
      <c r="P33" s="16">
        <v>8.8590000000000002E-2</v>
      </c>
      <c r="Q33" s="9">
        <v>2.2300000000000002E-3</v>
      </c>
      <c r="R33" s="9">
        <v>0.11086</v>
      </c>
      <c r="S33" s="9">
        <v>0.47705999999999998</v>
      </c>
      <c r="T33" s="9">
        <v>5</v>
      </c>
      <c r="U33" s="16">
        <v>3.2289999999999999E-2</v>
      </c>
      <c r="V33" s="9">
        <v>0.11633</v>
      </c>
      <c r="W33" s="9">
        <v>1.5E-3</v>
      </c>
      <c r="X33" s="9">
        <v>2.9199999999999999E-3</v>
      </c>
      <c r="Y33" s="9">
        <v>0</v>
      </c>
      <c r="Z33" s="9">
        <v>2.5850000000000001E-2</v>
      </c>
      <c r="AA33" s="16">
        <v>1.2699999999999999E-2</v>
      </c>
      <c r="AB33" s="9">
        <v>1.9300000000000001E-3</v>
      </c>
      <c r="AC33" s="9">
        <v>9.1E-4</v>
      </c>
      <c r="AD33" s="9">
        <v>5</v>
      </c>
      <c r="AE33" s="9">
        <v>2.001E-2</v>
      </c>
      <c r="AF33" s="9">
        <v>1.92E-3</v>
      </c>
      <c r="AG33" s="9">
        <v>5</v>
      </c>
      <c r="AH33" s="9">
        <v>1.06E-3</v>
      </c>
      <c r="AI33" s="9">
        <v>1.7700000000000001E-3</v>
      </c>
      <c r="AJ33" s="9">
        <v>1.9939999999999999E-2</v>
      </c>
      <c r="AK33" s="9">
        <v>3.3700000000000002E-3</v>
      </c>
      <c r="AL33" s="9">
        <v>5.5900000000000004E-3</v>
      </c>
      <c r="AM33" s="9">
        <v>6.8100000000000001E-3</v>
      </c>
      <c r="AN33" s="9">
        <v>5.8199999999999997E-3</v>
      </c>
    </row>
    <row r="34" spans="1:40" x14ac:dyDescent="0.15">
      <c r="A34" s="9" t="s">
        <v>143</v>
      </c>
      <c r="B34" s="9">
        <v>3.9469999999999998E-2</v>
      </c>
      <c r="C34" s="9">
        <v>0.37780999999999998</v>
      </c>
      <c r="D34" s="9">
        <v>0.80715000000000003</v>
      </c>
      <c r="E34" s="9">
        <v>9.0200000000000002E-3</v>
      </c>
      <c r="F34" s="16">
        <v>1.4250000000000001E-2</v>
      </c>
      <c r="G34" s="9">
        <v>4.8079999999999998E-2</v>
      </c>
      <c r="H34" s="9">
        <v>0.30876999999999999</v>
      </c>
      <c r="I34" s="9">
        <v>4.9329999999999999E-2</v>
      </c>
      <c r="J34" s="9">
        <v>1.6900000000000001E-3</v>
      </c>
      <c r="K34" s="16">
        <v>0.79932999999999998</v>
      </c>
      <c r="L34" s="9">
        <v>3.3700000000000002E-3</v>
      </c>
      <c r="M34" s="9">
        <v>1.8089999999999998E-2</v>
      </c>
      <c r="N34" s="9">
        <v>3.0200000000000001E-3</v>
      </c>
      <c r="O34" s="9">
        <v>5</v>
      </c>
      <c r="P34" s="16">
        <v>9.8199999999999996E-2</v>
      </c>
      <c r="Q34" s="9">
        <v>2.1700000000000001E-3</v>
      </c>
      <c r="R34" s="9">
        <v>9.8150000000000001E-2</v>
      </c>
      <c r="S34" s="9">
        <v>0.66244999999999998</v>
      </c>
      <c r="T34" s="9">
        <v>5</v>
      </c>
      <c r="U34" s="16">
        <v>3.9820000000000001E-2</v>
      </c>
      <c r="V34" s="9">
        <v>0.13625000000000001</v>
      </c>
      <c r="W34" s="9">
        <v>1.5299999999999999E-3</v>
      </c>
      <c r="X34" s="9">
        <v>3.8899999999999998E-3</v>
      </c>
      <c r="Y34" s="9">
        <v>1.15E-3</v>
      </c>
      <c r="Z34" s="9">
        <v>3.0720000000000001E-2</v>
      </c>
      <c r="AA34" s="16">
        <v>1.3310000000000001E-2</v>
      </c>
      <c r="AB34" s="9">
        <v>1.23E-3</v>
      </c>
      <c r="AC34" s="9">
        <v>2.0799999999999998E-3</v>
      </c>
      <c r="AD34" s="9">
        <v>5</v>
      </c>
      <c r="AE34" s="9">
        <v>2.385E-2</v>
      </c>
      <c r="AF34" s="9">
        <v>2.7899999999999999E-3</v>
      </c>
      <c r="AG34" s="9">
        <v>5</v>
      </c>
      <c r="AH34" s="9">
        <v>2.0999999999999999E-3</v>
      </c>
      <c r="AI34" s="9">
        <v>9.7999999999999997E-4</v>
      </c>
      <c r="AJ34" s="9">
        <v>1.6729999999999998E-2</v>
      </c>
      <c r="AK34" s="9">
        <v>2.6199999999999999E-3</v>
      </c>
      <c r="AL34" s="9">
        <v>6.4400000000000004E-3</v>
      </c>
      <c r="AM34" s="9">
        <v>2.33E-3</v>
      </c>
      <c r="AN34" s="9">
        <v>5.3800000000000002E-3</v>
      </c>
    </row>
    <row r="35" spans="1:40" x14ac:dyDescent="0.15">
      <c r="A35" s="9" t="s">
        <v>144</v>
      </c>
      <c r="B35" s="9">
        <v>1.8239999999999999E-2</v>
      </c>
      <c r="C35" s="9">
        <v>0.33875</v>
      </c>
      <c r="D35" s="9">
        <v>0.65446000000000004</v>
      </c>
      <c r="E35" s="9">
        <v>3.6889999999999999E-2</v>
      </c>
      <c r="F35" s="16">
        <v>1.951E-2</v>
      </c>
      <c r="G35" s="9">
        <v>7.4779999999999999E-2</v>
      </c>
      <c r="H35" s="9">
        <v>0.32117000000000001</v>
      </c>
      <c r="I35" s="9">
        <v>9.1340000000000005E-2</v>
      </c>
      <c r="J35" s="9">
        <v>1.16E-3</v>
      </c>
      <c r="K35" s="16">
        <v>0.78081</v>
      </c>
      <c r="L35" s="9">
        <v>3.7399999999999998E-3</v>
      </c>
      <c r="M35" s="9">
        <v>7.9600000000000001E-3</v>
      </c>
      <c r="N35" s="9">
        <v>5.9999999999999995E-4</v>
      </c>
      <c r="O35" s="9">
        <v>5</v>
      </c>
      <c r="P35" s="16">
        <v>0.10596</v>
      </c>
      <c r="Q35" s="9">
        <v>2.1700000000000001E-3</v>
      </c>
      <c r="R35" s="9">
        <v>0.11292000000000001</v>
      </c>
      <c r="S35" s="9">
        <v>0.58875999999999995</v>
      </c>
      <c r="T35" s="9">
        <v>5</v>
      </c>
      <c r="U35" s="16">
        <v>2.5319999999999999E-2</v>
      </c>
      <c r="V35" s="9">
        <v>0.13564999999999999</v>
      </c>
      <c r="W35" s="9">
        <v>4.2900000000000004E-3</v>
      </c>
      <c r="X35" s="9">
        <v>3.7499999999999999E-3</v>
      </c>
      <c r="Y35" s="9">
        <v>1.7600000000000001E-3</v>
      </c>
      <c r="Z35" s="9">
        <v>2.4109999999999999E-2</v>
      </c>
      <c r="AA35" s="16">
        <v>2.1319999999999999E-2</v>
      </c>
      <c r="AB35" s="9">
        <v>5.1000000000000004E-4</v>
      </c>
      <c r="AC35" s="9">
        <v>3.1900000000000001E-3</v>
      </c>
      <c r="AD35" s="9">
        <v>5</v>
      </c>
      <c r="AE35" s="9">
        <v>2.4989999999999998E-2</v>
      </c>
      <c r="AF35" s="9">
        <v>3.49E-3</v>
      </c>
      <c r="AG35" s="9">
        <v>5</v>
      </c>
      <c r="AH35" s="9">
        <v>2.2200000000000002E-3</v>
      </c>
      <c r="AI35" s="9">
        <v>1.4400000000000001E-3</v>
      </c>
      <c r="AJ35" s="9">
        <v>4.1750000000000002E-2</v>
      </c>
      <c r="AK35" s="9">
        <v>6.6600000000000001E-3</v>
      </c>
      <c r="AL35" s="9">
        <v>4.8700000000000002E-3</v>
      </c>
      <c r="AM35" s="9">
        <v>6.5199999999999998E-3</v>
      </c>
      <c r="AN35" s="9">
        <v>2.4199999999999998E-3</v>
      </c>
    </row>
    <row r="36" spans="1:40" x14ac:dyDescent="0.15">
      <c r="A36" s="9" t="s">
        <v>145</v>
      </c>
      <c r="B36" s="9">
        <v>5.0610000000000002E-2</v>
      </c>
      <c r="C36" s="9">
        <v>0.45507999999999998</v>
      </c>
      <c r="D36" s="9">
        <v>0.36926999999999999</v>
      </c>
      <c r="E36" s="9">
        <v>5.77E-3</v>
      </c>
      <c r="F36" s="16">
        <v>2.128E-2</v>
      </c>
      <c r="G36" s="9">
        <v>3.49E-2</v>
      </c>
      <c r="H36" s="9">
        <v>0.32594000000000001</v>
      </c>
      <c r="I36" s="9">
        <v>7.8640000000000002E-2</v>
      </c>
      <c r="J36" s="9">
        <v>6.1500000000000001E-3</v>
      </c>
      <c r="K36" s="16">
        <v>1.21065</v>
      </c>
      <c r="L36" s="9">
        <v>6.1000000000000004E-3</v>
      </c>
      <c r="M36" s="9">
        <v>2.4559999999999998E-2</v>
      </c>
      <c r="N36" s="9">
        <v>6.0899999999999999E-3</v>
      </c>
      <c r="O36" s="9">
        <v>5</v>
      </c>
      <c r="P36" s="16">
        <v>0.15037</v>
      </c>
      <c r="Q36" s="9">
        <v>3.6800000000000001E-3</v>
      </c>
      <c r="R36" s="9">
        <v>0.11082</v>
      </c>
      <c r="S36" s="9">
        <v>0.88585000000000003</v>
      </c>
      <c r="T36" s="9">
        <v>5</v>
      </c>
      <c r="U36" s="16">
        <v>8.0339999999999995E-2</v>
      </c>
      <c r="V36" s="9">
        <v>0.13197999999999999</v>
      </c>
      <c r="W36" s="9">
        <v>3.5100000000000001E-3</v>
      </c>
      <c r="X36" s="9">
        <v>1.3799999999999999E-3</v>
      </c>
      <c r="Y36" s="9">
        <v>2.1700000000000001E-3</v>
      </c>
      <c r="Z36" s="9">
        <v>4.8219999999999999E-2</v>
      </c>
      <c r="AA36" s="16">
        <v>2.4879999999999999E-2</v>
      </c>
      <c r="AB36" s="9">
        <v>2.4199999999999998E-3</v>
      </c>
      <c r="AC36" s="9">
        <v>1.07E-3</v>
      </c>
      <c r="AD36" s="9">
        <v>5</v>
      </c>
      <c r="AE36" s="9">
        <v>2.6720000000000001E-2</v>
      </c>
      <c r="AF36" s="9">
        <v>2.2799999999999999E-3</v>
      </c>
      <c r="AG36" s="9">
        <v>5</v>
      </c>
      <c r="AH36" s="9">
        <v>2.1099999999999999E-3</v>
      </c>
      <c r="AI36" s="9">
        <v>1.32E-3</v>
      </c>
      <c r="AJ36" s="9">
        <v>6.5379999999999994E-2</v>
      </c>
      <c r="AK36" s="9">
        <v>4.4900000000000001E-3</v>
      </c>
      <c r="AL36" s="9">
        <v>4.8300000000000001E-3</v>
      </c>
      <c r="AM36" s="9">
        <v>5.2300000000000003E-3</v>
      </c>
      <c r="AN36" s="9">
        <v>5.7600000000000004E-3</v>
      </c>
    </row>
    <row r="37" spans="1:40" x14ac:dyDescent="0.15">
      <c r="A37" s="9" t="s">
        <v>146</v>
      </c>
      <c r="B37" s="9">
        <v>6.4479999999999996E-2</v>
      </c>
      <c r="C37" s="9">
        <v>0.66259000000000001</v>
      </c>
      <c r="D37" s="9">
        <v>2.83969</v>
      </c>
      <c r="E37" s="9">
        <v>0.10642</v>
      </c>
      <c r="F37" s="16">
        <v>0.44159999999999999</v>
      </c>
      <c r="G37" s="9">
        <v>0.15862000000000001</v>
      </c>
      <c r="H37" s="9">
        <v>0.32863999999999999</v>
      </c>
      <c r="I37" s="9">
        <v>8.4470000000000003E-2</v>
      </c>
      <c r="J37" s="9">
        <v>4.4000000000000003E-3</v>
      </c>
      <c r="K37" s="16">
        <v>1.85398</v>
      </c>
      <c r="L37" s="9">
        <v>8.1499999999999993E-3</v>
      </c>
      <c r="M37" s="9">
        <v>2.5749999999999999E-2</v>
      </c>
      <c r="N37" s="9">
        <v>3.6600000000000001E-3</v>
      </c>
      <c r="O37" s="9">
        <v>5</v>
      </c>
      <c r="P37" s="16">
        <v>0.21706</v>
      </c>
      <c r="Q37" s="9">
        <v>2.4499999999999999E-3</v>
      </c>
      <c r="R37" s="9">
        <v>0.14546000000000001</v>
      </c>
      <c r="S37" s="9">
        <v>1.97712</v>
      </c>
      <c r="T37" s="9">
        <v>5</v>
      </c>
      <c r="U37" s="16">
        <v>0.12348000000000001</v>
      </c>
      <c r="V37" s="9">
        <v>0.22695000000000001</v>
      </c>
      <c r="W37" s="9">
        <v>5.7600000000000004E-3</v>
      </c>
      <c r="X37" s="9">
        <v>1.73E-3</v>
      </c>
      <c r="Y37" s="9">
        <v>1.15E-3</v>
      </c>
      <c r="Z37" s="9">
        <v>8.1850000000000006E-2</v>
      </c>
      <c r="AA37" s="16">
        <v>4.342E-2</v>
      </c>
      <c r="AB37" s="9">
        <v>1.9E-3</v>
      </c>
      <c r="AC37" s="9">
        <v>6.8999999999999997E-4</v>
      </c>
      <c r="AD37" s="9">
        <v>5</v>
      </c>
      <c r="AE37" s="9">
        <v>0.1062</v>
      </c>
      <c r="AF37" s="9">
        <v>2.96E-3</v>
      </c>
      <c r="AG37" s="9">
        <v>5</v>
      </c>
      <c r="AH37" s="9">
        <v>2.5799999999999998E-3</v>
      </c>
      <c r="AI37" s="9">
        <v>2.5699999999999998E-3</v>
      </c>
      <c r="AJ37" s="9">
        <v>5.8569999999999997E-2</v>
      </c>
      <c r="AK37" s="9">
        <v>5.0699999999999999E-3</v>
      </c>
      <c r="AL37" s="9">
        <v>5.4299999999999999E-3</v>
      </c>
      <c r="AM37" s="9">
        <v>1.043E-2</v>
      </c>
      <c r="AN37" s="9">
        <v>5.2900000000000004E-3</v>
      </c>
    </row>
    <row r="38" spans="1:40" s="15" customFormat="1" x14ac:dyDescent="0.15">
      <c r="A38" s="14" t="s">
        <v>147</v>
      </c>
      <c r="B38" s="14">
        <v>3.9559999999999998E-2</v>
      </c>
      <c r="C38" s="14">
        <v>0.40082000000000001</v>
      </c>
      <c r="D38" s="14">
        <v>3.68553</v>
      </c>
      <c r="E38" s="14">
        <v>1.0319999999999999E-2</v>
      </c>
      <c r="F38" s="21">
        <v>2.7660000000000001E-2</v>
      </c>
      <c r="G38" s="14">
        <v>3.2129999999999999E-2</v>
      </c>
      <c r="H38" s="14">
        <v>0.34305000000000002</v>
      </c>
      <c r="I38" s="14">
        <v>9.3160000000000007E-2</v>
      </c>
      <c r="J38" s="14">
        <v>2.96E-3</v>
      </c>
      <c r="K38" s="21">
        <v>1.31715</v>
      </c>
      <c r="L38" s="14">
        <v>5.3499999999999997E-3</v>
      </c>
      <c r="M38" s="14">
        <v>3.0200000000000001E-2</v>
      </c>
      <c r="N38" s="14">
        <v>3.8500000000000001E-3</v>
      </c>
      <c r="O38" s="14">
        <v>5</v>
      </c>
      <c r="P38" s="21">
        <v>0.26674999999999999</v>
      </c>
      <c r="Q38" s="14">
        <v>1.4300000000000001E-3</v>
      </c>
      <c r="R38" s="14">
        <v>0.15662999999999999</v>
      </c>
      <c r="S38" s="14">
        <v>1.0992299999999999</v>
      </c>
      <c r="T38" s="14">
        <v>5</v>
      </c>
      <c r="U38" s="21">
        <v>0.12323000000000001</v>
      </c>
      <c r="V38" s="14">
        <v>0.16450000000000001</v>
      </c>
      <c r="W38" s="14">
        <v>2.66E-3</v>
      </c>
      <c r="X38" s="14">
        <v>3.96E-3</v>
      </c>
      <c r="Y38" s="14">
        <v>3.0300000000000001E-3</v>
      </c>
      <c r="Z38" s="14">
        <v>6.096E-2</v>
      </c>
      <c r="AA38" s="21">
        <v>3.2559999999999999E-2</v>
      </c>
      <c r="AB38" s="14">
        <v>4.6000000000000001E-4</v>
      </c>
      <c r="AC38" s="14">
        <v>1.25E-3</v>
      </c>
      <c r="AD38" s="14">
        <v>5</v>
      </c>
      <c r="AE38" s="14">
        <v>5.586E-2</v>
      </c>
      <c r="AF38" s="14">
        <v>3.2599999999999999E-3</v>
      </c>
      <c r="AG38" s="14">
        <v>5</v>
      </c>
      <c r="AH38" s="14">
        <v>1.8400000000000001E-3</v>
      </c>
      <c r="AI38" s="14">
        <v>3.3600000000000001E-3</v>
      </c>
      <c r="AJ38" s="14">
        <v>4.9369999999999997E-2</v>
      </c>
      <c r="AK38" s="14">
        <v>4.62E-3</v>
      </c>
      <c r="AL38" s="14">
        <v>5.0699999999999999E-3</v>
      </c>
      <c r="AM38" s="14">
        <v>4.4099999999999999E-3</v>
      </c>
      <c r="AN38" s="14">
        <v>6.7200000000000003E-3</v>
      </c>
    </row>
    <row r="39" spans="1:40" x14ac:dyDescent="0.15">
      <c r="A39" s="9" t="s">
        <v>148</v>
      </c>
      <c r="B39" s="9">
        <v>0.14798</v>
      </c>
      <c r="C39" s="9">
        <v>0.41876999999999998</v>
      </c>
      <c r="D39" s="9">
        <v>3.9212500000000001</v>
      </c>
      <c r="E39" s="9">
        <v>2.6689999999999998E-2</v>
      </c>
      <c r="F39" s="16">
        <v>3.8859999999999999E-2</v>
      </c>
      <c r="G39" s="9">
        <v>2.5180000000000001E-2</v>
      </c>
      <c r="H39" s="9">
        <v>0.31641999999999998</v>
      </c>
      <c r="I39" s="9">
        <v>8.5459999999999994E-2</v>
      </c>
      <c r="J39" s="9">
        <v>3.9100000000000003E-3</v>
      </c>
      <c r="K39" s="16">
        <v>1.2819100000000001</v>
      </c>
      <c r="L39" s="9">
        <v>7.0000000000000001E-3</v>
      </c>
      <c r="M39" s="9">
        <v>3.0679999999999999E-2</v>
      </c>
      <c r="N39" s="9">
        <v>3.8300000000000001E-3</v>
      </c>
      <c r="O39" s="9">
        <v>5</v>
      </c>
      <c r="P39" s="16">
        <v>0.22466</v>
      </c>
      <c r="Q39" s="9">
        <v>4.3E-3</v>
      </c>
      <c r="R39" s="9">
        <v>0.12404999999999999</v>
      </c>
      <c r="S39" s="9">
        <v>1.58683</v>
      </c>
      <c r="T39" s="9">
        <v>5</v>
      </c>
      <c r="U39" s="16">
        <v>0.12636</v>
      </c>
      <c r="V39" s="9">
        <v>0.16625999999999999</v>
      </c>
      <c r="W39" s="9">
        <v>4.1399999999999996E-3</v>
      </c>
      <c r="X39" s="9">
        <v>1.65E-3</v>
      </c>
      <c r="Y39" s="9">
        <v>1.1199999999999999E-3</v>
      </c>
      <c r="Z39" s="9">
        <v>7.3630000000000001E-2</v>
      </c>
      <c r="AA39" s="16">
        <v>5.1279999999999999E-2</v>
      </c>
      <c r="AB39" s="9">
        <v>1.16E-3</v>
      </c>
      <c r="AC39" s="9">
        <v>1.23E-3</v>
      </c>
      <c r="AD39" s="9">
        <v>5</v>
      </c>
      <c r="AE39" s="9">
        <v>5.1560000000000002E-2</v>
      </c>
      <c r="AF39" s="9">
        <v>3.8500000000000001E-3</v>
      </c>
      <c r="AG39" s="9">
        <v>5</v>
      </c>
      <c r="AH39" s="9">
        <v>2.6099999999999999E-3</v>
      </c>
      <c r="AI39" s="9">
        <v>2.5500000000000002E-3</v>
      </c>
      <c r="AJ39" s="9">
        <v>6.3939999999999997E-2</v>
      </c>
      <c r="AK39" s="9">
        <v>4.3499999999999997E-3</v>
      </c>
      <c r="AL39" s="9">
        <v>4.4000000000000003E-3</v>
      </c>
      <c r="AM39" s="9">
        <v>1.077E-2</v>
      </c>
      <c r="AN39" s="9">
        <v>4.5900000000000003E-3</v>
      </c>
    </row>
    <row r="40" spans="1:40" x14ac:dyDescent="0.15">
      <c r="A40" s="9" t="s">
        <v>149</v>
      </c>
      <c r="B40" s="9">
        <v>3.8390000000000001E-2</v>
      </c>
      <c r="C40" s="9">
        <v>0.48554000000000003</v>
      </c>
      <c r="D40" s="9">
        <v>2.2205499999999998</v>
      </c>
      <c r="E40" s="9">
        <v>2.3740000000000001E-2</v>
      </c>
      <c r="F40" s="16">
        <v>5.6579999999999998E-2</v>
      </c>
      <c r="G40" s="9">
        <v>3.4430000000000002E-2</v>
      </c>
      <c r="H40" s="9">
        <v>0.30908000000000002</v>
      </c>
      <c r="I40" s="9">
        <v>8.2879999999999995E-2</v>
      </c>
      <c r="J40" s="9">
        <v>3.3800000000000002E-3</v>
      </c>
      <c r="K40" s="16">
        <v>1.00597</v>
      </c>
      <c r="L40" s="9">
        <v>9.0200000000000002E-3</v>
      </c>
      <c r="M40" s="9">
        <v>1.985E-2</v>
      </c>
      <c r="N40" s="9">
        <v>2.7200000000000002E-3</v>
      </c>
      <c r="O40" s="9">
        <v>5</v>
      </c>
      <c r="P40" s="16">
        <v>0.18362999999999999</v>
      </c>
      <c r="Q40" s="9">
        <v>2.32E-3</v>
      </c>
      <c r="R40" s="9">
        <v>0.12884000000000001</v>
      </c>
      <c r="S40" s="9">
        <v>1.02807</v>
      </c>
      <c r="T40" s="9">
        <v>5</v>
      </c>
      <c r="U40" s="16">
        <v>8.9829999999999993E-2</v>
      </c>
      <c r="V40" s="9">
        <v>0.13386999999999999</v>
      </c>
      <c r="W40" s="9">
        <v>2.8900000000000002E-3</v>
      </c>
      <c r="X40" s="9">
        <v>3.4199999999999999E-3</v>
      </c>
      <c r="Y40" s="9">
        <v>7.2999999999999996E-4</v>
      </c>
      <c r="Z40" s="9">
        <v>3.7080000000000002E-2</v>
      </c>
      <c r="AA40" s="16">
        <v>3.3610000000000001E-2</v>
      </c>
      <c r="AB40" s="9">
        <v>9.7999999999999997E-4</v>
      </c>
      <c r="AC40" s="9">
        <v>1.5399999999999999E-3</v>
      </c>
      <c r="AD40" s="9">
        <v>5</v>
      </c>
      <c r="AE40" s="9">
        <v>5.1830000000000001E-2</v>
      </c>
      <c r="AF40" s="9">
        <v>2.82E-3</v>
      </c>
      <c r="AG40" s="9">
        <v>5</v>
      </c>
      <c r="AH40" s="9">
        <v>2.32E-3</v>
      </c>
      <c r="AI40" s="9">
        <v>3.14E-3</v>
      </c>
      <c r="AJ40" s="9">
        <v>4.2209999999999998E-2</v>
      </c>
      <c r="AK40" s="9">
        <v>4.5500000000000002E-3</v>
      </c>
      <c r="AL40" s="9">
        <v>5.5100000000000001E-3</v>
      </c>
      <c r="AM40" s="9">
        <v>5.47E-3</v>
      </c>
      <c r="AN40" s="9">
        <v>5.1700000000000001E-3</v>
      </c>
    </row>
    <row r="41" spans="1:40" x14ac:dyDescent="0.15">
      <c r="A41" s="9" t="s">
        <v>150</v>
      </c>
      <c r="B41" s="9">
        <v>3.7330000000000002E-2</v>
      </c>
      <c r="C41" s="9">
        <v>0.30911</v>
      </c>
      <c r="D41" s="9">
        <v>1.57866</v>
      </c>
      <c r="E41" s="9">
        <v>7.0099999999999997E-3</v>
      </c>
      <c r="F41" s="16">
        <v>1.7299999999999999E-2</v>
      </c>
      <c r="G41" s="9">
        <v>3.6700000000000001E-3</v>
      </c>
      <c r="H41" s="9">
        <v>0.32993</v>
      </c>
      <c r="I41" s="9">
        <v>9.2289999999999997E-2</v>
      </c>
      <c r="J41" s="9">
        <v>5.45E-3</v>
      </c>
      <c r="K41" s="16">
        <v>2.59091</v>
      </c>
      <c r="L41" s="9">
        <v>1.013E-2</v>
      </c>
      <c r="M41" s="9">
        <v>3.2030000000000003E-2</v>
      </c>
      <c r="N41" s="9">
        <v>9.92E-3</v>
      </c>
      <c r="O41" s="9">
        <v>5</v>
      </c>
      <c r="P41" s="16">
        <v>0.21151</v>
      </c>
      <c r="Q41" s="9">
        <v>5.4000000000000001E-4</v>
      </c>
      <c r="R41" s="9">
        <v>0.13686000000000001</v>
      </c>
      <c r="S41" s="9">
        <v>0.96428000000000003</v>
      </c>
      <c r="T41" s="9">
        <v>5</v>
      </c>
      <c r="U41" s="16">
        <v>7.9519999999999993E-2</v>
      </c>
      <c r="V41" s="9">
        <v>0.26693</v>
      </c>
      <c r="W41" s="9">
        <v>1.8799999999999999E-3</v>
      </c>
      <c r="X41" s="9">
        <v>2.65E-3</v>
      </c>
      <c r="Y41" s="9">
        <v>7.3999999999999999E-4</v>
      </c>
      <c r="Z41" s="9">
        <v>5.9139999999999998E-2</v>
      </c>
      <c r="AA41" s="16">
        <v>6.1490000000000003E-2</v>
      </c>
      <c r="AB41" s="9">
        <v>1.4599999999999999E-3</v>
      </c>
      <c r="AC41" s="9">
        <v>1.0000000000000001E-5</v>
      </c>
      <c r="AD41" s="9">
        <v>5</v>
      </c>
      <c r="AE41" s="9">
        <v>4.018E-2</v>
      </c>
      <c r="AF41" s="9">
        <v>2.0999999999999999E-3</v>
      </c>
      <c r="AG41" s="9">
        <v>5</v>
      </c>
      <c r="AH41" s="9">
        <v>4.47E-3</v>
      </c>
      <c r="AI41" s="9">
        <v>2.0300000000000001E-3</v>
      </c>
      <c r="AJ41" s="9">
        <v>4.8680000000000001E-2</v>
      </c>
      <c r="AK41" s="9">
        <v>2.6800000000000001E-3</v>
      </c>
      <c r="AL41" s="9">
        <v>5.0299999999999997E-3</v>
      </c>
      <c r="AM41" s="9">
        <v>6.7000000000000002E-4</v>
      </c>
      <c r="AN41" s="9">
        <v>3.5300000000000002E-3</v>
      </c>
    </row>
    <row r="42" spans="1:40" x14ac:dyDescent="0.15">
      <c r="A42" s="9" t="s">
        <v>151</v>
      </c>
      <c r="B42" s="9">
        <v>5.9610000000000003E-2</v>
      </c>
      <c r="C42" s="9">
        <v>0.46365000000000001</v>
      </c>
      <c r="D42" s="9">
        <v>1.3154300000000001</v>
      </c>
      <c r="E42" s="9">
        <v>2.495E-2</v>
      </c>
      <c r="F42" s="16">
        <v>0.33465</v>
      </c>
      <c r="G42" s="9">
        <v>5.033E-2</v>
      </c>
      <c r="H42" s="9">
        <v>0.30937999999999999</v>
      </c>
      <c r="I42" s="9">
        <v>8.8469999999999993E-2</v>
      </c>
      <c r="J42" s="9">
        <v>4.4000000000000003E-3</v>
      </c>
      <c r="K42" s="16">
        <v>2.0367099999999998</v>
      </c>
      <c r="L42" s="9">
        <v>1.814E-2</v>
      </c>
      <c r="M42" s="9">
        <v>2.6579999999999999E-2</v>
      </c>
      <c r="N42" s="9">
        <v>7.7099999999999998E-3</v>
      </c>
      <c r="O42" s="9">
        <v>5</v>
      </c>
      <c r="P42" s="16">
        <v>0.20916999999999999</v>
      </c>
      <c r="Q42" s="9">
        <v>3.31E-3</v>
      </c>
      <c r="R42" s="9">
        <v>0.12848999999999999</v>
      </c>
      <c r="S42" s="9">
        <v>0.96965999999999997</v>
      </c>
      <c r="T42" s="9">
        <v>5</v>
      </c>
      <c r="U42" s="16">
        <v>5.8360000000000002E-2</v>
      </c>
      <c r="V42" s="9">
        <v>0.20369000000000001</v>
      </c>
      <c r="W42" s="9">
        <v>2.0799999999999998E-3</v>
      </c>
      <c r="X42" s="9">
        <v>2.3700000000000001E-3</v>
      </c>
      <c r="Y42" s="9">
        <v>4.0999999999999999E-4</v>
      </c>
      <c r="Z42" s="9">
        <v>5.6329999999999998E-2</v>
      </c>
      <c r="AA42" s="16">
        <v>7.1330000000000005E-2</v>
      </c>
      <c r="AB42" s="9">
        <v>2.5200000000000001E-3</v>
      </c>
      <c r="AC42" s="9">
        <v>3.4000000000000002E-4</v>
      </c>
      <c r="AD42" s="9">
        <v>5</v>
      </c>
      <c r="AE42" s="9">
        <v>5.2979999999999999E-2</v>
      </c>
      <c r="AF42" s="9">
        <v>1.5200000000000001E-3</v>
      </c>
      <c r="AG42" s="9">
        <v>5</v>
      </c>
      <c r="AH42" s="9">
        <v>5.3899999999999998E-3</v>
      </c>
      <c r="AI42" s="9">
        <v>2.0999999999999999E-3</v>
      </c>
      <c r="AJ42" s="9">
        <v>5.568E-2</v>
      </c>
      <c r="AK42" s="9">
        <v>4.8199999999999996E-3</v>
      </c>
      <c r="AL42" s="9">
        <v>3.64E-3</v>
      </c>
      <c r="AM42" s="9">
        <v>3.9899999999999996E-3</v>
      </c>
      <c r="AN42" s="9">
        <v>5.7400000000000003E-3</v>
      </c>
    </row>
    <row r="43" spans="1:40" x14ac:dyDescent="0.15">
      <c r="A43" s="9" t="s">
        <v>152</v>
      </c>
      <c r="B43" s="9">
        <v>3.9780000000000003E-2</v>
      </c>
      <c r="C43" s="9">
        <v>0.43453999999999998</v>
      </c>
      <c r="D43" s="9">
        <v>1.57019</v>
      </c>
      <c r="E43" s="9">
        <v>0.17987</v>
      </c>
      <c r="F43" s="16">
        <v>3.9800000000000002E-2</v>
      </c>
      <c r="G43" s="9">
        <v>7.2429999999999994E-2</v>
      </c>
      <c r="H43" s="9">
        <v>0.33779999999999999</v>
      </c>
      <c r="I43" s="9">
        <v>9.3969999999999998E-2</v>
      </c>
      <c r="J43" s="9">
        <v>4.1399999999999996E-3</v>
      </c>
      <c r="K43" s="16">
        <v>3.7357200000000002</v>
      </c>
      <c r="L43" s="9">
        <v>1.1310000000000001E-2</v>
      </c>
      <c r="M43" s="9">
        <v>3.8690000000000002E-2</v>
      </c>
      <c r="N43" s="9">
        <v>4.0699999999999998E-3</v>
      </c>
      <c r="O43" s="9">
        <v>5</v>
      </c>
      <c r="P43" s="16">
        <v>0.21828</v>
      </c>
      <c r="Q43" s="9">
        <v>1.99E-3</v>
      </c>
      <c r="R43" s="9">
        <v>0.12697</v>
      </c>
      <c r="S43" s="9">
        <v>1.0447200000000001</v>
      </c>
      <c r="T43" s="9">
        <v>5</v>
      </c>
      <c r="U43" s="16">
        <v>4.8739999999999999E-2</v>
      </c>
      <c r="V43" s="9">
        <v>0.25890000000000002</v>
      </c>
      <c r="W43" s="9">
        <v>4.8700000000000002E-3</v>
      </c>
      <c r="X43" s="9">
        <v>2.9299999999999999E-3</v>
      </c>
      <c r="Y43" s="9">
        <v>3.0400000000000002E-3</v>
      </c>
      <c r="Z43" s="9">
        <v>8.3030000000000007E-2</v>
      </c>
      <c r="AA43" s="16">
        <v>8.6080000000000004E-2</v>
      </c>
      <c r="AB43" s="9">
        <v>1.56E-3</v>
      </c>
      <c r="AC43" s="9">
        <v>1.64E-3</v>
      </c>
      <c r="AD43" s="9">
        <v>5</v>
      </c>
      <c r="AE43" s="9">
        <v>3.789E-2</v>
      </c>
      <c r="AF43" s="9">
        <v>1.92E-3</v>
      </c>
      <c r="AG43" s="9">
        <v>5</v>
      </c>
      <c r="AH43" s="9">
        <v>4.4999999999999997E-3</v>
      </c>
      <c r="AI43" s="9">
        <v>2.65E-3</v>
      </c>
      <c r="AJ43" s="9">
        <v>3.2849999999999997E-2</v>
      </c>
      <c r="AK43" s="9">
        <v>2.6700000000000001E-3</v>
      </c>
      <c r="AL43" s="9">
        <v>5.7200000000000003E-3</v>
      </c>
      <c r="AM43" s="9">
        <v>5.6600000000000001E-3</v>
      </c>
      <c r="AN43" s="9">
        <v>7.8700000000000003E-3</v>
      </c>
    </row>
    <row r="44" spans="1:40" x14ac:dyDescent="0.15">
      <c r="A44" s="9" t="s">
        <v>153</v>
      </c>
      <c r="B44" s="9">
        <v>2.852E-2</v>
      </c>
      <c r="C44" s="9">
        <v>0.37012</v>
      </c>
      <c r="D44" s="9">
        <v>1.06978</v>
      </c>
      <c r="E44" s="9">
        <v>0.10929</v>
      </c>
      <c r="F44" s="16">
        <v>1.847E-2</v>
      </c>
      <c r="G44" s="9">
        <v>0.17999000000000001</v>
      </c>
      <c r="H44" s="9">
        <v>0.35471000000000003</v>
      </c>
      <c r="I44" s="9">
        <v>9.3539999999999998E-2</v>
      </c>
      <c r="J44" s="9">
        <v>9.6900000000000007E-3</v>
      </c>
      <c r="K44" s="16">
        <v>2.4960800000000001</v>
      </c>
      <c r="L44" s="9">
        <v>3.2530000000000003E-2</v>
      </c>
      <c r="M44" s="9">
        <v>7.1499999999999994E-2</v>
      </c>
      <c r="N44" s="9">
        <v>1.9279999999999999E-2</v>
      </c>
      <c r="O44" s="9">
        <v>5</v>
      </c>
      <c r="P44" s="16">
        <v>0.24077999999999999</v>
      </c>
      <c r="Q44" s="9">
        <v>3.2499999999999999E-3</v>
      </c>
      <c r="R44" s="9">
        <v>0.12987000000000001</v>
      </c>
      <c r="S44" s="9">
        <v>1.0278700000000001</v>
      </c>
      <c r="T44" s="9">
        <v>5</v>
      </c>
      <c r="U44" s="16">
        <v>3.5459999999999998E-2</v>
      </c>
      <c r="V44" s="9">
        <v>0.41809000000000002</v>
      </c>
      <c r="W44" s="9">
        <v>3.31E-3</v>
      </c>
      <c r="X44" s="9">
        <v>5.8199999999999997E-3</v>
      </c>
      <c r="Y44" s="9">
        <v>1.3500000000000001E-3</v>
      </c>
      <c r="Z44" s="9">
        <v>7.0300000000000001E-2</v>
      </c>
      <c r="AA44" s="16">
        <v>4.2900000000000001E-2</v>
      </c>
      <c r="AB44" s="9">
        <v>1.4E-3</v>
      </c>
      <c r="AC44" s="9">
        <v>2.64E-3</v>
      </c>
      <c r="AD44" s="9">
        <v>5</v>
      </c>
      <c r="AE44" s="9">
        <v>4.8149999999999998E-2</v>
      </c>
      <c r="AF44" s="9">
        <v>3.5599999999999998E-3</v>
      </c>
      <c r="AG44" s="9">
        <v>5</v>
      </c>
      <c r="AH44" s="9">
        <v>2.1099999999999999E-3</v>
      </c>
      <c r="AI44" s="9">
        <v>1.8699999999999999E-3</v>
      </c>
      <c r="AJ44" s="9">
        <v>2.7300000000000001E-2</v>
      </c>
      <c r="AK44" s="9">
        <v>3.9899999999999996E-3</v>
      </c>
      <c r="AL44" s="9">
        <v>5.3200000000000001E-3</v>
      </c>
      <c r="AM44" s="9">
        <v>9.8600000000000007E-3</v>
      </c>
      <c r="AN44" s="9">
        <v>4.1099999999999999E-3</v>
      </c>
    </row>
    <row r="45" spans="1:40" x14ac:dyDescent="0.15">
      <c r="A45" s="9" t="s">
        <v>154</v>
      </c>
      <c r="B45" s="9">
        <v>2.2069999999999999E-2</v>
      </c>
      <c r="C45" s="9">
        <v>7.4700000000000001E-3</v>
      </c>
      <c r="D45" s="9">
        <v>1.3163</v>
      </c>
      <c r="E45" s="9">
        <v>8.6629999999999999E-2</v>
      </c>
      <c r="F45" s="16">
        <v>5.28E-3</v>
      </c>
      <c r="G45" s="9">
        <v>0.06</v>
      </c>
      <c r="H45" s="9">
        <v>0.31442999999999999</v>
      </c>
      <c r="I45" s="9">
        <v>8.5589999999999999E-2</v>
      </c>
      <c r="J45" s="9">
        <v>9.6000000000000002E-4</v>
      </c>
      <c r="K45" s="16">
        <v>1.5200899999999999</v>
      </c>
      <c r="L45" s="9">
        <v>4.3899999999999998E-3</v>
      </c>
      <c r="M45" s="9">
        <v>2.351E-2</v>
      </c>
      <c r="N45" s="9">
        <v>4.2999999999999999E-4</v>
      </c>
      <c r="O45" s="9">
        <v>5</v>
      </c>
      <c r="P45" s="16">
        <v>0.18346000000000001</v>
      </c>
      <c r="Q45" s="9">
        <v>2.33E-3</v>
      </c>
      <c r="R45" s="9">
        <v>0.1173</v>
      </c>
      <c r="S45" s="9">
        <v>0.62580999999999998</v>
      </c>
      <c r="T45" s="9">
        <v>5</v>
      </c>
      <c r="U45" s="16">
        <v>3.8769999999999999E-2</v>
      </c>
      <c r="V45" s="9">
        <v>0.28588999999999998</v>
      </c>
      <c r="W45" s="9">
        <v>2.5999999999999999E-3</v>
      </c>
      <c r="X45" s="9">
        <v>6.8599999999999998E-3</v>
      </c>
      <c r="Y45" s="9">
        <v>3.3500000000000001E-3</v>
      </c>
      <c r="Z45" s="9">
        <v>6.4680000000000001E-2</v>
      </c>
      <c r="AA45" s="16">
        <v>3.8370000000000001E-2</v>
      </c>
      <c r="AB45" s="9">
        <v>2.5000000000000001E-4</v>
      </c>
      <c r="AC45" s="9">
        <v>7.6000000000000004E-4</v>
      </c>
      <c r="AD45" s="9">
        <v>5</v>
      </c>
      <c r="AE45" s="9">
        <v>3.4889999999999997E-2</v>
      </c>
      <c r="AF45" s="9">
        <v>2.5000000000000001E-4</v>
      </c>
      <c r="AG45" s="9">
        <v>5</v>
      </c>
      <c r="AH45" s="9">
        <v>1.74E-3</v>
      </c>
      <c r="AI45" s="9">
        <v>1.0499999999999999E-3</v>
      </c>
      <c r="AJ45" s="9">
        <v>4.6899999999999997E-2</v>
      </c>
      <c r="AK45" s="9">
        <v>2.6210000000000001E-2</v>
      </c>
      <c r="AL45" s="9">
        <v>4.2199999999999998E-3</v>
      </c>
      <c r="AM45" s="9">
        <v>1.17E-3</v>
      </c>
      <c r="AN45" s="9">
        <v>3.2799999999999999E-3</v>
      </c>
    </row>
    <row r="46" spans="1:40" x14ac:dyDescent="0.15">
      <c r="A46" s="9" t="s">
        <v>155</v>
      </c>
      <c r="B46" s="9">
        <v>4.9919999999999999E-2</v>
      </c>
      <c r="C46" s="9">
        <v>0.31097000000000002</v>
      </c>
      <c r="D46" s="9">
        <v>1.2371799999999999</v>
      </c>
      <c r="E46" s="9">
        <v>2.7459999999999998E-2</v>
      </c>
      <c r="F46" s="16">
        <v>1.934E-2</v>
      </c>
      <c r="G46" s="9">
        <v>5.1119999999999999E-2</v>
      </c>
      <c r="H46" s="9">
        <v>0.32423999999999997</v>
      </c>
      <c r="I46" s="9">
        <v>8.8870000000000005E-2</v>
      </c>
      <c r="J46" s="9">
        <v>2.4299999999999999E-3</v>
      </c>
      <c r="K46" s="16">
        <v>1.92</v>
      </c>
      <c r="L46" s="9">
        <v>6.2899999999999996E-3</v>
      </c>
      <c r="M46" s="9">
        <v>2.5080000000000002E-2</v>
      </c>
      <c r="N46" s="9">
        <v>6.0400000000000002E-3</v>
      </c>
      <c r="O46" s="9">
        <v>5</v>
      </c>
      <c r="P46" s="16">
        <v>0.16094</v>
      </c>
      <c r="Q46" s="9">
        <v>1.81E-3</v>
      </c>
      <c r="R46" s="9">
        <v>0.11765</v>
      </c>
      <c r="S46" s="9">
        <v>0.47066999999999998</v>
      </c>
      <c r="T46" s="9">
        <v>5</v>
      </c>
      <c r="U46" s="16">
        <v>2.213E-2</v>
      </c>
      <c r="V46" s="9">
        <v>0.20219999999999999</v>
      </c>
      <c r="W46" s="9">
        <v>4.5999999999999999E-3</v>
      </c>
      <c r="X46" s="9">
        <v>3.2000000000000002E-3</v>
      </c>
      <c r="Y46" s="9">
        <v>2.1900000000000001E-3</v>
      </c>
      <c r="Z46" s="9">
        <v>4.8619999999999997E-2</v>
      </c>
      <c r="AA46" s="16">
        <v>3.5220000000000001E-2</v>
      </c>
      <c r="AB46" s="9">
        <v>1.6000000000000001E-3</v>
      </c>
      <c r="AC46" s="9">
        <v>7.7999999999999999E-4</v>
      </c>
      <c r="AD46" s="9">
        <v>5</v>
      </c>
      <c r="AE46" s="9">
        <v>2.9149999999999999E-2</v>
      </c>
      <c r="AF46" s="9">
        <v>2.82E-3</v>
      </c>
      <c r="AG46" s="9">
        <v>5</v>
      </c>
      <c r="AH46" s="9">
        <v>1.3600000000000001E-3</v>
      </c>
      <c r="AI46" s="9">
        <v>5.9999999999999995E-4</v>
      </c>
      <c r="AJ46" s="9">
        <v>3.2770000000000001E-2</v>
      </c>
      <c r="AK46" s="9">
        <v>3.4399999999999999E-3</v>
      </c>
      <c r="AL46" s="9">
        <v>4.15E-3</v>
      </c>
      <c r="AM46" s="9">
        <v>1.112E-2</v>
      </c>
      <c r="AN46" s="9">
        <v>7.2300000000000003E-3</v>
      </c>
    </row>
    <row r="47" spans="1:40" x14ac:dyDescent="0.15">
      <c r="A47" s="9" t="s">
        <v>156</v>
      </c>
      <c r="B47" s="9">
        <v>6.2820000000000001E-2</v>
      </c>
      <c r="C47" s="9">
        <v>0.45871000000000001</v>
      </c>
      <c r="D47" s="9">
        <v>1.0881799999999999</v>
      </c>
      <c r="E47" s="9">
        <v>2.3279999999999999E-2</v>
      </c>
      <c r="F47" s="16">
        <v>1.281E-2</v>
      </c>
      <c r="G47" s="9">
        <v>5.568E-2</v>
      </c>
      <c r="H47" s="9">
        <v>0.29337000000000002</v>
      </c>
      <c r="I47" s="9">
        <v>4.4690000000000001E-2</v>
      </c>
      <c r="J47" s="9">
        <v>2.5799999999999998E-3</v>
      </c>
      <c r="K47" s="16">
        <v>1.5468900000000001</v>
      </c>
      <c r="L47" s="9">
        <v>4.9699999999999996E-3</v>
      </c>
      <c r="M47" s="9">
        <v>2.0029999999999999E-2</v>
      </c>
      <c r="N47" s="9">
        <v>0</v>
      </c>
      <c r="O47" s="9">
        <v>5</v>
      </c>
      <c r="P47" s="16">
        <v>0.13369</v>
      </c>
      <c r="Q47" s="9">
        <v>1.73E-3</v>
      </c>
      <c r="R47" s="9">
        <v>0.10079</v>
      </c>
      <c r="S47" s="9">
        <v>0.39283000000000001</v>
      </c>
      <c r="T47" s="9">
        <v>5</v>
      </c>
      <c r="U47" s="16">
        <v>1.6480000000000002E-2</v>
      </c>
      <c r="V47" s="9">
        <v>0.17888000000000001</v>
      </c>
      <c r="W47" s="9">
        <v>2.1099999999999999E-3</v>
      </c>
      <c r="X47" s="9">
        <v>1.5499999999999999E-3</v>
      </c>
      <c r="Y47" s="9">
        <v>1.25E-3</v>
      </c>
      <c r="Z47" s="9">
        <v>3.1210000000000002E-2</v>
      </c>
      <c r="AA47" s="16">
        <v>2.6689999999999998E-2</v>
      </c>
      <c r="AB47" s="9">
        <v>8.7000000000000001E-4</v>
      </c>
      <c r="AC47" s="9">
        <v>1.2700000000000001E-3</v>
      </c>
      <c r="AD47" s="9">
        <v>5</v>
      </c>
      <c r="AE47" s="9">
        <v>2.7619999999999999E-2</v>
      </c>
      <c r="AF47" s="9">
        <v>4.3299999999999996E-3</v>
      </c>
      <c r="AG47" s="9">
        <v>5</v>
      </c>
      <c r="AH47" s="9">
        <v>1.25E-3</v>
      </c>
      <c r="AI47" s="9">
        <v>2.14E-3</v>
      </c>
      <c r="AJ47" s="9">
        <v>1.4579999999999999E-2</v>
      </c>
      <c r="AK47" s="9">
        <v>5.0899999999999999E-3</v>
      </c>
      <c r="AL47" s="9">
        <v>4.7499999999999999E-3</v>
      </c>
      <c r="AM47" s="9">
        <v>3.3800000000000002E-3</v>
      </c>
      <c r="AN47" s="9">
        <v>3.79E-3</v>
      </c>
    </row>
    <row r="48" spans="1:40" s="15" customFormat="1" x14ac:dyDescent="0.15">
      <c r="A48" s="14" t="s">
        <v>157</v>
      </c>
      <c r="B48" s="14">
        <v>4.1430000000000002E-2</v>
      </c>
      <c r="C48" s="14">
        <v>0.30953999999999998</v>
      </c>
      <c r="D48" s="14">
        <v>1.21339</v>
      </c>
      <c r="E48" s="14">
        <v>3.2050000000000002E-2</v>
      </c>
      <c r="F48" s="21">
        <v>9.9699999999999997E-3</v>
      </c>
      <c r="G48" s="14">
        <v>5.9450000000000003E-2</v>
      </c>
      <c r="H48" s="14">
        <v>0.32396999999999998</v>
      </c>
      <c r="I48" s="14">
        <v>9.0010000000000007E-2</v>
      </c>
      <c r="J48" s="14">
        <v>4.5799999999999999E-3</v>
      </c>
      <c r="K48" s="21">
        <v>1.5869200000000001</v>
      </c>
      <c r="L48" s="14">
        <v>8.4899999999999993E-3</v>
      </c>
      <c r="M48" s="14">
        <v>3.091E-2</v>
      </c>
      <c r="N48" s="14">
        <v>5.0600000000000003E-3</v>
      </c>
      <c r="O48" s="14">
        <v>5</v>
      </c>
      <c r="P48" s="21">
        <v>0.16649</v>
      </c>
      <c r="Q48" s="14">
        <v>2.7100000000000002E-3</v>
      </c>
      <c r="R48" s="14">
        <v>0.11864</v>
      </c>
      <c r="S48" s="14">
        <v>0.46489999999999998</v>
      </c>
      <c r="T48" s="14">
        <v>5</v>
      </c>
      <c r="U48" s="21">
        <v>2.5309999999999999E-2</v>
      </c>
      <c r="V48" s="14">
        <v>0.20241999999999999</v>
      </c>
      <c r="W48" s="14">
        <v>4.9100000000000003E-3</v>
      </c>
      <c r="X48" s="14">
        <v>3.4499999999999999E-3</v>
      </c>
      <c r="Y48" s="14">
        <v>1.24E-3</v>
      </c>
      <c r="Z48" s="14">
        <v>4.9730000000000003E-2</v>
      </c>
      <c r="AA48" s="21">
        <v>3.117E-2</v>
      </c>
      <c r="AB48" s="14">
        <v>9.7999999999999997E-4</v>
      </c>
      <c r="AC48" s="14">
        <v>5.0000000000000001E-4</v>
      </c>
      <c r="AD48" s="14">
        <v>5</v>
      </c>
      <c r="AE48" s="14">
        <v>3.065E-2</v>
      </c>
      <c r="AF48" s="14">
        <v>4.4999999999999997E-3</v>
      </c>
      <c r="AG48" s="14">
        <v>5</v>
      </c>
      <c r="AH48" s="14">
        <v>1.49E-3</v>
      </c>
      <c r="AI48" s="14">
        <v>2.15E-3</v>
      </c>
      <c r="AJ48" s="14">
        <v>4.0919999999999998E-2</v>
      </c>
      <c r="AK48" s="14">
        <v>3.4199999999999999E-3</v>
      </c>
      <c r="AL48" s="14">
        <v>4.3099999999999996E-3</v>
      </c>
      <c r="AM48" s="14">
        <v>3.5999999999999999E-3</v>
      </c>
      <c r="AN48" s="14">
        <v>4.0400000000000002E-3</v>
      </c>
    </row>
    <row r="49" spans="1:40" x14ac:dyDescent="0.15">
      <c r="A49" s="9" t="s">
        <v>158</v>
      </c>
      <c r="B49" s="9">
        <v>3.8710000000000001E-2</v>
      </c>
      <c r="C49" s="9">
        <v>0.30076999999999998</v>
      </c>
      <c r="D49" s="9">
        <v>1.1770499999999999</v>
      </c>
      <c r="E49" s="9">
        <v>2.5819999999999999E-2</v>
      </c>
      <c r="F49" s="16">
        <v>1.504E-2</v>
      </c>
      <c r="G49" s="9">
        <v>8.8609999999999994E-2</v>
      </c>
      <c r="H49" s="9">
        <v>0.31519999999999998</v>
      </c>
      <c r="I49" s="9">
        <v>8.0990000000000006E-2</v>
      </c>
      <c r="J49" s="9">
        <v>1.67E-3</v>
      </c>
      <c r="K49" s="16">
        <v>1.3503799999999999</v>
      </c>
      <c r="L49" s="9">
        <v>6.6299999999999996E-3</v>
      </c>
      <c r="M49" s="9">
        <v>2.1919999999999999E-2</v>
      </c>
      <c r="N49" s="9">
        <v>3.2599999999999999E-3</v>
      </c>
      <c r="O49" s="9">
        <v>5</v>
      </c>
      <c r="P49" s="16">
        <v>0.15748999999999999</v>
      </c>
      <c r="Q49" s="9">
        <v>2.14E-3</v>
      </c>
      <c r="R49" s="9">
        <v>0.11633</v>
      </c>
      <c r="S49" s="9">
        <v>0.42159999999999997</v>
      </c>
      <c r="T49" s="9">
        <v>5</v>
      </c>
      <c r="U49" s="16">
        <v>1.942E-2</v>
      </c>
      <c r="V49" s="9">
        <v>0.19212000000000001</v>
      </c>
      <c r="W49" s="9">
        <v>4.9699999999999996E-3</v>
      </c>
      <c r="X49" s="9">
        <v>1.99E-3</v>
      </c>
      <c r="Y49" s="9">
        <v>3.31E-3</v>
      </c>
      <c r="Z49" s="9">
        <v>4.5650000000000003E-2</v>
      </c>
      <c r="AA49" s="16">
        <v>3.0859999999999999E-2</v>
      </c>
      <c r="AB49" s="9">
        <v>1.01E-3</v>
      </c>
      <c r="AC49" s="9">
        <v>1.17E-3</v>
      </c>
      <c r="AD49" s="9">
        <v>5</v>
      </c>
      <c r="AE49" s="9">
        <v>2.3570000000000001E-2</v>
      </c>
      <c r="AF49" s="9">
        <v>4.1000000000000003E-3</v>
      </c>
      <c r="AG49" s="9">
        <v>5</v>
      </c>
      <c r="AH49" s="9">
        <v>1.7799999999999999E-3</v>
      </c>
      <c r="AI49" s="9">
        <v>1.8500000000000001E-3</v>
      </c>
      <c r="AJ49" s="9">
        <v>4.9500000000000002E-2</v>
      </c>
      <c r="AK49" s="9">
        <v>1.41E-3</v>
      </c>
      <c r="AL49" s="9">
        <v>2.2200000000000002E-3</v>
      </c>
      <c r="AM49" s="9">
        <v>4.0000000000000001E-3</v>
      </c>
      <c r="AN49" s="9">
        <v>8.2400000000000008E-3</v>
      </c>
    </row>
    <row r="50" spans="1:40" x14ac:dyDescent="0.15">
      <c r="A50" s="9" t="s">
        <v>159</v>
      </c>
      <c r="B50" s="9">
        <v>4.4920000000000002E-2</v>
      </c>
      <c r="C50" s="9">
        <v>0.45045000000000002</v>
      </c>
      <c r="D50" s="9">
        <v>1.8688</v>
      </c>
      <c r="E50" s="9">
        <v>7.6699999999999997E-3</v>
      </c>
      <c r="F50" s="16">
        <v>1.678E-2</v>
      </c>
      <c r="G50" s="9">
        <v>4.9299999999999997E-2</v>
      </c>
      <c r="H50" s="9">
        <v>0.35968</v>
      </c>
      <c r="I50" s="9">
        <v>8.9910000000000004E-2</v>
      </c>
      <c r="J50" s="9">
        <v>3.6900000000000001E-3</v>
      </c>
      <c r="K50" s="16">
        <v>2.6579299999999999</v>
      </c>
      <c r="L50" s="9">
        <v>1.2959999999999999E-2</v>
      </c>
      <c r="M50" s="9">
        <v>5.8310000000000001E-2</v>
      </c>
      <c r="N50" s="9">
        <v>1.01E-2</v>
      </c>
      <c r="O50" s="9">
        <v>5</v>
      </c>
      <c r="P50" s="16">
        <v>0.23838999999999999</v>
      </c>
      <c r="Q50" s="9">
        <v>2.0999999999999999E-3</v>
      </c>
      <c r="R50" s="9">
        <v>0.16397999999999999</v>
      </c>
      <c r="S50" s="9">
        <v>1.1786000000000001</v>
      </c>
      <c r="T50" s="9">
        <v>5</v>
      </c>
      <c r="U50" s="16">
        <v>3.4200000000000001E-2</v>
      </c>
      <c r="V50" s="9">
        <v>0.26438</v>
      </c>
      <c r="W50" s="9">
        <v>2.0600000000000002E-3</v>
      </c>
      <c r="X50" s="9">
        <v>3.5100000000000001E-3</v>
      </c>
      <c r="Y50" s="9">
        <v>3.2499999999999999E-3</v>
      </c>
      <c r="Z50" s="9">
        <v>6.6739999999999994E-2</v>
      </c>
      <c r="AA50" s="16">
        <v>5.9760000000000001E-2</v>
      </c>
      <c r="AB50" s="9">
        <v>2.5600000000000002E-3</v>
      </c>
      <c r="AC50" s="9">
        <v>1.25E-3</v>
      </c>
      <c r="AD50" s="9">
        <v>5</v>
      </c>
      <c r="AE50" s="9">
        <v>3.1759999999999997E-2</v>
      </c>
      <c r="AF50" s="9">
        <v>2.0999999999999999E-3</v>
      </c>
      <c r="AG50" s="9">
        <v>5</v>
      </c>
      <c r="AH50" s="9">
        <v>4.5300000000000002E-3</v>
      </c>
      <c r="AI50" s="9">
        <v>2.3700000000000001E-3</v>
      </c>
      <c r="AJ50" s="9">
        <v>3.8460000000000001E-2</v>
      </c>
      <c r="AK50" s="9">
        <v>4.3200000000000001E-3</v>
      </c>
      <c r="AL50" s="9">
        <v>3.79E-3</v>
      </c>
      <c r="AM50" s="9">
        <v>7.3200000000000001E-3</v>
      </c>
      <c r="AN50" s="9">
        <v>4.4799999999999996E-3</v>
      </c>
    </row>
    <row r="51" spans="1:40" x14ac:dyDescent="0.15">
      <c r="A51" s="9" t="s">
        <v>160</v>
      </c>
      <c r="B51" s="9">
        <v>2.3009999999999999E-2</v>
      </c>
      <c r="C51" s="9">
        <v>0.33139999999999997</v>
      </c>
      <c r="D51" s="9">
        <v>0.85760999999999998</v>
      </c>
      <c r="E51" s="9">
        <v>1.6060000000000001E-2</v>
      </c>
      <c r="F51" s="16">
        <v>1.593E-2</v>
      </c>
      <c r="G51" s="9">
        <v>7.7499999999999999E-2</v>
      </c>
      <c r="H51" s="9">
        <v>0.31175000000000003</v>
      </c>
      <c r="I51" s="9">
        <v>8.906E-2</v>
      </c>
      <c r="J51" s="9">
        <v>3.96E-3</v>
      </c>
      <c r="K51" s="16">
        <v>0.85697000000000001</v>
      </c>
      <c r="L51" s="9">
        <v>9.2599999999999991E-3</v>
      </c>
      <c r="M51" s="9">
        <v>1.865E-2</v>
      </c>
      <c r="N51" s="9">
        <v>9.1000000000000004E-3</v>
      </c>
      <c r="O51" s="9">
        <v>5</v>
      </c>
      <c r="P51" s="16">
        <v>0.12181</v>
      </c>
      <c r="Q51" s="9">
        <v>3.98E-3</v>
      </c>
      <c r="R51" s="9">
        <v>0.11237999999999999</v>
      </c>
      <c r="S51" s="9">
        <v>0.38173000000000001</v>
      </c>
      <c r="T51" s="9">
        <v>5</v>
      </c>
      <c r="U51" s="16">
        <v>3.2539999999999999E-2</v>
      </c>
      <c r="V51" s="9">
        <v>0.18304999999999999</v>
      </c>
      <c r="W51" s="9">
        <v>2.3E-3</v>
      </c>
      <c r="X51" s="9">
        <v>2.3500000000000001E-3</v>
      </c>
      <c r="Y51" s="9">
        <v>5.2199999999999998E-3</v>
      </c>
      <c r="Z51" s="9">
        <v>3.1510000000000003E-2</v>
      </c>
      <c r="AA51" s="16">
        <v>4.7140000000000001E-2</v>
      </c>
      <c r="AB51" s="9">
        <v>1.7899999999999999E-3</v>
      </c>
      <c r="AC51" s="9">
        <v>9.2000000000000003E-4</v>
      </c>
      <c r="AD51" s="9">
        <v>5</v>
      </c>
      <c r="AE51" s="9">
        <v>2.3959999999999999E-2</v>
      </c>
      <c r="AF51" s="9">
        <v>1.7899999999999999E-3</v>
      </c>
      <c r="AG51" s="9">
        <v>5</v>
      </c>
      <c r="AH51" s="9">
        <v>1.8699999999999999E-3</v>
      </c>
      <c r="AI51" s="9">
        <v>1.2899999999999999E-3</v>
      </c>
      <c r="AJ51" s="9">
        <v>2.4709999999999999E-2</v>
      </c>
      <c r="AK51" s="9">
        <v>4.0600000000000002E-3</v>
      </c>
      <c r="AL51" s="9">
        <v>2.5000000000000001E-3</v>
      </c>
      <c r="AM51" s="9">
        <v>6.6299999999999996E-3</v>
      </c>
      <c r="AN51" s="9">
        <v>9.7400000000000004E-3</v>
      </c>
    </row>
    <row r="52" spans="1:40" x14ac:dyDescent="0.15">
      <c r="A52" s="9" t="s">
        <v>161</v>
      </c>
      <c r="B52" s="9">
        <v>6.4140000000000003E-2</v>
      </c>
      <c r="C52" s="9">
        <v>0.50087999999999999</v>
      </c>
      <c r="D52" s="9">
        <v>0.84462999999999999</v>
      </c>
      <c r="E52" s="9">
        <v>4.0400000000000002E-3</v>
      </c>
      <c r="F52" s="16">
        <v>1.9539999999999998E-2</v>
      </c>
      <c r="G52" s="9">
        <v>3.6900000000000002E-2</v>
      </c>
      <c r="H52" s="9">
        <v>0.30331000000000002</v>
      </c>
      <c r="I52" s="9">
        <v>8.8950000000000001E-2</v>
      </c>
      <c r="J52" s="9">
        <v>4.9699999999999996E-3</v>
      </c>
      <c r="K52" s="16">
        <v>0.94410000000000005</v>
      </c>
      <c r="L52" s="9">
        <v>9.58E-3</v>
      </c>
      <c r="M52" s="9">
        <v>1.8849999999999999E-2</v>
      </c>
      <c r="N52" s="9">
        <v>8.4600000000000005E-3</v>
      </c>
      <c r="O52" s="9">
        <v>5</v>
      </c>
      <c r="P52" s="16">
        <v>0.12506999999999999</v>
      </c>
      <c r="Q52" s="9">
        <v>3.47E-3</v>
      </c>
      <c r="R52" s="9">
        <v>0.11115</v>
      </c>
      <c r="S52" s="9">
        <v>0.44616</v>
      </c>
      <c r="T52" s="9">
        <v>5</v>
      </c>
      <c r="U52" s="16">
        <v>4.156E-2</v>
      </c>
      <c r="V52" s="9">
        <v>0.19805</v>
      </c>
      <c r="W52" s="9">
        <v>2.3700000000000001E-3</v>
      </c>
      <c r="X52" s="9">
        <v>1.5399999999999999E-3</v>
      </c>
      <c r="Y52" s="9">
        <v>1E-3</v>
      </c>
      <c r="Z52" s="9">
        <v>3.2840000000000001E-2</v>
      </c>
      <c r="AA52" s="16">
        <v>5.611E-2</v>
      </c>
      <c r="AB52" s="9">
        <v>3.1800000000000001E-3</v>
      </c>
      <c r="AC52" s="9">
        <v>8.4000000000000003E-4</v>
      </c>
      <c r="AD52" s="9">
        <v>5</v>
      </c>
      <c r="AE52" s="9">
        <v>3.1469999999999998E-2</v>
      </c>
      <c r="AF52" s="9">
        <v>4.3800000000000002E-3</v>
      </c>
      <c r="AG52" s="9">
        <v>5</v>
      </c>
      <c r="AH52" s="9">
        <v>1.3699999999999999E-3</v>
      </c>
      <c r="AI52" s="9">
        <v>2.16E-3</v>
      </c>
      <c r="AJ52" s="9">
        <v>1.5089999999999999E-2</v>
      </c>
      <c r="AK52" s="9">
        <v>4.9899999999999996E-3</v>
      </c>
      <c r="AL52" s="9">
        <v>2.2300000000000002E-3</v>
      </c>
      <c r="AM52" s="9">
        <v>8.7500000000000008E-3</v>
      </c>
      <c r="AN52" s="9">
        <v>1.6900000000000001E-3</v>
      </c>
    </row>
    <row r="53" spans="1:40" x14ac:dyDescent="0.15">
      <c r="A53" s="9" t="s">
        <v>162</v>
      </c>
      <c r="B53" s="9">
        <v>4.2100000000000002E-3</v>
      </c>
      <c r="C53" s="9">
        <v>0.27378000000000002</v>
      </c>
      <c r="D53" s="9">
        <v>0.57511000000000001</v>
      </c>
      <c r="E53" s="9">
        <v>7.3899999999999999E-3</v>
      </c>
      <c r="F53" s="16">
        <v>1.409E-2</v>
      </c>
      <c r="G53" s="9">
        <v>1.644E-2</v>
      </c>
      <c r="H53" s="9">
        <v>0.21657999999999999</v>
      </c>
      <c r="I53" s="9">
        <v>3.1519999999999999E-2</v>
      </c>
      <c r="J53" s="9">
        <v>2.7200000000000002E-3</v>
      </c>
      <c r="K53" s="16">
        <v>0.75661999999999996</v>
      </c>
      <c r="L53" s="9">
        <v>6.6699999999999997E-3</v>
      </c>
      <c r="M53" s="9">
        <v>1.6559999999999998E-2</v>
      </c>
      <c r="N53" s="9">
        <v>3.46E-3</v>
      </c>
      <c r="O53" s="9">
        <v>5</v>
      </c>
      <c r="P53" s="16">
        <v>8.7779999999999997E-2</v>
      </c>
      <c r="Q53" s="9">
        <v>2.0300000000000001E-3</v>
      </c>
      <c r="R53" s="9">
        <v>7.4099999999999999E-2</v>
      </c>
      <c r="S53" s="9">
        <v>0.34018999999999999</v>
      </c>
      <c r="T53" s="9">
        <v>5</v>
      </c>
      <c r="U53" s="16">
        <v>3.6990000000000002E-2</v>
      </c>
      <c r="V53" s="9">
        <v>0.15032999999999999</v>
      </c>
      <c r="W53" s="9">
        <v>3.2599999999999999E-3</v>
      </c>
      <c r="X53" s="9">
        <v>2.5799999999999998E-3</v>
      </c>
      <c r="Y53" s="9">
        <v>1.0499999999999999E-3</v>
      </c>
      <c r="Z53" s="9">
        <v>3.6089999999999997E-2</v>
      </c>
      <c r="AA53" s="16">
        <v>5.3069999999999999E-2</v>
      </c>
      <c r="AB53" s="9">
        <v>1.06E-3</v>
      </c>
      <c r="AC53" s="9">
        <v>2.0000000000000002E-5</v>
      </c>
      <c r="AD53" s="9">
        <v>5</v>
      </c>
      <c r="AE53" s="9">
        <v>2.0199999999999999E-2</v>
      </c>
      <c r="AF53" s="9">
        <v>2.5600000000000002E-3</v>
      </c>
      <c r="AG53" s="9">
        <v>5</v>
      </c>
      <c r="AH53" s="9">
        <v>1.25E-3</v>
      </c>
      <c r="AI53" s="9">
        <v>1.08E-3</v>
      </c>
      <c r="AJ53" s="9">
        <v>1.472E-2</v>
      </c>
      <c r="AK53" s="9">
        <v>3.31E-3</v>
      </c>
      <c r="AL53" s="9">
        <v>2.0500000000000002E-3</v>
      </c>
      <c r="AM53" s="9">
        <v>8.0000000000000002E-3</v>
      </c>
      <c r="AN53" s="9">
        <v>5.28E-3</v>
      </c>
    </row>
    <row r="54" spans="1:40" x14ac:dyDescent="0.15">
      <c r="A54" s="9" t="s">
        <v>163</v>
      </c>
      <c r="B54" s="9">
        <v>7.5209999999999999E-2</v>
      </c>
      <c r="C54" s="9">
        <v>0.36214000000000002</v>
      </c>
      <c r="D54" s="9">
        <v>1.0521100000000001</v>
      </c>
      <c r="E54" s="9">
        <v>8.7520000000000001E-2</v>
      </c>
      <c r="F54" s="16">
        <v>1.5859999999999999E-2</v>
      </c>
      <c r="G54" s="9">
        <v>4.3810000000000002E-2</v>
      </c>
      <c r="H54" s="9">
        <v>0.33481</v>
      </c>
      <c r="I54" s="9">
        <v>9.2969999999999997E-2</v>
      </c>
      <c r="J54" s="9">
        <v>1.5129999999999999E-2</v>
      </c>
      <c r="K54" s="16">
        <v>1.39351</v>
      </c>
      <c r="L54" s="9">
        <v>1.9959999999999999E-2</v>
      </c>
      <c r="M54" s="9">
        <v>4.8570000000000002E-2</v>
      </c>
      <c r="N54" s="9">
        <v>1.3769999999999999E-2</v>
      </c>
      <c r="O54" s="9">
        <v>5</v>
      </c>
      <c r="P54" s="16">
        <v>0.18295</v>
      </c>
      <c r="Q54" s="9">
        <v>1.6000000000000001E-3</v>
      </c>
      <c r="R54" s="9">
        <v>0.11284</v>
      </c>
      <c r="S54" s="9">
        <v>0.63436000000000003</v>
      </c>
      <c r="T54" s="9">
        <v>5</v>
      </c>
      <c r="U54" s="16">
        <v>4.4909999999999999E-2</v>
      </c>
      <c r="V54" s="9">
        <v>0.28875000000000001</v>
      </c>
      <c r="W54" s="9">
        <v>5.2599999999999999E-3</v>
      </c>
      <c r="X54" s="9">
        <v>4.9399999999999999E-3</v>
      </c>
      <c r="Y54" s="9">
        <v>4.1000000000000003E-3</v>
      </c>
      <c r="Z54" s="9">
        <v>0.12307</v>
      </c>
      <c r="AA54" s="16">
        <v>8.0649999999999999E-2</v>
      </c>
      <c r="AB54" s="9">
        <v>2.48E-3</v>
      </c>
      <c r="AC54" s="9">
        <v>0</v>
      </c>
      <c r="AD54" s="9">
        <v>5</v>
      </c>
      <c r="AE54" s="9">
        <v>3.1350000000000003E-2</v>
      </c>
      <c r="AF54" s="9">
        <v>4.9199999999999999E-3</v>
      </c>
      <c r="AG54" s="9">
        <v>5</v>
      </c>
      <c r="AH54" s="9">
        <v>1.3699999999999999E-3</v>
      </c>
      <c r="AI54" s="9">
        <v>9.2000000000000003E-4</v>
      </c>
      <c r="AJ54" s="9">
        <v>4.5530000000000001E-2</v>
      </c>
      <c r="AK54" s="9">
        <v>1.65E-3</v>
      </c>
      <c r="AL54" s="9">
        <v>2.8400000000000001E-3</v>
      </c>
      <c r="AM54" s="9">
        <v>6.9100000000000003E-3</v>
      </c>
      <c r="AN54" s="9">
        <v>5.0000000000000001E-3</v>
      </c>
    </row>
    <row r="55" spans="1:40" x14ac:dyDescent="0.15">
      <c r="A55" s="9" t="s">
        <v>164</v>
      </c>
      <c r="B55" s="9">
        <v>3.5880000000000002E-2</v>
      </c>
      <c r="C55" s="9">
        <v>0.57789999999999997</v>
      </c>
      <c r="D55" s="9">
        <v>0.93938999999999995</v>
      </c>
      <c r="E55" s="9">
        <v>7.9280000000000003E-2</v>
      </c>
      <c r="F55" s="16">
        <v>1.7430000000000001E-2</v>
      </c>
      <c r="G55" s="9">
        <v>4.6170000000000003E-2</v>
      </c>
      <c r="H55" s="9">
        <v>0.30747000000000002</v>
      </c>
      <c r="I55" s="9">
        <v>8.3479999999999999E-2</v>
      </c>
      <c r="J55" s="9">
        <v>8.8100000000000001E-3</v>
      </c>
      <c r="K55" s="16">
        <v>1.51288</v>
      </c>
      <c r="L55" s="9">
        <v>1.5570000000000001E-2</v>
      </c>
      <c r="M55" s="9">
        <v>4.6980000000000001E-2</v>
      </c>
      <c r="N55" s="9">
        <v>1.0149999999999999E-2</v>
      </c>
      <c r="O55" s="9">
        <v>5</v>
      </c>
      <c r="P55" s="16">
        <v>0.19583999999999999</v>
      </c>
      <c r="Q55" s="9">
        <v>2.2200000000000002E-3</v>
      </c>
      <c r="R55" s="9">
        <v>0.10144</v>
      </c>
      <c r="S55" s="9">
        <v>0.66164999999999996</v>
      </c>
      <c r="T55" s="9">
        <v>5</v>
      </c>
      <c r="U55" s="16">
        <v>5.833E-2</v>
      </c>
      <c r="V55" s="9">
        <v>0.28638000000000002</v>
      </c>
      <c r="W55" s="9">
        <v>3.0500000000000002E-3</v>
      </c>
      <c r="X55" s="9">
        <v>2.5500000000000002E-3</v>
      </c>
      <c r="Y55" s="9">
        <v>2.2899999999999999E-3</v>
      </c>
      <c r="Z55" s="9">
        <v>0.13494999999999999</v>
      </c>
      <c r="AA55" s="16">
        <v>8.9940000000000006E-2</v>
      </c>
      <c r="AB55" s="9">
        <v>1.5100000000000001E-3</v>
      </c>
      <c r="AC55" s="9">
        <v>4.2999999999999999E-4</v>
      </c>
      <c r="AD55" s="9">
        <v>5</v>
      </c>
      <c r="AE55" s="9">
        <v>2.657E-2</v>
      </c>
      <c r="AF55" s="9">
        <v>3.0500000000000002E-3</v>
      </c>
      <c r="AG55" s="9">
        <v>5</v>
      </c>
      <c r="AH55" s="9">
        <v>2.1199999999999999E-3</v>
      </c>
      <c r="AI55" s="9">
        <v>1.5499999999999999E-3</v>
      </c>
      <c r="AJ55" s="9">
        <v>2.6040000000000001E-2</v>
      </c>
      <c r="AK55" s="9">
        <v>5.94E-3</v>
      </c>
      <c r="AL55" s="9">
        <v>2.8500000000000001E-3</v>
      </c>
      <c r="AM55" s="9">
        <v>7.1799999999999998E-3</v>
      </c>
      <c r="AN55" s="9">
        <v>4.0299999999999997E-3</v>
      </c>
    </row>
    <row r="56" spans="1:40" x14ac:dyDescent="0.15">
      <c r="A56" s="9" t="s">
        <v>165</v>
      </c>
      <c r="B56" s="9">
        <v>3.7039999999999997E-2</v>
      </c>
      <c r="C56" s="9">
        <v>0.37513999999999997</v>
      </c>
      <c r="D56" s="9">
        <v>0.95043</v>
      </c>
      <c r="E56" s="9">
        <v>8.6910000000000001E-2</v>
      </c>
      <c r="F56" s="16">
        <v>1.5879999999999998E-2</v>
      </c>
      <c r="G56" s="9">
        <v>4.0989999999999999E-2</v>
      </c>
      <c r="H56" s="9">
        <v>0.30945</v>
      </c>
      <c r="I56" s="9">
        <v>8.0699999999999994E-2</v>
      </c>
      <c r="J56" s="9">
        <v>7.9500000000000005E-3</v>
      </c>
      <c r="K56" s="16">
        <v>1.37202</v>
      </c>
      <c r="L56" s="9">
        <v>8.7500000000000008E-3</v>
      </c>
      <c r="M56" s="9">
        <v>3.073E-2</v>
      </c>
      <c r="N56" s="9">
        <v>7.9100000000000004E-3</v>
      </c>
      <c r="O56" s="9">
        <v>5</v>
      </c>
      <c r="P56" s="16">
        <v>0.18836</v>
      </c>
      <c r="Q56" s="9">
        <v>1.7799999999999999E-3</v>
      </c>
      <c r="R56" s="9">
        <v>0.10435</v>
      </c>
      <c r="S56" s="9">
        <v>0.628</v>
      </c>
      <c r="T56" s="9">
        <v>5</v>
      </c>
      <c r="U56" s="16">
        <v>6.9699999999999998E-2</v>
      </c>
      <c r="V56" s="9">
        <v>0.29963000000000001</v>
      </c>
      <c r="W56" s="9">
        <v>1.0300000000000001E-3</v>
      </c>
      <c r="X56" s="9">
        <v>4.13E-3</v>
      </c>
      <c r="Y56" s="9">
        <v>4.3099999999999996E-3</v>
      </c>
      <c r="Z56" s="9">
        <v>0.14363999999999999</v>
      </c>
      <c r="AA56" s="16">
        <v>8.5500000000000007E-2</v>
      </c>
      <c r="AB56" s="9">
        <v>2.4199999999999998E-3</v>
      </c>
      <c r="AC56" s="9">
        <v>4.8000000000000001E-4</v>
      </c>
      <c r="AD56" s="9">
        <v>5</v>
      </c>
      <c r="AE56" s="9">
        <v>2.4969999999999999E-2</v>
      </c>
      <c r="AF56" s="9">
        <v>4.2199999999999998E-3</v>
      </c>
      <c r="AG56" s="9">
        <v>5</v>
      </c>
      <c r="AH56" s="9">
        <v>1.92E-3</v>
      </c>
      <c r="AI56" s="9">
        <v>1.8799999999999999E-3</v>
      </c>
      <c r="AJ56" s="9">
        <v>2.3650000000000001E-2</v>
      </c>
      <c r="AK56" s="9">
        <v>4.8300000000000001E-3</v>
      </c>
      <c r="AL56" s="9">
        <v>3.0599999999999998E-3</v>
      </c>
      <c r="AM56" s="9">
        <v>1.035E-2</v>
      </c>
      <c r="AN56" s="9">
        <v>6.6E-3</v>
      </c>
    </row>
    <row r="57" spans="1:40" s="15" customFormat="1" x14ac:dyDescent="0.15">
      <c r="A57" s="14" t="s">
        <v>166</v>
      </c>
      <c r="B57" s="14">
        <v>1.9259999999999999E-2</v>
      </c>
      <c r="C57" s="14">
        <v>0.24346000000000001</v>
      </c>
      <c r="D57" s="14">
        <v>0.95474000000000003</v>
      </c>
      <c r="E57" s="14">
        <v>1.485E-2</v>
      </c>
      <c r="F57" s="21">
        <v>1.3140000000000001E-2</v>
      </c>
      <c r="G57" s="14">
        <v>2.409E-2</v>
      </c>
      <c r="H57" s="14">
        <v>0.32805000000000001</v>
      </c>
      <c r="I57" s="14">
        <v>9.0899999999999995E-2</v>
      </c>
      <c r="J57" s="14">
        <v>6.5100000000000002E-3</v>
      </c>
      <c r="K57" s="21">
        <v>0.84423000000000004</v>
      </c>
      <c r="L57" s="14">
        <v>7.1000000000000004E-3</v>
      </c>
      <c r="M57" s="14">
        <v>2.511E-2</v>
      </c>
      <c r="N57" s="14">
        <v>7.2199999999999999E-3</v>
      </c>
      <c r="O57" s="14">
        <v>5</v>
      </c>
      <c r="P57" s="21">
        <v>0.10627</v>
      </c>
      <c r="Q57" s="14">
        <v>2.8900000000000002E-3</v>
      </c>
      <c r="R57" s="14">
        <v>0.10804</v>
      </c>
      <c r="S57" s="14">
        <v>0.29758000000000001</v>
      </c>
      <c r="T57" s="14">
        <v>5</v>
      </c>
      <c r="U57" s="21">
        <v>3.0460000000000001E-2</v>
      </c>
      <c r="V57" s="14">
        <v>0.1336</v>
      </c>
      <c r="W57" s="14">
        <v>4.7999999999999996E-3</v>
      </c>
      <c r="X57" s="14">
        <v>2.97E-3</v>
      </c>
      <c r="Y57" s="14">
        <v>1.2999999999999999E-3</v>
      </c>
      <c r="Z57" s="14">
        <v>5.1670000000000001E-2</v>
      </c>
      <c r="AA57" s="21">
        <v>5.4350000000000002E-2</v>
      </c>
      <c r="AB57" s="14">
        <v>4.6000000000000001E-4</v>
      </c>
      <c r="AC57" s="14">
        <v>1.8600000000000001E-3</v>
      </c>
      <c r="AD57" s="14">
        <v>5</v>
      </c>
      <c r="AE57" s="14">
        <v>2.0459999999999999E-2</v>
      </c>
      <c r="AF57" s="14">
        <v>3.4399999999999999E-3</v>
      </c>
      <c r="AG57" s="14">
        <v>5</v>
      </c>
      <c r="AH57" s="14">
        <v>1.9E-3</v>
      </c>
      <c r="AI57" s="14">
        <v>1.6999999999999999E-3</v>
      </c>
      <c r="AJ57" s="14">
        <v>5.6120000000000003E-2</v>
      </c>
      <c r="AK57" s="14">
        <v>6.7600000000000004E-3</v>
      </c>
      <c r="AL57" s="14">
        <v>2.3E-3</v>
      </c>
      <c r="AM57" s="14">
        <v>6.77E-3</v>
      </c>
      <c r="AN57" s="14">
        <v>7.4200000000000004E-3</v>
      </c>
    </row>
    <row r="58" spans="1:40" x14ac:dyDescent="0.15">
      <c r="A58" s="9" t="s">
        <v>167</v>
      </c>
      <c r="B58" s="9">
        <v>1.396E-2</v>
      </c>
      <c r="C58" s="9">
        <v>0.31920999999999999</v>
      </c>
      <c r="D58" s="9">
        <v>0.65600000000000003</v>
      </c>
      <c r="E58" s="9">
        <v>1.248E-2</v>
      </c>
      <c r="F58" s="16">
        <v>1.4019999999999999E-2</v>
      </c>
      <c r="G58" s="9">
        <v>2.188E-2</v>
      </c>
      <c r="H58" s="9">
        <v>0.30647999999999997</v>
      </c>
      <c r="I58" s="9">
        <v>8.2610000000000003E-2</v>
      </c>
      <c r="J58" s="9">
        <v>4.1799999999999997E-3</v>
      </c>
      <c r="K58" s="16">
        <v>0.87217</v>
      </c>
      <c r="L58" s="9">
        <v>3.8300000000000001E-3</v>
      </c>
      <c r="M58" s="9">
        <v>1.763E-2</v>
      </c>
      <c r="N58" s="9">
        <v>2.2399999999999998E-3</v>
      </c>
      <c r="O58" s="9">
        <v>5</v>
      </c>
      <c r="P58" s="16">
        <v>0.1002</v>
      </c>
      <c r="Q58" s="9">
        <v>2.3700000000000001E-3</v>
      </c>
      <c r="R58" s="9">
        <v>0.10055</v>
      </c>
      <c r="S58" s="9">
        <v>0.27823999999999999</v>
      </c>
      <c r="T58" s="9">
        <v>5</v>
      </c>
      <c r="U58" s="16">
        <v>3.1199999999999999E-2</v>
      </c>
      <c r="V58" s="9">
        <v>0.12955</v>
      </c>
      <c r="W58" s="9">
        <v>2.5400000000000002E-3</v>
      </c>
      <c r="X58" s="9">
        <v>1.9E-3</v>
      </c>
      <c r="Y58" s="9">
        <v>6.0999999999999997E-4</v>
      </c>
      <c r="Z58" s="9">
        <v>4.0090000000000001E-2</v>
      </c>
      <c r="AA58" s="16">
        <v>4.36E-2</v>
      </c>
      <c r="AB58" s="9">
        <v>3.7599999999999999E-3</v>
      </c>
      <c r="AC58" s="9">
        <v>1.2E-4</v>
      </c>
      <c r="AD58" s="9">
        <v>5</v>
      </c>
      <c r="AE58" s="9">
        <v>1.6039999999999999E-2</v>
      </c>
      <c r="AF58" s="9">
        <v>3.7499999999999999E-3</v>
      </c>
      <c r="AG58" s="9">
        <v>5</v>
      </c>
      <c r="AH58" s="9">
        <v>1.31E-3</v>
      </c>
      <c r="AI58" s="9">
        <v>1.81E-3</v>
      </c>
      <c r="AJ58" s="9">
        <v>4.4229999999999998E-2</v>
      </c>
      <c r="AK58" s="9">
        <v>4.0499999999999998E-3</v>
      </c>
      <c r="AL58" s="9">
        <v>1.82E-3</v>
      </c>
      <c r="AM58" s="9">
        <v>7.2700000000000004E-3</v>
      </c>
      <c r="AN58" s="9">
        <v>6.8999999999999999E-3</v>
      </c>
    </row>
    <row r="59" spans="1:40" x14ac:dyDescent="0.15">
      <c r="A59" s="9" t="s">
        <v>168</v>
      </c>
      <c r="B59" s="9">
        <v>5.0090000000000003E-2</v>
      </c>
      <c r="C59" s="9">
        <v>0.41920000000000002</v>
      </c>
      <c r="D59" s="9">
        <v>0.91698999999999997</v>
      </c>
      <c r="E59" s="9">
        <v>2.7650000000000001E-2</v>
      </c>
      <c r="F59" s="16">
        <v>2.2120000000000001E-2</v>
      </c>
      <c r="G59" s="9">
        <v>6.6809999999999994E-2</v>
      </c>
      <c r="H59" s="9">
        <v>0.34489999999999998</v>
      </c>
      <c r="I59" s="9">
        <v>9.5949999999999994E-2</v>
      </c>
      <c r="J59" s="9">
        <v>4.7200000000000002E-3</v>
      </c>
      <c r="K59" s="16">
        <v>0.99736999999999998</v>
      </c>
      <c r="L59" s="9">
        <v>7.2500000000000004E-3</v>
      </c>
      <c r="M59" s="9">
        <v>3.1260000000000003E-2</v>
      </c>
      <c r="N59" s="9">
        <v>4.1999999999999997E-3</v>
      </c>
      <c r="O59" s="9">
        <v>5</v>
      </c>
      <c r="P59" s="16">
        <v>0.15178</v>
      </c>
      <c r="Q59" s="9">
        <v>3.32E-3</v>
      </c>
      <c r="R59" s="9">
        <v>0.10679</v>
      </c>
      <c r="S59" s="9">
        <v>0.55422000000000005</v>
      </c>
      <c r="T59" s="9">
        <v>5</v>
      </c>
      <c r="U59" s="16">
        <v>3.1320000000000001E-2</v>
      </c>
      <c r="V59" s="9">
        <v>0.40642</v>
      </c>
      <c r="W59" s="9">
        <v>4.2100000000000002E-3</v>
      </c>
      <c r="X59" s="9">
        <v>2.6700000000000001E-3</v>
      </c>
      <c r="Y59" s="9">
        <v>1.91E-3</v>
      </c>
      <c r="Z59" s="9">
        <v>5.5989999999999998E-2</v>
      </c>
      <c r="AA59" s="16">
        <v>5.1909999999999998E-2</v>
      </c>
      <c r="AB59" s="9">
        <v>1.1100000000000001E-3</v>
      </c>
      <c r="AC59" s="9">
        <v>1.0000000000000001E-5</v>
      </c>
      <c r="AD59" s="9">
        <v>5</v>
      </c>
      <c r="AE59" s="9">
        <v>2.1069999999999998E-2</v>
      </c>
      <c r="AF59" s="9">
        <v>3.2399999999999998E-3</v>
      </c>
      <c r="AG59" s="9">
        <v>5</v>
      </c>
      <c r="AH59" s="9">
        <v>1.56E-3</v>
      </c>
      <c r="AI59" s="9">
        <v>1.06E-3</v>
      </c>
      <c r="AJ59" s="9">
        <v>5.8020000000000002E-2</v>
      </c>
      <c r="AK59" s="9">
        <v>5.94E-3</v>
      </c>
      <c r="AL59" s="9">
        <v>2.0100000000000001E-3</v>
      </c>
      <c r="AM59" s="9">
        <v>4.8900000000000002E-3</v>
      </c>
      <c r="AN59" s="9">
        <v>4.9800000000000001E-3</v>
      </c>
    </row>
    <row r="60" spans="1:40" x14ac:dyDescent="0.15">
      <c r="A60" s="9" t="s">
        <v>169</v>
      </c>
      <c r="B60" s="9">
        <v>3.9629999999999999E-2</v>
      </c>
      <c r="C60" s="9">
        <v>0.54947000000000001</v>
      </c>
      <c r="D60" s="9">
        <v>0.87563999999999997</v>
      </c>
      <c r="E60" s="9">
        <v>2.9000000000000001E-2</v>
      </c>
      <c r="F60" s="16">
        <v>1.7659999999999999E-2</v>
      </c>
      <c r="G60" s="9">
        <v>5.6430000000000001E-2</v>
      </c>
      <c r="H60" s="9">
        <v>0.30075000000000002</v>
      </c>
      <c r="I60" s="9">
        <v>8.2650000000000001E-2</v>
      </c>
      <c r="J60" s="9">
        <v>4.3299999999999996E-3</v>
      </c>
      <c r="K60" s="16">
        <v>0.87502000000000002</v>
      </c>
      <c r="L60" s="9">
        <v>6.2399999999999999E-3</v>
      </c>
      <c r="M60" s="9">
        <v>2.282E-2</v>
      </c>
      <c r="N60" s="9">
        <v>4.1799999999999997E-3</v>
      </c>
      <c r="O60" s="9">
        <v>5</v>
      </c>
      <c r="P60" s="16">
        <v>0.12293999999999999</v>
      </c>
      <c r="Q60" s="9">
        <v>7.4000000000000003E-3</v>
      </c>
      <c r="R60" s="9">
        <v>9.4869999999999996E-2</v>
      </c>
      <c r="S60" s="9">
        <v>0.41284999999999999</v>
      </c>
      <c r="T60" s="9">
        <v>5</v>
      </c>
      <c r="U60" s="16">
        <v>1.9570000000000001E-2</v>
      </c>
      <c r="V60" s="9">
        <v>0.48361999999999999</v>
      </c>
      <c r="W60" s="9">
        <v>2.66E-3</v>
      </c>
      <c r="X60" s="9">
        <v>1.08E-3</v>
      </c>
      <c r="Y60" s="9">
        <v>2.9299999999999999E-3</v>
      </c>
      <c r="Z60" s="9">
        <v>4.8919999999999998E-2</v>
      </c>
      <c r="AA60" s="16">
        <v>3.0800000000000001E-2</v>
      </c>
      <c r="AB60" s="9">
        <v>2E-3</v>
      </c>
      <c r="AC60" s="9">
        <v>0</v>
      </c>
      <c r="AD60" s="9">
        <v>5</v>
      </c>
      <c r="AE60" s="9">
        <v>2.1069999999999998E-2</v>
      </c>
      <c r="AF60" s="9">
        <v>1.67E-3</v>
      </c>
      <c r="AG60" s="9">
        <v>5</v>
      </c>
      <c r="AH60" s="9">
        <v>2.5100000000000001E-3</v>
      </c>
      <c r="AI60" s="9">
        <v>1.24E-3</v>
      </c>
      <c r="AJ60" s="9">
        <v>4.7120000000000002E-2</v>
      </c>
      <c r="AK60" s="9">
        <v>7.4700000000000001E-3</v>
      </c>
      <c r="AL60" s="9">
        <v>1.1299999999999999E-3</v>
      </c>
      <c r="AM60" s="9">
        <v>3.1900000000000001E-3</v>
      </c>
      <c r="AN60" s="9">
        <v>6.5100000000000002E-3</v>
      </c>
    </row>
    <row r="61" spans="1:40" x14ac:dyDescent="0.15">
      <c r="A61" s="9" t="s">
        <v>170</v>
      </c>
      <c r="B61" s="9">
        <v>3.322E-2</v>
      </c>
      <c r="C61" s="9">
        <v>0.27052999999999999</v>
      </c>
      <c r="D61" s="9">
        <v>0.98482999999999998</v>
      </c>
      <c r="E61" s="9">
        <v>1.5180000000000001E-2</v>
      </c>
      <c r="F61" s="16">
        <v>1.0540000000000001E-2</v>
      </c>
      <c r="G61" s="9">
        <v>1.6449999999999999E-2</v>
      </c>
      <c r="H61" s="9">
        <v>0.26967000000000002</v>
      </c>
      <c r="I61" s="9">
        <v>7.8979999999999995E-2</v>
      </c>
      <c r="J61" s="9">
        <v>7.6E-3</v>
      </c>
      <c r="K61" s="16">
        <v>0.58345999999999998</v>
      </c>
      <c r="L61" s="9">
        <v>5.9199999999999999E-3</v>
      </c>
      <c r="M61" s="9">
        <v>9.8200000000000006E-3</v>
      </c>
      <c r="N61" s="9">
        <v>3.29E-3</v>
      </c>
      <c r="O61" s="9">
        <v>5</v>
      </c>
      <c r="P61" s="16">
        <v>7.8219999999999998E-2</v>
      </c>
      <c r="Q61" s="9">
        <v>4.0600000000000002E-3</v>
      </c>
      <c r="R61" s="9">
        <v>8.9969999999999994E-2</v>
      </c>
      <c r="S61" s="9">
        <v>0.31780000000000003</v>
      </c>
      <c r="T61" s="9">
        <v>5</v>
      </c>
      <c r="U61" s="16">
        <v>1.272E-2</v>
      </c>
      <c r="V61" s="9">
        <v>0.34465000000000001</v>
      </c>
      <c r="W61" s="9">
        <v>7.9000000000000001E-4</v>
      </c>
      <c r="X61" s="9">
        <v>1.56E-3</v>
      </c>
      <c r="Y61" s="9">
        <v>2.0300000000000001E-3</v>
      </c>
      <c r="Z61" s="9">
        <v>3.4729999999999997E-2</v>
      </c>
      <c r="AA61" s="16">
        <v>2.2890000000000001E-2</v>
      </c>
      <c r="AB61" s="9">
        <v>9.3000000000000005E-4</v>
      </c>
      <c r="AC61" s="9">
        <v>4.0999999999999999E-4</v>
      </c>
      <c r="AD61" s="9">
        <v>5</v>
      </c>
      <c r="AE61" s="9">
        <v>1.583E-2</v>
      </c>
      <c r="AF61" s="9">
        <v>3.4299999999999999E-3</v>
      </c>
      <c r="AG61" s="9">
        <v>5</v>
      </c>
      <c r="AH61" s="9">
        <v>1.0300000000000001E-3</v>
      </c>
      <c r="AI61" s="9">
        <v>1.31E-3</v>
      </c>
      <c r="AJ61" s="9">
        <v>1.8519999999999998E-2</v>
      </c>
      <c r="AK61" s="9">
        <v>4.8999999999999998E-3</v>
      </c>
      <c r="AL61" s="9">
        <v>1.3600000000000001E-3</v>
      </c>
      <c r="AM61" s="9">
        <v>4.6800000000000001E-3</v>
      </c>
      <c r="AN61" s="9">
        <v>3.0999999999999999E-3</v>
      </c>
    </row>
    <row r="62" spans="1:40" x14ac:dyDescent="0.15">
      <c r="A62" s="9" t="s">
        <v>171</v>
      </c>
      <c r="B62" s="9">
        <v>0.11798</v>
      </c>
      <c r="C62" s="9">
        <v>0.70396999999999998</v>
      </c>
      <c r="D62" s="9">
        <v>6.2574100000000001</v>
      </c>
      <c r="E62" s="9">
        <v>4.845E-2</v>
      </c>
      <c r="F62" s="16">
        <v>6.7150000000000001E-2</v>
      </c>
      <c r="G62" s="9">
        <v>1.9031199999999999</v>
      </c>
      <c r="H62" s="9">
        <v>0.30914999999999998</v>
      </c>
      <c r="I62" s="9">
        <v>8.0119999999999997E-2</v>
      </c>
      <c r="J62" s="9">
        <v>0.78071999999999997</v>
      </c>
      <c r="K62" s="16">
        <v>13.090350000000001</v>
      </c>
      <c r="L62" s="9">
        <v>3.4869999999999998E-2</v>
      </c>
      <c r="M62" s="9">
        <v>8.7999999999999995E-2</v>
      </c>
      <c r="N62" s="9">
        <v>3.474E-2</v>
      </c>
      <c r="O62" s="9">
        <v>5</v>
      </c>
      <c r="P62" s="16">
        <v>0.63339000000000001</v>
      </c>
      <c r="Q62" s="9">
        <v>3.9500000000000004E-3</v>
      </c>
      <c r="R62" s="9">
        <v>0.10456</v>
      </c>
      <c r="S62" s="9">
        <v>1.11185</v>
      </c>
      <c r="T62" s="9">
        <v>5</v>
      </c>
      <c r="U62" s="16">
        <v>0.14629</v>
      </c>
      <c r="V62" s="9">
        <v>0.40155999999999997</v>
      </c>
      <c r="W62" s="9">
        <v>4.7200000000000002E-3</v>
      </c>
      <c r="X62" s="9">
        <v>3.81E-3</v>
      </c>
      <c r="Y62" s="9">
        <v>2.3500000000000001E-3</v>
      </c>
      <c r="Z62" s="9">
        <v>1.9357</v>
      </c>
      <c r="AA62" s="16">
        <v>3.9469999999999998E-2</v>
      </c>
      <c r="AB62" s="9">
        <v>9.3000000000000005E-4</v>
      </c>
      <c r="AC62" s="9">
        <v>2.0000000000000002E-5</v>
      </c>
      <c r="AD62" s="9">
        <v>5</v>
      </c>
      <c r="AE62" s="9">
        <v>8.7620000000000003E-2</v>
      </c>
      <c r="AF62" s="9">
        <v>2.1099999999999999E-3</v>
      </c>
      <c r="AG62" s="9">
        <v>5</v>
      </c>
      <c r="AH62" s="9">
        <v>1.9400000000000001E-3</v>
      </c>
      <c r="AI62" s="9">
        <v>1.8500000000000001E-3</v>
      </c>
      <c r="AJ62" s="9">
        <v>3.4869999999999998E-2</v>
      </c>
      <c r="AK62" s="9">
        <v>5.3299999999999997E-3</v>
      </c>
      <c r="AL62" s="9">
        <v>2.48E-3</v>
      </c>
      <c r="AM62" s="9">
        <v>7.9500000000000005E-3</v>
      </c>
      <c r="AN62" s="9">
        <v>3.8700000000000002E-3</v>
      </c>
    </row>
    <row r="63" spans="1:40" s="15" customFormat="1" x14ac:dyDescent="0.15">
      <c r="A63" s="14" t="s">
        <v>172</v>
      </c>
      <c r="B63" s="14">
        <v>6.9819999999999993E-2</v>
      </c>
      <c r="C63" s="14">
        <v>0.50910999999999995</v>
      </c>
      <c r="D63" s="14">
        <v>1.11903</v>
      </c>
      <c r="E63" s="14">
        <v>5.8139999999999997E-2</v>
      </c>
      <c r="F63" s="21">
        <v>4.1950000000000001E-2</v>
      </c>
      <c r="G63" s="14">
        <v>4.4139999999999999E-2</v>
      </c>
      <c r="H63" s="14">
        <v>0.34195999999999999</v>
      </c>
      <c r="I63" s="14">
        <v>9.3829999999999997E-2</v>
      </c>
      <c r="J63" s="14">
        <v>1.0959999999999999E-2</v>
      </c>
      <c r="K63" s="21">
        <v>1.0200100000000001</v>
      </c>
      <c r="L63" s="14">
        <v>1.453E-2</v>
      </c>
      <c r="M63" s="14">
        <v>5.0229999999999997E-2</v>
      </c>
      <c r="N63" s="14">
        <v>9.3699999999999999E-3</v>
      </c>
      <c r="O63" s="14">
        <v>5</v>
      </c>
      <c r="P63" s="21">
        <v>0.15594</v>
      </c>
      <c r="Q63" s="14">
        <v>3.4099999999999998E-3</v>
      </c>
      <c r="R63" s="14">
        <v>0.12598999999999999</v>
      </c>
      <c r="S63" s="14">
        <v>0.94855999999999996</v>
      </c>
      <c r="T63" s="14">
        <v>5</v>
      </c>
      <c r="U63" s="21">
        <v>4.1939999999999998E-2</v>
      </c>
      <c r="V63" s="14">
        <v>0.40689999999999998</v>
      </c>
      <c r="W63" s="14">
        <v>5.3899999999999998E-3</v>
      </c>
      <c r="X63" s="14">
        <v>5.9300000000000004E-3</v>
      </c>
      <c r="Y63" s="14">
        <v>3.15E-3</v>
      </c>
      <c r="Z63" s="14">
        <v>9.1380000000000003E-2</v>
      </c>
      <c r="AA63" s="21">
        <v>6.0350000000000001E-2</v>
      </c>
      <c r="AB63" s="14">
        <v>2.2899999999999999E-3</v>
      </c>
      <c r="AC63" s="14">
        <v>4.4000000000000002E-4</v>
      </c>
      <c r="AD63" s="14">
        <v>5</v>
      </c>
      <c r="AE63" s="14">
        <v>0.57430999999999999</v>
      </c>
      <c r="AF63" s="14">
        <v>2.4399999999999999E-3</v>
      </c>
      <c r="AG63" s="14">
        <v>5</v>
      </c>
      <c r="AH63" s="14">
        <v>3.1700000000000001E-3</v>
      </c>
      <c r="AI63" s="14">
        <v>1.5399999999999999E-3</v>
      </c>
      <c r="AJ63" s="14">
        <v>5.4809999999999998E-2</v>
      </c>
      <c r="AK63" s="14">
        <v>7.6E-3</v>
      </c>
      <c r="AL63" s="14">
        <v>6.2100000000000002E-3</v>
      </c>
      <c r="AM63" s="14">
        <v>7.9500000000000005E-3</v>
      </c>
      <c r="AN63" s="14">
        <v>5.7299999999999999E-3</v>
      </c>
    </row>
    <row r="64" spans="1:40" x14ac:dyDescent="0.15">
      <c r="A64" s="9" t="s">
        <v>173</v>
      </c>
      <c r="B64" s="9">
        <v>4.9050000000000003E-2</v>
      </c>
      <c r="C64" s="9">
        <v>0.52646000000000004</v>
      </c>
      <c r="D64" s="9">
        <v>1.07775</v>
      </c>
      <c r="E64" s="9">
        <v>4.6800000000000001E-2</v>
      </c>
      <c r="F64" s="16">
        <v>4.1309999999999999E-2</v>
      </c>
      <c r="G64" s="9">
        <v>3.8629999999999998E-2</v>
      </c>
      <c r="H64" s="9">
        <v>0.33916000000000002</v>
      </c>
      <c r="I64" s="9">
        <v>8.9090000000000003E-2</v>
      </c>
      <c r="J64" s="9">
        <v>4.2500000000000003E-3</v>
      </c>
      <c r="K64" s="16">
        <v>1.0533399999999999</v>
      </c>
      <c r="L64" s="9">
        <v>6.6800000000000002E-3</v>
      </c>
      <c r="M64" s="9">
        <v>4.02E-2</v>
      </c>
      <c r="N64" s="9">
        <v>6.4400000000000004E-3</v>
      </c>
      <c r="O64" s="9">
        <v>5</v>
      </c>
      <c r="P64" s="16">
        <v>0.14437</v>
      </c>
      <c r="Q64" s="9">
        <v>5.62E-3</v>
      </c>
      <c r="R64" s="9">
        <v>0.11136</v>
      </c>
      <c r="S64" s="9">
        <v>0.51605999999999996</v>
      </c>
      <c r="T64" s="9">
        <v>5</v>
      </c>
      <c r="U64" s="16">
        <v>3.4669999999999999E-2</v>
      </c>
      <c r="V64" s="9">
        <v>0.46777000000000002</v>
      </c>
      <c r="W64" s="9">
        <v>3.8500000000000001E-3</v>
      </c>
      <c r="X64" s="9">
        <v>3.8700000000000002E-3</v>
      </c>
      <c r="Y64" s="9">
        <v>3.0899999999999999E-3</v>
      </c>
      <c r="Z64" s="9">
        <v>8.2960000000000006E-2</v>
      </c>
      <c r="AA64" s="16">
        <v>2.912E-2</v>
      </c>
      <c r="AB64" s="9">
        <v>1.42E-3</v>
      </c>
      <c r="AC64" s="9">
        <v>3.0000000000000001E-3</v>
      </c>
      <c r="AD64" s="9">
        <v>5</v>
      </c>
      <c r="AE64" s="9">
        <v>0.33682000000000001</v>
      </c>
      <c r="AF64" s="9">
        <v>3.0400000000000002E-3</v>
      </c>
      <c r="AG64" s="9">
        <v>5</v>
      </c>
      <c r="AH64" s="9">
        <v>1.72E-3</v>
      </c>
      <c r="AI64" s="9">
        <v>9.2000000000000003E-4</v>
      </c>
      <c r="AJ64" s="9">
        <v>4.8329999999999998E-2</v>
      </c>
      <c r="AK64" s="9">
        <v>4.79E-3</v>
      </c>
      <c r="AL64" s="9">
        <v>3.8300000000000001E-3</v>
      </c>
      <c r="AM64" s="9">
        <v>2.2200000000000002E-3</v>
      </c>
      <c r="AN64" s="9">
        <v>5.8799999999999998E-3</v>
      </c>
    </row>
    <row r="65" spans="1:40" x14ac:dyDescent="0.15">
      <c r="A65" s="9" t="s">
        <v>174</v>
      </c>
      <c r="B65" s="9">
        <v>3.184E-2</v>
      </c>
      <c r="C65" s="9">
        <v>0.43262</v>
      </c>
      <c r="D65" s="9">
        <v>1.2501899999999999</v>
      </c>
      <c r="E65" s="9">
        <v>4.8430000000000001E-2</v>
      </c>
      <c r="F65" s="16">
        <v>4.99E-2</v>
      </c>
      <c r="G65" s="9">
        <v>3.5189999999999999E-2</v>
      </c>
      <c r="H65" s="9">
        <v>0.33915000000000001</v>
      </c>
      <c r="I65" s="9">
        <v>9.6629999999999994E-2</v>
      </c>
      <c r="J65" s="9">
        <v>7.7999999999999996E-3</v>
      </c>
      <c r="K65" s="16">
        <v>1.05636</v>
      </c>
      <c r="L65" s="9">
        <v>9.6900000000000007E-3</v>
      </c>
      <c r="M65" s="9">
        <v>4.5870000000000001E-2</v>
      </c>
      <c r="N65" s="9">
        <v>4.5300000000000002E-3</v>
      </c>
      <c r="O65" s="9">
        <v>5</v>
      </c>
      <c r="P65" s="16">
        <v>0.16008</v>
      </c>
      <c r="Q65" s="9">
        <v>2.82E-3</v>
      </c>
      <c r="R65" s="9">
        <v>0.12184</v>
      </c>
      <c r="S65" s="9">
        <v>0.57630000000000003</v>
      </c>
      <c r="T65" s="9">
        <v>5</v>
      </c>
      <c r="U65" s="16">
        <v>3.3829999999999999E-2</v>
      </c>
      <c r="V65" s="9">
        <v>0.49975000000000003</v>
      </c>
      <c r="W65" s="9">
        <v>2.8999999999999998E-3</v>
      </c>
      <c r="X65" s="9">
        <v>2.33E-3</v>
      </c>
      <c r="Y65" s="9">
        <v>2.2699999999999999E-3</v>
      </c>
      <c r="Z65" s="9">
        <v>9.4240000000000004E-2</v>
      </c>
      <c r="AA65" s="16">
        <v>4.1059999999999999E-2</v>
      </c>
      <c r="AB65" s="9">
        <v>2.66E-3</v>
      </c>
      <c r="AC65" s="9">
        <v>3.5E-4</v>
      </c>
      <c r="AD65" s="9">
        <v>5</v>
      </c>
      <c r="AE65" s="9">
        <v>0.29536000000000001</v>
      </c>
      <c r="AF65" s="9">
        <v>2.5000000000000001E-3</v>
      </c>
      <c r="AG65" s="9">
        <v>5</v>
      </c>
      <c r="AH65" s="9">
        <v>2.2300000000000002E-3</v>
      </c>
      <c r="AI65" s="9">
        <v>7.9000000000000001E-4</v>
      </c>
      <c r="AJ65" s="9">
        <v>8.3570000000000005E-2</v>
      </c>
      <c r="AK65" s="9">
        <v>5.3099999999999996E-3</v>
      </c>
      <c r="AL65" s="9">
        <v>4.6600000000000001E-3</v>
      </c>
      <c r="AM65" s="9">
        <v>5.9300000000000004E-3</v>
      </c>
      <c r="AN65" s="9">
        <v>5.2100000000000002E-3</v>
      </c>
    </row>
    <row r="66" spans="1:40" x14ac:dyDescent="0.15">
      <c r="A66" s="9" t="s">
        <v>175</v>
      </c>
      <c r="B66" s="9">
        <v>3.6940000000000001E-2</v>
      </c>
      <c r="C66" s="9">
        <v>0.35655999999999999</v>
      </c>
      <c r="D66" s="9">
        <v>1.0285200000000001</v>
      </c>
      <c r="E66" s="9">
        <v>5.4969999999999998E-2</v>
      </c>
      <c r="F66" s="16">
        <v>2.7779999999999999E-2</v>
      </c>
      <c r="G66" s="9">
        <v>3.5349999999999999E-2</v>
      </c>
      <c r="H66" s="9">
        <v>0.33019999999999999</v>
      </c>
      <c r="I66" s="9">
        <v>9.2369999999999994E-2</v>
      </c>
      <c r="J66" s="9">
        <v>7.8399999999999997E-3</v>
      </c>
      <c r="K66" s="16">
        <v>1.0035400000000001</v>
      </c>
      <c r="L66" s="9">
        <v>7.4599999999999996E-3</v>
      </c>
      <c r="M66" s="9">
        <v>4.3249999999999997E-2</v>
      </c>
      <c r="N66" s="9">
        <v>4.3600000000000002E-3</v>
      </c>
      <c r="O66" s="9">
        <v>5</v>
      </c>
      <c r="P66" s="16">
        <v>0.12856999999999999</v>
      </c>
      <c r="Q66" s="9">
        <v>1.16E-3</v>
      </c>
      <c r="R66" s="9">
        <v>0.12010999999999999</v>
      </c>
      <c r="S66" s="9">
        <v>0.48787999999999998</v>
      </c>
      <c r="T66" s="9">
        <v>5</v>
      </c>
      <c r="U66" s="16">
        <v>3.5110000000000002E-2</v>
      </c>
      <c r="V66" s="9">
        <v>0.33795999999999998</v>
      </c>
      <c r="W66" s="9">
        <v>1.39E-3</v>
      </c>
      <c r="X66" s="9">
        <v>2.8500000000000001E-3</v>
      </c>
      <c r="Y66" s="9">
        <v>5.0600000000000003E-3</v>
      </c>
      <c r="Z66" s="9">
        <v>7.8439999999999996E-2</v>
      </c>
      <c r="AA66" s="16">
        <v>2.9819999999999999E-2</v>
      </c>
      <c r="AB66" s="9">
        <v>1.5100000000000001E-3</v>
      </c>
      <c r="AC66" s="9">
        <v>4.0099999999999997E-3</v>
      </c>
      <c r="AD66" s="9">
        <v>5</v>
      </c>
      <c r="AE66" s="9">
        <v>0.32224999999999998</v>
      </c>
      <c r="AF66" s="9">
        <v>2.0300000000000001E-3</v>
      </c>
      <c r="AG66" s="9">
        <v>5</v>
      </c>
      <c r="AH66" s="9">
        <v>8.9999999999999998E-4</v>
      </c>
      <c r="AI66" s="9">
        <v>1.3799999999999999E-3</v>
      </c>
      <c r="AJ66" s="9">
        <v>3.7350000000000001E-2</v>
      </c>
      <c r="AK66" s="9">
        <v>5.7400000000000003E-3</v>
      </c>
      <c r="AL66" s="9">
        <v>3.5899999999999999E-3</v>
      </c>
      <c r="AM66" s="9">
        <v>3.7100000000000002E-3</v>
      </c>
      <c r="AN66" s="9">
        <v>3.5699999999999998E-3</v>
      </c>
    </row>
    <row r="67" spans="1:40" x14ac:dyDescent="0.15">
      <c r="A67" s="9" t="s">
        <v>176</v>
      </c>
      <c r="B67" s="9">
        <v>5.3710000000000001E-2</v>
      </c>
      <c r="C67" s="9">
        <v>0.39606999999999998</v>
      </c>
      <c r="D67" s="9">
        <v>1.0747199999999999</v>
      </c>
      <c r="E67" s="9">
        <v>4.0329999999999998E-2</v>
      </c>
      <c r="F67" s="16">
        <v>2.196E-2</v>
      </c>
      <c r="G67" s="9">
        <v>5.1700000000000003E-2</v>
      </c>
      <c r="H67" s="9">
        <v>0.30593999999999999</v>
      </c>
      <c r="I67" s="9">
        <v>3.9960000000000002E-2</v>
      </c>
      <c r="J67" s="9">
        <v>6.0299999999999998E-3</v>
      </c>
      <c r="K67" s="16">
        <v>0.89219000000000004</v>
      </c>
      <c r="L67" s="9">
        <v>7.9399999999999991E-3</v>
      </c>
      <c r="M67" s="9">
        <v>4.0239999999999998E-2</v>
      </c>
      <c r="N67" s="9">
        <v>2.6900000000000001E-3</v>
      </c>
      <c r="O67" s="9">
        <v>5</v>
      </c>
      <c r="P67" s="16">
        <v>0.12467</v>
      </c>
      <c r="Q67" s="9">
        <v>2.3999999999999998E-3</v>
      </c>
      <c r="R67" s="9">
        <v>0.10779</v>
      </c>
      <c r="S67" s="9">
        <v>0.46212999999999999</v>
      </c>
      <c r="T67" s="9">
        <v>5</v>
      </c>
      <c r="U67" s="16">
        <v>3.7490000000000002E-2</v>
      </c>
      <c r="V67" s="9">
        <v>0.44501000000000002</v>
      </c>
      <c r="W67" s="9">
        <v>1.3799999999999999E-3</v>
      </c>
      <c r="X67" s="9">
        <v>1.6000000000000001E-3</v>
      </c>
      <c r="Y67" s="9">
        <v>2.3800000000000002E-3</v>
      </c>
      <c r="Z67" s="9">
        <v>6.7949999999999997E-2</v>
      </c>
      <c r="AA67" s="16">
        <v>2.5309999999999999E-2</v>
      </c>
      <c r="AB67" s="9">
        <v>1.0200000000000001E-3</v>
      </c>
      <c r="AC67" s="9">
        <v>1.1100000000000001E-3</v>
      </c>
      <c r="AD67" s="9">
        <v>5</v>
      </c>
      <c r="AE67" s="9">
        <v>0.36402000000000001</v>
      </c>
      <c r="AF67" s="9">
        <v>3.2000000000000002E-3</v>
      </c>
      <c r="AG67" s="9">
        <v>5</v>
      </c>
      <c r="AH67" s="9">
        <v>1.3699999999999999E-3</v>
      </c>
      <c r="AI67" s="9">
        <v>1.89E-3</v>
      </c>
      <c r="AJ67" s="9">
        <v>2.3279999999999999E-2</v>
      </c>
      <c r="AK67" s="9">
        <v>3.9899999999999996E-3</v>
      </c>
      <c r="AL67" s="9">
        <v>5.2300000000000003E-3</v>
      </c>
      <c r="AM67" s="9">
        <v>2.2899999999999999E-3</v>
      </c>
      <c r="AN67" s="9">
        <v>3.0599999999999998E-3</v>
      </c>
    </row>
    <row r="68" spans="1:40" x14ac:dyDescent="0.15">
      <c r="A68" s="9" t="s">
        <v>177</v>
      </c>
      <c r="B68" s="9">
        <v>4.5150000000000003E-2</v>
      </c>
      <c r="C68" s="9">
        <v>0.50817999999999997</v>
      </c>
      <c r="D68" s="9">
        <v>1.8616299999999999</v>
      </c>
      <c r="E68" s="9">
        <v>7.1910000000000002E-2</v>
      </c>
      <c r="F68" s="16">
        <v>2.7539999999999999E-2</v>
      </c>
      <c r="G68" s="9">
        <v>0.14026</v>
      </c>
      <c r="H68" s="9">
        <v>0.37419999999999998</v>
      </c>
      <c r="I68" s="9">
        <v>9.0700000000000003E-2</v>
      </c>
      <c r="J68" s="9">
        <v>9.7900000000000001E-3</v>
      </c>
      <c r="K68" s="16">
        <v>2.57192</v>
      </c>
      <c r="L68" s="9">
        <v>1.7229999999999999E-2</v>
      </c>
      <c r="M68" s="9">
        <v>5.3260000000000002E-2</v>
      </c>
      <c r="N68" s="9">
        <v>1.108E-2</v>
      </c>
      <c r="O68" s="9">
        <v>5</v>
      </c>
      <c r="P68" s="16">
        <v>0.37058999999999997</v>
      </c>
      <c r="Q68" s="9">
        <v>1.9400000000000001E-3</v>
      </c>
      <c r="R68" s="9">
        <v>0.11767</v>
      </c>
      <c r="S68" s="9">
        <v>1.9501599999999999</v>
      </c>
      <c r="T68" s="9">
        <v>5</v>
      </c>
      <c r="U68" s="16">
        <v>9.0819999999999998E-2</v>
      </c>
      <c r="V68" s="9">
        <v>0.42072999999999999</v>
      </c>
      <c r="W68" s="9">
        <v>4.9199999999999999E-3</v>
      </c>
      <c r="X68" s="9">
        <v>2.2000000000000001E-3</v>
      </c>
      <c r="Y68" s="9">
        <v>1.6100000000000001E-3</v>
      </c>
      <c r="Z68" s="9">
        <v>0.17085</v>
      </c>
      <c r="AA68" s="16">
        <v>6.7760000000000001E-2</v>
      </c>
      <c r="AB68" s="9">
        <v>3.0899999999999999E-3</v>
      </c>
      <c r="AC68" s="9">
        <v>1.4499999999999999E-3</v>
      </c>
      <c r="AD68" s="9">
        <v>5</v>
      </c>
      <c r="AE68" s="9">
        <v>8.3960000000000007E-2</v>
      </c>
      <c r="AF68" s="9">
        <v>4.0800000000000003E-3</v>
      </c>
      <c r="AG68" s="9">
        <v>5</v>
      </c>
      <c r="AH68" s="9">
        <v>2.8999999999999998E-3</v>
      </c>
      <c r="AI68" s="9">
        <v>2.1800000000000001E-3</v>
      </c>
      <c r="AJ68" s="9">
        <v>6.0780000000000001E-2</v>
      </c>
      <c r="AK68" s="9">
        <v>6.3800000000000003E-3</v>
      </c>
      <c r="AL68" s="9">
        <v>4.3800000000000002E-3</v>
      </c>
      <c r="AM68" s="9">
        <v>7.2700000000000004E-3</v>
      </c>
      <c r="AN68" s="9">
        <v>6.4799999999999996E-3</v>
      </c>
    </row>
    <row r="69" spans="1:40" x14ac:dyDescent="0.15">
      <c r="A69" s="9" t="s">
        <v>178</v>
      </c>
      <c r="B69" s="9">
        <v>7.1459999999999996E-2</v>
      </c>
      <c r="C69" s="9">
        <v>0.49131000000000002</v>
      </c>
      <c r="D69" s="9">
        <v>4.1001799999999999</v>
      </c>
      <c r="E69" s="9">
        <v>5.9150000000000001E-2</v>
      </c>
      <c r="F69" s="16">
        <v>3.0030000000000001E-2</v>
      </c>
      <c r="G69" s="9">
        <v>7.3599999999999999E-2</v>
      </c>
      <c r="H69" s="9">
        <v>0.32861000000000001</v>
      </c>
      <c r="I69" s="9">
        <v>8.5430000000000006E-2</v>
      </c>
      <c r="J69" s="9">
        <v>8.3000000000000001E-3</v>
      </c>
      <c r="K69" s="16">
        <v>1.8626400000000001</v>
      </c>
      <c r="L69" s="9">
        <v>9.7599999999999996E-3</v>
      </c>
      <c r="M69" s="9">
        <v>4.0570000000000002E-2</v>
      </c>
      <c r="N69" s="9">
        <v>6.8500000000000002E-3</v>
      </c>
      <c r="O69" s="9">
        <v>5</v>
      </c>
      <c r="P69" s="16">
        <v>0.32549</v>
      </c>
      <c r="Q69" s="9">
        <v>3.0100000000000001E-3</v>
      </c>
      <c r="R69" s="9">
        <v>0.12822</v>
      </c>
      <c r="S69" s="9">
        <v>1.1019000000000001</v>
      </c>
      <c r="T69" s="9">
        <v>5</v>
      </c>
      <c r="U69" s="16">
        <v>7.1099999999999997E-2</v>
      </c>
      <c r="V69" s="9">
        <v>0.32601000000000002</v>
      </c>
      <c r="W69" s="9">
        <v>5.7099999999999998E-3</v>
      </c>
      <c r="X69" s="9">
        <v>1.7099999999999999E-3</v>
      </c>
      <c r="Y69" s="9">
        <v>3.1700000000000001E-3</v>
      </c>
      <c r="Z69" s="9">
        <v>0.13786999999999999</v>
      </c>
      <c r="AA69" s="16">
        <v>4.4089999999999997E-2</v>
      </c>
      <c r="AB69" s="9">
        <v>1.91E-3</v>
      </c>
      <c r="AC69" s="9">
        <v>1.6000000000000001E-3</v>
      </c>
      <c r="AD69" s="9">
        <v>5</v>
      </c>
      <c r="AE69" s="9">
        <v>7.0669999999999997E-2</v>
      </c>
      <c r="AF69" s="9">
        <v>3.0100000000000001E-3</v>
      </c>
      <c r="AG69" s="9">
        <v>5</v>
      </c>
      <c r="AH69" s="9">
        <v>3.3500000000000001E-3</v>
      </c>
      <c r="AI69" s="9">
        <v>1.7600000000000001E-3</v>
      </c>
      <c r="AJ69" s="9">
        <v>5.525E-2</v>
      </c>
      <c r="AK69" s="9">
        <v>8.9999999999999993E-3</v>
      </c>
      <c r="AL69" s="9">
        <v>3.9199999999999999E-3</v>
      </c>
      <c r="AM69" s="9">
        <v>6.8599999999999998E-3</v>
      </c>
      <c r="AN69" s="9">
        <v>4.7000000000000002E-3</v>
      </c>
    </row>
    <row r="70" spans="1:40" x14ac:dyDescent="0.15">
      <c r="A70" s="9" t="s">
        <v>179</v>
      </c>
      <c r="B70" s="9">
        <v>1.5200000000000001E-3</v>
      </c>
      <c r="C70" s="9">
        <v>0.20924999999999999</v>
      </c>
      <c r="D70" s="9">
        <v>7.7278900000000004</v>
      </c>
      <c r="E70" s="9">
        <v>5.4260000000000003E-2</v>
      </c>
      <c r="F70" s="16">
        <v>3.9849999999999997E-2</v>
      </c>
      <c r="G70" s="9">
        <v>6.7140000000000005E-2</v>
      </c>
      <c r="H70" s="9">
        <v>0.27159</v>
      </c>
      <c r="I70" s="9">
        <v>7.2980000000000003E-2</v>
      </c>
      <c r="J70" s="9">
        <v>5.47E-3</v>
      </c>
      <c r="K70" s="16">
        <v>1.40266</v>
      </c>
      <c r="L70" s="9">
        <v>5.3699999999999998E-3</v>
      </c>
      <c r="M70" s="9">
        <v>2.5270000000000001E-2</v>
      </c>
      <c r="N70" s="9">
        <v>1.009E-2</v>
      </c>
      <c r="O70" s="9">
        <v>5</v>
      </c>
      <c r="P70" s="16">
        <v>0.25828000000000001</v>
      </c>
      <c r="Q70" s="9">
        <v>3.47E-3</v>
      </c>
      <c r="R70" s="9">
        <v>0.10571</v>
      </c>
      <c r="S70" s="9">
        <v>0.80683000000000005</v>
      </c>
      <c r="T70" s="9">
        <v>5</v>
      </c>
      <c r="U70" s="16">
        <v>0.05</v>
      </c>
      <c r="V70" s="9">
        <v>0.27728000000000003</v>
      </c>
      <c r="W70" s="9">
        <v>8.2500000000000004E-3</v>
      </c>
      <c r="X70" s="9">
        <v>2.3700000000000001E-3</v>
      </c>
      <c r="Y70" s="9">
        <v>1.6100000000000001E-3</v>
      </c>
      <c r="Z70" s="9">
        <v>9.2240000000000003E-2</v>
      </c>
      <c r="AA70" s="16">
        <v>4.2619999999999998E-2</v>
      </c>
      <c r="AB70" s="9">
        <v>1.1199999999999999E-3</v>
      </c>
      <c r="AC70" s="9">
        <v>3.5E-4</v>
      </c>
      <c r="AD70" s="9">
        <v>5</v>
      </c>
      <c r="AE70" s="9">
        <v>4.4330000000000001E-2</v>
      </c>
      <c r="AF70" s="9">
        <v>2.2000000000000001E-3</v>
      </c>
      <c r="AG70" s="9">
        <v>5</v>
      </c>
      <c r="AH70" s="9">
        <v>2.31E-3</v>
      </c>
      <c r="AI70" s="9">
        <v>1.3799999999999999E-3</v>
      </c>
      <c r="AJ70" s="9">
        <v>5.7820000000000003E-2</v>
      </c>
      <c r="AK70" s="9">
        <v>3.48E-3</v>
      </c>
      <c r="AL70" s="9">
        <v>3.14E-3</v>
      </c>
      <c r="AM70" s="9">
        <v>3.7499999999999999E-3</v>
      </c>
      <c r="AN70" s="9">
        <v>4.13E-3</v>
      </c>
    </row>
    <row r="71" spans="1:40" x14ac:dyDescent="0.15">
      <c r="A71" s="9" t="s">
        <v>180</v>
      </c>
      <c r="B71" s="9">
        <v>2.9440000000000001E-2</v>
      </c>
      <c r="C71" s="9">
        <v>0.38605</v>
      </c>
      <c r="D71" s="9">
        <v>4.7512400000000001</v>
      </c>
      <c r="E71" s="9">
        <v>9.2329999999999995E-2</v>
      </c>
      <c r="F71" s="16">
        <v>3.1669999999999997E-2</v>
      </c>
      <c r="G71" s="9">
        <v>6.1379999999999997E-2</v>
      </c>
      <c r="H71" s="9">
        <v>0.35696</v>
      </c>
      <c r="I71" s="9">
        <v>9.5750000000000002E-2</v>
      </c>
      <c r="J71" s="9">
        <v>2.4099999999999998E-3</v>
      </c>
      <c r="K71" s="16">
        <v>2.1245099999999999</v>
      </c>
      <c r="L71" s="9">
        <v>7.8799999999999999E-3</v>
      </c>
      <c r="M71" s="9">
        <v>4.0599999999999997E-2</v>
      </c>
      <c r="N71" s="9">
        <v>5.8500000000000002E-3</v>
      </c>
      <c r="O71" s="9">
        <v>5</v>
      </c>
      <c r="P71" s="16">
        <v>0.38662999999999997</v>
      </c>
      <c r="Q71" s="9">
        <v>2.7599999999999999E-3</v>
      </c>
      <c r="R71" s="9">
        <v>0.14047999999999999</v>
      </c>
      <c r="S71" s="9">
        <v>1.0175799999999999</v>
      </c>
      <c r="T71" s="9">
        <v>5</v>
      </c>
      <c r="U71" s="16">
        <v>7.102E-2</v>
      </c>
      <c r="V71" s="9">
        <v>0.39219999999999999</v>
      </c>
      <c r="W71" s="9">
        <v>1.17E-2</v>
      </c>
      <c r="X71" s="9">
        <v>3.7599999999999999E-3</v>
      </c>
      <c r="Y71" s="9">
        <v>2.0699999999999998E-3</v>
      </c>
      <c r="Z71" s="9">
        <v>0.14671999999999999</v>
      </c>
      <c r="AA71" s="16">
        <v>5.731E-2</v>
      </c>
      <c r="AB71" s="9">
        <v>1.6199999999999999E-3</v>
      </c>
      <c r="AC71" s="9">
        <v>6.4000000000000005E-4</v>
      </c>
      <c r="AD71" s="9">
        <v>5</v>
      </c>
      <c r="AE71" s="9">
        <v>5.4059999999999997E-2</v>
      </c>
      <c r="AF71" s="9">
        <v>1.8500000000000001E-3</v>
      </c>
      <c r="AG71" s="9">
        <v>5</v>
      </c>
      <c r="AH71" s="9">
        <v>2.1299999999999999E-3</v>
      </c>
      <c r="AI71" s="9">
        <v>1.2999999999999999E-3</v>
      </c>
      <c r="AJ71" s="9">
        <v>5.3719999999999997E-2</v>
      </c>
      <c r="AK71" s="9">
        <v>8.7100000000000007E-3</v>
      </c>
      <c r="AL71" s="9">
        <v>2.7699999999999999E-3</v>
      </c>
      <c r="AM71" s="9">
        <v>5.77E-3</v>
      </c>
      <c r="AN71" s="9">
        <v>2.5000000000000001E-3</v>
      </c>
    </row>
    <row r="72" spans="1:40" x14ac:dyDescent="0.15">
      <c r="A72" s="9" t="s">
        <v>181</v>
      </c>
      <c r="B72" s="9">
        <v>4.795E-2</v>
      </c>
      <c r="C72" s="9">
        <v>0.41787999999999997</v>
      </c>
      <c r="D72" s="9">
        <v>3.40476</v>
      </c>
      <c r="E72" s="9">
        <v>7.7340000000000006E-2</v>
      </c>
      <c r="F72" s="16">
        <v>3.0249999999999999E-2</v>
      </c>
      <c r="G72" s="9">
        <v>3.1559999999999998E-2</v>
      </c>
      <c r="H72" s="9">
        <v>0.31989000000000001</v>
      </c>
      <c r="I72" s="9">
        <v>8.6410000000000001E-2</v>
      </c>
      <c r="J72" s="9">
        <v>4.0099999999999997E-3</v>
      </c>
      <c r="K72" s="16">
        <v>1.5403800000000001</v>
      </c>
      <c r="L72" s="9">
        <v>7.45E-3</v>
      </c>
      <c r="M72" s="9">
        <v>3.7019999999999997E-2</v>
      </c>
      <c r="N72" s="9">
        <v>5.2900000000000004E-3</v>
      </c>
      <c r="O72" s="9">
        <v>5</v>
      </c>
      <c r="P72" s="16">
        <v>0.25613000000000002</v>
      </c>
      <c r="Q72" s="9">
        <v>2.7200000000000002E-3</v>
      </c>
      <c r="R72" s="9">
        <v>0.13119</v>
      </c>
      <c r="S72" s="9">
        <v>0.82047000000000003</v>
      </c>
      <c r="T72" s="9">
        <v>5</v>
      </c>
      <c r="U72" s="16">
        <v>5.6520000000000001E-2</v>
      </c>
      <c r="V72" s="9">
        <v>0.28487000000000001</v>
      </c>
      <c r="W72" s="9">
        <v>7.6499999999999997E-3</v>
      </c>
      <c r="X72" s="9">
        <v>2.3E-3</v>
      </c>
      <c r="Y72" s="9">
        <v>0</v>
      </c>
      <c r="Z72" s="9">
        <v>0.10546999999999999</v>
      </c>
      <c r="AA72" s="16">
        <v>3.7159999999999999E-2</v>
      </c>
      <c r="AB72" s="9">
        <v>1.2600000000000001E-3</v>
      </c>
      <c r="AC72" s="9">
        <v>1.7799999999999999E-3</v>
      </c>
      <c r="AD72" s="9">
        <v>5</v>
      </c>
      <c r="AE72" s="9">
        <v>5.6370000000000003E-2</v>
      </c>
      <c r="AF72" s="9">
        <v>3.4399999999999999E-3</v>
      </c>
      <c r="AG72" s="9">
        <v>5</v>
      </c>
      <c r="AH72" s="9">
        <v>2.6099999999999999E-3</v>
      </c>
      <c r="AI72" s="9">
        <v>1.6800000000000001E-3</v>
      </c>
      <c r="AJ72" s="9">
        <v>3.8980000000000001E-2</v>
      </c>
      <c r="AK72" s="9">
        <v>5.5700000000000003E-3</v>
      </c>
      <c r="AL72" s="9">
        <v>3.3500000000000001E-3</v>
      </c>
      <c r="AM72" s="9">
        <v>2.7100000000000002E-3</v>
      </c>
      <c r="AN72" s="9">
        <v>4.7099999999999998E-3</v>
      </c>
    </row>
    <row r="73" spans="1:40" x14ac:dyDescent="0.15">
      <c r="A73" s="9" t="s">
        <v>182</v>
      </c>
      <c r="B73" s="9">
        <v>1.5959999999999998E-2</v>
      </c>
      <c r="C73" s="9">
        <v>0.66588999999999998</v>
      </c>
      <c r="D73" s="9">
        <v>1.3693900000000001</v>
      </c>
      <c r="E73" s="9">
        <v>4.8419999999999998E-2</v>
      </c>
      <c r="F73" s="16">
        <v>1.857E-2</v>
      </c>
      <c r="G73" s="9">
        <v>7.1220000000000006E-2</v>
      </c>
      <c r="H73" s="9">
        <v>0.33251999999999998</v>
      </c>
      <c r="I73" s="9">
        <v>9.6159999999999995E-2</v>
      </c>
      <c r="J73" s="9">
        <v>6.11E-3</v>
      </c>
      <c r="K73" s="16">
        <v>4.1523700000000003</v>
      </c>
      <c r="L73" s="9">
        <v>9.2800000000000001E-3</v>
      </c>
      <c r="M73" s="9">
        <v>2.4250000000000001E-2</v>
      </c>
      <c r="N73" s="9">
        <v>7.5799999999999999E-3</v>
      </c>
      <c r="O73" s="9">
        <v>5</v>
      </c>
      <c r="P73" s="16">
        <v>0.28764000000000001</v>
      </c>
      <c r="Q73" s="9">
        <v>2.1700000000000001E-3</v>
      </c>
      <c r="R73" s="9">
        <v>0.12257</v>
      </c>
      <c r="S73" s="9">
        <v>1.4667699999999999</v>
      </c>
      <c r="T73" s="9">
        <v>5</v>
      </c>
      <c r="U73" s="16">
        <v>0.19109000000000001</v>
      </c>
      <c r="V73" s="9">
        <v>0.58406999999999998</v>
      </c>
      <c r="W73" s="9">
        <v>1.086E-2</v>
      </c>
      <c r="X73" s="9">
        <v>6.45E-3</v>
      </c>
      <c r="Y73" s="9">
        <v>3.6800000000000001E-3</v>
      </c>
      <c r="Z73" s="9">
        <v>0.11871</v>
      </c>
      <c r="AA73" s="16">
        <v>9.708E-2</v>
      </c>
      <c r="AB73" s="9">
        <v>1.56E-3</v>
      </c>
      <c r="AC73" s="9">
        <v>9.6000000000000002E-4</v>
      </c>
      <c r="AD73" s="9">
        <v>5</v>
      </c>
      <c r="AE73" s="9">
        <v>6.6000000000000003E-2</v>
      </c>
      <c r="AF73" s="9">
        <v>3.0999999999999999E-3</v>
      </c>
      <c r="AG73" s="9">
        <v>5</v>
      </c>
      <c r="AH73" s="9">
        <v>2.9099999999999998E-3</v>
      </c>
      <c r="AI73" s="9">
        <v>3.13E-3</v>
      </c>
      <c r="AJ73" s="9">
        <v>8.1600000000000006E-2</v>
      </c>
      <c r="AK73" s="9">
        <v>3.47E-3</v>
      </c>
      <c r="AL73" s="9">
        <v>7.28E-3</v>
      </c>
      <c r="AM73" s="9">
        <v>1.2030000000000001E-2</v>
      </c>
      <c r="AN73" s="9">
        <v>6.3299999999999997E-3</v>
      </c>
    </row>
    <row r="74" spans="1:40" x14ac:dyDescent="0.15">
      <c r="A74" s="9" t="s">
        <v>183</v>
      </c>
      <c r="B74" s="9">
        <v>8.0740000000000006E-2</v>
      </c>
      <c r="C74" s="9">
        <v>0.4879</v>
      </c>
      <c r="D74" s="9">
        <v>0.98553000000000002</v>
      </c>
      <c r="E74" s="9">
        <v>2.5159999999999998E-2</v>
      </c>
      <c r="F74" s="16">
        <v>2.5510000000000001E-2</v>
      </c>
      <c r="G74" s="9">
        <v>4.9279999999999997E-2</v>
      </c>
      <c r="H74" s="9">
        <v>0.30381000000000002</v>
      </c>
      <c r="I74" s="9">
        <v>8.5309999999999997E-2</v>
      </c>
      <c r="J74" s="9">
        <v>4.15E-3</v>
      </c>
      <c r="K74" s="16">
        <v>2.9520599999999999</v>
      </c>
      <c r="L74" s="9">
        <v>5.6499999999999996E-3</v>
      </c>
      <c r="M74" s="9">
        <v>2.0799999999999999E-2</v>
      </c>
      <c r="N74" s="9">
        <v>2.9399999999999999E-3</v>
      </c>
      <c r="O74" s="9">
        <v>5</v>
      </c>
      <c r="P74" s="16">
        <v>0.21118999999999999</v>
      </c>
      <c r="Q74" s="9">
        <v>2.2699999999999999E-3</v>
      </c>
      <c r="R74" s="9">
        <v>0.10689</v>
      </c>
      <c r="S74" s="9">
        <v>1.10928</v>
      </c>
      <c r="T74" s="9">
        <v>5</v>
      </c>
      <c r="U74" s="16">
        <v>0.13844000000000001</v>
      </c>
      <c r="V74" s="9">
        <v>0.43557000000000001</v>
      </c>
      <c r="W74" s="9">
        <v>6.96E-3</v>
      </c>
      <c r="X74" s="9">
        <v>3.5400000000000002E-3</v>
      </c>
      <c r="Y74" s="9">
        <v>2.8800000000000002E-3</v>
      </c>
      <c r="Z74" s="9">
        <v>9.2460000000000001E-2</v>
      </c>
      <c r="AA74" s="16">
        <v>6.1620000000000001E-2</v>
      </c>
      <c r="AB74" s="9">
        <v>1.99E-3</v>
      </c>
      <c r="AC74" s="9">
        <v>2.9499999999999999E-3</v>
      </c>
      <c r="AD74" s="9">
        <v>5</v>
      </c>
      <c r="AE74" s="9">
        <v>0.29593999999999998</v>
      </c>
      <c r="AF74" s="9">
        <v>2.1700000000000001E-3</v>
      </c>
      <c r="AG74" s="9">
        <v>5</v>
      </c>
      <c r="AH74" s="9">
        <v>2.14E-3</v>
      </c>
      <c r="AI74" s="9">
        <v>2.3600000000000001E-3</v>
      </c>
      <c r="AJ74" s="9">
        <v>8.2070000000000004E-2</v>
      </c>
      <c r="AK74" s="9">
        <v>3.5400000000000002E-3</v>
      </c>
      <c r="AL74" s="9">
        <v>4.2500000000000003E-3</v>
      </c>
      <c r="AM74" s="9">
        <v>3.4499999999999999E-3</v>
      </c>
      <c r="AN74" s="9">
        <v>4.7999999999999996E-3</v>
      </c>
    </row>
    <row r="75" spans="1:40" x14ac:dyDescent="0.15">
      <c r="A75" s="9" t="s">
        <v>184</v>
      </c>
      <c r="B75" s="9">
        <v>6.9080000000000003E-2</v>
      </c>
      <c r="C75" s="9">
        <v>0.48425000000000001</v>
      </c>
      <c r="D75" s="9">
        <v>1.44129</v>
      </c>
      <c r="E75" s="9">
        <v>2.5499999999999998E-2</v>
      </c>
      <c r="F75" s="16">
        <v>2.7050000000000001E-2</v>
      </c>
      <c r="G75" s="9">
        <v>5.7489999999999999E-2</v>
      </c>
      <c r="H75" s="9">
        <v>0.315</v>
      </c>
      <c r="I75" s="9">
        <v>9.0160000000000004E-2</v>
      </c>
      <c r="J75" s="9">
        <v>3.3500000000000001E-3</v>
      </c>
      <c r="K75" s="16">
        <v>2.3612799999999998</v>
      </c>
      <c r="L75" s="9">
        <v>7.8399999999999997E-3</v>
      </c>
      <c r="M75" s="9">
        <v>2.002E-2</v>
      </c>
      <c r="N75" s="9">
        <v>3.7000000000000002E-3</v>
      </c>
      <c r="O75" s="9">
        <v>5</v>
      </c>
      <c r="P75" s="16">
        <v>0.23787</v>
      </c>
      <c r="Q75" s="9">
        <v>1.8699999999999999E-3</v>
      </c>
      <c r="R75" s="9">
        <v>0.10879999999999999</v>
      </c>
      <c r="S75" s="9">
        <v>0.94745000000000001</v>
      </c>
      <c r="T75" s="9">
        <v>5</v>
      </c>
      <c r="U75" s="16">
        <v>0.1177</v>
      </c>
      <c r="V75" s="9">
        <v>0.39713999999999999</v>
      </c>
      <c r="W75" s="9">
        <v>8.3000000000000001E-3</v>
      </c>
      <c r="X75" s="9">
        <v>3.0300000000000001E-3</v>
      </c>
      <c r="Y75" s="9">
        <v>2.0600000000000002E-3</v>
      </c>
      <c r="Z75" s="9">
        <v>0.10675999999999999</v>
      </c>
      <c r="AA75" s="16">
        <v>6.8290000000000003E-2</v>
      </c>
      <c r="AB75" s="9">
        <v>3.7699999999999999E-3</v>
      </c>
      <c r="AC75" s="9">
        <v>4.8999999999999998E-4</v>
      </c>
      <c r="AD75" s="9">
        <v>5</v>
      </c>
      <c r="AE75" s="9">
        <v>0.67218999999999995</v>
      </c>
      <c r="AF75" s="9">
        <v>3.6800000000000001E-3</v>
      </c>
      <c r="AG75" s="9">
        <v>5</v>
      </c>
      <c r="AH75" s="9">
        <v>2.3600000000000001E-3</v>
      </c>
      <c r="AI75" s="9">
        <v>2.6099999999999999E-3</v>
      </c>
      <c r="AJ75" s="9">
        <v>7.8229999999999994E-2</v>
      </c>
      <c r="AK75" s="9">
        <v>9.8399999999999998E-3</v>
      </c>
      <c r="AL75" s="9">
        <v>7.2199999999999999E-3</v>
      </c>
      <c r="AM75" s="9">
        <v>6.7499999999999999E-3</v>
      </c>
      <c r="AN75" s="9">
        <v>5.8500000000000002E-3</v>
      </c>
    </row>
    <row r="76" spans="1:40" x14ac:dyDescent="0.15">
      <c r="A76" s="9" t="s">
        <v>185</v>
      </c>
      <c r="B76" s="9">
        <v>4.0000000000000002E-4</v>
      </c>
      <c r="C76" s="9">
        <v>4.9200000000000001E-2</v>
      </c>
      <c r="D76" s="9">
        <v>1.4203300000000001</v>
      </c>
      <c r="E76" s="9">
        <v>3.4250000000000003E-2</v>
      </c>
      <c r="F76" s="16">
        <v>3.4889999999999997E-2</v>
      </c>
      <c r="G76" s="9">
        <v>0.14771000000000001</v>
      </c>
      <c r="H76" s="9">
        <v>0.59319</v>
      </c>
      <c r="I76" s="9">
        <v>1.234E-2</v>
      </c>
      <c r="J76" s="9">
        <v>5.7000000000000002E-3</v>
      </c>
      <c r="K76" s="16">
        <v>4.0794800000000002</v>
      </c>
      <c r="L76" s="9">
        <v>6.7499999999999999E-3</v>
      </c>
      <c r="M76" s="9">
        <v>3.9219999999999998E-2</v>
      </c>
      <c r="N76" s="9">
        <v>7.9799999999999992E-3</v>
      </c>
      <c r="O76" s="9">
        <v>5</v>
      </c>
      <c r="P76" s="16">
        <v>0.51793</v>
      </c>
      <c r="Q76" s="9">
        <v>2.9299999999999999E-3</v>
      </c>
      <c r="R76" s="9">
        <v>0.20343</v>
      </c>
      <c r="S76" s="9">
        <v>1.2807200000000001</v>
      </c>
      <c r="T76" s="9">
        <v>5</v>
      </c>
      <c r="U76" s="16">
        <v>0.22431999999999999</v>
      </c>
      <c r="V76" s="9">
        <v>0.90841000000000005</v>
      </c>
      <c r="W76" s="9">
        <v>1.3259999999999999E-2</v>
      </c>
      <c r="X76" s="9">
        <v>7.0899999999999999E-3</v>
      </c>
      <c r="Y76" s="9">
        <v>5.64E-3</v>
      </c>
      <c r="Z76" s="9">
        <v>0.16308</v>
      </c>
      <c r="AA76" s="16">
        <v>8.7090000000000001E-2</v>
      </c>
      <c r="AB76" s="9">
        <v>1.57E-3</v>
      </c>
      <c r="AC76" s="9">
        <v>1.83E-3</v>
      </c>
      <c r="AD76" s="9">
        <v>5</v>
      </c>
      <c r="AE76" s="9">
        <v>7.9839999999999994E-2</v>
      </c>
      <c r="AF76" s="9">
        <v>2.7299999999999998E-3</v>
      </c>
      <c r="AG76" s="9">
        <v>5</v>
      </c>
      <c r="AH76" s="9">
        <v>2.1199999999999999E-3</v>
      </c>
      <c r="AI76" s="9">
        <v>4.3400000000000001E-3</v>
      </c>
      <c r="AJ76" s="9">
        <v>7.7469999999999997E-2</v>
      </c>
      <c r="AK76" s="9">
        <v>6.0099999999999997E-3</v>
      </c>
      <c r="AL76" s="9">
        <v>5.8700000000000002E-3</v>
      </c>
      <c r="AM76" s="9">
        <v>7.6299999999999996E-3</v>
      </c>
      <c r="AN76" s="9">
        <v>1.2160000000000001E-2</v>
      </c>
    </row>
    <row r="77" spans="1:40" x14ac:dyDescent="0.15">
      <c r="A77" s="9" t="s">
        <v>186</v>
      </c>
      <c r="B77" s="9">
        <v>4.5080000000000002E-2</v>
      </c>
      <c r="C77" s="9">
        <v>0.31548999999999999</v>
      </c>
      <c r="D77" s="9">
        <v>1.64364</v>
      </c>
      <c r="E77" s="9">
        <v>2.2579999999999999E-2</v>
      </c>
      <c r="F77" s="16">
        <v>3.2190000000000003E-2</v>
      </c>
      <c r="G77" s="9">
        <v>9.6479999999999996E-2</v>
      </c>
      <c r="H77" s="9">
        <v>0.31833</v>
      </c>
      <c r="I77" s="9">
        <v>9.3380000000000005E-2</v>
      </c>
      <c r="J77" s="9">
        <v>4.1200000000000004E-3</v>
      </c>
      <c r="K77" s="16">
        <v>1.7042600000000001</v>
      </c>
      <c r="L77" s="9">
        <v>4.4600000000000004E-3</v>
      </c>
      <c r="M77" s="9">
        <v>1.338E-2</v>
      </c>
      <c r="N77" s="9">
        <v>3.2399999999999998E-3</v>
      </c>
      <c r="O77" s="9">
        <v>5</v>
      </c>
      <c r="P77" s="16">
        <v>0.16661999999999999</v>
      </c>
      <c r="Q77" s="9">
        <v>2.0699999999999998E-3</v>
      </c>
      <c r="R77" s="9">
        <v>0.10168000000000001</v>
      </c>
      <c r="S77" s="9">
        <v>0.60985999999999996</v>
      </c>
      <c r="T77" s="9">
        <v>5</v>
      </c>
      <c r="U77" s="16">
        <v>7.2679999999999995E-2</v>
      </c>
      <c r="V77" s="9">
        <v>0.22919</v>
      </c>
      <c r="W77" s="9">
        <v>3.9500000000000004E-3</v>
      </c>
      <c r="X77" s="9">
        <v>2.7299999999999998E-3</v>
      </c>
      <c r="Y77" s="9">
        <v>1.91E-3</v>
      </c>
      <c r="Z77" s="9">
        <v>6.6199999999999995E-2</v>
      </c>
      <c r="AA77" s="16">
        <v>4.2950000000000002E-2</v>
      </c>
      <c r="AB77" s="9">
        <v>4.2999999999999999E-4</v>
      </c>
      <c r="AC77" s="9">
        <v>1.31E-3</v>
      </c>
      <c r="AD77" s="9">
        <v>5</v>
      </c>
      <c r="AE77" s="9">
        <v>4.5449999999999997E-2</v>
      </c>
      <c r="AF77" s="9">
        <v>1.9400000000000001E-3</v>
      </c>
      <c r="AG77" s="9">
        <v>5</v>
      </c>
      <c r="AH77" s="9">
        <v>1.5200000000000001E-3</v>
      </c>
      <c r="AI77" s="9">
        <v>1.97E-3</v>
      </c>
      <c r="AJ77" s="9">
        <v>5.706E-2</v>
      </c>
      <c r="AK77" s="9">
        <v>1.81E-3</v>
      </c>
      <c r="AL77" s="9">
        <v>5.0099999999999997E-3</v>
      </c>
      <c r="AM77" s="9">
        <v>6.8999999999999999E-3</v>
      </c>
      <c r="AN77" s="9">
        <v>5.9199999999999999E-3</v>
      </c>
    </row>
    <row r="78" spans="1:40" s="15" customFormat="1" x14ac:dyDescent="0.15">
      <c r="A78" s="14" t="s">
        <v>187</v>
      </c>
      <c r="B78" s="14">
        <v>1.439E-2</v>
      </c>
      <c r="C78" s="14">
        <v>0.37896999999999997</v>
      </c>
      <c r="D78" s="14">
        <v>1.5629299999999999</v>
      </c>
      <c r="E78" s="14">
        <v>1.8069999999999999E-2</v>
      </c>
      <c r="F78" s="22">
        <v>2.8139999999999998E-2</v>
      </c>
      <c r="G78" s="14">
        <v>3.2759999999999997E-2</v>
      </c>
      <c r="H78" s="14">
        <v>0.31402000000000002</v>
      </c>
      <c r="I78" s="14">
        <v>9.2670000000000002E-2</v>
      </c>
      <c r="J78" s="14">
        <v>5.1799999999999997E-3</v>
      </c>
      <c r="K78" s="22">
        <v>1.52742</v>
      </c>
      <c r="L78" s="14">
        <v>6.8199999999999997E-3</v>
      </c>
      <c r="M78" s="14">
        <v>3.8080000000000003E-2</v>
      </c>
      <c r="N78" s="14">
        <v>5.4099999999999999E-3</v>
      </c>
      <c r="O78" s="14">
        <v>5</v>
      </c>
      <c r="P78" s="22">
        <v>0.11882</v>
      </c>
      <c r="Q78" s="14">
        <v>2.4599999999999999E-3</v>
      </c>
      <c r="R78" s="14">
        <v>0.11207</v>
      </c>
      <c r="S78" s="14">
        <v>0.69198999999999999</v>
      </c>
      <c r="T78" s="14">
        <v>5</v>
      </c>
      <c r="U78" s="22">
        <v>0.10348</v>
      </c>
      <c r="V78" s="14">
        <v>0.26615</v>
      </c>
      <c r="W78" s="14">
        <v>3.8400000000000001E-3</v>
      </c>
      <c r="X78" s="14">
        <v>7.3999999999999999E-4</v>
      </c>
      <c r="Y78" s="14">
        <v>3.0999999999999999E-3</v>
      </c>
      <c r="Z78" s="14">
        <v>4.8910000000000002E-2</v>
      </c>
      <c r="AA78" s="22">
        <v>3.3459999999999997E-2</v>
      </c>
      <c r="AB78" s="14">
        <v>3.0999999999999999E-3</v>
      </c>
      <c r="AC78" s="14">
        <v>1.7700000000000001E-3</v>
      </c>
      <c r="AD78" s="14">
        <v>5</v>
      </c>
      <c r="AE78" s="14">
        <v>0.43363000000000002</v>
      </c>
      <c r="AF78" s="14">
        <v>4.4799999999999996E-3</v>
      </c>
      <c r="AG78" s="14">
        <v>5</v>
      </c>
      <c r="AH78" s="14">
        <v>2.7200000000000002E-3</v>
      </c>
      <c r="AI78" s="14">
        <v>9.6000000000000002E-4</v>
      </c>
      <c r="AJ78" s="14">
        <v>2.3699999999999999E-2</v>
      </c>
      <c r="AK78" s="14">
        <v>2.0300000000000001E-3</v>
      </c>
      <c r="AL78" s="14">
        <v>5.3800000000000002E-3</v>
      </c>
      <c r="AM78" s="14">
        <v>3.96E-3</v>
      </c>
      <c r="AN78" s="14">
        <v>4.7099999999999998E-3</v>
      </c>
    </row>
    <row r="79" spans="1:40" x14ac:dyDescent="0.15">
      <c r="A79" s="9" t="s">
        <v>188</v>
      </c>
      <c r="B79" s="9">
        <v>6.855E-2</v>
      </c>
      <c r="C79" s="9">
        <v>0.46293000000000001</v>
      </c>
      <c r="D79" s="9">
        <v>2.0021200000000001</v>
      </c>
      <c r="E79" s="9">
        <v>4.9230000000000003E-2</v>
      </c>
      <c r="F79" s="16">
        <v>5.3150000000000003E-2</v>
      </c>
      <c r="G79" s="9">
        <v>7.9960000000000003E-2</v>
      </c>
      <c r="H79" s="9">
        <v>0.34049000000000001</v>
      </c>
      <c r="I79" s="9">
        <v>0.10785</v>
      </c>
      <c r="J79" s="9">
        <v>1.11E-2</v>
      </c>
      <c r="K79" s="16">
        <v>1.94564</v>
      </c>
      <c r="L79" s="9">
        <v>4.47E-3</v>
      </c>
      <c r="M79" s="9">
        <v>2.9350000000000001E-2</v>
      </c>
      <c r="N79" s="9">
        <v>1.133E-2</v>
      </c>
      <c r="O79" s="9">
        <v>5</v>
      </c>
      <c r="P79" s="16">
        <v>0.38233</v>
      </c>
      <c r="Q79" s="9">
        <v>4.45E-3</v>
      </c>
      <c r="R79" s="9">
        <v>0.21937000000000001</v>
      </c>
      <c r="S79" s="9">
        <v>1.18712</v>
      </c>
      <c r="T79" s="9">
        <v>5</v>
      </c>
      <c r="U79" s="16">
        <v>7.0370000000000002E-2</v>
      </c>
      <c r="V79" s="9">
        <v>0.41265000000000002</v>
      </c>
      <c r="W79" s="9">
        <v>4.7999999999999996E-3</v>
      </c>
      <c r="X79" s="9">
        <v>3.5899999999999999E-3</v>
      </c>
      <c r="Y79" s="9">
        <v>1.5299999999999999E-3</v>
      </c>
      <c r="Z79" s="9">
        <v>0.38865</v>
      </c>
      <c r="AA79" s="16">
        <v>3.8760000000000003E-2</v>
      </c>
      <c r="AB79" s="9">
        <v>1.3600000000000001E-3</v>
      </c>
      <c r="AC79" s="9">
        <v>1.98E-3</v>
      </c>
      <c r="AD79" s="9">
        <v>5</v>
      </c>
      <c r="AE79" s="9">
        <v>8.8220000000000007E-2</v>
      </c>
      <c r="AF79" s="9">
        <v>2.0699999999999998E-3</v>
      </c>
      <c r="AG79" s="9">
        <v>5</v>
      </c>
      <c r="AH79" s="9">
        <v>9.8700000000000003E-3</v>
      </c>
      <c r="AI79" s="9">
        <v>3.0200000000000001E-3</v>
      </c>
      <c r="AJ79" s="9">
        <v>3.1280000000000002E-2</v>
      </c>
      <c r="AK79" s="9">
        <v>1.64E-3</v>
      </c>
      <c r="AL79" s="9">
        <v>6.8199999999999997E-3</v>
      </c>
      <c r="AM79" s="9">
        <v>1.0529999999999999E-2</v>
      </c>
      <c r="AN79" s="9">
        <v>8.8999999999999999E-3</v>
      </c>
    </row>
    <row r="80" spans="1:40" s="15" customFormat="1" x14ac:dyDescent="0.15">
      <c r="A80" s="14" t="s">
        <v>189</v>
      </c>
      <c r="B80" s="14">
        <v>3.8039999999999997E-2</v>
      </c>
      <c r="C80" s="14">
        <v>0.33851999999999999</v>
      </c>
      <c r="D80" s="14">
        <v>0.68522000000000005</v>
      </c>
      <c r="E80" s="14">
        <v>3.0699999999999998E-3</v>
      </c>
      <c r="F80" s="22">
        <v>1.6719999999999999E-2</v>
      </c>
      <c r="G80" s="14">
        <v>2.794E-2</v>
      </c>
      <c r="H80" s="14">
        <v>0.33444000000000002</v>
      </c>
      <c r="I80" s="14">
        <v>9.2859999999999998E-2</v>
      </c>
      <c r="J80" s="14">
        <v>1.6999999999999999E-3</v>
      </c>
      <c r="K80" s="22">
        <v>1.16177</v>
      </c>
      <c r="L80" s="14">
        <v>2.3900000000000002E-3</v>
      </c>
      <c r="M80" s="14">
        <v>9.4000000000000004E-3</v>
      </c>
      <c r="N80" s="14">
        <v>2.3400000000000001E-3</v>
      </c>
      <c r="O80" s="14">
        <v>5</v>
      </c>
      <c r="P80" s="22">
        <v>5.3830000000000003E-2</v>
      </c>
      <c r="Q80" s="14">
        <v>8.4000000000000003E-4</v>
      </c>
      <c r="R80" s="14">
        <v>0.11154</v>
      </c>
      <c r="S80" s="14">
        <v>4.0541799999999997</v>
      </c>
      <c r="T80" s="14">
        <v>5</v>
      </c>
      <c r="U80" s="22">
        <v>1.319E-2</v>
      </c>
      <c r="V80" s="14">
        <v>7.9909999999999995E-2</v>
      </c>
      <c r="W80" s="14">
        <v>2.99E-3</v>
      </c>
      <c r="X80" s="14">
        <v>4.5500000000000002E-3</v>
      </c>
      <c r="Y80" s="14">
        <v>4.4099999999999999E-3</v>
      </c>
      <c r="Z80" s="14">
        <v>5.8340000000000003E-2</v>
      </c>
      <c r="AA80" s="22">
        <v>1.3509999999999999E-2</v>
      </c>
      <c r="AB80" s="14">
        <v>8.0000000000000004E-4</v>
      </c>
      <c r="AC80" s="14">
        <v>2.7999999999999998E-4</v>
      </c>
      <c r="AD80" s="14">
        <v>5</v>
      </c>
      <c r="AE80" s="14">
        <v>9.4599999999999997E-3</v>
      </c>
      <c r="AF80" s="14">
        <v>3.32E-3</v>
      </c>
      <c r="AG80" s="14">
        <v>5</v>
      </c>
      <c r="AH80" s="14">
        <v>9.8999999999999999E-4</v>
      </c>
      <c r="AI80" s="14">
        <v>1.0499999999999999E-3</v>
      </c>
      <c r="AJ80" s="14">
        <v>1.47E-2</v>
      </c>
      <c r="AK80" s="14">
        <v>3.2100000000000002E-3</v>
      </c>
      <c r="AL80" s="14">
        <v>1.9E-3</v>
      </c>
      <c r="AM80" s="14">
        <v>4.4400000000000004E-3</v>
      </c>
      <c r="AN80" s="14">
        <v>3.63E-3</v>
      </c>
    </row>
    <row r="81" spans="1:40" x14ac:dyDescent="0.15">
      <c r="A81" s="9" t="s">
        <v>190</v>
      </c>
      <c r="B81" s="9">
        <v>5.9639999999999999E-2</v>
      </c>
      <c r="C81" s="9">
        <v>0.32416</v>
      </c>
      <c r="D81" s="9">
        <v>0.70723000000000003</v>
      </c>
      <c r="E81" s="9">
        <v>2.4299999999999999E-3</v>
      </c>
      <c r="F81" s="16">
        <v>1.7950000000000001E-2</v>
      </c>
      <c r="G81" s="9">
        <v>2.7439999999999999E-2</v>
      </c>
      <c r="H81" s="9">
        <v>0.34121000000000001</v>
      </c>
      <c r="I81" s="9">
        <v>0.1014</v>
      </c>
      <c r="J81" s="9">
        <v>2.6700000000000001E-3</v>
      </c>
      <c r="K81" s="16">
        <v>0.65054000000000001</v>
      </c>
      <c r="L81" s="9">
        <v>5.9199999999999999E-3</v>
      </c>
      <c r="M81" s="9">
        <v>9.2899999999999996E-3</v>
      </c>
      <c r="N81" s="9">
        <v>1.1100000000000001E-3</v>
      </c>
      <c r="O81" s="9">
        <v>5</v>
      </c>
      <c r="P81" s="16">
        <v>4.8860000000000001E-2</v>
      </c>
      <c r="Q81" s="9">
        <v>5.6800000000000002E-3</v>
      </c>
      <c r="R81" s="9">
        <v>0.11273</v>
      </c>
      <c r="S81" s="9">
        <v>0.33456999999999998</v>
      </c>
      <c r="T81" s="9">
        <v>5</v>
      </c>
      <c r="U81" s="16">
        <v>1.2619999999999999E-2</v>
      </c>
      <c r="V81" s="9">
        <v>8.2000000000000003E-2</v>
      </c>
      <c r="W81" s="9">
        <v>2.5799999999999998E-3</v>
      </c>
      <c r="X81" s="9">
        <v>1.07E-3</v>
      </c>
      <c r="Y81" s="9">
        <v>3.2000000000000002E-3</v>
      </c>
      <c r="Z81" s="9">
        <v>1.7659999999999999E-2</v>
      </c>
      <c r="AA81" s="16">
        <v>1.1299999999999999E-2</v>
      </c>
      <c r="AB81" s="9">
        <v>1.01E-3</v>
      </c>
      <c r="AC81" s="9">
        <v>1.2700000000000001E-3</v>
      </c>
      <c r="AD81" s="9">
        <v>5</v>
      </c>
      <c r="AE81" s="9">
        <v>1.074E-2</v>
      </c>
      <c r="AF81" s="9">
        <v>2.0400000000000001E-3</v>
      </c>
      <c r="AG81" s="9">
        <v>5</v>
      </c>
      <c r="AH81" s="9">
        <v>8.4999999999999995E-4</v>
      </c>
      <c r="AI81" s="9">
        <v>8.4999999999999995E-4</v>
      </c>
      <c r="AJ81" s="9">
        <v>1.3820000000000001E-2</v>
      </c>
      <c r="AK81" s="9">
        <v>6.6E-4</v>
      </c>
      <c r="AL81" s="9">
        <v>2.7100000000000002E-3</v>
      </c>
      <c r="AM81" s="9">
        <v>2.5400000000000002E-3</v>
      </c>
      <c r="AN81" s="9">
        <v>3.82E-3</v>
      </c>
    </row>
    <row r="82" spans="1:40" x14ac:dyDescent="0.15">
      <c r="A82" s="9" t="s">
        <v>191</v>
      </c>
      <c r="B82" s="9">
        <v>2.0580000000000001E-2</v>
      </c>
      <c r="C82" s="9">
        <v>0.36297000000000001</v>
      </c>
      <c r="D82" s="9">
        <v>0.79695000000000005</v>
      </c>
      <c r="E82" s="9">
        <v>1.8E-3</v>
      </c>
      <c r="F82" s="16">
        <v>1.6420000000000001E-2</v>
      </c>
      <c r="G82" s="9">
        <v>2.734E-2</v>
      </c>
      <c r="H82" s="9">
        <v>0.36479</v>
      </c>
      <c r="I82" s="9">
        <v>0.10435999999999999</v>
      </c>
      <c r="J82" s="9">
        <v>3.4399999999999999E-3</v>
      </c>
      <c r="K82" s="16">
        <v>0.68389</v>
      </c>
      <c r="L82" s="9">
        <v>2.0699999999999998E-3</v>
      </c>
      <c r="M82" s="9">
        <v>9.92E-3</v>
      </c>
      <c r="N82" s="9">
        <v>8.1300000000000001E-3</v>
      </c>
      <c r="O82" s="9">
        <v>5</v>
      </c>
      <c r="P82" s="16">
        <v>5.2639999999999999E-2</v>
      </c>
      <c r="Q82" s="9">
        <v>3.1700000000000001E-3</v>
      </c>
      <c r="R82" s="9">
        <v>0.12330000000000001</v>
      </c>
      <c r="S82" s="9">
        <v>0.35253000000000001</v>
      </c>
      <c r="T82" s="9">
        <v>5</v>
      </c>
      <c r="U82" s="16">
        <v>1.6119999999999999E-2</v>
      </c>
      <c r="V82" s="9">
        <v>9.0310000000000001E-2</v>
      </c>
      <c r="W82" s="9">
        <v>1.9499999999999999E-3</v>
      </c>
      <c r="X82" s="9">
        <v>2.0799999999999998E-3</v>
      </c>
      <c r="Y82" s="9">
        <v>8.8000000000000003E-4</v>
      </c>
      <c r="Z82" s="9">
        <v>1.8919999999999999E-2</v>
      </c>
      <c r="AA82" s="16">
        <v>1.221E-2</v>
      </c>
      <c r="AB82" s="9">
        <v>1.1000000000000001E-3</v>
      </c>
      <c r="AC82" s="9">
        <v>9.1E-4</v>
      </c>
      <c r="AD82" s="9">
        <v>5</v>
      </c>
      <c r="AE82" s="9">
        <v>1.1780000000000001E-2</v>
      </c>
      <c r="AF82" s="9">
        <v>1.56E-3</v>
      </c>
      <c r="AG82" s="9">
        <v>5</v>
      </c>
      <c r="AH82" s="9">
        <v>4.6999999999999999E-4</v>
      </c>
      <c r="AI82" s="9">
        <v>1.14E-3</v>
      </c>
      <c r="AJ82" s="9">
        <v>1.585E-2</v>
      </c>
      <c r="AK82" s="9">
        <v>2.3E-3</v>
      </c>
      <c r="AL82" s="9">
        <v>2.0200000000000001E-3</v>
      </c>
      <c r="AM82" s="9">
        <v>4.1099999999999999E-3</v>
      </c>
      <c r="AN82" s="9">
        <v>4.2599999999999999E-3</v>
      </c>
    </row>
    <row r="83" spans="1:40" x14ac:dyDescent="0.15">
      <c r="A83" s="9" t="s">
        <v>192</v>
      </c>
      <c r="B83" s="9">
        <v>1.9470000000000001E-2</v>
      </c>
      <c r="C83" s="9">
        <v>0.33340999999999998</v>
      </c>
      <c r="D83" s="9">
        <v>1.0105299999999999</v>
      </c>
      <c r="E83" s="9">
        <v>2.6900000000000001E-3</v>
      </c>
      <c r="F83" s="16">
        <v>1.077E-2</v>
      </c>
      <c r="G83" s="9">
        <v>1.525E-2</v>
      </c>
      <c r="H83" s="9">
        <v>0.33182</v>
      </c>
      <c r="I83" s="9">
        <v>9.5070000000000002E-2</v>
      </c>
      <c r="J83" s="9">
        <v>2.3E-3</v>
      </c>
      <c r="K83" s="16">
        <v>0.54690000000000005</v>
      </c>
      <c r="L83" s="9">
        <v>1.83E-3</v>
      </c>
      <c r="M83" s="9">
        <v>8.9200000000000008E-3</v>
      </c>
      <c r="N83" s="9">
        <v>6.3000000000000003E-4</v>
      </c>
      <c r="O83" s="9">
        <v>5</v>
      </c>
      <c r="P83" s="16">
        <v>5.713E-2</v>
      </c>
      <c r="Q83" s="9">
        <v>3.7299999999999998E-3</v>
      </c>
      <c r="R83" s="9">
        <v>0.1077</v>
      </c>
      <c r="S83" s="9">
        <v>0.31589</v>
      </c>
      <c r="T83" s="9">
        <v>5</v>
      </c>
      <c r="U83" s="16">
        <v>1.278E-2</v>
      </c>
      <c r="V83" s="9">
        <v>7.961E-2</v>
      </c>
      <c r="W83" s="9">
        <v>1.58E-3</v>
      </c>
      <c r="X83" s="9">
        <v>3.0500000000000002E-3</v>
      </c>
      <c r="Y83" s="9">
        <v>0</v>
      </c>
      <c r="Z83" s="9">
        <v>2.4109999999999999E-2</v>
      </c>
      <c r="AA83" s="16">
        <v>1.686E-2</v>
      </c>
      <c r="AB83" s="9">
        <v>2.5300000000000001E-3</v>
      </c>
      <c r="AC83" s="9">
        <v>4.6000000000000001E-4</v>
      </c>
      <c r="AD83" s="9">
        <v>5</v>
      </c>
      <c r="AE83" s="9">
        <v>1.136E-2</v>
      </c>
      <c r="AF83" s="9">
        <v>8.8000000000000003E-4</v>
      </c>
      <c r="AG83" s="9">
        <v>5</v>
      </c>
      <c r="AH83" s="9">
        <v>8.8999999999999995E-4</v>
      </c>
      <c r="AI83" s="9">
        <v>1.4499999999999999E-3</v>
      </c>
      <c r="AJ83" s="9">
        <v>3.006E-2</v>
      </c>
      <c r="AK83" s="9">
        <v>5.7099999999999998E-3</v>
      </c>
      <c r="AL83" s="9">
        <v>2.7000000000000001E-3</v>
      </c>
      <c r="AM83" s="9">
        <v>2.81E-3</v>
      </c>
      <c r="AN83" s="9">
        <v>6.2100000000000002E-3</v>
      </c>
    </row>
    <row r="84" spans="1:40" x14ac:dyDescent="0.15">
      <c r="A84" s="9" t="s">
        <v>193</v>
      </c>
      <c r="B84" s="9">
        <v>4.1900000000000001E-3</v>
      </c>
      <c r="C84" s="9">
        <v>0.39878000000000002</v>
      </c>
      <c r="D84" s="9">
        <v>0.93528</v>
      </c>
      <c r="E84" s="9">
        <v>8.6599999999999993E-3</v>
      </c>
      <c r="F84" s="16">
        <v>1.3610000000000001E-2</v>
      </c>
      <c r="G84" s="9">
        <v>1.7979999999999999E-2</v>
      </c>
      <c r="H84" s="9">
        <v>0.32649</v>
      </c>
      <c r="I84" s="9">
        <v>8.856E-2</v>
      </c>
      <c r="J84" s="9">
        <v>1.8500000000000001E-3</v>
      </c>
      <c r="K84" s="16">
        <v>0.58538000000000001</v>
      </c>
      <c r="L84" s="9">
        <v>2.0100000000000001E-3</v>
      </c>
      <c r="M84" s="9">
        <v>9.8499999999999994E-3</v>
      </c>
      <c r="N84" s="9">
        <v>1.83E-3</v>
      </c>
      <c r="O84" s="9">
        <v>5</v>
      </c>
      <c r="P84" s="16">
        <v>6.4710000000000004E-2</v>
      </c>
      <c r="Q84" s="9">
        <v>2.1800000000000001E-3</v>
      </c>
      <c r="R84" s="9">
        <v>0.10963000000000001</v>
      </c>
      <c r="S84" s="9">
        <v>0.37448999999999999</v>
      </c>
      <c r="T84" s="9">
        <v>5</v>
      </c>
      <c r="U84" s="16">
        <v>1.9570000000000001E-2</v>
      </c>
      <c r="V84" s="9">
        <v>8.0379999999999993E-2</v>
      </c>
      <c r="W84" s="9">
        <v>1.5399999999999999E-3</v>
      </c>
      <c r="X84" s="9">
        <v>2.2499999999999998E-3</v>
      </c>
      <c r="Y84" s="9">
        <v>4.8999999999999998E-4</v>
      </c>
      <c r="Z84" s="9">
        <v>2.5860000000000001E-2</v>
      </c>
      <c r="AA84" s="16">
        <v>2.3560000000000001E-2</v>
      </c>
      <c r="AB84" s="9">
        <v>3.6999999999999999E-4</v>
      </c>
      <c r="AC84" s="9">
        <v>1.6299999999999999E-3</v>
      </c>
      <c r="AD84" s="9">
        <v>5</v>
      </c>
      <c r="AE84" s="9">
        <v>1.482E-2</v>
      </c>
      <c r="AF84" s="9">
        <v>2.2200000000000002E-3</v>
      </c>
      <c r="AG84" s="9">
        <v>5</v>
      </c>
      <c r="AH84" s="9">
        <v>1.4400000000000001E-3</v>
      </c>
      <c r="AI84" s="9">
        <v>1.01E-3</v>
      </c>
      <c r="AJ84" s="9">
        <v>1.8859999999999998E-2</v>
      </c>
      <c r="AK84" s="9">
        <v>4.5900000000000003E-3</v>
      </c>
      <c r="AL84" s="9">
        <v>2.8400000000000001E-3</v>
      </c>
      <c r="AM84" s="9">
        <v>7.4000000000000003E-3</v>
      </c>
      <c r="AN84" s="9">
        <v>3.5699999999999998E-3</v>
      </c>
    </row>
    <row r="85" spans="1:40" x14ac:dyDescent="0.15">
      <c r="A85" s="9" t="s">
        <v>194</v>
      </c>
      <c r="B85" s="9">
        <v>1.8419999999999999E-2</v>
      </c>
      <c r="C85" s="9">
        <v>0.34251999999999999</v>
      </c>
      <c r="D85" s="9">
        <v>1.2625200000000001</v>
      </c>
      <c r="E85" s="9">
        <v>7.9799999999999992E-3</v>
      </c>
      <c r="F85" s="16">
        <v>2.3609999999999999E-2</v>
      </c>
      <c r="G85" s="9">
        <v>2.6759999999999999E-2</v>
      </c>
      <c r="H85" s="9">
        <v>0.35613</v>
      </c>
      <c r="I85" s="9">
        <v>4.546E-2</v>
      </c>
      <c r="J85" s="9">
        <v>8.8999999999999995E-4</v>
      </c>
      <c r="K85" s="16">
        <v>0.74802999999999997</v>
      </c>
      <c r="L85" s="9">
        <v>1.1440000000000001E-2</v>
      </c>
      <c r="M85" s="9">
        <v>7.5759999999999994E-2</v>
      </c>
      <c r="N85" s="9">
        <v>5.5799999999999999E-3</v>
      </c>
      <c r="O85" s="9">
        <v>5</v>
      </c>
      <c r="P85" s="16">
        <v>6.3960000000000003E-2</v>
      </c>
      <c r="Q85" s="9">
        <v>3.7699999999999999E-3</v>
      </c>
      <c r="R85" s="9">
        <v>0.11756999999999999</v>
      </c>
      <c r="S85" s="9">
        <v>0.23071</v>
      </c>
      <c r="T85" s="9">
        <v>5</v>
      </c>
      <c r="U85" s="16">
        <v>1.883E-2</v>
      </c>
      <c r="V85" s="9">
        <v>9.8049999999999998E-2</v>
      </c>
      <c r="W85" s="9">
        <v>5.4000000000000003E-3</v>
      </c>
      <c r="X85" s="9">
        <v>2.1099999999999999E-3</v>
      </c>
      <c r="Y85" s="9">
        <v>4.2399999999999998E-3</v>
      </c>
      <c r="Z85" s="9">
        <v>2.8920000000000001E-2</v>
      </c>
      <c r="AA85" s="16">
        <v>1.898E-2</v>
      </c>
      <c r="AB85" s="9">
        <v>2.0300000000000001E-3</v>
      </c>
      <c r="AC85" s="9">
        <v>6.4999999999999997E-4</v>
      </c>
      <c r="AD85" s="9">
        <v>5</v>
      </c>
      <c r="AE85" s="9">
        <v>1.2489999999999999E-2</v>
      </c>
      <c r="AF85" s="9">
        <v>4.0099999999999997E-3</v>
      </c>
      <c r="AG85" s="9">
        <v>5</v>
      </c>
      <c r="AH85" s="9">
        <v>1.2600000000000001E-3</v>
      </c>
      <c r="AI85" s="9">
        <v>1.01E-3</v>
      </c>
      <c r="AJ85" s="9">
        <v>1.7399999999999999E-2</v>
      </c>
      <c r="AK85" s="9">
        <v>1.89E-3</v>
      </c>
      <c r="AL85" s="9">
        <v>2.0400000000000001E-3</v>
      </c>
      <c r="AM85" s="9">
        <v>5.1399999999999996E-3</v>
      </c>
      <c r="AN85" s="9">
        <v>4.5599999999999998E-3</v>
      </c>
    </row>
    <row r="86" spans="1:40" x14ac:dyDescent="0.15">
      <c r="A86" s="9" t="s">
        <v>195</v>
      </c>
      <c r="B86" s="9">
        <v>3.6159999999999998E-2</v>
      </c>
      <c r="C86" s="9">
        <v>0.34627000000000002</v>
      </c>
      <c r="D86" s="9">
        <v>0.82467000000000001</v>
      </c>
      <c r="E86" s="9">
        <v>9.0900000000000009E-3</v>
      </c>
      <c r="F86" s="16">
        <v>1.536E-2</v>
      </c>
      <c r="G86" s="9">
        <v>3.27E-2</v>
      </c>
      <c r="H86" s="9">
        <v>0.3538</v>
      </c>
      <c r="I86" s="9">
        <v>0.10263</v>
      </c>
      <c r="J86" s="9">
        <v>1.9400000000000001E-3</v>
      </c>
      <c r="K86" s="16">
        <v>0.58328000000000002</v>
      </c>
      <c r="L86" s="9">
        <v>5.4999999999999997E-3</v>
      </c>
      <c r="M86" s="9">
        <v>6.1449999999999998E-2</v>
      </c>
      <c r="N86" s="9">
        <v>2.4499999999999999E-3</v>
      </c>
      <c r="O86" s="9">
        <v>5</v>
      </c>
      <c r="P86" s="16">
        <v>4.7570000000000001E-2</v>
      </c>
      <c r="Q86" s="9">
        <v>2.5100000000000001E-3</v>
      </c>
      <c r="R86" s="9">
        <v>0.11204</v>
      </c>
      <c r="S86" s="9">
        <v>0.21793000000000001</v>
      </c>
      <c r="T86" s="9">
        <v>5</v>
      </c>
      <c r="U86" s="16">
        <v>1.5879999999999998E-2</v>
      </c>
      <c r="V86" s="9">
        <v>8.6790000000000006E-2</v>
      </c>
      <c r="W86" s="9">
        <v>1.9300000000000001E-3</v>
      </c>
      <c r="X86" s="9">
        <v>1.7799999999999999E-3</v>
      </c>
      <c r="Y86" s="9">
        <v>2.2599999999999999E-3</v>
      </c>
      <c r="Z86" s="9">
        <v>2.0920000000000001E-2</v>
      </c>
      <c r="AA86" s="16">
        <v>1.546E-2</v>
      </c>
      <c r="AB86" s="9">
        <v>1.0200000000000001E-3</v>
      </c>
      <c r="AC86" s="9">
        <v>1.0200000000000001E-3</v>
      </c>
      <c r="AD86" s="9">
        <v>5</v>
      </c>
      <c r="AE86" s="9">
        <v>1.176E-2</v>
      </c>
      <c r="AF86" s="9">
        <v>3.5300000000000002E-3</v>
      </c>
      <c r="AG86" s="9">
        <v>5</v>
      </c>
      <c r="AH86" s="9">
        <v>1.57E-3</v>
      </c>
      <c r="AI86" s="9">
        <v>3.4000000000000002E-4</v>
      </c>
      <c r="AJ86" s="9">
        <v>1.7850000000000001E-2</v>
      </c>
      <c r="AK86" s="9">
        <v>1.4400000000000001E-3</v>
      </c>
      <c r="AL86" s="9">
        <v>2.3999999999999998E-3</v>
      </c>
      <c r="AM86" s="9">
        <v>3.64E-3</v>
      </c>
      <c r="AN86" s="9">
        <v>2.49E-3</v>
      </c>
    </row>
    <row r="87" spans="1:40" x14ac:dyDescent="0.15">
      <c r="A87" s="9" t="s">
        <v>196</v>
      </c>
      <c r="B87" s="9">
        <v>1.9630000000000002E-2</v>
      </c>
      <c r="C87" s="9">
        <v>0.26102999999999998</v>
      </c>
      <c r="D87" s="9">
        <v>1.10751</v>
      </c>
      <c r="E87" s="9">
        <v>4.5599999999999998E-3</v>
      </c>
      <c r="F87" s="16">
        <v>1.7270000000000001E-2</v>
      </c>
      <c r="G87" s="9">
        <v>2.6980000000000001E-2</v>
      </c>
      <c r="H87" s="9">
        <v>0.32736999999999999</v>
      </c>
      <c r="I87" s="9">
        <v>5.2940000000000001E-2</v>
      </c>
      <c r="J87" s="9">
        <v>1.0300000000000001E-3</v>
      </c>
      <c r="K87" s="16">
        <v>0.49615999999999999</v>
      </c>
      <c r="L87" s="9">
        <v>5.4900000000000001E-3</v>
      </c>
      <c r="M87" s="9">
        <v>3.3989999999999999E-2</v>
      </c>
      <c r="N87" s="9">
        <v>2E-3</v>
      </c>
      <c r="O87" s="9">
        <v>5</v>
      </c>
      <c r="P87" s="16">
        <v>4.3249999999999997E-2</v>
      </c>
      <c r="Q87" s="9">
        <v>2.7699999999999999E-3</v>
      </c>
      <c r="R87" s="9">
        <v>9.9949999999999997E-2</v>
      </c>
      <c r="S87" s="9">
        <v>0.20080000000000001</v>
      </c>
      <c r="T87" s="9">
        <v>5</v>
      </c>
      <c r="U87" s="16">
        <v>1.2330000000000001E-2</v>
      </c>
      <c r="V87" s="9">
        <v>8.1040000000000001E-2</v>
      </c>
      <c r="W87" s="9">
        <v>2.8300000000000001E-3</v>
      </c>
      <c r="X87" s="9">
        <v>3.8800000000000002E-3</v>
      </c>
      <c r="Y87" s="9">
        <v>2.81E-3</v>
      </c>
      <c r="Z87" s="9">
        <v>1.7729999999999999E-2</v>
      </c>
      <c r="AA87" s="16">
        <v>1.2460000000000001E-2</v>
      </c>
      <c r="AB87" s="9">
        <v>2.2000000000000001E-4</v>
      </c>
      <c r="AC87" s="9">
        <v>5.1999999999999995E-4</v>
      </c>
      <c r="AD87" s="9">
        <v>5</v>
      </c>
      <c r="AE87" s="9">
        <v>1.133E-2</v>
      </c>
      <c r="AF87" s="9">
        <v>2.82E-3</v>
      </c>
      <c r="AG87" s="9">
        <v>5</v>
      </c>
      <c r="AH87" s="9">
        <v>1.08E-3</v>
      </c>
      <c r="AI87" s="9">
        <v>2.7E-4</v>
      </c>
      <c r="AJ87" s="9">
        <v>2.0889999999999999E-2</v>
      </c>
      <c r="AK87" s="9">
        <v>2.5999999999999999E-3</v>
      </c>
      <c r="AL87" s="9">
        <v>1.8699999999999999E-3</v>
      </c>
      <c r="AM87" s="9">
        <v>1.97E-3</v>
      </c>
      <c r="AN87" s="9">
        <v>6.0499999999999998E-3</v>
      </c>
    </row>
    <row r="88" spans="1:40" x14ac:dyDescent="0.15">
      <c r="A88" s="9" t="s">
        <v>197</v>
      </c>
      <c r="B88" s="9">
        <v>0.11606</v>
      </c>
      <c r="C88" s="9">
        <v>1.1492500000000001</v>
      </c>
      <c r="D88" s="9">
        <v>0.63585999999999998</v>
      </c>
      <c r="E88" s="9">
        <v>9.2800000000000001E-3</v>
      </c>
      <c r="F88" s="16">
        <v>2.0809999999999999E-2</v>
      </c>
      <c r="G88" s="9">
        <v>1.52E-2</v>
      </c>
      <c r="H88" s="9">
        <v>0.35015000000000002</v>
      </c>
      <c r="I88" s="9">
        <v>0.1</v>
      </c>
      <c r="J88" s="9">
        <v>1.5900000000000001E-3</v>
      </c>
      <c r="K88" s="16">
        <v>0.82569999999999999</v>
      </c>
      <c r="L88" s="9">
        <v>3.3400000000000001E-3</v>
      </c>
      <c r="M88" s="9">
        <v>1.805E-2</v>
      </c>
      <c r="N88" s="9">
        <v>5.0699999999999999E-3</v>
      </c>
      <c r="O88" s="9">
        <v>5</v>
      </c>
      <c r="P88" s="16">
        <v>8.5250000000000006E-2</v>
      </c>
      <c r="Q88" s="9">
        <v>1.23E-3</v>
      </c>
      <c r="R88" s="9">
        <v>6.1170000000000002E-2</v>
      </c>
      <c r="S88" s="9">
        <v>0.26601999999999998</v>
      </c>
      <c r="T88" s="9">
        <v>5</v>
      </c>
      <c r="U88" s="16">
        <v>2.3859999999999999E-2</v>
      </c>
      <c r="V88" s="9">
        <v>0.10034999999999999</v>
      </c>
      <c r="W88" s="9">
        <v>4.5399999999999998E-3</v>
      </c>
      <c r="X88" s="9">
        <v>4.2500000000000003E-3</v>
      </c>
      <c r="Y88" s="9">
        <v>3.2299999999999998E-3</v>
      </c>
      <c r="Z88" s="9">
        <v>2.9229999999999999E-2</v>
      </c>
      <c r="AA88" s="16">
        <v>1.9009999999999999E-2</v>
      </c>
      <c r="AB88" s="9">
        <v>2.5200000000000001E-3</v>
      </c>
      <c r="AC88" s="9">
        <v>1.31E-3</v>
      </c>
      <c r="AD88" s="9">
        <v>5</v>
      </c>
      <c r="AE88" s="9">
        <v>1.478E-2</v>
      </c>
      <c r="AF88" s="9">
        <v>1.42E-3</v>
      </c>
      <c r="AG88" s="9">
        <v>5</v>
      </c>
      <c r="AH88" s="9">
        <v>1.08E-3</v>
      </c>
      <c r="AI88" s="9">
        <v>1.48E-3</v>
      </c>
      <c r="AJ88" s="9">
        <v>3.04E-2</v>
      </c>
      <c r="AK88" s="9">
        <v>1.98E-3</v>
      </c>
      <c r="AL88" s="9">
        <v>2.8999999999999998E-3</v>
      </c>
      <c r="AM88" s="9">
        <v>2.2300000000000002E-3</v>
      </c>
      <c r="AN88" s="9">
        <v>5.7499999999999999E-3</v>
      </c>
    </row>
    <row r="89" spans="1:40" x14ac:dyDescent="0.15">
      <c r="A89" s="9" t="s">
        <v>198</v>
      </c>
      <c r="B89" s="9">
        <v>2.0549999999999999E-2</v>
      </c>
      <c r="C89" s="9">
        <v>0.38990999999999998</v>
      </c>
      <c r="D89" s="9">
        <v>0.91429000000000005</v>
      </c>
      <c r="E89" s="9">
        <v>1.5869999999999999E-2</v>
      </c>
      <c r="F89" s="16">
        <v>2.0209999999999999E-2</v>
      </c>
      <c r="G89" s="9">
        <v>2.912E-2</v>
      </c>
      <c r="H89" s="9">
        <v>0.35282999999999998</v>
      </c>
      <c r="I89" s="9">
        <v>4.5620000000000001E-2</v>
      </c>
      <c r="J89" s="9">
        <v>7.7200000000000003E-3</v>
      </c>
      <c r="K89" s="16">
        <v>1.7003699999999999</v>
      </c>
      <c r="L89" s="9">
        <v>2.0400000000000001E-3</v>
      </c>
      <c r="M89" s="9">
        <v>2.3539999999999998E-2</v>
      </c>
      <c r="N89" s="9">
        <v>4.4900000000000001E-3</v>
      </c>
      <c r="O89" s="9">
        <v>5</v>
      </c>
      <c r="P89" s="16">
        <v>0.18088000000000001</v>
      </c>
      <c r="Q89" s="9">
        <v>7.2500000000000004E-3</v>
      </c>
      <c r="R89" s="9">
        <v>0.13263</v>
      </c>
      <c r="S89" s="9">
        <v>0.73375000000000001</v>
      </c>
      <c r="T89" s="9">
        <v>5</v>
      </c>
      <c r="U89" s="16">
        <v>4.9360000000000001E-2</v>
      </c>
      <c r="V89" s="9">
        <v>0.24793999999999999</v>
      </c>
      <c r="W89" s="9">
        <v>4.1700000000000001E-3</v>
      </c>
      <c r="X89" s="9">
        <v>2.0799999999999998E-3</v>
      </c>
      <c r="Y89" s="9">
        <v>3.0899999999999999E-3</v>
      </c>
      <c r="Z89" s="9">
        <v>4.8579999999999998E-2</v>
      </c>
      <c r="AA89" s="16">
        <v>2.8150000000000001E-2</v>
      </c>
      <c r="AB89" s="9">
        <v>2.8500000000000001E-3</v>
      </c>
      <c r="AC89" s="9">
        <v>5.9000000000000003E-4</v>
      </c>
      <c r="AD89" s="9">
        <v>5</v>
      </c>
      <c r="AE89" s="9">
        <v>0.03</v>
      </c>
      <c r="AF89" s="9">
        <v>3.7599999999999999E-3</v>
      </c>
      <c r="AG89" s="9">
        <v>5</v>
      </c>
      <c r="AH89" s="9">
        <v>1.6900000000000001E-3</v>
      </c>
      <c r="AI89" s="9">
        <v>1.6299999999999999E-3</v>
      </c>
      <c r="AJ89" s="9">
        <v>4.999E-2</v>
      </c>
      <c r="AK89" s="9">
        <v>2.5699999999999998E-3</v>
      </c>
      <c r="AL89" s="9">
        <v>4.3200000000000001E-3</v>
      </c>
      <c r="AM89" s="9">
        <v>7.3000000000000001E-3</v>
      </c>
      <c r="AN89" s="9">
        <v>6.62E-3</v>
      </c>
    </row>
    <row r="90" spans="1:40" x14ac:dyDescent="0.15">
      <c r="A90" s="9" t="s">
        <v>199</v>
      </c>
      <c r="B90" s="9">
        <v>4.5659999999999999E-2</v>
      </c>
      <c r="C90" s="9">
        <v>0.33943000000000001</v>
      </c>
      <c r="D90" s="9">
        <v>0.91986000000000001</v>
      </c>
      <c r="E90" s="9">
        <v>1.082E-2</v>
      </c>
      <c r="F90" s="16">
        <v>2.0619999999999999E-2</v>
      </c>
      <c r="G90" s="9">
        <v>1.6580000000000001E-2</v>
      </c>
      <c r="H90" s="9">
        <v>0.31684000000000001</v>
      </c>
      <c r="I90" s="9">
        <v>8.8279999999999997E-2</v>
      </c>
      <c r="J90" s="9">
        <v>3.6700000000000001E-3</v>
      </c>
      <c r="K90" s="16">
        <v>0.45993000000000001</v>
      </c>
      <c r="L90" s="9">
        <v>3.47E-3</v>
      </c>
      <c r="M90" s="9">
        <v>1.1209999999999999E-2</v>
      </c>
      <c r="N90" s="9">
        <v>1.92E-3</v>
      </c>
      <c r="O90" s="9">
        <v>5</v>
      </c>
      <c r="P90" s="16">
        <v>6.4269999999999994E-2</v>
      </c>
      <c r="Q90" s="9">
        <v>1.75E-3</v>
      </c>
      <c r="R90" s="9">
        <v>0.10016</v>
      </c>
      <c r="S90" s="9">
        <v>0.25185000000000002</v>
      </c>
      <c r="T90" s="9">
        <v>5</v>
      </c>
      <c r="U90" s="16">
        <v>2.724E-2</v>
      </c>
      <c r="V90" s="9">
        <v>0.12503</v>
      </c>
      <c r="W90" s="9">
        <v>2.47E-3</v>
      </c>
      <c r="X90" s="9">
        <v>6.4999999999999997E-4</v>
      </c>
      <c r="Y90" s="9">
        <v>6.3000000000000003E-4</v>
      </c>
      <c r="Z90" s="9">
        <v>1.6379999999999999E-2</v>
      </c>
      <c r="AA90" s="16">
        <v>1.129E-2</v>
      </c>
      <c r="AB90" s="9">
        <v>6.2E-4</v>
      </c>
      <c r="AC90" s="9">
        <v>1.4599999999999999E-3</v>
      </c>
      <c r="AD90" s="9">
        <v>5</v>
      </c>
      <c r="AE90" s="9">
        <v>1.7479999999999999E-2</v>
      </c>
      <c r="AF90" s="9">
        <v>5.3499999999999997E-3</v>
      </c>
      <c r="AG90" s="9">
        <v>5</v>
      </c>
      <c r="AH90" s="9">
        <v>1.42E-3</v>
      </c>
      <c r="AI90" s="9">
        <v>9.7000000000000005E-4</v>
      </c>
      <c r="AJ90" s="9">
        <v>3.04E-2</v>
      </c>
      <c r="AK90" s="9">
        <v>2.0999999999999999E-3</v>
      </c>
      <c r="AL90" s="9">
        <v>2.7100000000000002E-3</v>
      </c>
      <c r="AM90" s="9">
        <v>2.5300000000000001E-3</v>
      </c>
      <c r="AN90" s="9">
        <v>3.16E-3</v>
      </c>
    </row>
    <row r="91" spans="1:40" s="15" customFormat="1" x14ac:dyDescent="0.15">
      <c r="A91" s="14" t="s">
        <v>200</v>
      </c>
      <c r="B91" s="14">
        <v>3.3279999999999997E-2</v>
      </c>
      <c r="C91" s="14">
        <v>0.38374999999999998</v>
      </c>
      <c r="D91" s="14">
        <v>1.10714</v>
      </c>
      <c r="E91" s="14">
        <v>1.3979999999999999E-2</v>
      </c>
      <c r="F91" s="22">
        <v>1.993E-2</v>
      </c>
      <c r="G91" s="14">
        <v>1.7239999999999998E-2</v>
      </c>
      <c r="H91" s="14">
        <v>0.39561000000000002</v>
      </c>
      <c r="I91" s="14">
        <v>9.1770000000000004E-2</v>
      </c>
      <c r="J91" s="14">
        <v>2.2699999999999999E-3</v>
      </c>
      <c r="K91" s="22">
        <v>1.2194499999999999</v>
      </c>
      <c r="L91" s="14">
        <v>8.2000000000000007E-3</v>
      </c>
      <c r="M91" s="14">
        <v>4.2729999999999997E-2</v>
      </c>
      <c r="N91" s="14">
        <v>2.8600000000000001E-3</v>
      </c>
      <c r="O91" s="14">
        <v>5</v>
      </c>
      <c r="P91" s="22">
        <v>0.10942</v>
      </c>
      <c r="Q91" s="14">
        <v>3.9399999999999999E-3</v>
      </c>
      <c r="R91" s="14">
        <v>0.11421000000000001</v>
      </c>
      <c r="S91" s="14">
        <v>0.64241000000000004</v>
      </c>
      <c r="T91" s="14">
        <v>5</v>
      </c>
      <c r="U91" s="22">
        <v>3.022E-2</v>
      </c>
      <c r="V91" s="14">
        <v>0.33567000000000002</v>
      </c>
      <c r="W91" s="14">
        <v>5.3200000000000001E-3</v>
      </c>
      <c r="X91" s="14">
        <v>6.6299999999999996E-3</v>
      </c>
      <c r="Y91" s="14">
        <v>3.3500000000000001E-3</v>
      </c>
      <c r="Z91" s="14">
        <v>3.8899999999999997E-2</v>
      </c>
      <c r="AA91" s="22">
        <v>2.325E-2</v>
      </c>
      <c r="AB91" s="14">
        <v>2.5000000000000001E-3</v>
      </c>
      <c r="AC91" s="14">
        <v>1.58E-3</v>
      </c>
      <c r="AD91" s="14">
        <v>5</v>
      </c>
      <c r="AE91" s="14">
        <v>1.6289999999999999E-2</v>
      </c>
      <c r="AF91" s="14">
        <v>1.97E-3</v>
      </c>
      <c r="AG91" s="14">
        <v>5</v>
      </c>
      <c r="AH91" s="14">
        <v>1.67E-3</v>
      </c>
      <c r="AI91" s="14">
        <v>1.58E-3</v>
      </c>
      <c r="AJ91" s="14">
        <v>2.7230000000000001E-2</v>
      </c>
      <c r="AK91" s="14">
        <v>6.2300000000000003E-3</v>
      </c>
      <c r="AL91" s="14">
        <v>5.1000000000000004E-3</v>
      </c>
      <c r="AM91" s="14">
        <v>7.1000000000000004E-3</v>
      </c>
      <c r="AN91" s="14">
        <v>1.519E-2</v>
      </c>
    </row>
    <row r="92" spans="1:40" x14ac:dyDescent="0.15">
      <c r="A92" s="9" t="s">
        <v>201</v>
      </c>
      <c r="B92" s="9">
        <v>4.2700000000000002E-2</v>
      </c>
      <c r="C92" s="9">
        <v>0.32081999999999999</v>
      </c>
      <c r="D92" s="9">
        <v>1.12453</v>
      </c>
      <c r="E92" s="9">
        <v>7.0200000000000002E-3</v>
      </c>
      <c r="F92" s="16">
        <v>1.6629999999999999E-2</v>
      </c>
      <c r="G92" s="9">
        <v>5.5300000000000002E-3</v>
      </c>
      <c r="H92" s="9">
        <v>0.32128000000000001</v>
      </c>
      <c r="I92" s="9">
        <v>9.0499999999999997E-2</v>
      </c>
      <c r="J92" s="9">
        <v>2.0300000000000001E-3</v>
      </c>
      <c r="K92" s="16">
        <v>1.0734399999999999</v>
      </c>
      <c r="L92" s="9">
        <v>4.5199999999999997E-3</v>
      </c>
      <c r="M92" s="9">
        <v>6.6100000000000004E-3</v>
      </c>
      <c r="N92" s="9">
        <v>3.46E-3</v>
      </c>
      <c r="O92" s="9">
        <v>5</v>
      </c>
      <c r="P92" s="16">
        <v>8.6069999999999994E-2</v>
      </c>
      <c r="Q92" s="9">
        <v>4.4799999999999996E-3</v>
      </c>
      <c r="R92" s="9">
        <v>0.10833</v>
      </c>
      <c r="S92" s="9">
        <v>0.53488000000000002</v>
      </c>
      <c r="T92" s="9">
        <v>5</v>
      </c>
      <c r="U92" s="16">
        <v>5.2560000000000003E-2</v>
      </c>
      <c r="V92" s="9">
        <v>0.16935</v>
      </c>
      <c r="W92" s="9">
        <v>3.29E-3</v>
      </c>
      <c r="X92" s="9">
        <v>2.3E-3</v>
      </c>
      <c r="Y92" s="9">
        <v>2.2000000000000001E-4</v>
      </c>
      <c r="Z92" s="9">
        <v>2.6270000000000002E-2</v>
      </c>
      <c r="AA92" s="16">
        <v>2.9770000000000001E-2</v>
      </c>
      <c r="AB92" s="9">
        <v>1.3600000000000001E-3</v>
      </c>
      <c r="AC92" s="9">
        <v>6.4000000000000005E-4</v>
      </c>
      <c r="AD92" s="9">
        <v>5</v>
      </c>
      <c r="AE92" s="9">
        <v>1.081E-2</v>
      </c>
      <c r="AF92" s="9">
        <v>2.8900000000000002E-3</v>
      </c>
      <c r="AG92" s="9">
        <v>5</v>
      </c>
      <c r="AH92" s="9">
        <v>6.7000000000000002E-4</v>
      </c>
      <c r="AI92" s="9">
        <v>1.01E-3</v>
      </c>
      <c r="AJ92" s="9">
        <v>1.8509999999999999E-2</v>
      </c>
      <c r="AK92" s="9">
        <v>2.0699999999999998E-3</v>
      </c>
      <c r="AL92" s="9">
        <v>4.2900000000000004E-3</v>
      </c>
      <c r="AM92" s="9">
        <v>1.6100000000000001E-3</v>
      </c>
      <c r="AN92" s="9">
        <v>8.7100000000000007E-3</v>
      </c>
    </row>
    <row r="93" spans="1:40" x14ac:dyDescent="0.15">
      <c r="A93" s="9" t="s">
        <v>202</v>
      </c>
      <c r="B93" s="9">
        <v>2.741E-2</v>
      </c>
      <c r="C93" s="9">
        <v>0.36784</v>
      </c>
      <c r="D93" s="9">
        <v>1.14899</v>
      </c>
      <c r="E93" s="9">
        <v>1.0399999999999999E-3</v>
      </c>
      <c r="F93" s="16">
        <v>1.414E-2</v>
      </c>
      <c r="G93" s="9">
        <v>1.502E-2</v>
      </c>
      <c r="H93" s="9">
        <v>0.30501</v>
      </c>
      <c r="I93" s="9">
        <v>7.7810000000000004E-2</v>
      </c>
      <c r="J93" s="9">
        <v>1.3600000000000001E-3</v>
      </c>
      <c r="K93" s="16">
        <v>1.4270499999999999</v>
      </c>
      <c r="L93" s="9">
        <v>4.5199999999999997E-3</v>
      </c>
      <c r="M93" s="9">
        <v>1.197E-2</v>
      </c>
      <c r="N93" s="9">
        <v>3.3999999999999998E-3</v>
      </c>
      <c r="O93" s="9">
        <v>5</v>
      </c>
      <c r="P93" s="16">
        <v>0.1477</v>
      </c>
      <c r="Q93" s="9">
        <v>5.0800000000000003E-3</v>
      </c>
      <c r="R93" s="9">
        <v>0.10621999999999999</v>
      </c>
      <c r="S93" s="9">
        <v>0.59514</v>
      </c>
      <c r="T93" s="9">
        <v>5</v>
      </c>
      <c r="U93" s="16">
        <v>4.2049999999999997E-2</v>
      </c>
      <c r="V93" s="9">
        <v>0.16913</v>
      </c>
      <c r="W93" s="9">
        <v>3.7299999999999998E-3</v>
      </c>
      <c r="X93" s="9">
        <v>9.7000000000000005E-4</v>
      </c>
      <c r="Y93" s="9">
        <v>9.7999999999999997E-4</v>
      </c>
      <c r="Z93" s="9">
        <v>2.2919999999999999E-2</v>
      </c>
      <c r="AA93" s="16">
        <v>1.9959999999999999E-2</v>
      </c>
      <c r="AB93" s="9">
        <v>1.57E-3</v>
      </c>
      <c r="AC93" s="9">
        <v>6.4000000000000005E-4</v>
      </c>
      <c r="AD93" s="9">
        <v>5</v>
      </c>
      <c r="AE93" s="9">
        <v>1.2710000000000001E-2</v>
      </c>
      <c r="AF93" s="9">
        <v>3.7799999999999999E-3</v>
      </c>
      <c r="AG93" s="9">
        <v>5</v>
      </c>
      <c r="AH93" s="9">
        <v>1.1999999999999999E-3</v>
      </c>
      <c r="AI93" s="9">
        <v>1.34E-3</v>
      </c>
      <c r="AJ93" s="9">
        <v>4.2090000000000002E-2</v>
      </c>
      <c r="AK93" s="9">
        <v>2.7399999999999998E-3</v>
      </c>
      <c r="AL93" s="9">
        <v>2.7599999999999999E-3</v>
      </c>
      <c r="AM93" s="9">
        <v>3.4299999999999999E-3</v>
      </c>
      <c r="AN93" s="9">
        <v>4.3400000000000001E-3</v>
      </c>
    </row>
    <row r="94" spans="1:40" x14ac:dyDescent="0.15">
      <c r="A94" s="9" t="s">
        <v>203</v>
      </c>
      <c r="B94" s="9">
        <v>4.3990000000000001E-2</v>
      </c>
      <c r="C94" s="9">
        <v>0.36125000000000002</v>
      </c>
      <c r="D94" s="9">
        <v>1.18668</v>
      </c>
      <c r="E94" s="9">
        <v>6.6699999999999997E-3</v>
      </c>
      <c r="F94" s="16">
        <v>1.184E-2</v>
      </c>
      <c r="G94" s="9">
        <v>2.504E-2</v>
      </c>
      <c r="H94" s="9">
        <v>0.32250000000000001</v>
      </c>
      <c r="I94" s="9">
        <v>9.1340000000000005E-2</v>
      </c>
      <c r="J94" s="9">
        <v>3.2000000000000003E-4</v>
      </c>
      <c r="K94" s="16">
        <v>0.99519999999999997</v>
      </c>
      <c r="L94" s="9">
        <v>3.31E-3</v>
      </c>
      <c r="M94" s="9">
        <v>1.2370000000000001E-2</v>
      </c>
      <c r="N94" s="9">
        <v>2.7000000000000001E-3</v>
      </c>
      <c r="O94" s="9">
        <v>5</v>
      </c>
      <c r="P94" s="16">
        <v>0.11149000000000001</v>
      </c>
      <c r="Q94" s="9">
        <v>2.6199999999999999E-3</v>
      </c>
      <c r="R94" s="9">
        <v>0.11149000000000001</v>
      </c>
      <c r="S94" s="9">
        <v>0.37529000000000001</v>
      </c>
      <c r="T94" s="9">
        <v>5</v>
      </c>
      <c r="U94" s="16">
        <v>3.3419999999999998E-2</v>
      </c>
      <c r="V94" s="9">
        <v>0.16941999999999999</v>
      </c>
      <c r="W94" s="9">
        <v>1.2E-4</v>
      </c>
      <c r="X94" s="9">
        <v>2.7E-4</v>
      </c>
      <c r="Y94" s="9">
        <v>1.2899999999999999E-3</v>
      </c>
      <c r="Z94" s="9">
        <v>2.1579999999999998E-2</v>
      </c>
      <c r="AA94" s="16">
        <v>1.805E-2</v>
      </c>
      <c r="AB94" s="9">
        <v>7.3999999999999999E-4</v>
      </c>
      <c r="AC94" s="9">
        <v>6.3000000000000003E-4</v>
      </c>
      <c r="AD94" s="9">
        <v>5</v>
      </c>
      <c r="AE94" s="9">
        <v>1.4540000000000001E-2</v>
      </c>
      <c r="AF94" s="9">
        <v>1.7799999999999999E-3</v>
      </c>
      <c r="AG94" s="9">
        <v>5</v>
      </c>
      <c r="AH94" s="9">
        <v>1.5399999999999999E-3</v>
      </c>
      <c r="AI94" s="9">
        <v>2.0300000000000001E-3</v>
      </c>
      <c r="AJ94" s="9">
        <v>2.1219999999999999E-2</v>
      </c>
      <c r="AK94" s="9">
        <v>2.1299999999999999E-3</v>
      </c>
      <c r="AL94" s="9">
        <v>4.5500000000000002E-3</v>
      </c>
      <c r="AM94" s="9">
        <v>6.1799999999999997E-3</v>
      </c>
      <c r="AN94" s="9">
        <v>5.0699999999999999E-3</v>
      </c>
    </row>
    <row r="95" spans="1:40" x14ac:dyDescent="0.15">
      <c r="A95" s="9" t="s">
        <v>204</v>
      </c>
      <c r="B95" s="9">
        <v>5.3179999999999998E-2</v>
      </c>
      <c r="C95" s="9">
        <v>0.46467999999999998</v>
      </c>
      <c r="D95" s="9">
        <v>1.3185199999999999</v>
      </c>
      <c r="E95" s="9">
        <v>4.1110000000000001E-2</v>
      </c>
      <c r="F95" s="16">
        <v>2.8830000000000001E-2</v>
      </c>
      <c r="G95" s="9">
        <v>0.16275999999999999</v>
      </c>
      <c r="H95" s="9">
        <v>0.35347000000000001</v>
      </c>
      <c r="I95" s="9">
        <v>8.4540000000000004E-2</v>
      </c>
      <c r="J95" s="9">
        <v>8.0099999999999998E-3</v>
      </c>
      <c r="K95" s="16">
        <v>3.2751800000000002</v>
      </c>
      <c r="L95" s="9">
        <v>8.3999999999999995E-3</v>
      </c>
      <c r="M95" s="9">
        <v>4.4119999999999999E-2</v>
      </c>
      <c r="N95" s="9">
        <v>6.0800000000000003E-3</v>
      </c>
      <c r="O95" s="9">
        <v>5</v>
      </c>
      <c r="P95" s="16">
        <v>0.27754000000000001</v>
      </c>
      <c r="Q95" s="9">
        <v>9.1E-4</v>
      </c>
      <c r="R95" s="9">
        <v>0.11840000000000001</v>
      </c>
      <c r="S95" s="9">
        <v>3.9108100000000001</v>
      </c>
      <c r="T95" s="9">
        <v>5</v>
      </c>
      <c r="U95" s="16">
        <v>0.12590999999999999</v>
      </c>
      <c r="V95" s="9">
        <v>0.56950999999999996</v>
      </c>
      <c r="W95" s="9">
        <v>6.5599999999999999E-3</v>
      </c>
      <c r="X95" s="9">
        <v>2.8900000000000002E-3</v>
      </c>
      <c r="Y95" s="9">
        <v>3.4099999999999998E-3</v>
      </c>
      <c r="Z95" s="9">
        <v>0.10020999999999999</v>
      </c>
      <c r="AA95" s="16">
        <v>7.8460000000000002E-2</v>
      </c>
      <c r="AB95" s="9">
        <v>1.2999999999999999E-3</v>
      </c>
      <c r="AC95" s="9">
        <v>5.5000000000000003E-4</v>
      </c>
      <c r="AD95" s="9">
        <v>5</v>
      </c>
      <c r="AE95" s="9">
        <v>8.2680000000000003E-2</v>
      </c>
      <c r="AF95" s="9">
        <v>1.5100000000000001E-3</v>
      </c>
      <c r="AG95" s="9">
        <v>5</v>
      </c>
      <c r="AH95" s="9">
        <v>3.46E-3</v>
      </c>
      <c r="AI95" s="9">
        <v>5.0000000000000001E-3</v>
      </c>
      <c r="AJ95" s="9">
        <v>6.787E-2</v>
      </c>
      <c r="AK95" s="9">
        <v>8.1200000000000005E-3</v>
      </c>
      <c r="AL95" s="9">
        <v>6.8999999999999999E-3</v>
      </c>
      <c r="AM95" s="9">
        <v>3.7799999999999999E-3</v>
      </c>
      <c r="AN95" s="9">
        <v>1.081E-2</v>
      </c>
    </row>
    <row r="96" spans="1:40" x14ac:dyDescent="0.15">
      <c r="A96" s="9" t="s">
        <v>205</v>
      </c>
      <c r="B96" s="9">
        <v>6.5070000000000003E-2</v>
      </c>
      <c r="C96" s="9">
        <v>0.54505999999999999</v>
      </c>
      <c r="D96" s="9">
        <v>1.19926</v>
      </c>
      <c r="E96" s="9">
        <v>5.9100000000000003E-3</v>
      </c>
      <c r="F96" s="16">
        <v>2.8979999999999999E-2</v>
      </c>
      <c r="G96" s="9">
        <v>9.4710000000000003E-2</v>
      </c>
      <c r="H96" s="9">
        <v>0.33228999999999997</v>
      </c>
      <c r="I96" s="9">
        <v>8.9219999999999994E-2</v>
      </c>
      <c r="J96" s="9">
        <v>1.4400000000000001E-3</v>
      </c>
      <c r="K96" s="16">
        <v>1.8123499999999999</v>
      </c>
      <c r="L96" s="9">
        <v>5.2900000000000004E-3</v>
      </c>
      <c r="M96" s="9">
        <v>1.504E-2</v>
      </c>
      <c r="N96" s="9">
        <v>2.6199999999999999E-3</v>
      </c>
      <c r="O96" s="9">
        <v>5</v>
      </c>
      <c r="P96" s="16">
        <v>0.14352000000000001</v>
      </c>
      <c r="Q96" s="9">
        <v>1.83E-3</v>
      </c>
      <c r="R96" s="9">
        <v>0.11504</v>
      </c>
      <c r="S96" s="9">
        <v>3.3478500000000002</v>
      </c>
      <c r="T96" s="9">
        <v>5</v>
      </c>
      <c r="U96" s="16">
        <v>7.2109999999999994E-2</v>
      </c>
      <c r="V96" s="9">
        <v>0.26293</v>
      </c>
      <c r="W96" s="9">
        <v>4.1000000000000003E-3</v>
      </c>
      <c r="X96" s="9">
        <v>1.91E-3</v>
      </c>
      <c r="Y96" s="9">
        <v>4.0600000000000002E-3</v>
      </c>
      <c r="Z96" s="9">
        <v>4.607E-2</v>
      </c>
      <c r="AA96" s="16">
        <v>4.6399999999999997E-2</v>
      </c>
      <c r="AB96" s="9">
        <v>2.5300000000000001E-3</v>
      </c>
      <c r="AC96" s="9">
        <v>1.1000000000000001E-3</v>
      </c>
      <c r="AD96" s="9">
        <v>5</v>
      </c>
      <c r="AE96" s="9">
        <v>0.11051999999999999</v>
      </c>
      <c r="AF96" s="9">
        <v>2.6199999999999999E-3</v>
      </c>
      <c r="AG96" s="9">
        <v>5</v>
      </c>
      <c r="AH96" s="9">
        <v>1.7600000000000001E-3</v>
      </c>
      <c r="AI96" s="9">
        <v>5.3600000000000002E-3</v>
      </c>
      <c r="AJ96" s="9">
        <v>3.031E-2</v>
      </c>
      <c r="AK96" s="9">
        <v>5.0200000000000002E-3</v>
      </c>
      <c r="AL96" s="9">
        <v>8.6E-3</v>
      </c>
      <c r="AM96" s="9">
        <v>7.4400000000000004E-3</v>
      </c>
      <c r="AN96" s="9">
        <v>1.805E-2</v>
      </c>
    </row>
    <row r="97" spans="1:40" x14ac:dyDescent="0.15">
      <c r="A97" s="9" t="s">
        <v>206</v>
      </c>
      <c r="B97" s="9">
        <v>5.2560000000000003E-2</v>
      </c>
      <c r="C97" s="9">
        <v>0.44858999999999999</v>
      </c>
      <c r="D97" s="9">
        <v>0.63095999999999997</v>
      </c>
      <c r="E97" s="9">
        <v>1.5939999999999999E-2</v>
      </c>
      <c r="F97" s="16">
        <v>6.5930000000000002E-2</v>
      </c>
      <c r="G97" s="9">
        <v>6.9899999999999997E-3</v>
      </c>
      <c r="H97" s="9">
        <v>0.31385999999999997</v>
      </c>
      <c r="I97" s="9">
        <v>9.1219999999999996E-2</v>
      </c>
      <c r="J97" s="9">
        <v>1.33E-3</v>
      </c>
      <c r="K97" s="16">
        <v>0.95162000000000002</v>
      </c>
      <c r="L97" s="9">
        <v>5.3299999999999997E-3</v>
      </c>
      <c r="M97" s="9">
        <v>1.0059999999999999E-2</v>
      </c>
      <c r="N97" s="9">
        <v>3.9199999999999999E-3</v>
      </c>
      <c r="O97" s="9">
        <v>5</v>
      </c>
      <c r="P97" s="16">
        <v>0.10353</v>
      </c>
      <c r="Q97" s="9">
        <v>3.0599999999999998E-3</v>
      </c>
      <c r="R97" s="9">
        <v>0.10851</v>
      </c>
      <c r="S97" s="9">
        <v>0.70530999999999999</v>
      </c>
      <c r="T97" s="9">
        <v>5</v>
      </c>
      <c r="U97" s="16">
        <v>3.4079999999999999E-2</v>
      </c>
      <c r="V97" s="9">
        <v>0.20344000000000001</v>
      </c>
      <c r="W97" s="9">
        <v>3.3600000000000001E-3</v>
      </c>
      <c r="X97" s="9">
        <v>9.3000000000000005E-4</v>
      </c>
      <c r="Y97" s="9">
        <v>4.0999999999999999E-4</v>
      </c>
      <c r="Z97" s="9">
        <v>3.1449999999999999E-2</v>
      </c>
      <c r="AA97" s="16">
        <v>1.9699999999999999E-2</v>
      </c>
      <c r="AB97" s="9">
        <v>1.14E-3</v>
      </c>
      <c r="AC97" s="9">
        <v>1.2999999999999999E-4</v>
      </c>
      <c r="AD97" s="9">
        <v>5</v>
      </c>
      <c r="AE97" s="9">
        <v>3.8190000000000002E-2</v>
      </c>
      <c r="AF97" s="9">
        <v>2.8800000000000002E-3</v>
      </c>
      <c r="AG97" s="9">
        <v>5</v>
      </c>
      <c r="AH97" s="9">
        <v>1.01E-3</v>
      </c>
      <c r="AI97" s="9">
        <v>2.8400000000000001E-3</v>
      </c>
      <c r="AJ97" s="9">
        <v>4.1730000000000003E-2</v>
      </c>
      <c r="AK97" s="9">
        <v>3.9199999999999999E-3</v>
      </c>
      <c r="AL97" s="9">
        <v>2.96E-3</v>
      </c>
      <c r="AM97" s="9">
        <v>3.6600000000000001E-3</v>
      </c>
      <c r="AN97" s="9">
        <v>9.1000000000000004E-3</v>
      </c>
    </row>
    <row r="98" spans="1:40" x14ac:dyDescent="0.15">
      <c r="A98" s="9" t="s">
        <v>207</v>
      </c>
      <c r="B98" s="9">
        <v>5.0540000000000002E-2</v>
      </c>
      <c r="C98" s="9">
        <v>0.35898000000000002</v>
      </c>
      <c r="D98" s="9">
        <v>0.90822999999999998</v>
      </c>
      <c r="E98" s="9">
        <v>2.2380000000000001E-2</v>
      </c>
      <c r="F98" s="16">
        <v>6.1940000000000002E-2</v>
      </c>
      <c r="G98" s="9">
        <v>6.9300000000000004E-3</v>
      </c>
      <c r="H98" s="9">
        <v>0.31180000000000002</v>
      </c>
      <c r="I98" s="9">
        <v>9.2660000000000006E-2</v>
      </c>
      <c r="J98" s="9">
        <v>2.9399999999999999E-3</v>
      </c>
      <c r="K98" s="16">
        <v>0.78924000000000005</v>
      </c>
      <c r="L98" s="9">
        <v>4.0200000000000001E-3</v>
      </c>
      <c r="M98" s="9">
        <v>1.2070000000000001E-2</v>
      </c>
      <c r="N98" s="9">
        <v>2.9399999999999999E-3</v>
      </c>
      <c r="O98" s="9">
        <v>5</v>
      </c>
      <c r="P98" s="16">
        <v>9.9030000000000007E-2</v>
      </c>
      <c r="Q98" s="9">
        <v>4.0299999999999997E-3</v>
      </c>
      <c r="R98" s="9">
        <v>0.10763</v>
      </c>
      <c r="S98" s="9">
        <v>0.52447999999999995</v>
      </c>
      <c r="T98" s="9">
        <v>5</v>
      </c>
      <c r="U98" s="16">
        <v>3.8289999999999998E-2</v>
      </c>
      <c r="V98" s="9">
        <v>0.20563000000000001</v>
      </c>
      <c r="W98" s="9">
        <v>2.9299999999999999E-3</v>
      </c>
      <c r="X98" s="9">
        <v>2.33E-3</v>
      </c>
      <c r="Y98" s="9">
        <v>1.2099999999999999E-3</v>
      </c>
      <c r="Z98" s="9">
        <v>2.8549999999999999E-2</v>
      </c>
      <c r="AA98" s="16">
        <v>1.762E-2</v>
      </c>
      <c r="AB98" s="9">
        <v>1.5900000000000001E-3</v>
      </c>
      <c r="AC98" s="9">
        <v>2.4000000000000001E-4</v>
      </c>
      <c r="AD98" s="9">
        <v>5</v>
      </c>
      <c r="AE98" s="9">
        <v>2.844E-2</v>
      </c>
      <c r="AF98" s="9">
        <v>1.5100000000000001E-3</v>
      </c>
      <c r="AG98" s="9">
        <v>5</v>
      </c>
      <c r="AH98" s="9">
        <v>1.2199999999999999E-3</v>
      </c>
      <c r="AI98" s="9">
        <v>2.15E-3</v>
      </c>
      <c r="AJ98" s="9">
        <v>3.9469999999999998E-2</v>
      </c>
      <c r="AK98" s="9">
        <v>4.3400000000000001E-3</v>
      </c>
      <c r="AL98" s="9">
        <v>3.7699999999999999E-3</v>
      </c>
      <c r="AM98" s="9">
        <v>5.5799999999999999E-3</v>
      </c>
      <c r="AN98" s="9">
        <v>5.4299999999999999E-3</v>
      </c>
    </row>
    <row r="99" spans="1:40" x14ac:dyDescent="0.15">
      <c r="A99" s="9" t="s">
        <v>208</v>
      </c>
      <c r="B99" s="9">
        <v>7.0889999999999995E-2</v>
      </c>
      <c r="C99" s="9">
        <v>0.40067999999999998</v>
      </c>
      <c r="D99" s="9">
        <v>0.90300000000000002</v>
      </c>
      <c r="E99" s="9">
        <v>1.0070000000000001E-2</v>
      </c>
      <c r="F99" s="16">
        <v>1.8339999999999999E-2</v>
      </c>
      <c r="G99" s="9">
        <v>2.0629999999999999E-2</v>
      </c>
      <c r="H99" s="9">
        <v>0.29796</v>
      </c>
      <c r="I99" s="9">
        <v>8.1040000000000001E-2</v>
      </c>
      <c r="J99" s="9">
        <v>3.9199999999999999E-3</v>
      </c>
      <c r="K99" s="16">
        <v>0.82967000000000002</v>
      </c>
      <c r="L99" s="9">
        <v>3.4099999999999998E-3</v>
      </c>
      <c r="M99" s="9">
        <v>1.2030000000000001E-2</v>
      </c>
      <c r="N99" s="9">
        <v>5.0299999999999997E-3</v>
      </c>
      <c r="O99" s="9">
        <v>5</v>
      </c>
      <c r="P99" s="16">
        <v>8.8679999999999995E-2</v>
      </c>
      <c r="Q99" s="9">
        <v>3.2299999999999998E-3</v>
      </c>
      <c r="R99" s="9">
        <v>9.7220000000000001E-2</v>
      </c>
      <c r="S99" s="9">
        <v>0.44175999999999999</v>
      </c>
      <c r="T99" s="9">
        <v>5</v>
      </c>
      <c r="U99" s="16">
        <v>5.3100000000000001E-2</v>
      </c>
      <c r="V99" s="9">
        <v>0.24751000000000001</v>
      </c>
      <c r="W99" s="9">
        <v>1.65E-3</v>
      </c>
      <c r="X99" s="9">
        <v>1.0499999999999999E-3</v>
      </c>
      <c r="Y99" s="9">
        <v>1.6100000000000001E-3</v>
      </c>
      <c r="Z99" s="9">
        <v>2.8309999999999998E-2</v>
      </c>
      <c r="AA99" s="16">
        <v>1.9439999999999999E-2</v>
      </c>
      <c r="AB99" s="9">
        <v>5.6999999999999998E-4</v>
      </c>
      <c r="AC99" s="9">
        <v>1.3999999999999999E-4</v>
      </c>
      <c r="AD99" s="9">
        <v>5</v>
      </c>
      <c r="AE99" s="9">
        <v>2.5080000000000002E-2</v>
      </c>
      <c r="AF99" s="9">
        <v>2.4399999999999999E-3</v>
      </c>
      <c r="AG99" s="9">
        <v>5</v>
      </c>
      <c r="AH99" s="9">
        <v>1.25E-3</v>
      </c>
      <c r="AI99" s="9">
        <v>1.47E-3</v>
      </c>
      <c r="AJ99" s="9">
        <v>3.5220000000000001E-2</v>
      </c>
      <c r="AK99" s="9">
        <v>4.2500000000000003E-3</v>
      </c>
      <c r="AL99" s="9">
        <v>2.8900000000000002E-3</v>
      </c>
      <c r="AM99" s="9">
        <v>8.8400000000000006E-3</v>
      </c>
      <c r="AN99" s="9">
        <v>6.4400000000000004E-3</v>
      </c>
    </row>
    <row r="100" spans="1:40" x14ac:dyDescent="0.15">
      <c r="A100" s="9" t="s">
        <v>209</v>
      </c>
      <c r="B100" s="9">
        <v>2.479E-2</v>
      </c>
      <c r="C100" s="9">
        <v>0.38540000000000002</v>
      </c>
      <c r="D100" s="9">
        <v>2.8568099999999998</v>
      </c>
      <c r="E100" s="9">
        <v>2.1610000000000001E-2</v>
      </c>
      <c r="F100" s="16">
        <v>1.7600000000000001E-2</v>
      </c>
      <c r="G100" s="9">
        <v>5.296E-2</v>
      </c>
      <c r="H100" s="9">
        <v>0.33835999999999999</v>
      </c>
      <c r="I100" s="9">
        <v>9.3009999999999995E-2</v>
      </c>
      <c r="J100" s="9">
        <v>1.111E-2</v>
      </c>
      <c r="K100" s="16">
        <v>2.38036</v>
      </c>
      <c r="L100" s="9">
        <v>9.58E-3</v>
      </c>
      <c r="M100" s="9">
        <v>5.8340000000000003E-2</v>
      </c>
      <c r="N100" s="9">
        <v>1.125E-2</v>
      </c>
      <c r="O100" s="9">
        <v>5</v>
      </c>
      <c r="P100" s="16">
        <v>0.29202</v>
      </c>
      <c r="Q100" s="9">
        <v>4.0299999999999997E-3</v>
      </c>
      <c r="R100" s="9">
        <v>0.12523000000000001</v>
      </c>
      <c r="S100" s="9">
        <v>0.96297999999999995</v>
      </c>
      <c r="T100" s="9">
        <v>5</v>
      </c>
      <c r="U100" s="16">
        <v>0.14213000000000001</v>
      </c>
      <c r="V100" s="9">
        <v>0.36125000000000002</v>
      </c>
      <c r="W100" s="9">
        <v>3.7799999999999999E-3</v>
      </c>
      <c r="X100" s="9">
        <v>1.4499999999999999E-3</v>
      </c>
      <c r="Y100" s="9">
        <v>2.33E-3</v>
      </c>
      <c r="Z100" s="9">
        <v>9.7970000000000002E-2</v>
      </c>
      <c r="AA100" s="16">
        <v>3.1809999999999998E-2</v>
      </c>
      <c r="AB100" s="9">
        <v>5.8E-4</v>
      </c>
      <c r="AC100" s="9">
        <v>1.1900000000000001E-3</v>
      </c>
      <c r="AD100" s="9">
        <v>5</v>
      </c>
      <c r="AE100" s="9">
        <v>6.794E-2</v>
      </c>
      <c r="AF100" s="9">
        <v>1.8600000000000001E-3</v>
      </c>
      <c r="AG100" s="9">
        <v>5</v>
      </c>
      <c r="AH100" s="9">
        <v>3.3600000000000001E-3</v>
      </c>
      <c r="AI100" s="9">
        <v>5.77E-3</v>
      </c>
      <c r="AJ100" s="9">
        <v>8.9419999999999999E-2</v>
      </c>
      <c r="AK100" s="9">
        <v>3.6099999999999999E-3</v>
      </c>
      <c r="AL100" s="9">
        <v>1.1050000000000001E-2</v>
      </c>
      <c r="AM100" s="9">
        <v>9.9699999999999997E-3</v>
      </c>
      <c r="AN100" s="9">
        <v>1.566E-2</v>
      </c>
    </row>
    <row r="101" spans="1:40" x14ac:dyDescent="0.15">
      <c r="A101" s="9" t="s">
        <v>210</v>
      </c>
      <c r="B101" s="9">
        <v>4.1410000000000002E-2</v>
      </c>
      <c r="C101" s="9">
        <v>0.38711000000000001</v>
      </c>
      <c r="D101" s="9">
        <v>1.2720100000000001</v>
      </c>
      <c r="E101" s="9">
        <v>3.63E-3</v>
      </c>
      <c r="F101" s="16">
        <v>8.0199999999999994E-3</v>
      </c>
      <c r="G101" s="9">
        <v>4.5440000000000001E-2</v>
      </c>
      <c r="H101" s="9">
        <v>0.33415</v>
      </c>
      <c r="I101" s="9">
        <v>8.9810000000000001E-2</v>
      </c>
      <c r="J101" s="9">
        <v>5.5799999999999999E-3</v>
      </c>
      <c r="K101" s="16">
        <v>1.92733</v>
      </c>
      <c r="L101" s="9">
        <v>8.4200000000000004E-3</v>
      </c>
      <c r="M101" s="9">
        <v>1.477E-2</v>
      </c>
      <c r="N101" s="9">
        <v>5.0800000000000003E-3</v>
      </c>
      <c r="O101" s="9">
        <v>5</v>
      </c>
      <c r="P101" s="16">
        <v>0.24598</v>
      </c>
      <c r="Q101" s="9">
        <v>2.64E-3</v>
      </c>
      <c r="R101" s="9">
        <v>0.12257999999999999</v>
      </c>
      <c r="S101" s="9">
        <v>0.74831000000000003</v>
      </c>
      <c r="T101" s="9">
        <v>5</v>
      </c>
      <c r="U101" s="16">
        <v>9.6360000000000001E-2</v>
      </c>
      <c r="V101" s="9">
        <v>0.31191000000000002</v>
      </c>
      <c r="W101" s="9">
        <v>2.8E-3</v>
      </c>
      <c r="X101" s="9">
        <v>1.56E-3</v>
      </c>
      <c r="Y101" s="9">
        <v>1.5E-3</v>
      </c>
      <c r="Z101" s="9">
        <v>5.5019999999999999E-2</v>
      </c>
      <c r="AA101" s="16">
        <v>2.1239999999999998E-2</v>
      </c>
      <c r="AB101" s="9">
        <v>7.6999999999999996E-4</v>
      </c>
      <c r="AC101" s="9">
        <v>5.9999999999999995E-4</v>
      </c>
      <c r="AD101" s="9">
        <v>5</v>
      </c>
      <c r="AE101" s="9">
        <v>4.5839999999999999E-2</v>
      </c>
      <c r="AF101" s="9">
        <v>2.2899999999999999E-3</v>
      </c>
      <c r="AG101" s="9">
        <v>5</v>
      </c>
      <c r="AH101" s="9">
        <v>1.72E-3</v>
      </c>
      <c r="AI101" s="9">
        <v>3.8300000000000001E-3</v>
      </c>
      <c r="AJ101" s="9">
        <v>6.5589999999999996E-2</v>
      </c>
      <c r="AK101" s="9">
        <v>2.7599999999999999E-3</v>
      </c>
      <c r="AL101" s="9">
        <v>7.5199999999999998E-3</v>
      </c>
      <c r="AM101" s="9">
        <v>6.3800000000000003E-3</v>
      </c>
      <c r="AN101" s="9">
        <v>6.1900000000000002E-3</v>
      </c>
    </row>
    <row r="102" spans="1:40" x14ac:dyDescent="0.15">
      <c r="A102" s="9" t="s">
        <v>211</v>
      </c>
      <c r="B102" s="9">
        <v>6.6229999999999997E-2</v>
      </c>
      <c r="C102" s="9">
        <v>0.49020000000000002</v>
      </c>
      <c r="D102" s="9">
        <v>1.02254</v>
      </c>
      <c r="E102" s="9">
        <v>2.3300000000000001E-2</v>
      </c>
      <c r="F102" s="16">
        <v>2.052E-2</v>
      </c>
      <c r="G102" s="9">
        <v>4.6730000000000001E-2</v>
      </c>
      <c r="H102" s="9">
        <v>0.33150000000000002</v>
      </c>
      <c r="I102" s="9">
        <v>9.5729999999999996E-2</v>
      </c>
      <c r="J102" s="9">
        <v>5.2700000000000004E-3</v>
      </c>
      <c r="K102" s="16">
        <v>2.0265200000000001</v>
      </c>
      <c r="L102" s="9">
        <v>7.4700000000000001E-3</v>
      </c>
      <c r="M102" s="9">
        <v>2.751E-2</v>
      </c>
      <c r="N102" s="9">
        <v>4.5700000000000003E-3</v>
      </c>
      <c r="O102" s="9">
        <v>5</v>
      </c>
      <c r="P102" s="16">
        <v>0.28212999999999999</v>
      </c>
      <c r="Q102" s="9">
        <v>2.0200000000000001E-3</v>
      </c>
      <c r="R102" s="9">
        <v>0.12379999999999999</v>
      </c>
      <c r="S102" s="9">
        <v>0.82220000000000004</v>
      </c>
      <c r="T102" s="9">
        <v>5</v>
      </c>
      <c r="U102" s="16">
        <v>7.2419999999999998E-2</v>
      </c>
      <c r="V102" s="9">
        <v>0.26075999999999999</v>
      </c>
      <c r="W102" s="9">
        <v>2.0400000000000001E-3</v>
      </c>
      <c r="X102" s="9">
        <v>2.4599999999999999E-3</v>
      </c>
      <c r="Y102" s="9">
        <v>8.4999999999999995E-4</v>
      </c>
      <c r="Z102" s="9">
        <v>5.2859999999999997E-2</v>
      </c>
      <c r="AA102" s="16">
        <v>1.8519999999999998E-2</v>
      </c>
      <c r="AB102" s="9">
        <v>1.3699999999999999E-3</v>
      </c>
      <c r="AC102" s="9">
        <v>7.9000000000000001E-4</v>
      </c>
      <c r="AD102" s="9">
        <v>5</v>
      </c>
      <c r="AE102" s="9">
        <v>4.5159999999999999E-2</v>
      </c>
      <c r="AF102" s="9">
        <v>2.16E-3</v>
      </c>
      <c r="AG102" s="9">
        <v>5</v>
      </c>
      <c r="AH102" s="9">
        <v>1.9400000000000001E-3</v>
      </c>
      <c r="AI102" s="9">
        <v>3.29E-3</v>
      </c>
      <c r="AJ102" s="9">
        <v>6.991E-2</v>
      </c>
      <c r="AK102" s="9">
        <v>2.0400000000000001E-3</v>
      </c>
      <c r="AL102" s="9">
        <v>4.9399999999999999E-3</v>
      </c>
      <c r="AM102" s="9">
        <v>1.005E-2</v>
      </c>
      <c r="AN102" s="9">
        <v>5.3099999999999996E-3</v>
      </c>
    </row>
    <row r="103" spans="1:40" x14ac:dyDescent="0.15">
      <c r="A103" s="9" t="s">
        <v>212</v>
      </c>
      <c r="B103" s="9">
        <v>3.9329999999999997E-2</v>
      </c>
      <c r="C103" s="9">
        <v>0.40305000000000002</v>
      </c>
      <c r="D103" s="9">
        <v>0.94571000000000005</v>
      </c>
      <c r="E103" s="9">
        <v>2.2159999999999999E-2</v>
      </c>
      <c r="F103" s="16">
        <v>2.8320000000000001E-2</v>
      </c>
      <c r="G103" s="9">
        <v>3.1789999999999999E-2</v>
      </c>
      <c r="H103" s="9">
        <v>0.32124999999999998</v>
      </c>
      <c r="I103" s="9">
        <v>8.2470000000000002E-2</v>
      </c>
      <c r="J103" s="9">
        <v>2.3700000000000001E-3</v>
      </c>
      <c r="K103" s="16">
        <v>1.7764</v>
      </c>
      <c r="L103" s="9">
        <v>7.2899999999999996E-3</v>
      </c>
      <c r="M103" s="9">
        <v>2.222E-2</v>
      </c>
      <c r="N103" s="9">
        <v>2.5000000000000001E-3</v>
      </c>
      <c r="O103" s="9">
        <v>5</v>
      </c>
      <c r="P103" s="16">
        <v>0.22775999999999999</v>
      </c>
      <c r="Q103" s="9">
        <v>3.0799999999999998E-3</v>
      </c>
      <c r="R103" s="9">
        <v>0.1188</v>
      </c>
      <c r="S103" s="9">
        <v>0.87656999999999996</v>
      </c>
      <c r="T103" s="9">
        <v>5</v>
      </c>
      <c r="U103" s="16">
        <v>6.2960000000000002E-2</v>
      </c>
      <c r="V103" s="9">
        <v>0.26312000000000002</v>
      </c>
      <c r="W103" s="9">
        <v>2.9399999999999999E-3</v>
      </c>
      <c r="X103" s="9">
        <v>3.5100000000000001E-3</v>
      </c>
      <c r="Y103" s="9">
        <v>1.49E-3</v>
      </c>
      <c r="Z103" s="9">
        <v>4.7899999999999998E-2</v>
      </c>
      <c r="AA103" s="16">
        <v>1.8689999999999998E-2</v>
      </c>
      <c r="AB103" s="9">
        <v>1.8500000000000001E-3</v>
      </c>
      <c r="AC103" s="9">
        <v>1.1000000000000001E-3</v>
      </c>
      <c r="AD103" s="9">
        <v>5</v>
      </c>
      <c r="AE103" s="9">
        <v>4.5150000000000003E-2</v>
      </c>
      <c r="AF103" s="9">
        <v>9.7000000000000005E-4</v>
      </c>
      <c r="AG103" s="9">
        <v>5</v>
      </c>
      <c r="AH103" s="9">
        <v>2.1099999999999999E-3</v>
      </c>
      <c r="AI103" s="9">
        <v>3.5300000000000002E-3</v>
      </c>
      <c r="AJ103" s="9">
        <v>6.9919999999999996E-2</v>
      </c>
      <c r="AK103" s="9">
        <v>3.5999999999999999E-3</v>
      </c>
      <c r="AL103" s="9">
        <v>5.0099999999999997E-3</v>
      </c>
      <c r="AM103" s="9">
        <v>1.5900000000000001E-3</v>
      </c>
      <c r="AN103" s="9">
        <v>5.2399999999999999E-3</v>
      </c>
    </row>
    <row r="104" spans="1:40" x14ac:dyDescent="0.15">
      <c r="A104" s="9" t="s">
        <v>213</v>
      </c>
      <c r="B104" s="9">
        <v>7.2690000000000005E-2</v>
      </c>
      <c r="C104" s="9">
        <v>0.63363999999999998</v>
      </c>
      <c r="D104" s="9">
        <v>1.4113100000000001</v>
      </c>
      <c r="E104" s="9">
        <v>2.205E-2</v>
      </c>
      <c r="F104" s="16">
        <v>3.73E-2</v>
      </c>
      <c r="G104" s="9">
        <v>4.725E-2</v>
      </c>
      <c r="H104" s="9">
        <v>0.32328000000000001</v>
      </c>
      <c r="I104" s="9">
        <v>8.8230000000000003E-2</v>
      </c>
      <c r="J104" s="9">
        <v>2.0400000000000001E-3</v>
      </c>
      <c r="K104" s="16">
        <v>2.1004700000000001</v>
      </c>
      <c r="L104" s="9">
        <v>7.5900000000000004E-3</v>
      </c>
      <c r="M104" s="9">
        <v>2.47E-2</v>
      </c>
      <c r="N104" s="9">
        <v>3.2200000000000002E-3</v>
      </c>
      <c r="O104" s="9">
        <v>5</v>
      </c>
      <c r="P104" s="16">
        <v>0.22728999999999999</v>
      </c>
      <c r="Q104" s="9">
        <v>2.5100000000000001E-3</v>
      </c>
      <c r="R104" s="9">
        <v>0.11845</v>
      </c>
      <c r="S104" s="9">
        <v>0.93306</v>
      </c>
      <c r="T104" s="9">
        <v>5</v>
      </c>
      <c r="U104" s="16">
        <v>7.7270000000000005E-2</v>
      </c>
      <c r="V104" s="9">
        <v>0.38556000000000001</v>
      </c>
      <c r="W104" s="9">
        <v>2.4099999999999998E-3</v>
      </c>
      <c r="X104" s="9">
        <v>1.6800000000000001E-3</v>
      </c>
      <c r="Y104" s="9">
        <v>1.34E-3</v>
      </c>
      <c r="Z104" s="9">
        <v>4.7230000000000001E-2</v>
      </c>
      <c r="AA104" s="16">
        <v>2.1080000000000002E-2</v>
      </c>
      <c r="AB104" s="9">
        <v>1.56E-3</v>
      </c>
      <c r="AC104" s="9">
        <v>0</v>
      </c>
      <c r="AD104" s="9">
        <v>5</v>
      </c>
      <c r="AE104" s="9">
        <v>5.4530000000000002E-2</v>
      </c>
      <c r="AF104" s="9">
        <v>2.1199999999999999E-3</v>
      </c>
      <c r="AG104" s="9">
        <v>5</v>
      </c>
      <c r="AH104" s="9">
        <v>2.82E-3</v>
      </c>
      <c r="AI104" s="9">
        <v>5.5900000000000004E-3</v>
      </c>
      <c r="AJ104" s="9">
        <v>5.1880000000000003E-2</v>
      </c>
      <c r="AK104" s="9">
        <v>3.5500000000000002E-3</v>
      </c>
      <c r="AL104" s="9">
        <v>7.6299999999999996E-3</v>
      </c>
      <c r="AM104" s="9">
        <v>8.1099999999999992E-3</v>
      </c>
      <c r="AN104" s="9">
        <v>1.167E-2</v>
      </c>
    </row>
    <row r="105" spans="1:40" x14ac:dyDescent="0.15">
      <c r="A105" s="9" t="s">
        <v>214</v>
      </c>
      <c r="B105" s="9">
        <v>5.5649999999999998E-2</v>
      </c>
      <c r="C105" s="9">
        <v>0.56662000000000001</v>
      </c>
      <c r="D105" s="9">
        <v>1.05589</v>
      </c>
      <c r="E105" s="9">
        <v>1.9E-2</v>
      </c>
      <c r="F105" s="16">
        <v>8.1920000000000007E-2</v>
      </c>
      <c r="G105" s="9">
        <v>5.1139999999999998E-2</v>
      </c>
      <c r="H105" s="9">
        <v>0.33034000000000002</v>
      </c>
      <c r="I105" s="9">
        <v>8.6999999999999994E-2</v>
      </c>
      <c r="J105" s="9">
        <v>1.208E-2</v>
      </c>
      <c r="K105" s="16">
        <v>2.87439</v>
      </c>
      <c r="L105" s="9">
        <v>6.6019999999999995E-2</v>
      </c>
      <c r="M105" s="9">
        <v>0.19966</v>
      </c>
      <c r="N105" s="9">
        <v>8.4290000000000004E-2</v>
      </c>
      <c r="O105" s="9">
        <v>5</v>
      </c>
      <c r="P105" s="16">
        <v>0.39047999999999999</v>
      </c>
      <c r="Q105" s="9">
        <v>3.3400000000000001E-3</v>
      </c>
      <c r="R105" s="9">
        <v>0.12432</v>
      </c>
      <c r="S105" s="9">
        <v>2.0259200000000002</v>
      </c>
      <c r="T105" s="9">
        <v>5</v>
      </c>
      <c r="U105" s="16">
        <v>0.12895000000000001</v>
      </c>
      <c r="V105" s="9">
        <v>1.0097799999999999</v>
      </c>
      <c r="W105" s="9">
        <v>3.8700000000000002E-3</v>
      </c>
      <c r="X105" s="9">
        <v>2.32E-3</v>
      </c>
      <c r="Y105" s="9">
        <v>1.6000000000000001E-3</v>
      </c>
      <c r="Z105" s="9">
        <v>6.6119999999999998E-2</v>
      </c>
      <c r="AA105" s="16">
        <v>3.9010000000000003E-2</v>
      </c>
      <c r="AB105" s="9">
        <v>1.67E-3</v>
      </c>
      <c r="AC105" s="9">
        <v>5.5000000000000003E-4</v>
      </c>
      <c r="AD105" s="9">
        <v>5</v>
      </c>
      <c r="AE105" s="9">
        <v>4.7829999999999998E-2</v>
      </c>
      <c r="AF105" s="9">
        <v>2.0600000000000002E-3</v>
      </c>
      <c r="AG105" s="9">
        <v>5</v>
      </c>
      <c r="AH105" s="9">
        <v>2.4199999999999998E-3</v>
      </c>
      <c r="AI105" s="9">
        <v>4.0099999999999997E-3</v>
      </c>
      <c r="AJ105" s="9">
        <v>2.3820000000000001E-2</v>
      </c>
      <c r="AK105" s="9">
        <v>8.8000000000000003E-4</v>
      </c>
      <c r="AL105" s="9">
        <v>4.1599999999999996E-3</v>
      </c>
      <c r="AM105" s="9">
        <v>4.5199999999999997E-3</v>
      </c>
      <c r="AN105" s="9">
        <v>3.2699999999999999E-3</v>
      </c>
    </row>
    <row r="106" spans="1:40" x14ac:dyDescent="0.15">
      <c r="A106" s="9" t="s">
        <v>215</v>
      </c>
      <c r="B106" s="9">
        <v>5.7959999999999998E-2</v>
      </c>
      <c r="C106" s="9">
        <v>0.59169000000000005</v>
      </c>
      <c r="D106" s="9">
        <v>1.43543</v>
      </c>
      <c r="E106" s="9">
        <v>1.051E-2</v>
      </c>
      <c r="F106" s="16">
        <v>0.29100999999999999</v>
      </c>
      <c r="G106" s="9">
        <v>2.9649999999999999E-2</v>
      </c>
      <c r="H106" s="9">
        <v>0.30592999999999998</v>
      </c>
      <c r="I106" s="9">
        <v>8.6260000000000003E-2</v>
      </c>
      <c r="J106" s="9">
        <v>1.14E-3</v>
      </c>
      <c r="K106" s="16">
        <v>1.82623</v>
      </c>
      <c r="L106" s="9">
        <v>7.4900000000000001E-3</v>
      </c>
      <c r="M106" s="9">
        <v>1.9949999999999999E-2</v>
      </c>
      <c r="N106" s="9">
        <v>6.0200000000000002E-3</v>
      </c>
      <c r="O106" s="9">
        <v>5</v>
      </c>
      <c r="P106" s="16">
        <v>0.20472000000000001</v>
      </c>
      <c r="Q106" s="9">
        <v>2.15E-3</v>
      </c>
      <c r="R106" s="9">
        <v>0.1124</v>
      </c>
      <c r="S106" s="9">
        <v>1.0752699999999999</v>
      </c>
      <c r="T106" s="9">
        <v>5</v>
      </c>
      <c r="U106" s="16">
        <v>6.2420000000000003E-2</v>
      </c>
      <c r="V106" s="9">
        <v>0.31295000000000001</v>
      </c>
      <c r="W106" s="9">
        <v>4.45E-3</v>
      </c>
      <c r="X106" s="9">
        <v>1.9599999999999999E-3</v>
      </c>
      <c r="Y106" s="9">
        <v>1.1100000000000001E-3</v>
      </c>
      <c r="Z106" s="9">
        <v>4.7129999999999998E-2</v>
      </c>
      <c r="AA106" s="16">
        <v>2.479E-2</v>
      </c>
      <c r="AB106" s="9">
        <v>1.32E-3</v>
      </c>
      <c r="AC106" s="9">
        <v>6.8000000000000005E-4</v>
      </c>
      <c r="AD106" s="9">
        <v>5</v>
      </c>
      <c r="AE106" s="9">
        <v>5.4429999999999999E-2</v>
      </c>
      <c r="AF106" s="9">
        <v>2.6800000000000001E-3</v>
      </c>
      <c r="AG106" s="9">
        <v>5</v>
      </c>
      <c r="AH106" s="9">
        <v>2.4099999999999998E-3</v>
      </c>
      <c r="AI106" s="9">
        <v>4.79E-3</v>
      </c>
      <c r="AJ106" s="9">
        <v>2.7879999999999999E-2</v>
      </c>
      <c r="AK106" s="9">
        <v>2.64E-3</v>
      </c>
      <c r="AL106" s="9">
        <v>5.0299999999999997E-3</v>
      </c>
      <c r="AM106" s="9">
        <v>5.1900000000000002E-3</v>
      </c>
      <c r="AN106" s="9">
        <v>6.0400000000000002E-3</v>
      </c>
    </row>
    <row r="107" spans="1:40" x14ac:dyDescent="0.15">
      <c r="A107" s="9" t="s">
        <v>216</v>
      </c>
      <c r="B107" s="9">
        <v>2.3550000000000001E-2</v>
      </c>
      <c r="C107" s="9">
        <v>0.44542999999999999</v>
      </c>
      <c r="D107" s="9">
        <v>2.6372900000000001</v>
      </c>
      <c r="E107" s="9">
        <v>8.0199999999999994E-3</v>
      </c>
      <c r="F107" s="16">
        <v>2.9829999999999999E-2</v>
      </c>
      <c r="G107" s="9">
        <v>3.0630000000000001E-2</v>
      </c>
      <c r="H107" s="9">
        <v>0.33784999999999998</v>
      </c>
      <c r="I107" s="9">
        <v>5.2540000000000003E-2</v>
      </c>
      <c r="J107" s="9">
        <v>4.8999999999999998E-3</v>
      </c>
      <c r="K107" s="16">
        <v>1.43668</v>
      </c>
      <c r="L107" s="9">
        <v>7.3400000000000002E-3</v>
      </c>
      <c r="M107" s="9">
        <v>1.061E-2</v>
      </c>
      <c r="N107" s="9">
        <v>4.4600000000000004E-3</v>
      </c>
      <c r="O107" s="9">
        <v>5</v>
      </c>
      <c r="P107" s="16">
        <v>0.12852</v>
      </c>
      <c r="Q107" s="9">
        <v>4.0099999999999997E-3</v>
      </c>
      <c r="R107" s="9">
        <v>0.12167</v>
      </c>
      <c r="S107" s="9">
        <v>1.1748799999999999</v>
      </c>
      <c r="T107" s="9">
        <v>5</v>
      </c>
      <c r="U107" s="16">
        <v>0.10415000000000001</v>
      </c>
      <c r="V107" s="9">
        <v>0.25379000000000002</v>
      </c>
      <c r="W107" s="9">
        <v>9.2000000000000003E-4</v>
      </c>
      <c r="X107" s="9">
        <v>1.1299999999999999E-3</v>
      </c>
      <c r="Y107" s="9">
        <v>0</v>
      </c>
      <c r="Z107" s="9">
        <v>5.4919999999999997E-2</v>
      </c>
      <c r="AA107" s="16">
        <v>2.8510000000000001E-2</v>
      </c>
      <c r="AB107" s="9">
        <v>1.7600000000000001E-3</v>
      </c>
      <c r="AC107" s="9">
        <v>1.4E-3</v>
      </c>
      <c r="AD107" s="9">
        <v>5</v>
      </c>
      <c r="AE107" s="9">
        <v>4.7019999999999999E-2</v>
      </c>
      <c r="AF107" s="9">
        <v>3.8400000000000001E-3</v>
      </c>
      <c r="AG107" s="9">
        <v>5</v>
      </c>
      <c r="AH107" s="9">
        <v>2.0699999999999998E-3</v>
      </c>
      <c r="AI107" s="9">
        <v>5.2500000000000003E-3</v>
      </c>
      <c r="AJ107" s="9">
        <v>2.5360000000000001E-2</v>
      </c>
      <c r="AK107" s="9">
        <v>5.62E-3</v>
      </c>
      <c r="AL107" s="9">
        <v>6.1199999999999996E-3</v>
      </c>
      <c r="AM107" s="9">
        <v>7.6000000000000004E-4</v>
      </c>
      <c r="AN107" s="9">
        <v>1.0149999999999999E-2</v>
      </c>
    </row>
    <row r="108" spans="1:40" x14ac:dyDescent="0.15">
      <c r="A108" s="9" t="s">
        <v>217</v>
      </c>
      <c r="B108" s="9">
        <v>5.2850000000000001E-2</v>
      </c>
      <c r="C108" s="9">
        <v>0.56640000000000001</v>
      </c>
      <c r="D108" s="9">
        <v>6.7878299999999996</v>
      </c>
      <c r="E108" s="9">
        <v>1.303E-2</v>
      </c>
      <c r="F108" s="16">
        <v>7.5359999999999996E-2</v>
      </c>
      <c r="G108" s="9">
        <v>4.0980000000000003E-2</v>
      </c>
      <c r="H108" s="9">
        <v>0.34300999999999998</v>
      </c>
      <c r="I108" s="9">
        <v>9.6640000000000004E-2</v>
      </c>
      <c r="J108" s="9">
        <v>2.3600000000000001E-3</v>
      </c>
      <c r="K108" s="16">
        <v>1.0788500000000001</v>
      </c>
      <c r="L108" s="9">
        <v>5.1799999999999997E-3</v>
      </c>
      <c r="M108" s="9">
        <v>1.8530000000000001E-2</v>
      </c>
      <c r="N108" s="9">
        <v>5.6499999999999996E-3</v>
      </c>
      <c r="O108" s="9">
        <v>5</v>
      </c>
      <c r="P108" s="16">
        <v>0.10845</v>
      </c>
      <c r="Q108" s="9">
        <v>3.32E-3</v>
      </c>
      <c r="R108" s="9">
        <v>0.12375</v>
      </c>
      <c r="S108" s="9">
        <v>0.67271000000000003</v>
      </c>
      <c r="T108" s="9">
        <v>5</v>
      </c>
      <c r="U108" s="16">
        <v>7.3469999999999994E-2</v>
      </c>
      <c r="V108" s="9">
        <v>0.22065000000000001</v>
      </c>
      <c r="W108" s="9">
        <v>3.8500000000000001E-3</v>
      </c>
      <c r="X108" s="9">
        <v>1.5900000000000001E-3</v>
      </c>
      <c r="Y108" s="9">
        <v>1.5200000000000001E-3</v>
      </c>
      <c r="Z108" s="9">
        <v>3.5310000000000001E-2</v>
      </c>
      <c r="AA108" s="16">
        <v>2.4199999999999999E-2</v>
      </c>
      <c r="AB108" s="9">
        <v>4.6999999999999999E-4</v>
      </c>
      <c r="AC108" s="9">
        <v>2.1199999999999999E-3</v>
      </c>
      <c r="AD108" s="9">
        <v>5</v>
      </c>
      <c r="AE108" s="9">
        <v>3.8890000000000001E-2</v>
      </c>
      <c r="AF108" s="9">
        <v>2.9499999999999999E-3</v>
      </c>
      <c r="AG108" s="9">
        <v>5</v>
      </c>
      <c r="AH108" s="9">
        <v>2.2300000000000002E-3</v>
      </c>
      <c r="AI108" s="9">
        <v>5.6600000000000001E-3</v>
      </c>
      <c r="AJ108" s="9">
        <v>2.1850000000000001E-2</v>
      </c>
      <c r="AK108" s="9">
        <v>5.2599999999999999E-3</v>
      </c>
      <c r="AL108" s="9">
        <v>5.1700000000000001E-3</v>
      </c>
      <c r="AM108" s="9">
        <v>6.9899999999999997E-3</v>
      </c>
      <c r="AN108" s="9">
        <v>5.45E-3</v>
      </c>
    </row>
    <row r="109" spans="1:40" x14ac:dyDescent="0.15">
      <c r="A109" s="9" t="s">
        <v>218</v>
      </c>
      <c r="B109" s="9">
        <v>1.6000000000000001E-3</v>
      </c>
      <c r="C109" s="9">
        <v>4.666E-2</v>
      </c>
      <c r="D109" s="9">
        <v>8.1368899999999993</v>
      </c>
      <c r="E109" s="9">
        <v>0.20097999999999999</v>
      </c>
      <c r="F109" s="16">
        <v>6.8190000000000001E-2</v>
      </c>
      <c r="G109" s="9">
        <v>0.18840000000000001</v>
      </c>
      <c r="H109" s="9">
        <v>1.0259400000000001</v>
      </c>
      <c r="I109" s="9">
        <v>0.29099000000000003</v>
      </c>
      <c r="J109" s="9">
        <v>3.9789999999999999E-2</v>
      </c>
      <c r="K109" s="16">
        <v>3.08684</v>
      </c>
      <c r="L109" s="9">
        <v>1.993E-2</v>
      </c>
      <c r="M109" s="9">
        <v>6.7049999999999998E-2</v>
      </c>
      <c r="N109" s="9">
        <v>2.4740000000000002E-2</v>
      </c>
      <c r="O109" s="9">
        <v>5</v>
      </c>
      <c r="P109" s="16">
        <v>0.45147999999999999</v>
      </c>
      <c r="Q109" s="9">
        <v>2.564E-2</v>
      </c>
      <c r="R109" s="9">
        <v>0.37123</v>
      </c>
      <c r="S109" s="9">
        <v>2.0251899999999998</v>
      </c>
      <c r="T109" s="9">
        <v>5</v>
      </c>
      <c r="U109" s="16">
        <v>4.3319999999999997E-2</v>
      </c>
      <c r="V109" s="9">
        <v>0.21590999999999999</v>
      </c>
      <c r="W109" s="9">
        <v>2.7000000000000001E-3</v>
      </c>
      <c r="X109" s="9">
        <v>1.1999999999999999E-3</v>
      </c>
      <c r="Y109" s="9">
        <v>2.7200000000000002E-3</v>
      </c>
      <c r="Z109" s="9">
        <v>4.7050000000000002E-2</v>
      </c>
      <c r="AA109" s="16">
        <v>3.1719999999999998E-2</v>
      </c>
      <c r="AB109" s="9">
        <v>1.34E-3</v>
      </c>
      <c r="AC109" s="9">
        <v>4.8999999999999998E-4</v>
      </c>
      <c r="AD109" s="9">
        <v>5</v>
      </c>
      <c r="AE109" s="9">
        <v>5.074E-2</v>
      </c>
      <c r="AF109" s="9">
        <v>1.5499999999999999E-3</v>
      </c>
      <c r="AG109" s="9">
        <v>5</v>
      </c>
      <c r="AH109" s="9">
        <v>2.3800000000000002E-3</v>
      </c>
      <c r="AI109" s="9">
        <v>6.0299999999999998E-3</v>
      </c>
      <c r="AJ109" s="9">
        <v>3.0509999999999999E-2</v>
      </c>
      <c r="AK109" s="9">
        <v>2.3900000000000002E-3</v>
      </c>
      <c r="AL109" s="9">
        <v>6.8199999999999997E-3</v>
      </c>
      <c r="AM109" s="9">
        <v>8.1799999999999998E-3</v>
      </c>
      <c r="AN109" s="9">
        <v>3.3600000000000001E-3</v>
      </c>
    </row>
    <row r="110" spans="1:40" x14ac:dyDescent="0.15">
      <c r="A110" s="9" t="s">
        <v>219</v>
      </c>
      <c r="B110" s="9">
        <v>4.956E-2</v>
      </c>
      <c r="C110" s="9">
        <v>0.54896999999999996</v>
      </c>
      <c r="D110" s="9">
        <v>1.4566699999999999</v>
      </c>
      <c r="E110" s="9">
        <v>6.7710000000000006E-2</v>
      </c>
      <c r="F110" s="16">
        <v>1.5570000000000001E-2</v>
      </c>
      <c r="G110" s="9">
        <v>5.9760000000000001E-2</v>
      </c>
      <c r="H110" s="9">
        <v>0.33067999999999997</v>
      </c>
      <c r="I110" s="9">
        <v>0.10607</v>
      </c>
      <c r="J110" s="9">
        <v>5.1700000000000001E-3</v>
      </c>
      <c r="K110" s="16">
        <v>2.1057899999999998</v>
      </c>
      <c r="L110" s="9">
        <v>2.4599999999999999E-3</v>
      </c>
      <c r="M110" s="9">
        <v>2.673E-2</v>
      </c>
      <c r="N110" s="9">
        <v>6.0200000000000002E-3</v>
      </c>
      <c r="O110" s="9">
        <v>5</v>
      </c>
      <c r="P110" s="16">
        <v>0.15171000000000001</v>
      </c>
      <c r="Q110" s="9">
        <v>4.2100000000000002E-3</v>
      </c>
      <c r="R110" s="9">
        <v>0.13729</v>
      </c>
      <c r="S110" s="9">
        <v>0.97582000000000002</v>
      </c>
      <c r="T110" s="9">
        <v>5</v>
      </c>
      <c r="U110" s="16">
        <v>0.10077999999999999</v>
      </c>
      <c r="V110" s="9">
        <v>0.37930999999999998</v>
      </c>
      <c r="W110" s="9">
        <v>3.1199999999999999E-3</v>
      </c>
      <c r="X110" s="9">
        <v>3.29E-3</v>
      </c>
      <c r="Y110" s="9">
        <v>1.82E-3</v>
      </c>
      <c r="Z110" s="9">
        <v>5.7410000000000003E-2</v>
      </c>
      <c r="AA110" s="16">
        <v>3.841E-2</v>
      </c>
      <c r="AB110" s="9">
        <v>9.3999999999999997E-4</v>
      </c>
      <c r="AC110" s="9">
        <v>1.41E-3</v>
      </c>
      <c r="AD110" s="9">
        <v>5</v>
      </c>
      <c r="AE110" s="9">
        <v>1.73349</v>
      </c>
      <c r="AF110" s="9">
        <v>1.5299999999999999E-3</v>
      </c>
      <c r="AG110" s="9">
        <v>5</v>
      </c>
      <c r="AH110" s="9">
        <v>1.66E-3</v>
      </c>
      <c r="AI110" s="9">
        <v>1.7799999999999999E-3</v>
      </c>
      <c r="AJ110" s="9">
        <v>2.8459999999999999E-2</v>
      </c>
      <c r="AK110" s="9">
        <v>3.5000000000000001E-3</v>
      </c>
      <c r="AL110" s="9">
        <v>8.8000000000000005E-3</v>
      </c>
      <c r="AM110" s="9">
        <v>2.3999999999999998E-3</v>
      </c>
      <c r="AN110" s="9">
        <v>3.98E-3</v>
      </c>
    </row>
    <row r="111" spans="1:40" x14ac:dyDescent="0.15">
      <c r="A111" s="9" t="s">
        <v>220</v>
      </c>
      <c r="B111" s="9">
        <v>8.2210000000000005E-2</v>
      </c>
      <c r="C111" s="9">
        <v>0.68118000000000001</v>
      </c>
      <c r="D111" s="9">
        <v>1.0123599999999999</v>
      </c>
      <c r="E111" s="9">
        <v>2.3230000000000001E-2</v>
      </c>
      <c r="F111" s="16">
        <v>1.3939999999999999E-2</v>
      </c>
      <c r="G111" s="9">
        <v>4.4429999999999997E-2</v>
      </c>
      <c r="H111" s="9">
        <v>0.32678000000000001</v>
      </c>
      <c r="I111" s="9">
        <v>9.2520000000000005E-2</v>
      </c>
      <c r="J111" s="9">
        <v>2.8800000000000002E-3</v>
      </c>
      <c r="K111" s="16">
        <v>0.95540999999999998</v>
      </c>
      <c r="L111" s="9">
        <v>3.0100000000000001E-3</v>
      </c>
      <c r="M111" s="9">
        <v>1.6889999999999999E-2</v>
      </c>
      <c r="N111" s="9">
        <v>2.7699999999999999E-3</v>
      </c>
      <c r="O111" s="9">
        <v>5</v>
      </c>
      <c r="P111" s="16">
        <v>8.6069999999999994E-2</v>
      </c>
      <c r="Q111" s="9">
        <v>2.81E-3</v>
      </c>
      <c r="R111" s="9">
        <v>0.11687</v>
      </c>
      <c r="S111" s="9">
        <v>0.33223000000000003</v>
      </c>
      <c r="T111" s="9">
        <v>5</v>
      </c>
      <c r="U111" s="16">
        <v>5.9520000000000003E-2</v>
      </c>
      <c r="V111" s="9">
        <v>0.23261999999999999</v>
      </c>
      <c r="W111" s="9">
        <v>1.48E-3</v>
      </c>
      <c r="X111" s="9">
        <v>9.3000000000000005E-4</v>
      </c>
      <c r="Y111" s="9">
        <v>6.0999999999999997E-4</v>
      </c>
      <c r="Z111" s="9">
        <v>3.9320000000000001E-2</v>
      </c>
      <c r="AA111" s="16">
        <v>3.117E-2</v>
      </c>
      <c r="AB111" s="9">
        <v>8.7000000000000001E-4</v>
      </c>
      <c r="AC111" s="9">
        <v>1.33E-3</v>
      </c>
      <c r="AD111" s="9">
        <v>5</v>
      </c>
      <c r="AE111" s="9">
        <v>0.52820999999999996</v>
      </c>
      <c r="AF111" s="9">
        <v>3.1900000000000001E-3</v>
      </c>
      <c r="AG111" s="9">
        <v>5</v>
      </c>
      <c r="AH111" s="9">
        <v>2.0400000000000001E-3</v>
      </c>
      <c r="AI111" s="9">
        <v>1.08E-3</v>
      </c>
      <c r="AJ111" s="9">
        <v>2.0820000000000002E-2</v>
      </c>
      <c r="AK111" s="9">
        <v>5.79E-3</v>
      </c>
      <c r="AL111" s="9">
        <v>6.0899999999999999E-3</v>
      </c>
      <c r="AM111" s="9">
        <v>4.5799999999999999E-3</v>
      </c>
      <c r="AN111" s="9">
        <v>3.4399999999999999E-3</v>
      </c>
    </row>
    <row r="112" spans="1:40" x14ac:dyDescent="0.15">
      <c r="A112" s="9" t="s">
        <v>221</v>
      </c>
      <c r="B112" s="9">
        <v>4.4049999999999999E-2</v>
      </c>
      <c r="C112" s="9">
        <v>0.30808999999999997</v>
      </c>
      <c r="D112" s="9">
        <v>1.44455</v>
      </c>
      <c r="E112" s="9">
        <v>1.145E-2</v>
      </c>
      <c r="F112" s="16">
        <v>1.788E-2</v>
      </c>
      <c r="G112" s="9">
        <v>1.001E-2</v>
      </c>
      <c r="H112" s="9">
        <v>0.31968000000000002</v>
      </c>
      <c r="I112" s="9">
        <v>9.665E-2</v>
      </c>
      <c r="J112" s="9">
        <v>4.2999999999999999E-4</v>
      </c>
      <c r="K112" s="16">
        <v>1.06335</v>
      </c>
      <c r="L112" s="9">
        <v>9.7000000000000005E-4</v>
      </c>
      <c r="M112" s="9">
        <v>7.0600000000000003E-3</v>
      </c>
      <c r="N112" s="9">
        <v>3.1900000000000001E-3</v>
      </c>
      <c r="O112" s="9">
        <v>5</v>
      </c>
      <c r="P112" s="16">
        <v>0.12396</v>
      </c>
      <c r="Q112" s="9">
        <v>2.2599999999999999E-3</v>
      </c>
      <c r="R112" s="9">
        <v>0.11047999999999999</v>
      </c>
      <c r="S112" s="9">
        <v>0.28494000000000003</v>
      </c>
      <c r="T112" s="9">
        <v>5</v>
      </c>
      <c r="U112" s="16">
        <v>4.6420000000000003E-2</v>
      </c>
      <c r="V112" s="9">
        <v>0.10913</v>
      </c>
      <c r="W112" s="9">
        <v>2.47E-3</v>
      </c>
      <c r="X112" s="9">
        <v>8.7000000000000001E-4</v>
      </c>
      <c r="Y112" s="9">
        <v>2.5699999999999998E-3</v>
      </c>
      <c r="Z112" s="9">
        <v>2.3390000000000001E-2</v>
      </c>
      <c r="AA112" s="16">
        <v>2.5139999999999999E-2</v>
      </c>
      <c r="AB112" s="9">
        <v>6.4000000000000005E-4</v>
      </c>
      <c r="AC112" s="9">
        <v>1.4999999999999999E-4</v>
      </c>
      <c r="AD112" s="9">
        <v>5</v>
      </c>
      <c r="AE112" s="9">
        <v>0.36280000000000001</v>
      </c>
      <c r="AF112" s="9">
        <v>1.9400000000000001E-3</v>
      </c>
      <c r="AG112" s="9">
        <v>5</v>
      </c>
      <c r="AH112" s="9">
        <v>1.4300000000000001E-3</v>
      </c>
      <c r="AI112" s="9">
        <v>1.5399999999999999E-3</v>
      </c>
      <c r="AJ112" s="9">
        <v>2.3640000000000001E-2</v>
      </c>
      <c r="AK112" s="9">
        <v>2.8600000000000001E-3</v>
      </c>
      <c r="AL112" s="9">
        <v>5.0800000000000003E-3</v>
      </c>
      <c r="AM112" s="9">
        <v>1.83E-3</v>
      </c>
      <c r="AN112" s="9">
        <v>2.9399999999999999E-3</v>
      </c>
    </row>
    <row r="113" spans="1:40" x14ac:dyDescent="0.15">
      <c r="A113" s="9" t="s">
        <v>222</v>
      </c>
      <c r="B113" s="9">
        <v>6.0600000000000001E-2</v>
      </c>
      <c r="C113" s="9">
        <v>0.54588999999999999</v>
      </c>
      <c r="D113" s="9">
        <v>1.4008700000000001</v>
      </c>
      <c r="E113" s="9">
        <v>2.3130000000000001E-2</v>
      </c>
      <c r="F113" s="16">
        <v>3.8500000000000001E-3</v>
      </c>
      <c r="G113" s="9">
        <v>8.6319999999999994E-2</v>
      </c>
      <c r="H113" s="9">
        <v>0.30695</v>
      </c>
      <c r="I113" s="9">
        <v>9.5490000000000005E-2</v>
      </c>
      <c r="J113" s="9">
        <v>6.0899999999999999E-3</v>
      </c>
      <c r="K113" s="16">
        <v>2.5025200000000001</v>
      </c>
      <c r="L113" s="9">
        <v>1.1010000000000001E-2</v>
      </c>
      <c r="M113" s="9">
        <v>6.4439999999999997E-2</v>
      </c>
      <c r="N113" s="9">
        <v>7.1300000000000001E-3</v>
      </c>
      <c r="O113" s="9">
        <v>5</v>
      </c>
      <c r="P113" s="16">
        <v>0.13625000000000001</v>
      </c>
      <c r="Q113" s="9">
        <v>5.8199999999999997E-3</v>
      </c>
      <c r="R113" s="9">
        <v>0.11137</v>
      </c>
      <c r="S113" s="9">
        <v>1.0210999999999999</v>
      </c>
      <c r="T113" s="9">
        <v>5</v>
      </c>
      <c r="U113" s="16">
        <v>7.4270000000000003E-2</v>
      </c>
      <c r="V113" s="9">
        <v>0.25323000000000001</v>
      </c>
      <c r="W113" s="9">
        <v>3.1099999999999999E-3</v>
      </c>
      <c r="X113" s="9">
        <v>1.5100000000000001E-3</v>
      </c>
      <c r="Y113" s="9">
        <v>4.2000000000000002E-4</v>
      </c>
      <c r="Z113" s="9">
        <v>4.6129999999999997E-2</v>
      </c>
      <c r="AA113" s="16">
        <v>4.233E-2</v>
      </c>
      <c r="AB113" s="9">
        <v>1.0399999999999999E-3</v>
      </c>
      <c r="AC113" s="9">
        <v>8.4999999999999995E-4</v>
      </c>
      <c r="AD113" s="9">
        <v>5</v>
      </c>
      <c r="AE113" s="9">
        <v>4.4749999999999998E-2</v>
      </c>
      <c r="AF113" s="9">
        <v>1.72E-3</v>
      </c>
      <c r="AG113" s="9">
        <v>5</v>
      </c>
      <c r="AH113" s="9">
        <v>1.72E-3</v>
      </c>
      <c r="AI113" s="9">
        <v>1.2199999999999999E-3</v>
      </c>
      <c r="AJ113" s="9">
        <v>1.34E-2</v>
      </c>
      <c r="AK113" s="9">
        <v>5.3E-3</v>
      </c>
      <c r="AL113" s="9">
        <v>4.6499999999999996E-3</v>
      </c>
      <c r="AM113" s="9">
        <v>6.8300000000000001E-3</v>
      </c>
      <c r="AN113" s="9">
        <v>7.1599999999999997E-3</v>
      </c>
    </row>
    <row r="114" spans="1:40" x14ac:dyDescent="0.15">
      <c r="A114" s="9" t="s">
        <v>223</v>
      </c>
      <c r="B114" s="9">
        <v>7.7600000000000002E-2</v>
      </c>
      <c r="C114" s="9">
        <v>0.65573000000000004</v>
      </c>
      <c r="D114" s="9">
        <v>1.5391600000000001</v>
      </c>
      <c r="E114" s="9">
        <v>4.7629999999999999E-2</v>
      </c>
      <c r="F114" s="16">
        <v>1.489E-2</v>
      </c>
      <c r="G114" s="9">
        <v>0.10221</v>
      </c>
      <c r="H114" s="9">
        <v>0.33889000000000002</v>
      </c>
      <c r="I114" s="9">
        <v>0.10543</v>
      </c>
      <c r="J114" s="9">
        <v>4.8300000000000001E-3</v>
      </c>
      <c r="K114" s="16">
        <v>2.5612699999999999</v>
      </c>
      <c r="L114" s="9">
        <v>6.9899999999999997E-3</v>
      </c>
      <c r="M114" s="9">
        <v>6.1449999999999998E-2</v>
      </c>
      <c r="N114" s="9">
        <v>7.4900000000000001E-3</v>
      </c>
      <c r="O114" s="9">
        <v>5</v>
      </c>
      <c r="P114" s="16">
        <v>0.13062000000000001</v>
      </c>
      <c r="Q114" s="9">
        <v>4.8799999999999998E-3</v>
      </c>
      <c r="R114" s="9">
        <v>0.12217</v>
      </c>
      <c r="S114" s="9">
        <v>0.65903999999999996</v>
      </c>
      <c r="T114" s="9">
        <v>5</v>
      </c>
      <c r="U114" s="16">
        <v>7.5889999999999999E-2</v>
      </c>
      <c r="V114" s="9">
        <v>0.27606999999999998</v>
      </c>
      <c r="W114" s="9">
        <v>2.16E-3</v>
      </c>
      <c r="X114" s="9">
        <v>1.23E-3</v>
      </c>
      <c r="Y114" s="9">
        <v>4.0000000000000003E-5</v>
      </c>
      <c r="Z114" s="9">
        <v>3.9980000000000002E-2</v>
      </c>
      <c r="AA114" s="16">
        <v>3.5979999999999998E-2</v>
      </c>
      <c r="AB114" s="9">
        <v>3.2000000000000003E-4</v>
      </c>
      <c r="AC114" s="9">
        <v>5.1999999999999995E-4</v>
      </c>
      <c r="AD114" s="9">
        <v>5</v>
      </c>
      <c r="AE114" s="9">
        <v>4.0529999999999997E-2</v>
      </c>
      <c r="AF114" s="9">
        <v>3.81E-3</v>
      </c>
      <c r="AG114" s="9">
        <v>5</v>
      </c>
      <c r="AH114" s="9">
        <v>2.2799999999999999E-3</v>
      </c>
      <c r="AI114" s="9">
        <v>5.1999999999999995E-4</v>
      </c>
      <c r="AJ114" s="9">
        <v>1.159E-2</v>
      </c>
      <c r="AK114" s="9">
        <v>4.28E-3</v>
      </c>
      <c r="AL114" s="9">
        <v>3.13E-3</v>
      </c>
      <c r="AM114" s="9">
        <v>3.0599999999999998E-3</v>
      </c>
      <c r="AN114" s="9">
        <v>5.8399999999999997E-3</v>
      </c>
    </row>
    <row r="115" spans="1:40" x14ac:dyDescent="0.15">
      <c r="A115" s="9" t="s">
        <v>224</v>
      </c>
      <c r="B115" s="9">
        <v>0.11982</v>
      </c>
      <c r="C115" s="9">
        <v>0.69572999999999996</v>
      </c>
      <c r="D115" s="9">
        <v>1.3870199999999999</v>
      </c>
      <c r="E115" s="9">
        <v>1.6910000000000001E-2</v>
      </c>
      <c r="F115" s="16">
        <v>1.9019999999999999E-2</v>
      </c>
      <c r="G115" s="9">
        <v>6.6129999999999994E-2</v>
      </c>
      <c r="H115" s="9">
        <v>0.33724999999999999</v>
      </c>
      <c r="I115" s="9">
        <v>0.10265000000000001</v>
      </c>
      <c r="J115" s="9">
        <v>2.4099999999999998E-3</v>
      </c>
      <c r="K115" s="16">
        <v>2.5244399999999998</v>
      </c>
      <c r="L115" s="9">
        <v>2.98E-3</v>
      </c>
      <c r="M115" s="9">
        <v>5.6930000000000001E-2</v>
      </c>
      <c r="N115" s="9">
        <v>8.8500000000000002E-3</v>
      </c>
      <c r="O115" s="9">
        <v>5</v>
      </c>
      <c r="P115" s="16">
        <v>0.13375999999999999</v>
      </c>
      <c r="Q115" s="9">
        <v>2.4399999999999999E-3</v>
      </c>
      <c r="R115" s="9">
        <v>0.11550000000000001</v>
      </c>
      <c r="S115" s="9">
        <v>0.6754</v>
      </c>
      <c r="T115" s="9">
        <v>5</v>
      </c>
      <c r="U115" s="16">
        <v>8.2890000000000005E-2</v>
      </c>
      <c r="V115" s="9">
        <v>0.28341</v>
      </c>
      <c r="W115" s="9">
        <v>2.3600000000000001E-3</v>
      </c>
      <c r="X115" s="9">
        <v>2.31E-3</v>
      </c>
      <c r="Y115" s="9">
        <v>5.1999999999999995E-4</v>
      </c>
      <c r="Z115" s="9">
        <v>4.0529999999999997E-2</v>
      </c>
      <c r="AA115" s="16">
        <v>4.0300000000000002E-2</v>
      </c>
      <c r="AB115" s="9">
        <v>2.4499999999999999E-3</v>
      </c>
      <c r="AC115" s="9">
        <v>1.6299999999999999E-3</v>
      </c>
      <c r="AD115" s="9">
        <v>5</v>
      </c>
      <c r="AE115" s="9">
        <v>4.4249999999999998E-2</v>
      </c>
      <c r="AF115" s="9">
        <v>4.9800000000000001E-3</v>
      </c>
      <c r="AG115" s="9">
        <v>5</v>
      </c>
      <c r="AH115" s="9">
        <v>2.3500000000000001E-3</v>
      </c>
      <c r="AI115" s="9">
        <v>1.24E-3</v>
      </c>
      <c r="AJ115" s="9">
        <v>1.422E-2</v>
      </c>
      <c r="AK115" s="9">
        <v>4.0800000000000003E-3</v>
      </c>
      <c r="AL115" s="9">
        <v>4.9399999999999999E-3</v>
      </c>
      <c r="AM115" s="9">
        <v>3.9100000000000003E-3</v>
      </c>
      <c r="AN115" s="9">
        <v>5.5599999999999998E-3</v>
      </c>
    </row>
    <row r="116" spans="1:40" x14ac:dyDescent="0.15">
      <c r="A116" s="9" t="s">
        <v>225</v>
      </c>
      <c r="B116" s="9">
        <v>8.7059999999999998E-2</v>
      </c>
      <c r="C116" s="9">
        <v>0.54173000000000004</v>
      </c>
      <c r="D116" s="9">
        <v>1.09382</v>
      </c>
      <c r="E116" s="9">
        <v>2.7459999999999998E-2</v>
      </c>
      <c r="F116" s="16">
        <v>1.77E-2</v>
      </c>
      <c r="G116" s="9">
        <v>2.7879999999999999E-2</v>
      </c>
      <c r="H116" s="9">
        <v>0.34533999999999998</v>
      </c>
      <c r="I116" s="9">
        <v>4.6980000000000001E-2</v>
      </c>
      <c r="J116" s="9">
        <v>9.572E-2</v>
      </c>
      <c r="K116" s="16">
        <v>3.7827899999999999</v>
      </c>
      <c r="L116" s="9">
        <v>7.6319999999999999E-2</v>
      </c>
      <c r="M116" s="9">
        <v>0.45188</v>
      </c>
      <c r="N116" s="9">
        <v>0.1171</v>
      </c>
      <c r="O116" s="9">
        <v>5</v>
      </c>
      <c r="P116" s="16">
        <v>0.28111999999999998</v>
      </c>
      <c r="Q116" s="9">
        <v>2.5600000000000002E-3</v>
      </c>
      <c r="R116" s="9">
        <v>0.14049</v>
      </c>
      <c r="S116" s="9">
        <v>1.2793399999999999</v>
      </c>
      <c r="T116" s="9">
        <v>5</v>
      </c>
      <c r="U116" s="16">
        <v>0.96174999999999999</v>
      </c>
      <c r="V116" s="9">
        <v>0.84294999999999998</v>
      </c>
      <c r="W116" s="9">
        <v>2.7200000000000002E-3</v>
      </c>
      <c r="X116" s="9">
        <v>2.8700000000000002E-3</v>
      </c>
      <c r="Y116" s="9">
        <v>2.2300000000000002E-3</v>
      </c>
      <c r="Z116" s="9">
        <v>0.63575000000000004</v>
      </c>
      <c r="AA116" s="16">
        <v>6.9819999999999993E-2</v>
      </c>
      <c r="AB116" s="9">
        <v>7.2000000000000005E-4</v>
      </c>
      <c r="AC116" s="9">
        <v>1.1000000000000001E-3</v>
      </c>
      <c r="AD116" s="9">
        <v>5</v>
      </c>
      <c r="AE116" s="9">
        <v>7.6950000000000005E-2</v>
      </c>
      <c r="AF116" s="9">
        <v>1.98E-3</v>
      </c>
      <c r="AG116" s="9">
        <v>5</v>
      </c>
      <c r="AH116" s="9">
        <v>1.174E-2</v>
      </c>
      <c r="AI116" s="9">
        <v>6.7000000000000002E-4</v>
      </c>
      <c r="AJ116" s="9">
        <v>3.4959999999999998E-2</v>
      </c>
      <c r="AK116" s="9">
        <v>5.77E-3</v>
      </c>
      <c r="AL116" s="9">
        <v>5.2300000000000003E-3</v>
      </c>
      <c r="AM116" s="9">
        <v>7.5199999999999998E-3</v>
      </c>
      <c r="AN116" s="9">
        <v>9.4800000000000006E-3</v>
      </c>
    </row>
    <row r="117" spans="1:40" x14ac:dyDescent="0.15">
      <c r="A117" s="9" t="s">
        <v>226</v>
      </c>
      <c r="B117" s="9">
        <v>5.7599999999999998E-2</v>
      </c>
      <c r="C117" s="9">
        <v>0.48633999999999999</v>
      </c>
      <c r="D117" s="9">
        <v>1.2754099999999999</v>
      </c>
      <c r="E117" s="9">
        <v>1.205E-2</v>
      </c>
      <c r="F117" s="16">
        <v>1.745E-2</v>
      </c>
      <c r="G117" s="9">
        <v>6.45E-3</v>
      </c>
      <c r="H117" s="9">
        <v>0.32135000000000002</v>
      </c>
      <c r="I117" s="9">
        <v>9.5339999999999994E-2</v>
      </c>
      <c r="J117" s="9">
        <v>1.308E-2</v>
      </c>
      <c r="K117" s="16">
        <v>1.7887200000000001</v>
      </c>
      <c r="L117" s="9">
        <v>1.6230000000000001E-2</v>
      </c>
      <c r="M117" s="9">
        <v>9.6409999999999996E-2</v>
      </c>
      <c r="N117" s="9">
        <v>2.496E-2</v>
      </c>
      <c r="O117" s="9">
        <v>5</v>
      </c>
      <c r="P117" s="16">
        <v>0.21959000000000001</v>
      </c>
      <c r="Q117" s="9">
        <v>4.4000000000000003E-3</v>
      </c>
      <c r="R117" s="9">
        <v>0.12801000000000001</v>
      </c>
      <c r="S117" s="9">
        <v>0.87100999999999995</v>
      </c>
      <c r="T117" s="9">
        <v>5</v>
      </c>
      <c r="U117" s="16">
        <v>0.36334</v>
      </c>
      <c r="V117" s="9">
        <v>0.42474000000000001</v>
      </c>
      <c r="W117" s="9">
        <v>3.8899999999999998E-3</v>
      </c>
      <c r="X117" s="9">
        <v>1.9E-3</v>
      </c>
      <c r="Y117" s="9">
        <v>5.3099999999999996E-3</v>
      </c>
      <c r="Z117" s="9">
        <v>0.34488000000000002</v>
      </c>
      <c r="AA117" s="16">
        <v>5.9679999999999997E-2</v>
      </c>
      <c r="AB117" s="9">
        <v>6.4999999999999997E-4</v>
      </c>
      <c r="AC117" s="9">
        <v>8.0000000000000007E-5</v>
      </c>
      <c r="AD117" s="9">
        <v>5</v>
      </c>
      <c r="AE117" s="9">
        <v>0.19342000000000001</v>
      </c>
      <c r="AF117" s="9">
        <v>3.2499999999999999E-3</v>
      </c>
      <c r="AG117" s="9">
        <v>5</v>
      </c>
      <c r="AH117" s="9">
        <v>8.8100000000000001E-3</v>
      </c>
      <c r="AI117" s="9">
        <v>1.74E-3</v>
      </c>
      <c r="AJ117" s="9">
        <v>6.0019999999999997E-2</v>
      </c>
      <c r="AK117" s="9">
        <v>5.7200000000000003E-3</v>
      </c>
      <c r="AL117" s="9">
        <v>5.5599999999999998E-3</v>
      </c>
      <c r="AM117" s="9">
        <v>8.3300000000000006E-3</v>
      </c>
      <c r="AN117" s="9">
        <v>7.8399999999999997E-3</v>
      </c>
    </row>
    <row r="118" spans="1:40" x14ac:dyDescent="0.15">
      <c r="A118" s="9" t="s">
        <v>227</v>
      </c>
      <c r="B118" s="9">
        <v>3.4599999999999999E-2</v>
      </c>
      <c r="C118" s="9">
        <v>0.39917000000000002</v>
      </c>
      <c r="D118" s="9">
        <v>0.69882</v>
      </c>
      <c r="E118" s="9">
        <v>1.465E-2</v>
      </c>
      <c r="F118" s="16">
        <v>1.8020000000000001E-2</v>
      </c>
      <c r="G118" s="9">
        <v>5.2780000000000001E-2</v>
      </c>
      <c r="H118" s="9">
        <v>0.33495000000000003</v>
      </c>
      <c r="I118" s="9">
        <v>9.8610000000000003E-2</v>
      </c>
      <c r="J118" s="9">
        <v>1.004E-2</v>
      </c>
      <c r="K118" s="16">
        <v>1.99173</v>
      </c>
      <c r="L118" s="9">
        <v>2.333E-2</v>
      </c>
      <c r="M118" s="9">
        <v>0.14438999999999999</v>
      </c>
      <c r="N118" s="9">
        <v>3.363E-2</v>
      </c>
      <c r="O118" s="9">
        <v>5</v>
      </c>
      <c r="P118" s="16">
        <v>0.17979000000000001</v>
      </c>
      <c r="Q118" s="9">
        <v>4.3499999999999997E-3</v>
      </c>
      <c r="R118" s="9">
        <v>0.13173000000000001</v>
      </c>
      <c r="S118" s="9">
        <v>0.80840000000000001</v>
      </c>
      <c r="T118" s="9">
        <v>5</v>
      </c>
      <c r="U118" s="16">
        <v>0.46327000000000002</v>
      </c>
      <c r="V118" s="9">
        <v>0.47858000000000001</v>
      </c>
      <c r="W118" s="9">
        <v>3.2200000000000002E-3</v>
      </c>
      <c r="X118" s="9">
        <v>1.3500000000000001E-3</v>
      </c>
      <c r="Y118" s="9">
        <v>2.2599999999999999E-3</v>
      </c>
      <c r="Z118" s="9">
        <v>0.41216999999999998</v>
      </c>
      <c r="AA118" s="16">
        <v>4.7169999999999997E-2</v>
      </c>
      <c r="AB118" s="9">
        <v>2.7299999999999998E-3</v>
      </c>
      <c r="AC118" s="9">
        <v>4.0999999999999999E-4</v>
      </c>
      <c r="AD118" s="9">
        <v>5</v>
      </c>
      <c r="AE118" s="9">
        <v>8.1129999999999994E-2</v>
      </c>
      <c r="AF118" s="9">
        <v>3.7399999999999998E-3</v>
      </c>
      <c r="AG118" s="9">
        <v>5</v>
      </c>
      <c r="AH118" s="9">
        <v>1.231E-2</v>
      </c>
      <c r="AI118" s="9">
        <v>1.3699999999999999E-3</v>
      </c>
      <c r="AJ118" s="9">
        <v>2.9239999999999999E-2</v>
      </c>
      <c r="AK118" s="9">
        <v>4.9300000000000004E-3</v>
      </c>
      <c r="AL118" s="9">
        <v>3.65E-3</v>
      </c>
      <c r="AM118" s="9">
        <v>7.0299999999999998E-3</v>
      </c>
      <c r="AN118" s="9">
        <v>6.2899999999999996E-3</v>
      </c>
    </row>
    <row r="119" spans="1:40" x14ac:dyDescent="0.15">
      <c r="A119" s="9" t="s">
        <v>228</v>
      </c>
      <c r="B119" s="9">
        <v>0.15981000000000001</v>
      </c>
      <c r="C119" s="9">
        <v>1.51518</v>
      </c>
      <c r="D119" s="9">
        <v>1.0825899999999999</v>
      </c>
      <c r="E119" s="9">
        <v>6.6390000000000005E-2</v>
      </c>
      <c r="F119" s="16">
        <v>3.2779999999999997E-2</v>
      </c>
      <c r="G119" s="9">
        <v>4.0419999999999998E-2</v>
      </c>
      <c r="H119" s="9">
        <v>0.28655999999999998</v>
      </c>
      <c r="I119" s="9">
        <v>9.6210000000000004E-2</v>
      </c>
      <c r="J119" s="9">
        <v>1.643E-2</v>
      </c>
      <c r="K119" s="16">
        <v>2.3912599999999999</v>
      </c>
      <c r="L119" s="9">
        <v>2.2290000000000001E-2</v>
      </c>
      <c r="M119" s="9">
        <v>6.9470000000000004E-2</v>
      </c>
      <c r="N119" s="9">
        <v>2.4459999999999999E-2</v>
      </c>
      <c r="O119" s="9">
        <v>5</v>
      </c>
      <c r="P119" s="16">
        <v>0.21428</v>
      </c>
      <c r="Q119" s="9">
        <v>2.7999999999999998E-4</v>
      </c>
      <c r="R119" s="9">
        <v>0.11928999999999999</v>
      </c>
      <c r="S119" s="9">
        <v>0.85606000000000004</v>
      </c>
      <c r="T119" s="9">
        <v>5</v>
      </c>
      <c r="U119" s="16">
        <v>0.44380999999999998</v>
      </c>
      <c r="V119" s="9">
        <v>0.47766999999999998</v>
      </c>
      <c r="W119" s="9">
        <v>4.4900000000000001E-3</v>
      </c>
      <c r="X119" s="9">
        <v>3.29E-3</v>
      </c>
      <c r="Y119" s="9">
        <v>3.2299999999999998E-3</v>
      </c>
      <c r="Z119" s="9">
        <v>0.37286000000000002</v>
      </c>
      <c r="AA119" s="16">
        <v>5.2920000000000002E-2</v>
      </c>
      <c r="AB119" s="9">
        <v>1.64E-3</v>
      </c>
      <c r="AC119" s="9">
        <v>8.3000000000000001E-4</v>
      </c>
      <c r="AD119" s="9">
        <v>5</v>
      </c>
      <c r="AE119" s="9">
        <v>6.2939999999999996E-2</v>
      </c>
      <c r="AF119" s="9">
        <v>1.31E-3</v>
      </c>
      <c r="AG119" s="9">
        <v>5</v>
      </c>
      <c r="AH119" s="9">
        <v>9.9100000000000004E-3</v>
      </c>
      <c r="AI119" s="9">
        <v>1.0499999999999999E-3</v>
      </c>
      <c r="AJ119" s="9">
        <v>4.1250000000000002E-2</v>
      </c>
      <c r="AK119" s="9">
        <v>4.5500000000000002E-3</v>
      </c>
      <c r="AL119" s="9">
        <v>3.0400000000000002E-3</v>
      </c>
      <c r="AM119" s="9">
        <v>4.3299999999999996E-3</v>
      </c>
      <c r="AN119" s="9">
        <v>5.2300000000000003E-3</v>
      </c>
    </row>
    <row r="120" spans="1:40" x14ac:dyDescent="0.15">
      <c r="A120" s="9" t="s">
        <v>229</v>
      </c>
      <c r="B120" s="9">
        <v>2.861E-2</v>
      </c>
      <c r="C120" s="9">
        <v>0.39308999999999999</v>
      </c>
      <c r="D120" s="9">
        <v>1.2805</v>
      </c>
      <c r="E120" s="9">
        <v>7.4700000000000001E-3</v>
      </c>
      <c r="F120" s="16">
        <v>3.8359999999999998E-2</v>
      </c>
      <c r="G120" s="9">
        <v>4.5019999999999998E-2</v>
      </c>
      <c r="H120" s="9">
        <v>0.33198</v>
      </c>
      <c r="I120" s="9">
        <v>9.5089999999999994E-2</v>
      </c>
      <c r="J120" s="9">
        <v>1.1599999999999999E-2</v>
      </c>
      <c r="K120" s="16">
        <v>2.0598999999999998</v>
      </c>
      <c r="L120" s="9">
        <v>1.585E-2</v>
      </c>
      <c r="M120" s="9">
        <v>0.11379</v>
      </c>
      <c r="N120" s="9">
        <v>2.3730000000000001E-2</v>
      </c>
      <c r="O120" s="9">
        <v>5</v>
      </c>
      <c r="P120" s="16">
        <v>0.16292999999999999</v>
      </c>
      <c r="Q120" s="9">
        <v>2.5600000000000002E-3</v>
      </c>
      <c r="R120" s="9">
        <v>0.12492</v>
      </c>
      <c r="S120" s="9">
        <v>0.77124999999999999</v>
      </c>
      <c r="T120" s="9">
        <v>5</v>
      </c>
      <c r="U120" s="16">
        <v>0.32125999999999999</v>
      </c>
      <c r="V120" s="9">
        <v>0.37830000000000003</v>
      </c>
      <c r="W120" s="9">
        <v>2.16E-3</v>
      </c>
      <c r="X120" s="9">
        <v>2.9499999999999999E-3</v>
      </c>
      <c r="Y120" s="9">
        <v>1.1000000000000001E-3</v>
      </c>
      <c r="Z120" s="9">
        <v>0.27090999999999998</v>
      </c>
      <c r="AA120" s="16">
        <v>4.453E-2</v>
      </c>
      <c r="AB120" s="9">
        <v>4.4000000000000002E-4</v>
      </c>
      <c r="AC120" s="9">
        <v>6.9999999999999999E-4</v>
      </c>
      <c r="AD120" s="9">
        <v>5</v>
      </c>
      <c r="AE120" s="9">
        <v>5.3469999999999997E-2</v>
      </c>
      <c r="AF120" s="9">
        <v>2.3900000000000002E-3</v>
      </c>
      <c r="AG120" s="9">
        <v>5</v>
      </c>
      <c r="AH120" s="9">
        <v>8.3199999999999993E-3</v>
      </c>
      <c r="AI120" s="9">
        <v>1.91E-3</v>
      </c>
      <c r="AJ120" s="9">
        <v>3.4410000000000003E-2</v>
      </c>
      <c r="AK120" s="9">
        <v>6.3699999999999998E-3</v>
      </c>
      <c r="AL120" s="9">
        <v>3.7399999999999998E-3</v>
      </c>
      <c r="AM120" s="9">
        <v>5.7200000000000003E-3</v>
      </c>
      <c r="AN120" s="9">
        <v>8.3599999999999994E-3</v>
      </c>
    </row>
    <row r="121" spans="1:40" x14ac:dyDescent="0.15">
      <c r="A121" s="9" t="s">
        <v>230</v>
      </c>
      <c r="B121" s="9">
        <v>7.6939999999999995E-2</v>
      </c>
      <c r="C121" s="9">
        <v>0.48914999999999997</v>
      </c>
      <c r="D121" s="9">
        <v>1.27681</v>
      </c>
      <c r="E121" s="9">
        <v>2.3560000000000001E-2</v>
      </c>
      <c r="F121" s="16">
        <v>0.23357</v>
      </c>
      <c r="G121" s="9">
        <v>8.8739999999999999E-2</v>
      </c>
      <c r="H121" s="9">
        <v>0.35400999999999999</v>
      </c>
      <c r="I121" s="9">
        <v>5.5329999999999997E-2</v>
      </c>
      <c r="J121" s="9">
        <v>6.9199999999999999E-3</v>
      </c>
      <c r="K121" s="16">
        <v>4.0242500000000003</v>
      </c>
      <c r="L121" s="9">
        <v>9.9799999999999993E-3</v>
      </c>
      <c r="M121" s="9">
        <v>6.4509999999999998E-2</v>
      </c>
      <c r="N121" s="9">
        <v>8.1200000000000005E-3</v>
      </c>
      <c r="O121" s="9">
        <v>5</v>
      </c>
      <c r="P121" s="16">
        <v>0.45034999999999997</v>
      </c>
      <c r="Q121" s="9">
        <v>3.9699999999999996E-3</v>
      </c>
      <c r="R121" s="9">
        <v>0.13406999999999999</v>
      </c>
      <c r="S121" s="9">
        <v>1.7227399999999999</v>
      </c>
      <c r="T121" s="9">
        <v>5</v>
      </c>
      <c r="U121" s="16">
        <v>0.12116</v>
      </c>
      <c r="V121" s="9">
        <v>0.50707000000000002</v>
      </c>
      <c r="W121" s="9">
        <v>3.46E-3</v>
      </c>
      <c r="X121" s="9">
        <v>2.7100000000000002E-3</v>
      </c>
      <c r="Y121" s="9">
        <v>1.9E-3</v>
      </c>
      <c r="Z121" s="9">
        <v>0.11665</v>
      </c>
      <c r="AA121" s="16">
        <v>8.1430000000000002E-2</v>
      </c>
      <c r="AB121" s="9">
        <v>1.57E-3</v>
      </c>
      <c r="AC121" s="9">
        <v>1.5900000000000001E-3</v>
      </c>
      <c r="AD121" s="9">
        <v>5</v>
      </c>
      <c r="AE121" s="9">
        <v>7.9289999999999999E-2</v>
      </c>
      <c r="AF121" s="9">
        <v>3.3899999999999998E-3</v>
      </c>
      <c r="AG121" s="9">
        <v>5</v>
      </c>
      <c r="AH121" s="9">
        <v>3.5599999999999998E-3</v>
      </c>
      <c r="AI121" s="9">
        <v>3.13E-3</v>
      </c>
      <c r="AJ121" s="9">
        <v>9.8640000000000005E-2</v>
      </c>
      <c r="AK121" s="9">
        <v>4.5399999999999998E-3</v>
      </c>
      <c r="AL121" s="9">
        <v>7.3600000000000002E-3</v>
      </c>
      <c r="AM121" s="9">
        <v>5.6100000000000004E-3</v>
      </c>
      <c r="AN121" s="9">
        <v>8.8199999999999997E-3</v>
      </c>
    </row>
    <row r="122" spans="1:40" x14ac:dyDescent="0.15">
      <c r="A122" s="9" t="s">
        <v>231</v>
      </c>
      <c r="B122" s="9">
        <v>6.8720000000000003E-2</v>
      </c>
      <c r="C122" s="9">
        <v>0.44954</v>
      </c>
      <c r="D122" s="9">
        <v>4.0530799999999996</v>
      </c>
      <c r="E122" s="9">
        <v>8.5599999999999999E-3</v>
      </c>
      <c r="F122" s="16">
        <v>4.8919999999999998E-2</v>
      </c>
      <c r="G122" s="9">
        <v>0.18465000000000001</v>
      </c>
      <c r="H122" s="9">
        <v>0.32136999999999999</v>
      </c>
      <c r="I122" s="9">
        <v>0.11055</v>
      </c>
      <c r="J122" s="9">
        <v>0.14491999999999999</v>
      </c>
      <c r="K122" s="16">
        <v>6.0872200000000003</v>
      </c>
      <c r="L122" s="9">
        <v>1.0699999999999999E-2</v>
      </c>
      <c r="M122" s="9">
        <v>6.5159999999999996E-2</v>
      </c>
      <c r="N122" s="9">
        <v>1.285E-2</v>
      </c>
      <c r="O122" s="9">
        <v>5</v>
      </c>
      <c r="P122" s="16">
        <v>0.47205000000000003</v>
      </c>
      <c r="Q122" s="9">
        <v>6.8900000000000003E-3</v>
      </c>
      <c r="R122" s="9">
        <v>0.11128</v>
      </c>
      <c r="S122" s="9">
        <v>1.3836900000000001</v>
      </c>
      <c r="T122" s="9">
        <v>5</v>
      </c>
      <c r="U122" s="16">
        <v>0.10496</v>
      </c>
      <c r="V122" s="9">
        <v>0.52309000000000005</v>
      </c>
      <c r="W122" s="9">
        <v>5.0200000000000002E-3</v>
      </c>
      <c r="X122" s="9">
        <v>1.6900000000000001E-3</v>
      </c>
      <c r="Y122" s="9">
        <v>4.9899999999999996E-3</v>
      </c>
      <c r="Z122" s="9">
        <v>0.26079000000000002</v>
      </c>
      <c r="AA122" s="16">
        <v>7.2349999999999998E-2</v>
      </c>
      <c r="AB122" s="9">
        <v>1.8400000000000001E-3</v>
      </c>
      <c r="AC122" s="9">
        <v>1.1999999999999999E-3</v>
      </c>
      <c r="AD122" s="9">
        <v>5</v>
      </c>
      <c r="AE122" s="9">
        <v>0.10906</v>
      </c>
      <c r="AF122" s="9">
        <v>3.3500000000000001E-3</v>
      </c>
      <c r="AG122" s="9">
        <v>5</v>
      </c>
      <c r="AH122" s="9">
        <v>3.49E-3</v>
      </c>
      <c r="AI122" s="9">
        <v>3.2200000000000002E-3</v>
      </c>
      <c r="AJ122" s="9">
        <v>7.1919999999999998E-2</v>
      </c>
      <c r="AK122" s="9">
        <v>4.9500000000000004E-3</v>
      </c>
      <c r="AL122" s="9">
        <v>7.9299999999999995E-3</v>
      </c>
      <c r="AM122" s="9">
        <v>7.9399999999999991E-3</v>
      </c>
      <c r="AN122" s="9">
        <v>7.3600000000000002E-3</v>
      </c>
    </row>
    <row r="123" spans="1:40" x14ac:dyDescent="0.15">
      <c r="A123" s="9" t="s">
        <v>232</v>
      </c>
      <c r="B123" s="9">
        <v>3.1690000000000003E-2</v>
      </c>
      <c r="C123" s="9">
        <v>0.3226</v>
      </c>
      <c r="D123" s="9">
        <v>1.2110300000000001</v>
      </c>
      <c r="E123" s="9">
        <v>1.9279999999999999E-2</v>
      </c>
      <c r="F123" s="16">
        <v>2.7910000000000001E-2</v>
      </c>
      <c r="G123" s="9">
        <v>5.0200000000000002E-2</v>
      </c>
      <c r="H123" s="9">
        <v>0.30917</v>
      </c>
      <c r="I123" s="9">
        <v>9.3619999999999995E-2</v>
      </c>
      <c r="J123" s="9">
        <v>4.9500000000000004E-3</v>
      </c>
      <c r="K123" s="16">
        <v>2.8245200000000001</v>
      </c>
      <c r="L123" s="9">
        <v>8.09E-3</v>
      </c>
      <c r="M123" s="9">
        <v>4.752E-2</v>
      </c>
      <c r="N123" s="9">
        <v>5.9699999999999996E-3</v>
      </c>
      <c r="O123" s="9">
        <v>5</v>
      </c>
      <c r="P123" s="16">
        <v>0.15703</v>
      </c>
      <c r="Q123" s="9">
        <v>3.5400000000000002E-3</v>
      </c>
      <c r="R123" s="9">
        <v>0.11070000000000001</v>
      </c>
      <c r="S123" s="9">
        <v>0.97658</v>
      </c>
      <c r="T123" s="9">
        <v>5</v>
      </c>
      <c r="U123" s="16">
        <v>6.5809999999999994E-2</v>
      </c>
      <c r="V123" s="9">
        <v>0.58725000000000005</v>
      </c>
      <c r="W123" s="9">
        <v>3.3E-3</v>
      </c>
      <c r="X123" s="9">
        <v>1.64E-3</v>
      </c>
      <c r="Y123" s="9">
        <v>1.0499999999999999E-3</v>
      </c>
      <c r="Z123" s="9">
        <v>8.5730000000000001E-2</v>
      </c>
      <c r="AA123" s="16">
        <v>5.2510000000000001E-2</v>
      </c>
      <c r="AB123" s="9">
        <v>2.2799999999999999E-3</v>
      </c>
      <c r="AC123" s="9">
        <v>7.6000000000000004E-4</v>
      </c>
      <c r="AD123" s="9">
        <v>5</v>
      </c>
      <c r="AE123" s="9">
        <v>5.534E-2</v>
      </c>
      <c r="AF123" s="9">
        <v>4.5300000000000002E-3</v>
      </c>
      <c r="AG123" s="9">
        <v>5</v>
      </c>
      <c r="AH123" s="9">
        <v>2.1199999999999999E-3</v>
      </c>
      <c r="AI123" s="9">
        <v>2.8400000000000001E-3</v>
      </c>
      <c r="AJ123" s="9">
        <v>5.6989999999999999E-2</v>
      </c>
      <c r="AK123" s="9">
        <v>3.29E-3</v>
      </c>
      <c r="AL123" s="9">
        <v>8.3300000000000006E-3</v>
      </c>
      <c r="AM123" s="9">
        <v>8.8500000000000002E-3</v>
      </c>
      <c r="AN123" s="9">
        <v>6.4999999999999997E-3</v>
      </c>
    </row>
    <row r="124" spans="1:40" x14ac:dyDescent="0.15">
      <c r="A124" s="9" t="s">
        <v>233</v>
      </c>
      <c r="B124" s="9">
        <v>7.0360000000000006E-2</v>
      </c>
      <c r="C124" s="9">
        <v>0.38483000000000001</v>
      </c>
      <c r="D124" s="9">
        <v>1.0479099999999999</v>
      </c>
      <c r="E124" s="9">
        <v>1.357E-2</v>
      </c>
      <c r="F124" s="16">
        <v>2.3E-2</v>
      </c>
      <c r="G124" s="9">
        <v>4.8800000000000003E-2</v>
      </c>
      <c r="H124" s="9">
        <v>0.31911</v>
      </c>
      <c r="I124" s="9">
        <v>4.2209999999999998E-2</v>
      </c>
      <c r="J124" s="9">
        <v>4.7400000000000003E-3</v>
      </c>
      <c r="K124" s="16">
        <v>2.05403</v>
      </c>
      <c r="L124" s="9">
        <v>1.3559999999999999E-2</v>
      </c>
      <c r="M124" s="9">
        <v>7.8450000000000006E-2</v>
      </c>
      <c r="N124" s="9">
        <v>8.0499999999999999E-3</v>
      </c>
      <c r="O124" s="9">
        <v>5</v>
      </c>
      <c r="P124" s="16">
        <v>0.16997999999999999</v>
      </c>
      <c r="Q124" s="9">
        <v>3.5200000000000001E-3</v>
      </c>
      <c r="R124" s="9">
        <v>0.10711</v>
      </c>
      <c r="S124" s="9">
        <v>0.78939999999999999</v>
      </c>
      <c r="T124" s="9">
        <v>5</v>
      </c>
      <c r="U124" s="16">
        <v>7.1429999999999993E-2</v>
      </c>
      <c r="V124" s="9">
        <v>0.35754000000000002</v>
      </c>
      <c r="W124" s="9">
        <v>3.6800000000000001E-3</v>
      </c>
      <c r="X124" s="9">
        <v>2.4299999999999999E-3</v>
      </c>
      <c r="Y124" s="9">
        <v>1E-3</v>
      </c>
      <c r="Z124" s="9">
        <v>7.8700000000000006E-2</v>
      </c>
      <c r="AA124" s="16">
        <v>5.8560000000000001E-2</v>
      </c>
      <c r="AB124" s="9">
        <v>1.15E-3</v>
      </c>
      <c r="AC124" s="9">
        <v>8.3000000000000001E-4</v>
      </c>
      <c r="AD124" s="9">
        <v>5</v>
      </c>
      <c r="AE124" s="9">
        <v>5.8380000000000001E-2</v>
      </c>
      <c r="AF124" s="9">
        <v>1.89E-3</v>
      </c>
      <c r="AG124" s="9">
        <v>5</v>
      </c>
      <c r="AH124" s="9">
        <v>1.99E-3</v>
      </c>
      <c r="AI124" s="9">
        <v>3.1199999999999999E-3</v>
      </c>
      <c r="AJ124" s="9">
        <v>5.8979999999999998E-2</v>
      </c>
      <c r="AK124" s="9">
        <v>8.1899999999999994E-3</v>
      </c>
      <c r="AL124" s="9">
        <v>5.5900000000000004E-3</v>
      </c>
      <c r="AM124" s="9">
        <v>1.7270000000000001E-2</v>
      </c>
      <c r="AN124" s="9">
        <v>9.9500000000000005E-3</v>
      </c>
    </row>
    <row r="125" spans="1:40" x14ac:dyDescent="0.15">
      <c r="A125" s="9" t="s">
        <v>234</v>
      </c>
      <c r="B125" s="9">
        <v>3.3419999999999998E-2</v>
      </c>
      <c r="C125" s="9">
        <v>0.37685000000000002</v>
      </c>
      <c r="D125" s="9">
        <v>0.93596000000000001</v>
      </c>
      <c r="E125" s="9">
        <v>2.7999999999999998E-4</v>
      </c>
      <c r="F125" s="16">
        <v>2.2540000000000001E-2</v>
      </c>
      <c r="G125" s="9">
        <v>4.7910000000000001E-2</v>
      </c>
      <c r="H125" s="9">
        <v>0.30996000000000001</v>
      </c>
      <c r="I125" s="9">
        <v>9.2069999999999999E-2</v>
      </c>
      <c r="J125" s="9">
        <v>5.1500000000000001E-3</v>
      </c>
      <c r="K125" s="16">
        <v>2.0400800000000001</v>
      </c>
      <c r="L125" s="9">
        <v>1.0999999999999999E-2</v>
      </c>
      <c r="M125" s="9">
        <v>7.9049999999999995E-2</v>
      </c>
      <c r="N125" s="9">
        <v>5.8999999999999999E-3</v>
      </c>
      <c r="O125" s="9">
        <v>5</v>
      </c>
      <c r="P125" s="16">
        <v>0.13367999999999999</v>
      </c>
      <c r="Q125" s="9">
        <v>2.8700000000000002E-3</v>
      </c>
      <c r="R125" s="9">
        <v>0.10785</v>
      </c>
      <c r="S125" s="9">
        <v>0.71631999999999996</v>
      </c>
      <c r="T125" s="9">
        <v>5</v>
      </c>
      <c r="U125" s="16">
        <v>7.2080000000000005E-2</v>
      </c>
      <c r="V125" s="9">
        <v>0.34361000000000003</v>
      </c>
      <c r="W125" s="9">
        <v>1.9599999999999999E-3</v>
      </c>
      <c r="X125" s="9">
        <v>4.0400000000000002E-3</v>
      </c>
      <c r="Y125" s="9">
        <v>1.67E-3</v>
      </c>
      <c r="Z125" s="9">
        <v>6.991E-2</v>
      </c>
      <c r="AA125" s="16">
        <v>4.002E-2</v>
      </c>
      <c r="AB125" s="9">
        <v>5.8E-4</v>
      </c>
      <c r="AC125" s="9">
        <v>4.6999999999999999E-4</v>
      </c>
      <c r="AD125" s="9">
        <v>5</v>
      </c>
      <c r="AE125" s="9">
        <v>5.9409999999999998E-2</v>
      </c>
      <c r="AF125" s="9">
        <v>2.1800000000000001E-3</v>
      </c>
      <c r="AG125" s="9">
        <v>5</v>
      </c>
      <c r="AH125" s="9">
        <v>3.5599999999999998E-3</v>
      </c>
      <c r="AI125" s="9">
        <v>2.82E-3</v>
      </c>
      <c r="AJ125" s="9">
        <v>4.573E-2</v>
      </c>
      <c r="AK125" s="9">
        <v>2.64E-3</v>
      </c>
      <c r="AL125" s="9">
        <v>6.8799999999999998E-3</v>
      </c>
      <c r="AM125" s="9">
        <v>5.3600000000000002E-3</v>
      </c>
      <c r="AN125" s="9">
        <v>3.1099999999999999E-3</v>
      </c>
    </row>
    <row r="126" spans="1:40" x14ac:dyDescent="0.15">
      <c r="A126" s="9" t="s">
        <v>235</v>
      </c>
      <c r="B126" s="9">
        <v>6.1199999999999997E-2</v>
      </c>
      <c r="C126" s="9">
        <v>0.46698000000000001</v>
      </c>
      <c r="D126" s="9">
        <v>1.0491999999999999</v>
      </c>
      <c r="E126" s="9">
        <v>4.4179999999999997E-2</v>
      </c>
      <c r="F126" s="16">
        <v>3.6209999999999999E-2</v>
      </c>
      <c r="G126" s="9">
        <v>9.1370000000000007E-2</v>
      </c>
      <c r="H126" s="9">
        <v>0.34702</v>
      </c>
      <c r="I126" s="9">
        <v>9.5299999999999996E-2</v>
      </c>
      <c r="J126" s="9">
        <v>7.9399999999999991E-3</v>
      </c>
      <c r="K126" s="16">
        <v>2.3100399999999999</v>
      </c>
      <c r="L126" s="9">
        <v>1.567E-2</v>
      </c>
      <c r="M126" s="9">
        <v>6.0650000000000003E-2</v>
      </c>
      <c r="N126" s="9">
        <v>9.3900000000000008E-3</v>
      </c>
      <c r="O126" s="9">
        <v>5</v>
      </c>
      <c r="P126" s="16">
        <v>0.26468000000000003</v>
      </c>
      <c r="Q126" s="9">
        <v>3.46E-3</v>
      </c>
      <c r="R126" s="9">
        <v>0.12292</v>
      </c>
      <c r="S126" s="9">
        <v>1.0480700000000001</v>
      </c>
      <c r="T126" s="9">
        <v>5</v>
      </c>
      <c r="U126" s="16">
        <v>7.0720000000000005E-2</v>
      </c>
      <c r="V126" s="9">
        <v>0.47731000000000001</v>
      </c>
      <c r="W126" s="9">
        <v>5.0899999999999999E-3</v>
      </c>
      <c r="X126" s="9">
        <v>3.98E-3</v>
      </c>
      <c r="Y126" s="9">
        <v>0</v>
      </c>
      <c r="Z126" s="9">
        <v>0.11176</v>
      </c>
      <c r="AA126" s="16">
        <v>5.4469999999999998E-2</v>
      </c>
      <c r="AB126" s="9">
        <v>8.8000000000000003E-4</v>
      </c>
      <c r="AC126" s="9">
        <v>1.6000000000000001E-3</v>
      </c>
      <c r="AD126" s="9">
        <v>5</v>
      </c>
      <c r="AE126" s="9">
        <v>5.1920000000000001E-2</v>
      </c>
      <c r="AF126" s="9">
        <v>3.3899999999999998E-3</v>
      </c>
      <c r="AG126" s="9">
        <v>5</v>
      </c>
      <c r="AH126" s="9">
        <v>3.7399999999999998E-3</v>
      </c>
      <c r="AI126" s="9">
        <v>1.9400000000000001E-3</v>
      </c>
      <c r="AJ126" s="9">
        <v>6.3450000000000006E-2</v>
      </c>
      <c r="AK126" s="9">
        <v>9.1699999999999993E-3</v>
      </c>
      <c r="AL126" s="9">
        <v>4.7800000000000004E-3</v>
      </c>
      <c r="AM126" s="9">
        <v>6.7999999999999996E-3</v>
      </c>
      <c r="AN126" s="9">
        <v>9.4299999999999991E-3</v>
      </c>
    </row>
    <row r="127" spans="1:40" x14ac:dyDescent="0.15">
      <c r="A127" s="9" t="s">
        <v>236</v>
      </c>
      <c r="B127" s="9">
        <v>8.0250000000000002E-2</v>
      </c>
      <c r="C127" s="9">
        <v>0.4587</v>
      </c>
      <c r="D127" s="9">
        <v>1.21529</v>
      </c>
      <c r="E127" s="9">
        <v>1.116E-2</v>
      </c>
      <c r="F127" s="16">
        <v>2.6009999999999998E-2</v>
      </c>
      <c r="G127" s="9">
        <v>9.6680000000000002E-2</v>
      </c>
      <c r="H127" s="9">
        <v>0.34005999999999997</v>
      </c>
      <c r="I127" s="9">
        <v>9.3890000000000001E-2</v>
      </c>
      <c r="J127" s="9">
        <v>8.4499999999999992E-3</v>
      </c>
      <c r="K127" s="16">
        <v>3.3655200000000001</v>
      </c>
      <c r="L127" s="9">
        <v>3.8159999999999999E-2</v>
      </c>
      <c r="M127" s="9">
        <v>0.10219</v>
      </c>
      <c r="N127" s="9">
        <v>2.921E-2</v>
      </c>
      <c r="O127" s="9">
        <v>5</v>
      </c>
      <c r="P127" s="16">
        <v>0.26082</v>
      </c>
      <c r="Q127" s="9">
        <v>2.7499999999999998E-3</v>
      </c>
      <c r="R127" s="9">
        <v>0.12756000000000001</v>
      </c>
      <c r="S127" s="9">
        <v>1.16923</v>
      </c>
      <c r="T127" s="9">
        <v>5</v>
      </c>
      <c r="U127" s="16">
        <v>7.3819999999999997E-2</v>
      </c>
      <c r="V127" s="9">
        <v>0.69013999999999998</v>
      </c>
      <c r="W127" s="9">
        <v>2.3900000000000002E-3</v>
      </c>
      <c r="X127" s="9">
        <v>3.3500000000000001E-3</v>
      </c>
      <c r="Y127" s="9">
        <v>4.28E-3</v>
      </c>
      <c r="Z127" s="9">
        <v>0.13084000000000001</v>
      </c>
      <c r="AA127" s="16">
        <v>6.2010000000000003E-2</v>
      </c>
      <c r="AB127" s="9">
        <v>1.9499999999999999E-3</v>
      </c>
      <c r="AC127" s="9">
        <v>1.2800000000000001E-3</v>
      </c>
      <c r="AD127" s="9">
        <v>5</v>
      </c>
      <c r="AE127" s="9">
        <v>7.7719999999999997E-2</v>
      </c>
      <c r="AF127" s="9">
        <v>9.5E-4</v>
      </c>
      <c r="AG127" s="9">
        <v>5</v>
      </c>
      <c r="AH127" s="9">
        <v>3.63E-3</v>
      </c>
      <c r="AI127" s="9">
        <v>9.3000000000000005E-4</v>
      </c>
      <c r="AJ127" s="9">
        <v>6.0040000000000003E-2</v>
      </c>
      <c r="AK127" s="9">
        <v>7.8799999999999999E-3</v>
      </c>
      <c r="AL127" s="9">
        <v>3.9699999999999996E-3</v>
      </c>
      <c r="AM127" s="9">
        <v>8.6700000000000006E-3</v>
      </c>
      <c r="AN127" s="9">
        <v>7.2199999999999999E-3</v>
      </c>
    </row>
    <row r="128" spans="1:40" x14ac:dyDescent="0.15">
      <c r="A128" s="9" t="s">
        <v>237</v>
      </c>
      <c r="B128" s="9">
        <v>1.8400000000000001E-3</v>
      </c>
      <c r="C128" s="9">
        <v>3.1980000000000001E-2</v>
      </c>
      <c r="D128" s="9">
        <v>3.7075399999999998</v>
      </c>
      <c r="E128" s="9">
        <v>5.6950000000000001E-2</v>
      </c>
      <c r="F128" s="16">
        <v>8.3430000000000004E-2</v>
      </c>
      <c r="G128" s="9">
        <v>0.30110999999999999</v>
      </c>
      <c r="H128" s="9">
        <v>0.44697999999999999</v>
      </c>
      <c r="I128" s="9">
        <v>0.32349</v>
      </c>
      <c r="J128" s="9">
        <v>1.9529999999999999E-2</v>
      </c>
      <c r="K128" s="16">
        <v>9.3389100000000003</v>
      </c>
      <c r="L128" s="9">
        <v>2.3380000000000001E-2</v>
      </c>
      <c r="M128" s="9">
        <v>0.14463000000000001</v>
      </c>
      <c r="N128" s="9">
        <v>2.5870000000000001E-2</v>
      </c>
      <c r="O128" s="9">
        <v>5</v>
      </c>
      <c r="P128" s="16">
        <v>0.81628999999999996</v>
      </c>
      <c r="Q128" s="9">
        <v>1.363E-2</v>
      </c>
      <c r="R128" s="9">
        <v>0.50390999999999997</v>
      </c>
      <c r="S128" s="9">
        <v>4.2195799999999997</v>
      </c>
      <c r="T128" s="9">
        <v>5</v>
      </c>
      <c r="U128" s="16">
        <v>3.5009999999999999E-2</v>
      </c>
      <c r="V128" s="9">
        <v>0.42953999999999998</v>
      </c>
      <c r="W128" s="9">
        <v>1.5299999999999999E-3</v>
      </c>
      <c r="X128" s="9">
        <v>4.3499999999999997E-3</v>
      </c>
      <c r="Y128" s="9">
        <v>3.5999999999999999E-3</v>
      </c>
      <c r="Z128" s="9">
        <v>0.13161</v>
      </c>
      <c r="AA128" s="16">
        <v>6.6790000000000002E-2</v>
      </c>
      <c r="AB128" s="9">
        <v>3.14E-3</v>
      </c>
      <c r="AC128" s="9">
        <v>3.47E-3</v>
      </c>
      <c r="AD128" s="9">
        <v>5</v>
      </c>
      <c r="AE128" s="9">
        <v>9.2799999999999994E-2</v>
      </c>
      <c r="AF128" s="9">
        <v>5.9500000000000004E-3</v>
      </c>
      <c r="AG128" s="9">
        <v>5</v>
      </c>
      <c r="AH128" s="9">
        <v>4.3600000000000002E-3</v>
      </c>
      <c r="AI128" s="9">
        <v>2.6800000000000001E-3</v>
      </c>
      <c r="AJ128" s="9">
        <v>4.666E-2</v>
      </c>
      <c r="AK128" s="9">
        <v>1.3979999999999999E-2</v>
      </c>
      <c r="AL128" s="9">
        <v>7.8300000000000002E-3</v>
      </c>
      <c r="AM128" s="9">
        <v>1.7909999999999999E-2</v>
      </c>
      <c r="AN128" s="9">
        <v>1.1509999999999999E-2</v>
      </c>
    </row>
    <row r="129" spans="1:40" x14ac:dyDescent="0.15">
      <c r="A129" s="9" t="s">
        <v>238</v>
      </c>
      <c r="B129" s="9">
        <v>1.204E-2</v>
      </c>
      <c r="C129" s="9">
        <v>0.48231000000000002</v>
      </c>
      <c r="D129" s="9">
        <v>0.65232000000000001</v>
      </c>
      <c r="E129" s="9">
        <v>4.8800000000000003E-2</v>
      </c>
      <c r="F129" s="16">
        <v>3.0020000000000002E-2</v>
      </c>
      <c r="G129" s="9">
        <v>4.5060000000000003E-2</v>
      </c>
      <c r="H129" s="9">
        <v>0.33667000000000002</v>
      </c>
      <c r="I129" s="9">
        <v>9.1889999999999999E-2</v>
      </c>
      <c r="J129" s="9">
        <v>4.4999999999999997E-3</v>
      </c>
      <c r="K129" s="16">
        <v>2.5226199999999999</v>
      </c>
      <c r="L129" s="9">
        <v>1.191E-2</v>
      </c>
      <c r="M129" s="9">
        <v>5.9810000000000002E-2</v>
      </c>
      <c r="N129" s="9">
        <v>5.6699999999999997E-3</v>
      </c>
      <c r="O129" s="9">
        <v>5</v>
      </c>
      <c r="P129" s="16">
        <v>0.29487999999999998</v>
      </c>
      <c r="Q129" s="9">
        <v>6.7400000000000003E-3</v>
      </c>
      <c r="R129" s="9">
        <v>0.12184</v>
      </c>
      <c r="S129" s="9">
        <v>0.95057000000000003</v>
      </c>
      <c r="T129" s="9">
        <v>5</v>
      </c>
      <c r="U129" s="16">
        <v>4.9599999999999998E-2</v>
      </c>
      <c r="V129" s="9">
        <v>0.50297000000000003</v>
      </c>
      <c r="W129" s="9">
        <v>2.5799999999999998E-3</v>
      </c>
      <c r="X129" s="9">
        <v>6.1500000000000001E-3</v>
      </c>
      <c r="Y129" s="9">
        <v>1.66E-3</v>
      </c>
      <c r="Z129" s="9">
        <v>0.1186</v>
      </c>
      <c r="AA129" s="16">
        <v>5.6460000000000003E-2</v>
      </c>
      <c r="AB129" s="9">
        <v>2.3999999999999998E-3</v>
      </c>
      <c r="AC129" s="9">
        <v>1.2E-4</v>
      </c>
      <c r="AD129" s="9">
        <v>5</v>
      </c>
      <c r="AE129" s="9">
        <v>5.7419999999999999E-2</v>
      </c>
      <c r="AF129" s="9">
        <v>2.0600000000000002E-3</v>
      </c>
      <c r="AG129" s="9">
        <v>5</v>
      </c>
      <c r="AH129" s="9">
        <v>3.64E-3</v>
      </c>
      <c r="AI129" s="9">
        <v>1.6299999999999999E-3</v>
      </c>
      <c r="AJ129" s="9">
        <v>5.4109999999999998E-2</v>
      </c>
      <c r="AK129" s="9">
        <v>3.81E-3</v>
      </c>
      <c r="AL129" s="9">
        <v>3.1800000000000001E-3</v>
      </c>
      <c r="AM129" s="9">
        <v>5.5999999999999999E-3</v>
      </c>
      <c r="AN129" s="9">
        <v>3.3400000000000001E-3</v>
      </c>
    </row>
    <row r="130" spans="1:40" x14ac:dyDescent="0.15">
      <c r="A130" s="9" t="s">
        <v>239</v>
      </c>
      <c r="B130" s="9">
        <v>6.3369999999999996E-2</v>
      </c>
      <c r="C130" s="9">
        <v>0.41387000000000002</v>
      </c>
      <c r="D130" s="9">
        <v>1.2498</v>
      </c>
      <c r="E130" s="9">
        <v>3.7609999999999998E-2</v>
      </c>
      <c r="F130" s="16">
        <v>3.8289999999999998E-2</v>
      </c>
      <c r="G130" s="9">
        <v>0.10031</v>
      </c>
      <c r="H130" s="9">
        <v>0.34509000000000001</v>
      </c>
      <c r="I130" s="9">
        <v>9.7350000000000006E-2</v>
      </c>
      <c r="J130" s="9">
        <v>3.29E-3</v>
      </c>
      <c r="K130" s="16">
        <v>2.5810399999999998</v>
      </c>
      <c r="L130" s="9">
        <v>8.2900000000000005E-3</v>
      </c>
      <c r="M130" s="9">
        <v>5.0970000000000001E-2</v>
      </c>
      <c r="N130" s="9">
        <v>3.8600000000000001E-3</v>
      </c>
      <c r="O130" s="9">
        <v>5</v>
      </c>
      <c r="P130" s="16">
        <v>0.22972999999999999</v>
      </c>
      <c r="Q130" s="9">
        <v>4.3200000000000001E-3</v>
      </c>
      <c r="R130" s="9">
        <v>0.12598999999999999</v>
      </c>
      <c r="S130" s="9">
        <v>0.99175000000000002</v>
      </c>
      <c r="T130" s="9">
        <v>5</v>
      </c>
      <c r="U130" s="16">
        <v>4.3319999999999997E-2</v>
      </c>
      <c r="V130" s="9">
        <v>0.44716</v>
      </c>
      <c r="W130" s="9">
        <v>3.1099999999999999E-3</v>
      </c>
      <c r="X130" s="9">
        <v>3.2299999999999998E-3</v>
      </c>
      <c r="Y130" s="9">
        <v>3.2599999999999999E-3</v>
      </c>
      <c r="Z130" s="9">
        <v>8.4580000000000002E-2</v>
      </c>
      <c r="AA130" s="16">
        <v>4.5600000000000002E-2</v>
      </c>
      <c r="AB130" s="9">
        <v>6.2E-4</v>
      </c>
      <c r="AC130" s="9">
        <v>1.9599999999999999E-3</v>
      </c>
      <c r="AD130" s="9">
        <v>5</v>
      </c>
      <c r="AE130" s="9">
        <v>4.369E-2</v>
      </c>
      <c r="AF130" s="9">
        <v>2.6800000000000001E-3</v>
      </c>
      <c r="AG130" s="9">
        <v>5</v>
      </c>
      <c r="AH130" s="9">
        <v>2.5300000000000001E-3</v>
      </c>
      <c r="AI130" s="9">
        <v>8.5999999999999998E-4</v>
      </c>
      <c r="AJ130" s="9">
        <v>4.2509999999999999E-2</v>
      </c>
      <c r="AK130" s="9">
        <v>7.9100000000000004E-3</v>
      </c>
      <c r="AL130" s="9">
        <v>4.0899999999999999E-3</v>
      </c>
      <c r="AM130" s="9">
        <v>6.8399999999999997E-3</v>
      </c>
      <c r="AN130" s="9">
        <v>4.3800000000000002E-3</v>
      </c>
    </row>
    <row r="131" spans="1:40" x14ac:dyDescent="0.15">
      <c r="A131" s="9" t="s">
        <v>240</v>
      </c>
      <c r="B131" s="9">
        <v>5.9839999999999997E-2</v>
      </c>
      <c r="C131" s="9">
        <v>0.44513999999999998</v>
      </c>
      <c r="D131" s="9">
        <v>1.1123099999999999</v>
      </c>
      <c r="E131" s="9">
        <v>1.124E-2</v>
      </c>
      <c r="F131" s="16">
        <v>1.8169999999999999E-2</v>
      </c>
      <c r="G131" s="9">
        <v>6.6259999999999999E-2</v>
      </c>
      <c r="H131" s="9">
        <v>0.32658999999999999</v>
      </c>
      <c r="I131" s="9">
        <v>9.1050000000000006E-2</v>
      </c>
      <c r="J131" s="9">
        <v>3.0599999999999998E-3</v>
      </c>
      <c r="K131" s="16">
        <v>2.5783499999999999</v>
      </c>
      <c r="L131" s="9">
        <v>5.7000000000000002E-3</v>
      </c>
      <c r="M131" s="9">
        <v>4.7789999999999999E-2</v>
      </c>
      <c r="N131" s="9">
        <v>3.8800000000000002E-3</v>
      </c>
      <c r="O131" s="9">
        <v>5</v>
      </c>
      <c r="P131" s="16">
        <v>0.20621</v>
      </c>
      <c r="Q131" s="9">
        <v>1.17E-3</v>
      </c>
      <c r="R131" s="9">
        <v>0.1166</v>
      </c>
      <c r="S131" s="9">
        <v>0.86824000000000001</v>
      </c>
      <c r="T131" s="9">
        <v>5</v>
      </c>
      <c r="U131" s="16">
        <v>3.329E-2</v>
      </c>
      <c r="V131" s="9">
        <v>0.51478000000000002</v>
      </c>
      <c r="W131" s="9">
        <v>2.4099999999999998E-3</v>
      </c>
      <c r="X131" s="9">
        <v>4.0499999999999998E-3</v>
      </c>
      <c r="Y131" s="9">
        <v>1.99E-3</v>
      </c>
      <c r="Z131" s="9">
        <v>8.6870000000000003E-2</v>
      </c>
      <c r="AA131" s="16">
        <v>3.6389999999999999E-2</v>
      </c>
      <c r="AB131" s="9">
        <v>8.9999999999999998E-4</v>
      </c>
      <c r="AC131" s="9">
        <v>1.1900000000000001E-3</v>
      </c>
      <c r="AD131" s="9">
        <v>5</v>
      </c>
      <c r="AE131" s="9">
        <v>4.0710000000000003E-2</v>
      </c>
      <c r="AF131" s="9">
        <v>4.5399999999999998E-3</v>
      </c>
      <c r="AG131" s="9">
        <v>5</v>
      </c>
      <c r="AH131" s="9">
        <v>2.5799999999999998E-3</v>
      </c>
      <c r="AI131" s="9">
        <v>1.39E-3</v>
      </c>
      <c r="AJ131" s="9">
        <v>3.5860000000000003E-2</v>
      </c>
      <c r="AK131" s="9">
        <v>2.2699999999999999E-3</v>
      </c>
      <c r="AL131" s="9">
        <v>4.0000000000000001E-3</v>
      </c>
      <c r="AM131" s="9">
        <v>5.1999999999999998E-3</v>
      </c>
      <c r="AN131" s="9">
        <v>5.5300000000000002E-3</v>
      </c>
    </row>
    <row r="132" spans="1:40" x14ac:dyDescent="0.15">
      <c r="A132" s="9" t="s">
        <v>241</v>
      </c>
      <c r="B132" s="9">
        <v>4.4889999999999999E-2</v>
      </c>
      <c r="C132" s="9">
        <v>0.40488000000000002</v>
      </c>
      <c r="D132" s="9">
        <v>0.95040000000000002</v>
      </c>
      <c r="E132" s="9">
        <v>2.401E-2</v>
      </c>
      <c r="F132" s="16">
        <v>1.6469999999999999E-2</v>
      </c>
      <c r="G132" s="9">
        <v>3.669E-2</v>
      </c>
      <c r="H132" s="9">
        <v>0.33683000000000002</v>
      </c>
      <c r="I132" s="9">
        <v>8.9730000000000004E-2</v>
      </c>
      <c r="J132" s="9">
        <v>2.8E-3</v>
      </c>
      <c r="K132" s="16">
        <v>1.7884800000000001</v>
      </c>
      <c r="L132" s="9">
        <v>5.3899999999999998E-3</v>
      </c>
      <c r="M132" s="9">
        <v>3.2079999999999997E-2</v>
      </c>
      <c r="N132" s="9">
        <v>7.8100000000000001E-3</v>
      </c>
      <c r="O132" s="9">
        <v>5</v>
      </c>
      <c r="P132" s="16">
        <v>0.17827000000000001</v>
      </c>
      <c r="Q132" s="9">
        <v>2.14E-3</v>
      </c>
      <c r="R132" s="9">
        <v>0.11482000000000001</v>
      </c>
      <c r="S132" s="9">
        <v>0.60516999999999999</v>
      </c>
      <c r="T132" s="9">
        <v>5</v>
      </c>
      <c r="U132" s="16">
        <v>2.989E-2</v>
      </c>
      <c r="V132" s="9">
        <v>0.31581999999999999</v>
      </c>
      <c r="W132" s="9">
        <v>4.7600000000000003E-3</v>
      </c>
      <c r="X132" s="9">
        <v>3.7499999999999999E-3</v>
      </c>
      <c r="Y132" s="9">
        <v>2.3000000000000001E-4</v>
      </c>
      <c r="Z132" s="9">
        <v>5.287E-2</v>
      </c>
      <c r="AA132" s="16">
        <v>3.993E-2</v>
      </c>
      <c r="AB132" s="9">
        <v>1.8E-3</v>
      </c>
      <c r="AC132" s="9">
        <v>4.8999999999999998E-4</v>
      </c>
      <c r="AD132" s="9">
        <v>5</v>
      </c>
      <c r="AE132" s="9">
        <v>3.9399999999999998E-2</v>
      </c>
      <c r="AF132" s="9">
        <v>3.3700000000000002E-3</v>
      </c>
      <c r="AG132" s="9">
        <v>5</v>
      </c>
      <c r="AH132" s="9">
        <v>2.2499999999999998E-3</v>
      </c>
      <c r="AI132" s="9">
        <v>2.7000000000000001E-3</v>
      </c>
      <c r="AJ132" s="9">
        <v>3.3840000000000002E-2</v>
      </c>
      <c r="AK132" s="9">
        <v>3.5899999999999999E-3</v>
      </c>
      <c r="AL132" s="9">
        <v>4.0899999999999999E-3</v>
      </c>
      <c r="AM132" s="9">
        <v>1.0789999999999999E-2</v>
      </c>
      <c r="AN132" s="9">
        <v>7.0699999999999999E-3</v>
      </c>
    </row>
    <row r="133" spans="1:40" x14ac:dyDescent="0.15">
      <c r="A133" s="9" t="s">
        <v>242</v>
      </c>
      <c r="B133" s="9">
        <v>5.6640000000000003E-2</v>
      </c>
      <c r="C133" s="9">
        <v>0.41155000000000003</v>
      </c>
      <c r="D133" s="9">
        <v>0.86117999999999995</v>
      </c>
      <c r="E133" s="9">
        <v>2.0310000000000002E-2</v>
      </c>
      <c r="F133" s="16">
        <v>2.266E-2</v>
      </c>
      <c r="G133" s="9">
        <v>7.0760000000000003E-2</v>
      </c>
      <c r="H133" s="9">
        <v>0.31219000000000002</v>
      </c>
      <c r="I133" s="9">
        <v>9.307E-2</v>
      </c>
      <c r="J133" s="9">
        <v>1.24E-3</v>
      </c>
      <c r="K133" s="16">
        <v>2.3386399999999998</v>
      </c>
      <c r="L133" s="9">
        <v>4.8999999999999998E-3</v>
      </c>
      <c r="M133" s="9">
        <v>3.0980000000000001E-2</v>
      </c>
      <c r="N133" s="9">
        <v>9.4699999999999993E-3</v>
      </c>
      <c r="O133" s="9">
        <v>5</v>
      </c>
      <c r="P133" s="16">
        <v>0.14398</v>
      </c>
      <c r="Q133" s="9">
        <v>3.2100000000000002E-3</v>
      </c>
      <c r="R133" s="9">
        <v>0.11824999999999999</v>
      </c>
      <c r="S133" s="9">
        <v>0.58387999999999995</v>
      </c>
      <c r="T133" s="9">
        <v>5</v>
      </c>
      <c r="U133" s="16">
        <v>2.664E-2</v>
      </c>
      <c r="V133" s="9">
        <v>0.28675</v>
      </c>
      <c r="W133" s="9">
        <v>2.7299999999999998E-3</v>
      </c>
      <c r="X133" s="9">
        <v>2.2699999999999999E-3</v>
      </c>
      <c r="Y133" s="9">
        <v>3.7000000000000002E-3</v>
      </c>
      <c r="Z133" s="9">
        <v>4.487E-2</v>
      </c>
      <c r="AA133" s="16">
        <v>2.6009999999999998E-2</v>
      </c>
      <c r="AB133" s="9">
        <v>2.96E-3</v>
      </c>
      <c r="AC133" s="9">
        <v>2.1199999999999999E-3</v>
      </c>
      <c r="AD133" s="9">
        <v>5</v>
      </c>
      <c r="AE133" s="9">
        <v>3.9280000000000002E-2</v>
      </c>
      <c r="AF133" s="9">
        <v>1.2600000000000001E-3</v>
      </c>
      <c r="AG133" s="9">
        <v>5</v>
      </c>
      <c r="AH133" s="9">
        <v>1.47E-3</v>
      </c>
      <c r="AI133" s="9">
        <v>4.45E-3</v>
      </c>
      <c r="AJ133" s="9">
        <v>1.7090000000000001E-2</v>
      </c>
      <c r="AK133" s="9">
        <v>3.13E-3</v>
      </c>
      <c r="AL133" s="9">
        <v>6.1799999999999997E-3</v>
      </c>
      <c r="AM133" s="9">
        <v>7.7499999999999999E-3</v>
      </c>
      <c r="AN133" s="9">
        <v>5.8599999999999998E-3</v>
      </c>
    </row>
    <row r="134" spans="1:40" x14ac:dyDescent="0.15">
      <c r="A134" s="9" t="s">
        <v>243</v>
      </c>
      <c r="B134" s="9">
        <v>1.745E-2</v>
      </c>
      <c r="C134" s="9">
        <v>0.41641</v>
      </c>
      <c r="D134" s="9">
        <v>0.99773000000000001</v>
      </c>
      <c r="E134" s="9">
        <v>1.0359999999999999E-2</v>
      </c>
      <c r="F134" s="16">
        <v>1.7350000000000001E-2</v>
      </c>
      <c r="G134" s="9">
        <v>7.8770000000000007E-2</v>
      </c>
      <c r="H134" s="9">
        <v>0.35215999999999997</v>
      </c>
      <c r="I134" s="9">
        <v>9.715E-2</v>
      </c>
      <c r="J134" s="9">
        <v>4.0200000000000001E-3</v>
      </c>
      <c r="K134" s="16">
        <v>2.6358700000000002</v>
      </c>
      <c r="L134" s="9">
        <v>6.2399999999999999E-3</v>
      </c>
      <c r="M134" s="9">
        <v>3.6940000000000001E-2</v>
      </c>
      <c r="N134" s="9">
        <v>7.9299999999999995E-3</v>
      </c>
      <c r="O134" s="9">
        <v>5</v>
      </c>
      <c r="P134" s="16">
        <v>0.19131000000000001</v>
      </c>
      <c r="Q134" s="9">
        <v>7.11E-3</v>
      </c>
      <c r="R134" s="9">
        <v>0.12597</v>
      </c>
      <c r="S134" s="9">
        <v>0.66181000000000001</v>
      </c>
      <c r="T134" s="9">
        <v>5</v>
      </c>
      <c r="U134" s="16">
        <v>2.7150000000000001E-2</v>
      </c>
      <c r="V134" s="9">
        <v>0.29272999999999999</v>
      </c>
      <c r="W134" s="9">
        <v>2.2000000000000001E-3</v>
      </c>
      <c r="X134" s="9">
        <v>4.7200000000000002E-3</v>
      </c>
      <c r="Y134" s="9">
        <v>1.3600000000000001E-3</v>
      </c>
      <c r="Z134" s="9">
        <v>4.8750000000000002E-2</v>
      </c>
      <c r="AA134" s="16">
        <v>2.7900000000000001E-2</v>
      </c>
      <c r="AB134" s="9">
        <v>7.2999999999999996E-4</v>
      </c>
      <c r="AC134" s="9">
        <v>5.4000000000000001E-4</v>
      </c>
      <c r="AD134" s="9">
        <v>5</v>
      </c>
      <c r="AE134" s="9">
        <v>3.8899999999999997E-2</v>
      </c>
      <c r="AF134" s="9">
        <v>2.0200000000000001E-3</v>
      </c>
      <c r="AG134" s="9">
        <v>5</v>
      </c>
      <c r="AH134" s="9">
        <v>1.65E-3</v>
      </c>
      <c r="AI134" s="9">
        <v>2.7499999999999998E-3</v>
      </c>
      <c r="AJ134" s="9">
        <v>2.6550000000000001E-2</v>
      </c>
      <c r="AK134" s="9">
        <v>6.0699999999999999E-3</v>
      </c>
      <c r="AL134" s="9">
        <v>4.96E-3</v>
      </c>
      <c r="AM134" s="9">
        <v>1.004E-2</v>
      </c>
      <c r="AN134" s="9">
        <v>5.6100000000000004E-3</v>
      </c>
    </row>
    <row r="135" spans="1:40" x14ac:dyDescent="0.15">
      <c r="A135" s="9" t="s">
        <v>244</v>
      </c>
      <c r="B135" s="9">
        <v>7.0459999999999995E-2</v>
      </c>
      <c r="C135" s="9">
        <v>0.41632999999999998</v>
      </c>
      <c r="D135" s="9">
        <v>0.78508999999999995</v>
      </c>
      <c r="E135" s="9">
        <v>8.3890000000000006E-2</v>
      </c>
      <c r="F135" s="16">
        <v>1.7319999999999999E-2</v>
      </c>
      <c r="G135" s="9">
        <v>3.5560000000000001E-2</v>
      </c>
      <c r="H135" s="9">
        <v>0.33814</v>
      </c>
      <c r="I135" s="9">
        <v>4.6510000000000003E-2</v>
      </c>
      <c r="J135" s="9">
        <v>6.3800000000000003E-3</v>
      </c>
      <c r="K135" s="16">
        <v>0.93733</v>
      </c>
      <c r="L135" s="9">
        <v>7.1700000000000002E-3</v>
      </c>
      <c r="M135" s="9">
        <v>1.1480000000000001E-2</v>
      </c>
      <c r="N135" s="9">
        <v>5.0600000000000003E-3</v>
      </c>
      <c r="O135" s="9">
        <v>5</v>
      </c>
      <c r="P135" s="16">
        <v>0.16120000000000001</v>
      </c>
      <c r="Q135" s="9">
        <v>3.79E-3</v>
      </c>
      <c r="R135" s="9">
        <v>0.12697</v>
      </c>
      <c r="S135" s="9">
        <v>0.46729999999999999</v>
      </c>
      <c r="T135" s="9">
        <v>5</v>
      </c>
      <c r="U135" s="16">
        <v>4.761E-2</v>
      </c>
      <c r="V135" s="9">
        <v>0.25229000000000001</v>
      </c>
      <c r="W135" s="9">
        <v>8.0800000000000004E-3</v>
      </c>
      <c r="X135" s="9">
        <v>2.5999999999999999E-3</v>
      </c>
      <c r="Y135" s="9">
        <v>1.9E-3</v>
      </c>
      <c r="Z135" s="9">
        <v>4.3290000000000002E-2</v>
      </c>
      <c r="AA135" s="16">
        <v>4.4769999999999997E-2</v>
      </c>
      <c r="AB135" s="9">
        <v>3.6800000000000001E-3</v>
      </c>
      <c r="AC135" s="9">
        <v>2.9E-4</v>
      </c>
      <c r="AD135" s="9">
        <v>5</v>
      </c>
      <c r="AE135" s="9">
        <v>3.2960000000000003E-2</v>
      </c>
      <c r="AF135" s="9">
        <v>4.3299999999999996E-3</v>
      </c>
      <c r="AG135" s="9">
        <v>5</v>
      </c>
      <c r="AH135" s="9">
        <v>1.1800000000000001E-3</v>
      </c>
      <c r="AI135" s="9">
        <v>9.7000000000000005E-4</v>
      </c>
      <c r="AJ135" s="9">
        <v>0.17357</v>
      </c>
      <c r="AK135" s="9">
        <v>3.1700000000000001E-3</v>
      </c>
      <c r="AL135" s="9">
        <v>2.4299999999999999E-3</v>
      </c>
      <c r="AM135" s="9">
        <v>7.2399999999999999E-3</v>
      </c>
      <c r="AN135" s="9">
        <v>4.5199999999999997E-3</v>
      </c>
    </row>
    <row r="136" spans="1:40" x14ac:dyDescent="0.15">
      <c r="A136" s="9" t="s">
        <v>245</v>
      </c>
      <c r="B136" s="9">
        <v>0.10382</v>
      </c>
      <c r="C136" s="9">
        <v>0.68672</v>
      </c>
      <c r="D136" s="9">
        <v>1.1803999999999999</v>
      </c>
      <c r="E136" s="9">
        <v>0.15554000000000001</v>
      </c>
      <c r="F136" s="16">
        <v>1.4970000000000001E-2</v>
      </c>
      <c r="G136" s="9">
        <v>3.39E-2</v>
      </c>
      <c r="H136" s="9">
        <v>0.29248000000000002</v>
      </c>
      <c r="I136" s="9">
        <v>8.0589999999999995E-2</v>
      </c>
      <c r="J136" s="9">
        <v>9.7000000000000005E-4</v>
      </c>
      <c r="K136" s="16">
        <v>0.76241999999999999</v>
      </c>
      <c r="L136" s="9">
        <v>3.7200000000000002E-3</v>
      </c>
      <c r="M136" s="9">
        <v>1.6410000000000001E-2</v>
      </c>
      <c r="N136" s="9">
        <v>3.0500000000000002E-3</v>
      </c>
      <c r="O136" s="9">
        <v>5</v>
      </c>
      <c r="P136" s="16">
        <v>0.12670999999999999</v>
      </c>
      <c r="Q136" s="9">
        <v>2.6099999999999999E-3</v>
      </c>
      <c r="R136" s="9">
        <v>0.10549</v>
      </c>
      <c r="S136" s="9">
        <v>0.33998</v>
      </c>
      <c r="T136" s="9">
        <v>5</v>
      </c>
      <c r="U136" s="16">
        <v>4.3610000000000003E-2</v>
      </c>
      <c r="V136" s="9">
        <v>0.20982999999999999</v>
      </c>
      <c r="W136" s="9">
        <v>1.7600000000000001E-3</v>
      </c>
      <c r="X136" s="9">
        <v>2.99E-3</v>
      </c>
      <c r="Y136" s="9">
        <v>2.8700000000000002E-3</v>
      </c>
      <c r="Z136" s="9">
        <v>4.3060000000000001E-2</v>
      </c>
      <c r="AA136" s="16">
        <v>4.4380000000000003E-2</v>
      </c>
      <c r="AB136" s="9">
        <v>2.5400000000000002E-3</v>
      </c>
      <c r="AC136" s="9">
        <v>6.8999999999999997E-4</v>
      </c>
      <c r="AD136" s="9">
        <v>5</v>
      </c>
      <c r="AE136" s="9">
        <v>2.7119999999999998E-2</v>
      </c>
      <c r="AF136" s="9">
        <v>5.6600000000000001E-3</v>
      </c>
      <c r="AG136" s="9">
        <v>5</v>
      </c>
      <c r="AH136" s="9">
        <v>3.5200000000000001E-3</v>
      </c>
      <c r="AI136" s="9">
        <v>1E-3</v>
      </c>
      <c r="AJ136" s="9">
        <v>0.14348</v>
      </c>
      <c r="AK136" s="9">
        <v>3.7599999999999999E-3</v>
      </c>
      <c r="AL136" s="9">
        <v>3.0400000000000002E-3</v>
      </c>
      <c r="AM136" s="9">
        <v>4.4000000000000003E-3</v>
      </c>
      <c r="AN136" s="9">
        <v>4.7299999999999998E-3</v>
      </c>
    </row>
    <row r="137" spans="1:40" x14ac:dyDescent="0.15">
      <c r="A137" s="9" t="s">
        <v>246</v>
      </c>
      <c r="B137" s="9">
        <v>5.8180000000000003E-2</v>
      </c>
      <c r="C137" s="9">
        <v>0.35367999999999999</v>
      </c>
      <c r="D137" s="9">
        <v>1.0182599999999999</v>
      </c>
      <c r="E137" s="9">
        <v>1.7739999999999999E-2</v>
      </c>
      <c r="F137" s="16">
        <v>1.4149999999999999E-2</v>
      </c>
      <c r="G137" s="9">
        <v>8.1600000000000006E-3</v>
      </c>
      <c r="H137" s="9">
        <v>0.3226</v>
      </c>
      <c r="I137" s="9">
        <v>8.9230000000000004E-2</v>
      </c>
      <c r="J137" s="9">
        <v>2.7299999999999998E-3</v>
      </c>
      <c r="K137" s="16">
        <v>2.2886099999999998</v>
      </c>
      <c r="L137" s="9">
        <v>5.1500000000000001E-3</v>
      </c>
      <c r="M137" s="9">
        <v>1.6570000000000001E-2</v>
      </c>
      <c r="N137" s="9">
        <v>4.6299999999999996E-3</v>
      </c>
      <c r="O137" s="9">
        <v>5</v>
      </c>
      <c r="P137" s="16">
        <v>9.4750000000000001E-2</v>
      </c>
      <c r="Q137" s="9">
        <v>4.28E-3</v>
      </c>
      <c r="R137" s="9">
        <v>0.10891000000000001</v>
      </c>
      <c r="S137" s="9">
        <v>0.27843000000000001</v>
      </c>
      <c r="T137" s="9">
        <v>5</v>
      </c>
      <c r="U137" s="16">
        <v>2.1440000000000001E-2</v>
      </c>
      <c r="V137" s="9">
        <v>9.6350000000000005E-2</v>
      </c>
      <c r="W137" s="9">
        <v>7.8799999999999999E-3</v>
      </c>
      <c r="X137" s="9">
        <v>3.4099999999999998E-3</v>
      </c>
      <c r="Y137" s="9">
        <v>3.7499999999999999E-3</v>
      </c>
      <c r="Z137" s="9">
        <v>3.0079999999999999E-2</v>
      </c>
      <c r="AA137" s="16">
        <v>3.5400000000000001E-2</v>
      </c>
      <c r="AB137" s="9">
        <v>3.3999999999999998E-3</v>
      </c>
      <c r="AC137" s="9">
        <v>2.5999999999999998E-4</v>
      </c>
      <c r="AD137" s="9">
        <v>5</v>
      </c>
      <c r="AE137" s="9">
        <v>1.329E-2</v>
      </c>
      <c r="AF137" s="9">
        <v>3.0899999999999999E-3</v>
      </c>
      <c r="AG137" s="9">
        <v>5</v>
      </c>
      <c r="AH137" s="9">
        <v>7.5000000000000002E-4</v>
      </c>
      <c r="AI137" s="9">
        <v>9.7000000000000005E-4</v>
      </c>
      <c r="AJ137" s="9">
        <v>8.0729999999999996E-2</v>
      </c>
      <c r="AK137" s="9">
        <v>2.4199999999999998E-3</v>
      </c>
      <c r="AL137" s="9">
        <v>1.3799999999999999E-3</v>
      </c>
      <c r="AM137" s="9">
        <v>6.1599999999999997E-3</v>
      </c>
      <c r="AN137" s="9">
        <v>4.8500000000000001E-3</v>
      </c>
    </row>
    <row r="138" spans="1:40" x14ac:dyDescent="0.15">
      <c r="A138" s="9" t="s">
        <v>247</v>
      </c>
      <c r="B138" s="9">
        <v>3.5150000000000001E-2</v>
      </c>
      <c r="C138" s="9">
        <v>0.38801999999999998</v>
      </c>
      <c r="D138" s="9">
        <v>0.72741</v>
      </c>
      <c r="E138" s="9">
        <v>1.3979999999999999E-2</v>
      </c>
      <c r="F138" s="16">
        <v>1.328E-2</v>
      </c>
      <c r="G138" s="9">
        <v>2.393E-2</v>
      </c>
      <c r="H138" s="9">
        <v>0.33282</v>
      </c>
      <c r="I138" s="9">
        <v>9.0859999999999996E-2</v>
      </c>
      <c r="J138" s="9">
        <v>2.5500000000000002E-3</v>
      </c>
      <c r="K138" s="16">
        <v>0.58160000000000001</v>
      </c>
      <c r="L138" s="9">
        <v>1.2199999999999999E-3</v>
      </c>
      <c r="M138" s="9">
        <v>1.099E-2</v>
      </c>
      <c r="N138" s="9">
        <v>1.0399999999999999E-3</v>
      </c>
      <c r="O138" s="9">
        <v>5</v>
      </c>
      <c r="P138" s="16">
        <v>8.8239999999999999E-2</v>
      </c>
      <c r="Q138" s="9">
        <v>5.28E-3</v>
      </c>
      <c r="R138" s="9">
        <v>0.11656999999999999</v>
      </c>
      <c r="S138" s="9">
        <v>0.23277</v>
      </c>
      <c r="T138" s="9">
        <v>5</v>
      </c>
      <c r="U138" s="16">
        <v>2.418E-2</v>
      </c>
      <c r="V138" s="9">
        <v>0.11026</v>
      </c>
      <c r="W138" s="9">
        <v>2.8800000000000002E-3</v>
      </c>
      <c r="X138" s="9">
        <v>2.8500000000000001E-3</v>
      </c>
      <c r="Y138" s="9">
        <v>2.5999999999999999E-3</v>
      </c>
      <c r="Z138" s="9">
        <v>2.5680000000000001E-2</v>
      </c>
      <c r="AA138" s="16">
        <v>0.10453999999999999</v>
      </c>
      <c r="AB138" s="9">
        <v>2.2799999999999999E-3</v>
      </c>
      <c r="AC138" s="9">
        <v>2.7999999999999998E-4</v>
      </c>
      <c r="AD138" s="9">
        <v>5</v>
      </c>
      <c r="AE138" s="9">
        <v>1.6039999999999999E-2</v>
      </c>
      <c r="AF138" s="9">
        <v>3.5400000000000002E-3</v>
      </c>
      <c r="AG138" s="9">
        <v>5</v>
      </c>
      <c r="AH138" s="9">
        <v>1.1299999999999999E-3</v>
      </c>
      <c r="AI138" s="9">
        <v>1.2700000000000001E-3</v>
      </c>
      <c r="AJ138" s="9">
        <v>4.3700000000000003E-2</v>
      </c>
      <c r="AK138" s="9">
        <v>1.6999999999999999E-3</v>
      </c>
      <c r="AL138" s="9">
        <v>2.66E-3</v>
      </c>
      <c r="AM138" s="9">
        <v>4.5700000000000003E-3</v>
      </c>
      <c r="AN138" s="9">
        <v>5.0299999999999997E-3</v>
      </c>
    </row>
    <row r="139" spans="1:40" x14ac:dyDescent="0.15">
      <c r="A139" s="9" t="s">
        <v>248</v>
      </c>
      <c r="B139" s="9">
        <v>3.5150000000000001E-2</v>
      </c>
      <c r="C139" s="9">
        <v>0.38801999999999998</v>
      </c>
      <c r="D139" s="9">
        <v>0.72741</v>
      </c>
      <c r="E139" s="9">
        <v>1.3979999999999999E-2</v>
      </c>
      <c r="F139" s="16">
        <v>1.328E-2</v>
      </c>
      <c r="G139" s="9">
        <v>2.393E-2</v>
      </c>
      <c r="H139" s="9">
        <v>0.33282</v>
      </c>
      <c r="I139" s="9">
        <v>9.0859999999999996E-2</v>
      </c>
      <c r="J139" s="9">
        <v>2.5500000000000002E-3</v>
      </c>
      <c r="K139" s="16">
        <v>0.58160000000000001</v>
      </c>
      <c r="L139" s="9">
        <v>1.2199999999999999E-3</v>
      </c>
      <c r="M139" s="9">
        <v>1.099E-2</v>
      </c>
      <c r="N139" s="9">
        <v>1.0399999999999999E-3</v>
      </c>
      <c r="O139" s="9">
        <v>5</v>
      </c>
      <c r="P139" s="16">
        <v>8.8239999999999999E-2</v>
      </c>
      <c r="Q139" s="9">
        <v>5.28E-3</v>
      </c>
      <c r="R139" s="9">
        <v>0.11656999999999999</v>
      </c>
      <c r="S139" s="9">
        <v>0.23277</v>
      </c>
      <c r="T139" s="9">
        <v>5</v>
      </c>
      <c r="U139" s="16">
        <v>2.418E-2</v>
      </c>
      <c r="V139" s="9">
        <v>0.11026</v>
      </c>
      <c r="W139" s="9">
        <v>2.8800000000000002E-3</v>
      </c>
      <c r="X139" s="9">
        <v>2.8500000000000001E-3</v>
      </c>
      <c r="Y139" s="9">
        <v>2.5999999999999999E-3</v>
      </c>
      <c r="Z139" s="9">
        <v>2.5680000000000001E-2</v>
      </c>
      <c r="AA139" s="16">
        <v>0.10453999999999999</v>
      </c>
      <c r="AB139" s="9">
        <v>2.2799999999999999E-3</v>
      </c>
      <c r="AC139" s="9">
        <v>2.7999999999999998E-4</v>
      </c>
      <c r="AD139" s="9">
        <v>5</v>
      </c>
      <c r="AE139" s="9">
        <v>1.6039999999999999E-2</v>
      </c>
      <c r="AF139" s="9">
        <v>3.5400000000000002E-3</v>
      </c>
      <c r="AG139" s="9">
        <v>5</v>
      </c>
      <c r="AH139" s="9">
        <v>1.1299999999999999E-3</v>
      </c>
      <c r="AI139" s="9">
        <v>1.2700000000000001E-3</v>
      </c>
      <c r="AJ139" s="9">
        <v>4.3700000000000003E-2</v>
      </c>
      <c r="AK139" s="9">
        <v>1.6999999999999999E-3</v>
      </c>
      <c r="AL139" s="9">
        <v>2.66E-3</v>
      </c>
      <c r="AM139" s="9">
        <v>4.5700000000000003E-3</v>
      </c>
      <c r="AN139" s="9">
        <v>5.0299999999999997E-3</v>
      </c>
    </row>
    <row r="140" spans="1:40" x14ac:dyDescent="0.15">
      <c r="A140" s="9" t="s">
        <v>249</v>
      </c>
      <c r="B140" s="9">
        <v>1.702E-2</v>
      </c>
      <c r="C140" s="9">
        <v>0.36986000000000002</v>
      </c>
      <c r="D140" s="9">
        <v>1.1102799999999999</v>
      </c>
      <c r="E140" s="9">
        <v>1.5769999999999999E-2</v>
      </c>
      <c r="F140" s="16">
        <v>1.6719999999999999E-2</v>
      </c>
      <c r="G140" s="9">
        <v>1.542E-2</v>
      </c>
      <c r="H140" s="9">
        <v>0.34505000000000002</v>
      </c>
      <c r="I140" s="9">
        <v>9.962E-2</v>
      </c>
      <c r="J140" s="9">
        <v>2.2699999999999999E-3</v>
      </c>
      <c r="K140" s="16">
        <v>0.58296000000000003</v>
      </c>
      <c r="L140" s="9">
        <v>3.9100000000000003E-3</v>
      </c>
      <c r="M140" s="9">
        <v>1.1950000000000001E-2</v>
      </c>
      <c r="N140" s="9">
        <v>2.5500000000000002E-3</v>
      </c>
      <c r="O140" s="9">
        <v>5</v>
      </c>
      <c r="P140" s="16">
        <v>7.0230000000000001E-2</v>
      </c>
      <c r="Q140" s="9">
        <v>4.7600000000000003E-3</v>
      </c>
      <c r="R140" s="9">
        <v>0.11709</v>
      </c>
      <c r="S140" s="9">
        <v>0.24475</v>
      </c>
      <c r="T140" s="9">
        <v>5</v>
      </c>
      <c r="U140" s="16">
        <v>1.8460000000000001E-2</v>
      </c>
      <c r="V140" s="9">
        <v>9.5579999999999998E-2</v>
      </c>
      <c r="W140" s="9">
        <v>2.0600000000000002E-3</v>
      </c>
      <c r="X140" s="9">
        <v>1.9599999999999999E-3</v>
      </c>
      <c r="Y140" s="9">
        <v>2.6800000000000001E-3</v>
      </c>
      <c r="Z140" s="9">
        <v>1.958E-2</v>
      </c>
      <c r="AA140" s="16">
        <v>3.5119999999999998E-2</v>
      </c>
      <c r="AB140" s="9">
        <v>1.47E-3</v>
      </c>
      <c r="AC140" s="9">
        <v>8.5999999999999998E-4</v>
      </c>
      <c r="AD140" s="9">
        <v>5</v>
      </c>
      <c r="AE140" s="9">
        <v>1.325E-2</v>
      </c>
      <c r="AF140" s="9">
        <v>2.1299999999999999E-3</v>
      </c>
      <c r="AG140" s="9">
        <v>5</v>
      </c>
      <c r="AH140" s="9">
        <v>7.2999999999999996E-4</v>
      </c>
      <c r="AI140" s="9">
        <v>8.3000000000000001E-4</v>
      </c>
      <c r="AJ140" s="9">
        <v>2.0449999999999999E-2</v>
      </c>
      <c r="AK140" s="9">
        <v>1.24E-3</v>
      </c>
      <c r="AL140" s="9">
        <v>1.9E-3</v>
      </c>
      <c r="AM140" s="9">
        <v>5.79E-3</v>
      </c>
      <c r="AN140" s="9">
        <v>5.2500000000000003E-3</v>
      </c>
    </row>
    <row r="141" spans="1:40" x14ac:dyDescent="0.15">
      <c r="A141" s="9" t="s">
        <v>250</v>
      </c>
      <c r="B141" s="9">
        <v>4.4940000000000001E-2</v>
      </c>
      <c r="C141" s="9">
        <v>0.68181999999999998</v>
      </c>
      <c r="D141" s="9">
        <v>0.93638999999999994</v>
      </c>
      <c r="E141" s="9">
        <v>1.333E-2</v>
      </c>
      <c r="F141" s="16">
        <v>1.494E-2</v>
      </c>
      <c r="G141" s="9">
        <v>1.8440000000000002E-2</v>
      </c>
      <c r="H141" s="9">
        <v>0.2883</v>
      </c>
      <c r="I141" s="9">
        <v>8.2549999999999998E-2</v>
      </c>
      <c r="J141" s="9">
        <v>3.96E-3</v>
      </c>
      <c r="K141" s="16">
        <v>0.43714999999999998</v>
      </c>
      <c r="L141" s="9">
        <v>1.92E-3</v>
      </c>
      <c r="M141" s="9">
        <v>9.0100000000000006E-3</v>
      </c>
      <c r="N141" s="9">
        <v>1.25E-3</v>
      </c>
      <c r="O141" s="9">
        <v>5</v>
      </c>
      <c r="P141" s="16">
        <v>5.9549999999999999E-2</v>
      </c>
      <c r="Q141" s="9">
        <v>4.8900000000000002E-3</v>
      </c>
      <c r="R141" s="9">
        <v>0.10144</v>
      </c>
      <c r="S141" s="9">
        <v>0.20491999999999999</v>
      </c>
      <c r="T141" s="9">
        <v>5</v>
      </c>
      <c r="U141" s="16">
        <v>1.6299999999999999E-2</v>
      </c>
      <c r="V141" s="9">
        <v>0.11828</v>
      </c>
      <c r="W141" s="9">
        <v>2.2799999999999999E-3</v>
      </c>
      <c r="X141" s="9">
        <v>1.3600000000000001E-3</v>
      </c>
      <c r="Y141" s="9">
        <v>2.5799999999999998E-3</v>
      </c>
      <c r="Z141" s="9">
        <v>1.8079999999999999E-2</v>
      </c>
      <c r="AA141" s="16">
        <v>2.3630000000000002E-2</v>
      </c>
      <c r="AB141" s="9">
        <v>5.6999999999999998E-4</v>
      </c>
      <c r="AC141" s="9">
        <v>3.6999999999999999E-4</v>
      </c>
      <c r="AD141" s="9">
        <v>5</v>
      </c>
      <c r="AE141" s="9">
        <v>1.286E-2</v>
      </c>
      <c r="AF141" s="9">
        <v>2.96E-3</v>
      </c>
      <c r="AG141" s="9">
        <v>5</v>
      </c>
      <c r="AH141" s="9">
        <v>1.1800000000000001E-3</v>
      </c>
      <c r="AI141" s="9">
        <v>1.8500000000000001E-3</v>
      </c>
      <c r="AJ141" s="9">
        <v>2.0109999999999999E-2</v>
      </c>
      <c r="AK141" s="9">
        <v>8.3300000000000006E-3</v>
      </c>
      <c r="AL141" s="9">
        <v>1.72E-3</v>
      </c>
      <c r="AM141" s="9">
        <v>6.0600000000000003E-3</v>
      </c>
      <c r="AN141" s="9">
        <v>3.48E-3</v>
      </c>
    </row>
    <row r="142" spans="1:40" x14ac:dyDescent="0.15">
      <c r="A142" s="9" t="s">
        <v>251</v>
      </c>
      <c r="B142" s="9">
        <v>0.15662999999999999</v>
      </c>
      <c r="C142" s="9">
        <v>1.2464299999999999</v>
      </c>
      <c r="D142" s="9">
        <v>1.88392</v>
      </c>
      <c r="E142" s="9">
        <v>5.8290000000000002E-2</v>
      </c>
      <c r="F142" s="16">
        <v>5.5370000000000003E-2</v>
      </c>
      <c r="G142" s="9">
        <v>0.37108000000000002</v>
      </c>
      <c r="H142" s="9">
        <v>0.35077000000000003</v>
      </c>
      <c r="I142" s="9">
        <v>0.16647000000000001</v>
      </c>
      <c r="J142" s="9">
        <v>1.5469999999999999E-2</v>
      </c>
      <c r="K142" s="16">
        <v>2.4909400000000002</v>
      </c>
      <c r="L142" s="9">
        <v>6.7729999999999999E-2</v>
      </c>
      <c r="M142" s="9">
        <v>0.12845999999999999</v>
      </c>
      <c r="N142" s="9">
        <v>1.217E-2</v>
      </c>
      <c r="O142" s="9">
        <v>5</v>
      </c>
      <c r="P142" s="16">
        <v>0.21052999999999999</v>
      </c>
      <c r="Q142" s="9">
        <v>3.3800000000000002E-3</v>
      </c>
      <c r="R142" s="9">
        <v>0.14674000000000001</v>
      </c>
      <c r="S142" s="9">
        <v>0.66898000000000002</v>
      </c>
      <c r="T142" s="9">
        <v>5</v>
      </c>
      <c r="U142" s="16">
        <v>3.3410000000000002E-2</v>
      </c>
      <c r="V142" s="9">
        <v>0.18149999999999999</v>
      </c>
      <c r="W142" s="9">
        <v>4.4799999999999996E-3</v>
      </c>
      <c r="X142" s="9">
        <v>1.48E-3</v>
      </c>
      <c r="Y142" s="9">
        <v>2E-3</v>
      </c>
      <c r="Z142" s="9">
        <v>7.7920000000000003E-2</v>
      </c>
      <c r="AA142" s="16">
        <v>3.0190000000000002E-2</v>
      </c>
      <c r="AB142" s="9">
        <v>2.3E-3</v>
      </c>
      <c r="AC142" s="9">
        <v>6.4999999999999997E-4</v>
      </c>
      <c r="AD142" s="9">
        <v>5</v>
      </c>
      <c r="AE142" s="9">
        <v>0.19355</v>
      </c>
      <c r="AF142" s="9">
        <v>3.1099999999999999E-3</v>
      </c>
      <c r="AG142" s="9">
        <v>5</v>
      </c>
      <c r="AH142" s="9">
        <v>1.65E-3</v>
      </c>
      <c r="AI142" s="9">
        <v>1.7799999999999999E-3</v>
      </c>
      <c r="AJ142" s="9">
        <v>5.3109999999999997E-2</v>
      </c>
      <c r="AK142" s="9">
        <v>3.9199999999999999E-3</v>
      </c>
      <c r="AL142" s="9">
        <v>4.9800000000000001E-3</v>
      </c>
      <c r="AM142" s="9">
        <v>1.6100000000000001E-3</v>
      </c>
      <c r="AN142" s="9">
        <v>5.2300000000000003E-3</v>
      </c>
    </row>
    <row r="143" spans="1:40" x14ac:dyDescent="0.15">
      <c r="A143" s="9" t="s">
        <v>252</v>
      </c>
      <c r="B143" s="9">
        <v>0.46808</v>
      </c>
      <c r="C143" s="9">
        <v>2.3004899999999999</v>
      </c>
      <c r="D143" s="9">
        <v>2.1308699999999998</v>
      </c>
      <c r="E143" s="9">
        <v>5.1450000000000003E-2</v>
      </c>
      <c r="F143" s="16">
        <v>3.2629999999999999E-2</v>
      </c>
      <c r="G143" s="9">
        <v>1.687E-2</v>
      </c>
      <c r="H143" s="9">
        <v>0.30003999999999997</v>
      </c>
      <c r="I143" s="9">
        <v>0.15275</v>
      </c>
      <c r="J143" s="9">
        <v>2.5819999999999999E-2</v>
      </c>
      <c r="K143" s="16">
        <v>2.8730099999999998</v>
      </c>
      <c r="L143" s="9">
        <v>1.073E-2</v>
      </c>
      <c r="M143" s="9">
        <v>2.2169999999999999E-2</v>
      </c>
      <c r="N143" s="9">
        <v>3.8300000000000001E-3</v>
      </c>
      <c r="O143" s="9">
        <v>5</v>
      </c>
      <c r="P143" s="16">
        <v>0.15931999999999999</v>
      </c>
      <c r="Q143" s="9">
        <v>5.11E-3</v>
      </c>
      <c r="R143" s="9">
        <v>0.12592</v>
      </c>
      <c r="S143" s="9">
        <v>0.48170000000000002</v>
      </c>
      <c r="T143" s="9">
        <v>5</v>
      </c>
      <c r="U143" s="16">
        <v>2.9149999999999999E-2</v>
      </c>
      <c r="V143" s="9">
        <v>0.25478000000000001</v>
      </c>
      <c r="W143" s="9">
        <v>2.4299999999999999E-3</v>
      </c>
      <c r="X143" s="9">
        <v>3.32E-3</v>
      </c>
      <c r="Y143" s="9">
        <v>3.9399999999999999E-3</v>
      </c>
      <c r="Z143" s="9">
        <v>8.3019999999999997E-2</v>
      </c>
      <c r="AA143" s="16">
        <v>3.5279999999999999E-2</v>
      </c>
      <c r="AB143" s="9">
        <v>6.4000000000000005E-4</v>
      </c>
      <c r="AC143" s="9">
        <v>9.5E-4</v>
      </c>
      <c r="AD143" s="9">
        <v>5</v>
      </c>
      <c r="AE143" s="9">
        <v>9.2960000000000001E-2</v>
      </c>
      <c r="AF143" s="9">
        <v>2.5699999999999998E-3</v>
      </c>
      <c r="AG143" s="9">
        <v>5</v>
      </c>
      <c r="AH143" s="9">
        <v>1.3699999999999999E-3</v>
      </c>
      <c r="AI143" s="9">
        <v>2.2499999999999998E-3</v>
      </c>
      <c r="AJ143" s="9">
        <v>3.6450000000000003E-2</v>
      </c>
      <c r="AK143" s="9">
        <v>6.0099999999999997E-3</v>
      </c>
      <c r="AL143" s="9">
        <v>4.4200000000000003E-3</v>
      </c>
      <c r="AM143" s="9">
        <v>5.8599999999999998E-3</v>
      </c>
      <c r="AN143" s="9">
        <v>4.8799999999999998E-3</v>
      </c>
    </row>
    <row r="144" spans="1:40" x14ac:dyDescent="0.15">
      <c r="A144" s="9" t="s">
        <v>253</v>
      </c>
      <c r="B144" s="9">
        <v>0.45850999999999997</v>
      </c>
      <c r="C144" s="9">
        <v>2.2232400000000001</v>
      </c>
      <c r="D144" s="9">
        <v>2.6489400000000001</v>
      </c>
      <c r="E144" s="9">
        <v>5.3379999999999997E-2</v>
      </c>
      <c r="F144" s="16">
        <v>2.9260000000000001E-2</v>
      </c>
      <c r="G144" s="9">
        <v>8.5260000000000002E-2</v>
      </c>
      <c r="H144" s="9">
        <v>0.38986999999999999</v>
      </c>
      <c r="I144" s="9">
        <v>0.21661</v>
      </c>
      <c r="J144" s="9">
        <v>8.94E-3</v>
      </c>
      <c r="K144" s="16">
        <v>3.5836199999999998</v>
      </c>
      <c r="L144" s="9">
        <v>1.2699999999999999E-2</v>
      </c>
      <c r="M144" s="9">
        <v>3.8510000000000003E-2</v>
      </c>
      <c r="N144" s="9">
        <v>5.4999999999999997E-3</v>
      </c>
      <c r="O144" s="9">
        <v>5</v>
      </c>
      <c r="P144" s="16">
        <v>0.20795</v>
      </c>
      <c r="Q144" s="9">
        <v>7.3600000000000002E-3</v>
      </c>
      <c r="R144" s="9">
        <v>0.14438999999999999</v>
      </c>
      <c r="S144" s="9">
        <v>0.59392</v>
      </c>
      <c r="T144" s="9">
        <v>5</v>
      </c>
      <c r="U144" s="16">
        <v>3.5310000000000001E-2</v>
      </c>
      <c r="V144" s="9">
        <v>0.27456000000000003</v>
      </c>
      <c r="W144" s="9">
        <v>7.4000000000000003E-3</v>
      </c>
      <c r="X144" s="9">
        <v>2.5000000000000001E-3</v>
      </c>
      <c r="Y144" s="9">
        <v>9.7000000000000005E-4</v>
      </c>
      <c r="Z144" s="9">
        <v>9.8000000000000004E-2</v>
      </c>
      <c r="AA144" s="16">
        <v>4.6940000000000003E-2</v>
      </c>
      <c r="AB144" s="9">
        <v>1.9599999999999999E-3</v>
      </c>
      <c r="AC144" s="9">
        <v>1.66E-3</v>
      </c>
      <c r="AD144" s="9">
        <v>5</v>
      </c>
      <c r="AE144" s="9">
        <v>0.2351</v>
      </c>
      <c r="AF144" s="9">
        <v>5.1599999999999997E-3</v>
      </c>
      <c r="AG144" s="9">
        <v>5</v>
      </c>
      <c r="AH144" s="9">
        <v>2.2899999999999999E-3</v>
      </c>
      <c r="AI144" s="9">
        <v>1.56E-3</v>
      </c>
      <c r="AJ144" s="9">
        <v>8.029E-2</v>
      </c>
      <c r="AK144" s="9">
        <v>3.29E-3</v>
      </c>
      <c r="AL144" s="9">
        <v>4.2500000000000003E-3</v>
      </c>
      <c r="AM144" s="9">
        <v>6.11E-3</v>
      </c>
      <c r="AN144" s="9">
        <v>7.3000000000000001E-3</v>
      </c>
    </row>
    <row r="145" spans="1:40" x14ac:dyDescent="0.15">
      <c r="A145" s="9" t="s">
        <v>254</v>
      </c>
      <c r="B145" s="9">
        <v>0.17646000000000001</v>
      </c>
      <c r="C145" s="9">
        <v>2.1396600000000001</v>
      </c>
      <c r="D145" s="9">
        <v>2.0212500000000002</v>
      </c>
      <c r="E145" s="9">
        <v>4.1020000000000001E-2</v>
      </c>
      <c r="F145" s="16">
        <v>2.6499999999999999E-2</v>
      </c>
      <c r="G145" s="9">
        <v>5.4190000000000002E-2</v>
      </c>
      <c r="H145" s="9">
        <v>0.29055999999999998</v>
      </c>
      <c r="I145" s="9">
        <v>0.14036999999999999</v>
      </c>
      <c r="J145" s="9">
        <v>9.5899999999999996E-3</v>
      </c>
      <c r="K145" s="16">
        <v>2.5649500000000001</v>
      </c>
      <c r="L145" s="9">
        <v>6.7299999999999999E-3</v>
      </c>
      <c r="M145" s="9">
        <v>2.4129999999999999E-2</v>
      </c>
      <c r="N145" s="9">
        <v>2.7000000000000001E-3</v>
      </c>
      <c r="O145" s="9">
        <v>5</v>
      </c>
      <c r="P145" s="16">
        <v>0.13739000000000001</v>
      </c>
      <c r="Q145" s="9">
        <v>3.7299999999999998E-3</v>
      </c>
      <c r="R145" s="9">
        <v>0.10711</v>
      </c>
      <c r="S145" s="9">
        <v>0.38714999999999999</v>
      </c>
      <c r="T145" s="9">
        <v>5</v>
      </c>
      <c r="U145" s="16">
        <v>2.9409999999999999E-2</v>
      </c>
      <c r="V145" s="9">
        <v>0.25155</v>
      </c>
      <c r="W145" s="9">
        <v>3.5100000000000001E-3</v>
      </c>
      <c r="X145" s="9">
        <v>2.5699999999999998E-3</v>
      </c>
      <c r="Y145" s="9">
        <v>2.3500000000000001E-3</v>
      </c>
      <c r="Z145" s="9">
        <v>7.2929999999999995E-2</v>
      </c>
      <c r="AA145" s="16">
        <v>3.3649999999999999E-2</v>
      </c>
      <c r="AB145" s="9">
        <v>1.1299999999999999E-3</v>
      </c>
      <c r="AC145" s="9">
        <v>1.2800000000000001E-3</v>
      </c>
      <c r="AD145" s="9">
        <v>5</v>
      </c>
      <c r="AE145" s="9">
        <v>6.8629999999999997E-2</v>
      </c>
      <c r="AF145" s="9">
        <v>5.0000000000000001E-3</v>
      </c>
      <c r="AG145" s="9">
        <v>5</v>
      </c>
      <c r="AH145" s="9">
        <v>2.66E-3</v>
      </c>
      <c r="AI145" s="9">
        <v>1.5399999999999999E-3</v>
      </c>
      <c r="AJ145" s="9">
        <v>5.5870000000000003E-2</v>
      </c>
      <c r="AK145" s="9">
        <v>5.6899999999999997E-3</v>
      </c>
      <c r="AL145" s="9">
        <v>3.5000000000000001E-3</v>
      </c>
      <c r="AM145" s="9">
        <v>4.2599999999999999E-3</v>
      </c>
      <c r="AN145" s="9">
        <v>5.13E-3</v>
      </c>
    </row>
    <row r="146" spans="1:40" x14ac:dyDescent="0.15">
      <c r="A146" s="9" t="s">
        <v>255</v>
      </c>
      <c r="B146" s="9">
        <v>0.58872999999999998</v>
      </c>
      <c r="C146" s="9">
        <v>3.0763099999999999</v>
      </c>
      <c r="D146" s="9">
        <v>2.3755899999999999</v>
      </c>
      <c r="E146" s="9">
        <v>5.6800000000000003E-2</v>
      </c>
      <c r="F146" s="16">
        <v>2.4629999999999999E-2</v>
      </c>
      <c r="G146" s="9">
        <v>1.7340000000000001E-2</v>
      </c>
      <c r="H146" s="9">
        <v>0.31337999999999999</v>
      </c>
      <c r="I146" s="9">
        <v>0.24612999999999999</v>
      </c>
      <c r="J146" s="9">
        <v>1.8239999999999999E-2</v>
      </c>
      <c r="K146" s="16">
        <v>5.1202199999999998</v>
      </c>
      <c r="L146" s="9">
        <v>1.1990000000000001E-2</v>
      </c>
      <c r="M146" s="9">
        <v>4.224E-2</v>
      </c>
      <c r="N146" s="9">
        <v>5.8999999999999999E-3</v>
      </c>
      <c r="O146" s="9">
        <v>5</v>
      </c>
      <c r="P146" s="16">
        <v>0.23502999999999999</v>
      </c>
      <c r="Q146" s="9">
        <v>4.5100000000000001E-3</v>
      </c>
      <c r="R146" s="9">
        <v>0.14554</v>
      </c>
      <c r="S146" s="9">
        <v>0.69171000000000005</v>
      </c>
      <c r="T146" s="9">
        <v>5</v>
      </c>
      <c r="U146" s="16">
        <v>0.31036000000000002</v>
      </c>
      <c r="V146" s="9">
        <v>2.2946499999999999</v>
      </c>
      <c r="W146" s="9">
        <v>6.2979999999999994E-2</v>
      </c>
      <c r="X146" s="9">
        <v>1.8020000000000001E-2</v>
      </c>
      <c r="Y146" s="9">
        <v>3.3300000000000001E-3</v>
      </c>
      <c r="Z146" s="9">
        <v>0.13202</v>
      </c>
      <c r="AA146" s="16">
        <v>4.9189999999999998E-2</v>
      </c>
      <c r="AB146" s="9">
        <v>3.0799999999999998E-3</v>
      </c>
      <c r="AC146" s="9">
        <v>1.2700000000000001E-3</v>
      </c>
      <c r="AD146" s="9">
        <v>5</v>
      </c>
      <c r="AE146" s="9">
        <v>0.10773000000000001</v>
      </c>
      <c r="AF146" s="9">
        <v>3.3800000000000002E-3</v>
      </c>
      <c r="AG146" s="9">
        <v>5</v>
      </c>
      <c r="AH146" s="9">
        <v>2.2499999999999998E-3</v>
      </c>
      <c r="AI146" s="9">
        <v>1.3699999999999999E-3</v>
      </c>
      <c r="AJ146" s="9">
        <v>9.6250000000000002E-2</v>
      </c>
      <c r="AK146" s="9">
        <v>4.7499999999999999E-3</v>
      </c>
      <c r="AL146" s="9">
        <v>3.6700000000000001E-3</v>
      </c>
      <c r="AM146" s="9">
        <v>4.9699999999999996E-3</v>
      </c>
      <c r="AN146" s="9">
        <v>6.5300000000000002E-3</v>
      </c>
    </row>
    <row r="147" spans="1:40" x14ac:dyDescent="0.15">
      <c r="A147" s="9" t="s">
        <v>256</v>
      </c>
      <c r="B147" s="9">
        <v>2.1170000000000001E-2</v>
      </c>
      <c r="C147" s="9">
        <v>0.82982</v>
      </c>
      <c r="D147" s="9">
        <v>1.5770200000000001</v>
      </c>
      <c r="E147" s="9">
        <v>1.567E-2</v>
      </c>
      <c r="F147" s="16">
        <v>1.5980000000000001E-2</v>
      </c>
      <c r="G147" s="9">
        <v>3.7379999999999997E-2</v>
      </c>
      <c r="H147" s="9">
        <v>0.32879000000000003</v>
      </c>
      <c r="I147" s="9">
        <v>0.12787999999999999</v>
      </c>
      <c r="J147" s="9">
        <v>6.4000000000000003E-3</v>
      </c>
      <c r="K147" s="16">
        <v>2.3402500000000002</v>
      </c>
      <c r="L147" s="9">
        <v>7.1700000000000002E-3</v>
      </c>
      <c r="M147" s="9">
        <v>5.7160000000000002E-2</v>
      </c>
      <c r="N147" s="9">
        <v>3.65E-3</v>
      </c>
      <c r="O147" s="9">
        <v>5</v>
      </c>
      <c r="P147" s="16">
        <v>0.25722</v>
      </c>
      <c r="Q147" s="9">
        <v>3.3800000000000002E-3</v>
      </c>
      <c r="R147" s="9">
        <v>0.14591999999999999</v>
      </c>
      <c r="S147" s="9">
        <v>0.76678999999999997</v>
      </c>
      <c r="T147" s="9">
        <v>5</v>
      </c>
      <c r="U147" s="16">
        <v>9.9199999999999997E-2</v>
      </c>
      <c r="V147" s="9">
        <v>0.25430000000000003</v>
      </c>
      <c r="W147" s="9">
        <v>4.79E-3</v>
      </c>
      <c r="X147" s="9">
        <v>1.1199999999999999E-3</v>
      </c>
      <c r="Y147" s="9">
        <v>8.8000000000000003E-4</v>
      </c>
      <c r="Z147" s="9">
        <v>0.10557999999999999</v>
      </c>
      <c r="AA147" s="16">
        <v>3.8309999999999997E-2</v>
      </c>
      <c r="AB147" s="9">
        <v>2.0500000000000002E-3</v>
      </c>
      <c r="AC147" s="9">
        <v>8.4000000000000003E-4</v>
      </c>
      <c r="AD147" s="9">
        <v>5</v>
      </c>
      <c r="AE147" s="9">
        <v>0.11354</v>
      </c>
      <c r="AF147" s="9">
        <v>2.8600000000000001E-3</v>
      </c>
      <c r="AG147" s="9">
        <v>5</v>
      </c>
      <c r="AH147" s="9">
        <v>2.3400000000000001E-3</v>
      </c>
      <c r="AI147" s="9">
        <v>1.32E-3</v>
      </c>
      <c r="AJ147" s="9">
        <v>2.0979999999999999E-2</v>
      </c>
      <c r="AK147" s="9">
        <v>4.0099999999999997E-3</v>
      </c>
      <c r="AL147" s="9">
        <v>3.0500000000000002E-3</v>
      </c>
      <c r="AM147" s="9">
        <v>6.1900000000000002E-3</v>
      </c>
      <c r="AN147" s="9">
        <v>6.2E-4</v>
      </c>
    </row>
    <row r="148" spans="1:40" x14ac:dyDescent="0.15">
      <c r="A148" s="9" t="s">
        <v>257</v>
      </c>
      <c r="B148" s="9">
        <v>0.37145</v>
      </c>
      <c r="C148" s="9">
        <v>1.7226900000000001</v>
      </c>
      <c r="D148" s="9">
        <v>2.2425999999999999</v>
      </c>
      <c r="E148" s="9">
        <v>1.2279999999999999E-2</v>
      </c>
      <c r="F148" s="16">
        <v>1.7780000000000001E-2</v>
      </c>
      <c r="G148" s="9">
        <v>1.661E-2</v>
      </c>
      <c r="H148" s="9">
        <v>0.33576</v>
      </c>
      <c r="I148" s="9">
        <v>0.17668</v>
      </c>
      <c r="J148" s="9">
        <v>7.1300000000000001E-3</v>
      </c>
      <c r="K148" s="16">
        <v>2.5241600000000002</v>
      </c>
      <c r="L148" s="9">
        <v>1.0189999999999999E-2</v>
      </c>
      <c r="M148" s="9">
        <v>2.972E-2</v>
      </c>
      <c r="N148" s="9">
        <v>5.28E-3</v>
      </c>
      <c r="O148" s="9">
        <v>5</v>
      </c>
      <c r="P148" s="16">
        <v>0.17265</v>
      </c>
      <c r="Q148" s="9">
        <v>4.2399999999999998E-3</v>
      </c>
      <c r="R148" s="9">
        <v>0.13431000000000001</v>
      </c>
      <c r="S148" s="9">
        <v>0.69174000000000002</v>
      </c>
      <c r="T148" s="9">
        <v>5</v>
      </c>
      <c r="U148" s="16">
        <v>7.4209999999999998E-2</v>
      </c>
      <c r="V148" s="9">
        <v>0.2424</v>
      </c>
      <c r="W148" s="9">
        <v>1.48E-3</v>
      </c>
      <c r="X148" s="9">
        <v>1.8799999999999999E-3</v>
      </c>
      <c r="Y148" s="9">
        <v>2.98E-3</v>
      </c>
      <c r="Z148" s="9">
        <v>6.4759999999999998E-2</v>
      </c>
      <c r="AA148" s="16">
        <v>3.9739999999999998E-2</v>
      </c>
      <c r="AB148" s="9">
        <v>5.8E-4</v>
      </c>
      <c r="AC148" s="9">
        <v>9.1E-4</v>
      </c>
      <c r="AD148" s="9">
        <v>5</v>
      </c>
      <c r="AE148" s="9">
        <v>0.13783999999999999</v>
      </c>
      <c r="AF148" s="9">
        <v>1.89E-3</v>
      </c>
      <c r="AG148" s="9">
        <v>5</v>
      </c>
      <c r="AH148" s="9">
        <v>1.0499999999999999E-3</v>
      </c>
      <c r="AI148" s="9">
        <v>1.56E-3</v>
      </c>
      <c r="AJ148" s="9">
        <v>2.4129999999999999E-2</v>
      </c>
      <c r="AK148" s="9">
        <v>5.7200000000000003E-3</v>
      </c>
      <c r="AL148" s="9">
        <v>3.65E-3</v>
      </c>
      <c r="AM148" s="9">
        <v>3.6700000000000001E-3</v>
      </c>
      <c r="AN148" s="9">
        <v>6.2300000000000003E-3</v>
      </c>
    </row>
    <row r="149" spans="1:40" x14ac:dyDescent="0.15">
      <c r="A149" s="9" t="s">
        <v>258</v>
      </c>
      <c r="B149" s="9">
        <v>0.21254000000000001</v>
      </c>
      <c r="C149" s="9">
        <v>2.0025499999999998</v>
      </c>
      <c r="D149" s="9">
        <v>2.1960099999999998</v>
      </c>
      <c r="E149" s="9">
        <v>1.494E-2</v>
      </c>
      <c r="F149" s="16">
        <v>1.0359999999999999E-2</v>
      </c>
      <c r="G149" s="9">
        <v>5.305E-2</v>
      </c>
      <c r="H149" s="9">
        <v>0.33504</v>
      </c>
      <c r="I149" s="9">
        <v>0.17204</v>
      </c>
      <c r="J149" s="9">
        <v>8.2400000000000008E-3</v>
      </c>
      <c r="K149" s="16">
        <v>2.8388900000000001</v>
      </c>
      <c r="L149" s="9">
        <v>8.6499999999999997E-3</v>
      </c>
      <c r="M149" s="9">
        <v>4.9250000000000002E-2</v>
      </c>
      <c r="N149" s="9">
        <v>1.3500000000000001E-3</v>
      </c>
      <c r="O149" s="9">
        <v>5</v>
      </c>
      <c r="P149" s="16">
        <v>0.17204</v>
      </c>
      <c r="Q149" s="9">
        <v>5.1799999999999997E-3</v>
      </c>
      <c r="R149" s="9">
        <v>0.13361999999999999</v>
      </c>
      <c r="S149" s="9">
        <v>0.67491000000000001</v>
      </c>
      <c r="T149" s="9">
        <v>5</v>
      </c>
      <c r="U149" s="16">
        <v>6.9099999999999995E-2</v>
      </c>
      <c r="V149" s="9">
        <v>0.25999</v>
      </c>
      <c r="W149" s="9">
        <v>2.8999999999999998E-3</v>
      </c>
      <c r="X149" s="9">
        <v>2.1299999999999999E-3</v>
      </c>
      <c r="Y149" s="9">
        <v>2.97E-3</v>
      </c>
      <c r="Z149" s="9">
        <v>7.0830000000000004E-2</v>
      </c>
      <c r="AA149" s="16">
        <v>4.1669999999999999E-2</v>
      </c>
      <c r="AB149" s="9">
        <v>1.24E-3</v>
      </c>
      <c r="AC149" s="9">
        <v>4.2000000000000002E-4</v>
      </c>
      <c r="AD149" s="9">
        <v>5</v>
      </c>
      <c r="AE149" s="9">
        <v>0.20302000000000001</v>
      </c>
      <c r="AF149" s="9">
        <v>4.6600000000000001E-3</v>
      </c>
      <c r="AG149" s="9">
        <v>5</v>
      </c>
      <c r="AH149" s="9">
        <v>1.14E-3</v>
      </c>
      <c r="AI149" s="9">
        <v>1.32E-3</v>
      </c>
      <c r="AJ149" s="9">
        <v>2.2249999999999999E-2</v>
      </c>
      <c r="AK149" s="9">
        <v>6.2599999999999999E-3</v>
      </c>
      <c r="AL149" s="9">
        <v>3.2799999999999999E-3</v>
      </c>
      <c r="AM149" s="9">
        <v>8.9099999999999995E-3</v>
      </c>
      <c r="AN149" s="9">
        <v>5.0099999999999997E-3</v>
      </c>
    </row>
    <row r="150" spans="1:40" x14ac:dyDescent="0.15">
      <c r="A150" s="9" t="s">
        <v>259</v>
      </c>
      <c r="B150" s="9">
        <v>0.18951000000000001</v>
      </c>
      <c r="C150" s="9">
        <v>1.6364799999999999</v>
      </c>
      <c r="D150" s="9">
        <v>1.9251400000000001</v>
      </c>
      <c r="E150" s="9">
        <v>6.7099999999999998E-3</v>
      </c>
      <c r="F150" s="16">
        <v>1.508E-2</v>
      </c>
      <c r="G150" s="9">
        <v>8.652E-2</v>
      </c>
      <c r="H150" s="9">
        <v>0.34194000000000002</v>
      </c>
      <c r="I150" s="9">
        <v>0.17352999999999999</v>
      </c>
      <c r="J150" s="9">
        <v>1.018E-2</v>
      </c>
      <c r="K150" s="16">
        <v>3.30091</v>
      </c>
      <c r="L150" s="9">
        <v>1.2959999999999999E-2</v>
      </c>
      <c r="M150" s="9">
        <v>3.2379999999999999E-2</v>
      </c>
      <c r="N150" s="9">
        <v>1.004E-2</v>
      </c>
      <c r="O150" s="9">
        <v>5</v>
      </c>
      <c r="P150" s="16">
        <v>0.20039000000000001</v>
      </c>
      <c r="Q150" s="9">
        <v>5.45E-3</v>
      </c>
      <c r="R150" s="9">
        <v>0.13561999999999999</v>
      </c>
      <c r="S150" s="9">
        <v>0.89127000000000001</v>
      </c>
      <c r="T150" s="9">
        <v>5</v>
      </c>
      <c r="U150" s="16">
        <v>0.10259</v>
      </c>
      <c r="V150" s="9">
        <v>0.36857000000000001</v>
      </c>
      <c r="W150" s="9">
        <v>4.0099999999999997E-3</v>
      </c>
      <c r="X150" s="9">
        <v>2.6700000000000001E-3</v>
      </c>
      <c r="Y150" s="9">
        <v>1.01E-3</v>
      </c>
      <c r="Z150" s="9">
        <v>0.18443000000000001</v>
      </c>
      <c r="AA150" s="16">
        <v>5.5629999999999999E-2</v>
      </c>
      <c r="AB150" s="9">
        <v>9.7999999999999997E-4</v>
      </c>
      <c r="AC150" s="9">
        <v>2.9E-4</v>
      </c>
      <c r="AD150" s="9">
        <v>5</v>
      </c>
      <c r="AE150" s="9">
        <v>0.35724</v>
      </c>
      <c r="AF150" s="9">
        <v>4.9500000000000004E-3</v>
      </c>
      <c r="AG150" s="9">
        <v>5</v>
      </c>
      <c r="AH150" s="9">
        <v>7.1799999999999998E-3</v>
      </c>
      <c r="AI150" s="9">
        <v>1.32E-3</v>
      </c>
      <c r="AJ150" s="9">
        <v>5.212E-2</v>
      </c>
      <c r="AK150" s="9">
        <v>4.5799999999999999E-3</v>
      </c>
      <c r="AL150" s="9">
        <v>4.4299999999999999E-3</v>
      </c>
      <c r="AM150" s="9">
        <v>1.8400000000000001E-3</v>
      </c>
      <c r="AN150" s="9">
        <v>7.7999999999999996E-3</v>
      </c>
    </row>
    <row r="151" spans="1:40" x14ac:dyDescent="0.15">
      <c r="A151" s="9" t="s">
        <v>260</v>
      </c>
      <c r="B151" s="9">
        <v>0.43886999999999998</v>
      </c>
      <c r="C151" s="9">
        <v>2.0268899999999999</v>
      </c>
      <c r="D151" s="9">
        <v>1.8988400000000001</v>
      </c>
      <c r="E151" s="9">
        <v>1.0019999999999999E-2</v>
      </c>
      <c r="F151" s="16">
        <v>1.358E-2</v>
      </c>
      <c r="G151" s="9">
        <v>7.2300000000000003E-3</v>
      </c>
      <c r="H151" s="9">
        <v>0.21898999999999999</v>
      </c>
      <c r="I151" s="9">
        <v>0.16217999999999999</v>
      </c>
      <c r="J151" s="9">
        <v>7.7999999999999999E-4</v>
      </c>
      <c r="K151" s="16">
        <v>2.8769300000000002</v>
      </c>
      <c r="L151" s="9">
        <v>1.37E-2</v>
      </c>
      <c r="M151" s="9">
        <v>2.145E-2</v>
      </c>
      <c r="N151" s="9">
        <v>4.7800000000000004E-3</v>
      </c>
      <c r="O151" s="9">
        <v>5</v>
      </c>
      <c r="P151" s="16">
        <v>0.17224</v>
      </c>
      <c r="Q151" s="9">
        <v>8.6199999999999992E-3</v>
      </c>
      <c r="R151" s="9">
        <v>0.13272999999999999</v>
      </c>
      <c r="S151" s="9">
        <v>0.94077999999999995</v>
      </c>
      <c r="T151" s="9">
        <v>5</v>
      </c>
      <c r="U151" s="16">
        <v>7.8649999999999998E-2</v>
      </c>
      <c r="V151" s="9">
        <v>0.26817999999999997</v>
      </c>
      <c r="W151" s="9">
        <v>7.3200000000000001E-3</v>
      </c>
      <c r="X151" s="9">
        <v>1.83E-3</v>
      </c>
      <c r="Y151" s="9">
        <v>1.8400000000000001E-3</v>
      </c>
      <c r="Z151" s="9">
        <v>0.12085</v>
      </c>
      <c r="AA151" s="16">
        <v>5.7579999999999999E-2</v>
      </c>
      <c r="AB151" s="9">
        <v>1.3699999999999999E-3</v>
      </c>
      <c r="AC151" s="9">
        <v>1.74E-3</v>
      </c>
      <c r="AD151" s="9">
        <v>5</v>
      </c>
      <c r="AE151" s="9">
        <v>1.0255099999999999</v>
      </c>
      <c r="AF151" s="9">
        <v>3.5599999999999998E-3</v>
      </c>
      <c r="AG151" s="9">
        <v>5</v>
      </c>
      <c r="AH151" s="9">
        <v>5.5999999999999999E-3</v>
      </c>
      <c r="AI151" s="9">
        <v>9.7999999999999997E-4</v>
      </c>
      <c r="AJ151" s="9">
        <v>7.5009999999999993E-2</v>
      </c>
      <c r="AK151" s="9">
        <v>4.6299999999999996E-3</v>
      </c>
      <c r="AL151" s="9">
        <v>5.0499999999999998E-3</v>
      </c>
      <c r="AM151" s="9">
        <v>3.7799999999999999E-3</v>
      </c>
      <c r="AN151" s="9">
        <v>1.5299999999999999E-3</v>
      </c>
    </row>
    <row r="152" spans="1:40" x14ac:dyDescent="0.15">
      <c r="A152" s="9" t="s">
        <v>261</v>
      </c>
      <c r="B152" s="9">
        <v>0.15614</v>
      </c>
      <c r="C152" s="9">
        <v>1.49868</v>
      </c>
      <c r="D152" s="9">
        <v>2.4546399999999999</v>
      </c>
      <c r="E152" s="9">
        <v>1.1039999999999999E-2</v>
      </c>
      <c r="F152" s="16">
        <v>1.265E-2</v>
      </c>
      <c r="G152" s="9">
        <v>0.10349</v>
      </c>
      <c r="H152" s="9">
        <v>0.34383000000000002</v>
      </c>
      <c r="I152" s="9">
        <v>0.19026999999999999</v>
      </c>
      <c r="J152" s="9">
        <v>8.5599999999999999E-3</v>
      </c>
      <c r="K152" s="16">
        <v>3.4752900000000002</v>
      </c>
      <c r="L152" s="9">
        <v>5.64E-3</v>
      </c>
      <c r="M152" s="9">
        <v>1.874E-2</v>
      </c>
      <c r="N152" s="9">
        <v>2.49E-3</v>
      </c>
      <c r="O152" s="9">
        <v>5</v>
      </c>
      <c r="P152" s="16">
        <v>0.16755</v>
      </c>
      <c r="Q152" s="9">
        <v>2.97E-3</v>
      </c>
      <c r="R152" s="9">
        <v>0.12388</v>
      </c>
      <c r="S152" s="9">
        <v>0.85014000000000001</v>
      </c>
      <c r="T152" s="9">
        <v>5</v>
      </c>
      <c r="U152" s="16">
        <v>7.4639999999999998E-2</v>
      </c>
      <c r="V152" s="9">
        <v>0.25991999999999998</v>
      </c>
      <c r="W152" s="9">
        <v>4.1599999999999996E-3</v>
      </c>
      <c r="X152" s="9">
        <v>4.4000000000000002E-4</v>
      </c>
      <c r="Y152" s="9">
        <v>2.14E-3</v>
      </c>
      <c r="Z152" s="9">
        <v>0.13614999999999999</v>
      </c>
      <c r="AA152" s="16">
        <v>5.7660000000000003E-2</v>
      </c>
      <c r="AB152" s="9">
        <v>1.9499999999999999E-3</v>
      </c>
      <c r="AC152" s="9">
        <v>1.8500000000000001E-3</v>
      </c>
      <c r="AD152" s="9">
        <v>5</v>
      </c>
      <c r="AE152" s="9">
        <v>0.48144999999999999</v>
      </c>
      <c r="AF152" s="9">
        <v>2.7799999999999999E-3</v>
      </c>
      <c r="AG152" s="9">
        <v>5</v>
      </c>
      <c r="AH152" s="9">
        <v>5.0299999999999997E-3</v>
      </c>
      <c r="AI152" s="9">
        <v>1.8400000000000001E-3</v>
      </c>
      <c r="AJ152" s="9">
        <v>4.4650000000000002E-2</v>
      </c>
      <c r="AK152" s="9">
        <v>8.94E-3</v>
      </c>
      <c r="AL152" s="9">
        <v>5.47E-3</v>
      </c>
      <c r="AM152" s="9">
        <v>2E-3</v>
      </c>
      <c r="AN152" s="9">
        <v>4.7600000000000003E-3</v>
      </c>
    </row>
    <row r="153" spans="1:40" x14ac:dyDescent="0.15">
      <c r="A153" s="9" t="s">
        <v>262</v>
      </c>
      <c r="B153" s="9">
        <v>0.15614</v>
      </c>
      <c r="C153" s="9">
        <v>1.49868</v>
      </c>
      <c r="D153" s="9">
        <v>2.4546399999999999</v>
      </c>
      <c r="E153" s="9">
        <v>1.1039999999999999E-2</v>
      </c>
      <c r="F153" s="16">
        <v>1.265E-2</v>
      </c>
      <c r="G153" s="9">
        <v>0.10349</v>
      </c>
      <c r="H153" s="9">
        <v>0.34383000000000002</v>
      </c>
      <c r="I153" s="9">
        <v>0.19026999999999999</v>
      </c>
      <c r="J153" s="9">
        <v>8.5599999999999999E-3</v>
      </c>
      <c r="K153" s="16">
        <v>3.4752900000000002</v>
      </c>
      <c r="L153" s="9">
        <v>5.64E-3</v>
      </c>
      <c r="M153" s="9">
        <v>1.874E-2</v>
      </c>
      <c r="N153" s="9">
        <v>2.49E-3</v>
      </c>
      <c r="O153" s="9">
        <v>5</v>
      </c>
      <c r="P153" s="16">
        <v>0.16755</v>
      </c>
      <c r="Q153" s="9">
        <v>2.97E-3</v>
      </c>
      <c r="R153" s="9">
        <v>0.12388</v>
      </c>
      <c r="S153" s="9">
        <v>0.85014000000000001</v>
      </c>
      <c r="T153" s="9">
        <v>5</v>
      </c>
      <c r="U153" s="16">
        <v>7.4639999999999998E-2</v>
      </c>
      <c r="V153" s="9">
        <v>0.25991999999999998</v>
      </c>
      <c r="W153" s="9">
        <v>4.1599999999999996E-3</v>
      </c>
      <c r="X153" s="9">
        <v>4.4000000000000002E-4</v>
      </c>
      <c r="Y153" s="9">
        <v>2.14E-3</v>
      </c>
      <c r="Z153" s="9">
        <v>0.13614999999999999</v>
      </c>
      <c r="AA153" s="16">
        <v>5.7660000000000003E-2</v>
      </c>
      <c r="AB153" s="9">
        <v>1.9499999999999999E-3</v>
      </c>
      <c r="AC153" s="9">
        <v>1.8500000000000001E-3</v>
      </c>
      <c r="AD153" s="9">
        <v>5</v>
      </c>
      <c r="AE153" s="9">
        <v>0.48144999999999999</v>
      </c>
      <c r="AF153" s="9">
        <v>2.7799999999999999E-3</v>
      </c>
      <c r="AG153" s="9">
        <v>5</v>
      </c>
      <c r="AH153" s="9">
        <v>5.0299999999999997E-3</v>
      </c>
      <c r="AI153" s="9">
        <v>1.8400000000000001E-3</v>
      </c>
      <c r="AJ153" s="9">
        <v>4.4650000000000002E-2</v>
      </c>
      <c r="AK153" s="9">
        <v>8.94E-3</v>
      </c>
      <c r="AL153" s="9">
        <v>5.47E-3</v>
      </c>
      <c r="AM153" s="9">
        <v>2E-3</v>
      </c>
      <c r="AN153" s="9">
        <v>4.7600000000000003E-3</v>
      </c>
    </row>
    <row r="154" spans="1:40" x14ac:dyDescent="0.15">
      <c r="A154" s="9" t="s">
        <v>263</v>
      </c>
      <c r="B154" s="9">
        <v>0.18781999999999999</v>
      </c>
      <c r="C154" s="9">
        <v>2.2825000000000002</v>
      </c>
      <c r="D154" s="9">
        <v>3.2818800000000001</v>
      </c>
      <c r="E154" s="9">
        <v>1.197E-2</v>
      </c>
      <c r="F154" s="16">
        <v>1.1440000000000001E-2</v>
      </c>
      <c r="G154" s="9">
        <v>3.653E-2</v>
      </c>
      <c r="H154" s="9">
        <v>0.33540999999999999</v>
      </c>
      <c r="I154" s="9">
        <v>0.30448999999999998</v>
      </c>
      <c r="J154" s="9">
        <v>1.205E-2</v>
      </c>
      <c r="K154" s="16">
        <v>6.7688899999999999</v>
      </c>
      <c r="L154" s="9">
        <v>8.1200000000000005E-3</v>
      </c>
      <c r="M154" s="9">
        <v>2.6880000000000001E-2</v>
      </c>
      <c r="N154" s="9">
        <v>7.43E-3</v>
      </c>
      <c r="O154" s="9">
        <v>5</v>
      </c>
      <c r="P154" s="16">
        <v>0.21829000000000001</v>
      </c>
      <c r="Q154" s="9">
        <v>5.11E-3</v>
      </c>
      <c r="R154" s="9">
        <v>0.12329</v>
      </c>
      <c r="S154" s="9">
        <v>0.90198</v>
      </c>
      <c r="T154" s="9">
        <v>5</v>
      </c>
      <c r="U154" s="16">
        <v>6.6570000000000004E-2</v>
      </c>
      <c r="V154" s="9">
        <v>0.46858</v>
      </c>
      <c r="W154" s="9">
        <v>8.8500000000000002E-3</v>
      </c>
      <c r="X154" s="9">
        <v>1.7799999999999999E-3</v>
      </c>
      <c r="Y154" s="9">
        <v>3.2200000000000002E-3</v>
      </c>
      <c r="Z154" s="9">
        <v>0.25235000000000002</v>
      </c>
      <c r="AA154" s="16">
        <v>0.11642</v>
      </c>
      <c r="AB154" s="9">
        <v>1.57E-3</v>
      </c>
      <c r="AC154" s="9">
        <v>1.23E-3</v>
      </c>
      <c r="AD154" s="9">
        <v>5</v>
      </c>
      <c r="AE154" s="9">
        <v>0.20801</v>
      </c>
      <c r="AF154" s="9">
        <v>3.7200000000000002E-3</v>
      </c>
      <c r="AG154" s="9">
        <v>5</v>
      </c>
      <c r="AH154" s="9">
        <v>4.6100000000000004E-3</v>
      </c>
      <c r="AI154" s="9">
        <v>1.4599999999999999E-3</v>
      </c>
      <c r="AJ154" s="9">
        <v>7.1870000000000003E-2</v>
      </c>
      <c r="AK154" s="9">
        <v>5.3899999999999998E-3</v>
      </c>
      <c r="AL154" s="9">
        <v>4.6800000000000001E-3</v>
      </c>
      <c r="AM154" s="9">
        <v>6.7000000000000002E-3</v>
      </c>
      <c r="AN154" s="9">
        <v>6.6600000000000001E-3</v>
      </c>
    </row>
    <row r="155" spans="1:40" x14ac:dyDescent="0.15">
      <c r="A155" s="9" t="s">
        <v>264</v>
      </c>
      <c r="B155" s="9">
        <v>0.34322000000000003</v>
      </c>
      <c r="C155" s="9">
        <v>1.4801500000000001</v>
      </c>
      <c r="D155" s="9">
        <v>2.2583099999999998</v>
      </c>
      <c r="E155" s="9">
        <v>2.9669999999999998E-2</v>
      </c>
      <c r="F155" s="16">
        <v>3.2160000000000001E-2</v>
      </c>
      <c r="G155" s="9">
        <v>6.8320000000000006E-2</v>
      </c>
      <c r="H155" s="9">
        <v>0.32745999999999997</v>
      </c>
      <c r="I155" s="9">
        <v>0.17165</v>
      </c>
      <c r="J155" s="9">
        <v>1.1990000000000001E-2</v>
      </c>
      <c r="K155" s="16">
        <v>4.0198200000000002</v>
      </c>
      <c r="L155" s="9">
        <v>1.0999999999999999E-2</v>
      </c>
      <c r="M155" s="9">
        <v>4.5109999999999997E-2</v>
      </c>
      <c r="N155" s="9">
        <v>6.9699999999999996E-3</v>
      </c>
      <c r="O155" s="9">
        <v>5</v>
      </c>
      <c r="P155" s="16">
        <v>0.17199999999999999</v>
      </c>
      <c r="Q155" s="9">
        <v>1.5E-3</v>
      </c>
      <c r="R155" s="9">
        <v>0.11962</v>
      </c>
      <c r="S155" s="9">
        <v>0.90798999999999996</v>
      </c>
      <c r="T155" s="9">
        <v>5</v>
      </c>
      <c r="U155" s="16">
        <v>0.11015999999999999</v>
      </c>
      <c r="V155" s="9">
        <v>0.47614000000000001</v>
      </c>
      <c r="W155" s="9">
        <v>9.2800000000000001E-3</v>
      </c>
      <c r="X155" s="9">
        <v>4.9699999999999996E-3</v>
      </c>
      <c r="Y155" s="9">
        <v>3.64E-3</v>
      </c>
      <c r="Z155" s="9">
        <v>0.10236000000000001</v>
      </c>
      <c r="AA155" s="16">
        <v>6.9209999999999994E-2</v>
      </c>
      <c r="AB155" s="9">
        <v>2.7399999999999998E-3</v>
      </c>
      <c r="AC155" s="9">
        <v>1.3799999999999999E-3</v>
      </c>
      <c r="AD155" s="9">
        <v>5</v>
      </c>
      <c r="AE155" s="9">
        <v>0.28129999999999999</v>
      </c>
      <c r="AF155" s="9">
        <v>4.9300000000000004E-3</v>
      </c>
      <c r="AG155" s="9">
        <v>5</v>
      </c>
      <c r="AH155" s="9">
        <v>2.16E-3</v>
      </c>
      <c r="AI155" s="9">
        <v>1.6299999999999999E-3</v>
      </c>
      <c r="AJ155" s="9">
        <v>7.1499999999999994E-2</v>
      </c>
      <c r="AK155" s="9">
        <v>9.8099999999999993E-3</v>
      </c>
      <c r="AL155" s="9">
        <v>7.62E-3</v>
      </c>
      <c r="AM155" s="9">
        <v>9.2700000000000005E-3</v>
      </c>
      <c r="AN155" s="9">
        <v>1.0529999999999999E-2</v>
      </c>
    </row>
    <row r="156" spans="1:40" x14ac:dyDescent="0.15">
      <c r="A156" s="9" t="s">
        <v>265</v>
      </c>
      <c r="B156" s="9">
        <v>0.19114</v>
      </c>
      <c r="C156" s="9">
        <v>1.12164</v>
      </c>
      <c r="D156" s="9">
        <v>2.6278800000000002</v>
      </c>
      <c r="E156" s="9">
        <v>1.281E-2</v>
      </c>
      <c r="F156" s="16">
        <v>2.725E-2</v>
      </c>
      <c r="G156" s="9">
        <v>3.32E-2</v>
      </c>
      <c r="H156" s="9">
        <v>0.33465</v>
      </c>
      <c r="I156" s="9">
        <v>0.20996000000000001</v>
      </c>
      <c r="J156" s="9">
        <v>1.183E-2</v>
      </c>
      <c r="K156" s="16">
        <v>5.2334699999999996</v>
      </c>
      <c r="L156" s="9">
        <v>9.2399999999999999E-3</v>
      </c>
      <c r="M156" s="9">
        <v>3.1220000000000001E-2</v>
      </c>
      <c r="N156" s="9">
        <v>5.4400000000000004E-3</v>
      </c>
      <c r="O156" s="9">
        <v>5</v>
      </c>
      <c r="P156" s="16">
        <v>0.16594</v>
      </c>
      <c r="Q156" s="9">
        <v>3.9100000000000003E-3</v>
      </c>
      <c r="R156" s="9">
        <v>0.12019000000000001</v>
      </c>
      <c r="S156" s="9">
        <v>0.91347999999999996</v>
      </c>
      <c r="T156" s="9">
        <v>5</v>
      </c>
      <c r="U156" s="16">
        <v>9.8430000000000004E-2</v>
      </c>
      <c r="V156" s="9">
        <v>0.45849000000000001</v>
      </c>
      <c r="W156" s="9">
        <v>2.5100000000000001E-3</v>
      </c>
      <c r="X156" s="9">
        <v>6.7000000000000002E-4</v>
      </c>
      <c r="Y156" s="9">
        <v>1.1100000000000001E-3</v>
      </c>
      <c r="Z156" s="9">
        <v>0.13431999999999999</v>
      </c>
      <c r="AA156" s="16">
        <v>7.2059999999999999E-2</v>
      </c>
      <c r="AB156" s="9">
        <v>2.1299999999999999E-3</v>
      </c>
      <c r="AC156" s="9">
        <v>4.6999999999999999E-4</v>
      </c>
      <c r="AD156" s="9">
        <v>5</v>
      </c>
      <c r="AE156" s="9">
        <v>0.26156000000000001</v>
      </c>
      <c r="AF156" s="9">
        <v>3.0300000000000001E-3</v>
      </c>
      <c r="AG156" s="9">
        <v>5</v>
      </c>
      <c r="AH156" s="9">
        <v>2.0699999999999998E-3</v>
      </c>
      <c r="AI156" s="9">
        <v>2.1299999999999999E-3</v>
      </c>
      <c r="AJ156" s="9">
        <v>2.4629999999999999E-2</v>
      </c>
      <c r="AK156" s="9">
        <v>4.5599999999999998E-3</v>
      </c>
      <c r="AL156" s="9">
        <v>7.6099999999999996E-3</v>
      </c>
      <c r="AM156" s="9">
        <v>9.2700000000000005E-3</v>
      </c>
      <c r="AN156" s="9">
        <v>6.0200000000000002E-3</v>
      </c>
    </row>
    <row r="157" spans="1:40" x14ac:dyDescent="0.15">
      <c r="A157" s="9" t="s">
        <v>266</v>
      </c>
      <c r="B157" s="9">
        <v>4.5690000000000001E-2</v>
      </c>
      <c r="C157" s="9">
        <v>0.47094000000000003</v>
      </c>
      <c r="D157" s="9">
        <v>0.80579999999999996</v>
      </c>
      <c r="E157" s="9">
        <v>1.5740000000000001E-2</v>
      </c>
      <c r="F157" s="16">
        <v>3.7080000000000002E-2</v>
      </c>
      <c r="G157" s="9">
        <v>1.7919999999999998E-2</v>
      </c>
      <c r="H157" s="9">
        <v>0.31630000000000003</v>
      </c>
      <c r="I157" s="9">
        <v>9.2660000000000006E-2</v>
      </c>
      <c r="J157" s="9">
        <v>2.7000000000000001E-3</v>
      </c>
      <c r="K157" s="16">
        <v>2.4124599999999998</v>
      </c>
      <c r="L157" s="9">
        <v>9.8700000000000003E-3</v>
      </c>
      <c r="M157" s="9">
        <v>4.2889999999999998E-2</v>
      </c>
      <c r="N157" s="9">
        <v>1.474E-2</v>
      </c>
      <c r="O157" s="9">
        <v>5</v>
      </c>
      <c r="P157" s="16">
        <v>0.20971000000000001</v>
      </c>
      <c r="Q157" s="9">
        <v>2.32E-3</v>
      </c>
      <c r="R157" s="9">
        <v>0.10596</v>
      </c>
      <c r="S157" s="9">
        <v>1.6285400000000001</v>
      </c>
      <c r="T157" s="9">
        <v>5</v>
      </c>
      <c r="U157" s="16">
        <v>4.8559999999999999E-2</v>
      </c>
      <c r="V157" s="9">
        <v>0.49482999999999999</v>
      </c>
      <c r="W157" s="9">
        <v>3.7200000000000002E-3</v>
      </c>
      <c r="X157" s="9">
        <v>1.9300000000000001E-3</v>
      </c>
      <c r="Y157" s="9">
        <v>1.58E-3</v>
      </c>
      <c r="Z157" s="9">
        <v>6.2609999999999999E-2</v>
      </c>
      <c r="AA157" s="16">
        <v>4.9480000000000003E-2</v>
      </c>
      <c r="AB157" s="9">
        <v>1.0399999999999999E-3</v>
      </c>
      <c r="AC157" s="9">
        <v>1.24E-3</v>
      </c>
      <c r="AD157" s="9">
        <v>5</v>
      </c>
      <c r="AE157" s="9">
        <v>3.211E-2</v>
      </c>
      <c r="AF157" s="9">
        <v>3.5500000000000002E-3</v>
      </c>
      <c r="AG157" s="9">
        <v>5</v>
      </c>
      <c r="AH157" s="9">
        <v>2.3700000000000001E-3</v>
      </c>
      <c r="AI157" s="9">
        <v>2.7499999999999998E-3</v>
      </c>
      <c r="AJ157" s="9">
        <v>2.341E-2</v>
      </c>
      <c r="AK157" s="9">
        <v>2.15E-3</v>
      </c>
      <c r="AL157" s="9">
        <v>9.3100000000000006E-3</v>
      </c>
      <c r="AM157" s="9">
        <v>5.5399999999999998E-3</v>
      </c>
      <c r="AN157" s="9">
        <v>5.0299999999999997E-3</v>
      </c>
    </row>
    <row r="158" spans="1:40" x14ac:dyDescent="0.15">
      <c r="A158" s="9" t="s">
        <v>267</v>
      </c>
      <c r="B158" s="9">
        <v>6.2039999999999998E-2</v>
      </c>
      <c r="C158" s="9">
        <v>0.52427000000000001</v>
      </c>
      <c r="D158" s="9">
        <v>1.42164</v>
      </c>
      <c r="E158" s="9">
        <v>1.6039999999999999E-2</v>
      </c>
      <c r="F158" s="16">
        <v>1.5820000000000001E-2</v>
      </c>
      <c r="G158" s="9">
        <v>6.3530000000000003E-2</v>
      </c>
      <c r="H158" s="9">
        <v>0.32679000000000002</v>
      </c>
      <c r="I158" s="9">
        <v>9.597E-2</v>
      </c>
      <c r="J158" s="9">
        <v>2.8300000000000001E-3</v>
      </c>
      <c r="K158" s="16">
        <v>3.0680900000000002</v>
      </c>
      <c r="L158" s="9">
        <v>1.703E-2</v>
      </c>
      <c r="M158" s="9">
        <v>4.2410000000000003E-2</v>
      </c>
      <c r="N158" s="9">
        <v>4.2200000000000001E-2</v>
      </c>
      <c r="O158" s="9">
        <v>5</v>
      </c>
      <c r="P158" s="16">
        <v>0.15581999999999999</v>
      </c>
      <c r="Q158" s="9">
        <v>7.6499999999999997E-3</v>
      </c>
      <c r="R158" s="9">
        <v>0.11103</v>
      </c>
      <c r="S158" s="9">
        <v>0.89005999999999996</v>
      </c>
      <c r="T158" s="9">
        <v>5</v>
      </c>
      <c r="U158" s="16">
        <v>4.6530000000000002E-2</v>
      </c>
      <c r="V158" s="9">
        <v>0.34261999999999998</v>
      </c>
      <c r="W158" s="9">
        <v>5.7800000000000004E-3</v>
      </c>
      <c r="X158" s="9">
        <v>3.5899999999999999E-3</v>
      </c>
      <c r="Y158" s="9">
        <v>2.66E-3</v>
      </c>
      <c r="Z158" s="9">
        <v>7.1989999999999998E-2</v>
      </c>
      <c r="AA158" s="16">
        <v>6.0139999999999999E-2</v>
      </c>
      <c r="AB158" s="9">
        <v>1.14E-3</v>
      </c>
      <c r="AC158" s="9">
        <v>1.2999999999999999E-3</v>
      </c>
      <c r="AD158" s="9">
        <v>5</v>
      </c>
      <c r="AE158" s="9">
        <v>4.8800000000000003E-2</v>
      </c>
      <c r="AF158" s="9">
        <v>4.0800000000000003E-3</v>
      </c>
      <c r="AG158" s="9">
        <v>5</v>
      </c>
      <c r="AH158" s="9">
        <v>1.56E-3</v>
      </c>
      <c r="AI158" s="9">
        <v>1.022E-2</v>
      </c>
      <c r="AJ158" s="9">
        <v>2.18E-2</v>
      </c>
      <c r="AK158" s="9">
        <v>3.14E-3</v>
      </c>
      <c r="AL158" s="9">
        <v>1.24E-2</v>
      </c>
      <c r="AM158" s="9">
        <v>7.4000000000000003E-3</v>
      </c>
      <c r="AN158" s="9">
        <v>6.0699999999999999E-3</v>
      </c>
    </row>
    <row r="159" spans="1:40" x14ac:dyDescent="0.15">
      <c r="A159" s="9" t="s">
        <v>268</v>
      </c>
      <c r="B159" s="9">
        <v>6.4689999999999998E-2</v>
      </c>
      <c r="C159" s="9">
        <v>0.46817999999999999</v>
      </c>
      <c r="D159" s="9">
        <v>0.96082999999999996</v>
      </c>
      <c r="E159" s="9">
        <v>2.4230000000000002E-2</v>
      </c>
      <c r="F159" s="16">
        <v>2.903E-2</v>
      </c>
      <c r="G159" s="9">
        <v>2.435E-2</v>
      </c>
      <c r="H159" s="9">
        <v>0.31067</v>
      </c>
      <c r="I159" s="9">
        <v>4.0099999999999997E-2</v>
      </c>
      <c r="J159" s="9">
        <v>5.1999999999999998E-3</v>
      </c>
      <c r="K159" s="16">
        <v>2.16214</v>
      </c>
      <c r="L159" s="9">
        <v>7.5700000000000003E-3</v>
      </c>
      <c r="M159" s="9">
        <v>1.7049999999999999E-2</v>
      </c>
      <c r="N159" s="9">
        <v>8.94E-3</v>
      </c>
      <c r="O159" s="9">
        <v>5</v>
      </c>
      <c r="P159" s="16">
        <v>0.10580000000000001</v>
      </c>
      <c r="Q159" s="9">
        <v>3.9699999999999996E-3</v>
      </c>
      <c r="R159" s="9">
        <v>0.10435</v>
      </c>
      <c r="S159" s="9">
        <v>0.73545000000000005</v>
      </c>
      <c r="T159" s="9">
        <v>5</v>
      </c>
      <c r="U159" s="16">
        <v>3.959E-2</v>
      </c>
      <c r="V159" s="9">
        <v>0.26506999999999997</v>
      </c>
      <c r="W159" s="9">
        <v>2.5000000000000001E-3</v>
      </c>
      <c r="X159" s="9">
        <v>2.7499999999999998E-3</v>
      </c>
      <c r="Y159" s="9">
        <v>6.2E-4</v>
      </c>
      <c r="Z159" s="9">
        <v>5.0200000000000002E-2</v>
      </c>
      <c r="AA159" s="16">
        <v>5.3940000000000002E-2</v>
      </c>
      <c r="AB159" s="9">
        <v>1.0200000000000001E-3</v>
      </c>
      <c r="AC159" s="9">
        <v>2.3000000000000001E-4</v>
      </c>
      <c r="AD159" s="9">
        <v>5</v>
      </c>
      <c r="AE159" s="9">
        <v>4.7300000000000002E-2</v>
      </c>
      <c r="AF159" s="9">
        <v>3.1800000000000001E-3</v>
      </c>
      <c r="AG159" s="9">
        <v>5</v>
      </c>
      <c r="AH159" s="9">
        <v>1.4400000000000001E-3</v>
      </c>
      <c r="AI159" s="9">
        <v>4.3E-3</v>
      </c>
      <c r="AJ159" s="9">
        <v>2.0719999999999999E-2</v>
      </c>
      <c r="AK159" s="9">
        <v>4.5500000000000002E-3</v>
      </c>
      <c r="AL159" s="9">
        <v>7.77E-3</v>
      </c>
      <c r="AM159" s="9">
        <v>2.31E-3</v>
      </c>
      <c r="AN159" s="9">
        <v>5.5999999999999999E-3</v>
      </c>
    </row>
    <row r="160" spans="1:40" x14ac:dyDescent="0.15">
      <c r="A160" s="9" t="s">
        <v>269</v>
      </c>
      <c r="B160" s="9">
        <v>5.2639999999999999E-2</v>
      </c>
      <c r="C160" s="9">
        <v>0.50524999999999998</v>
      </c>
      <c r="D160" s="9">
        <v>0.94762999999999997</v>
      </c>
      <c r="E160" s="9">
        <v>2.5180000000000001E-2</v>
      </c>
      <c r="F160" s="16">
        <v>3.1949999999999999E-2</v>
      </c>
      <c r="G160" s="9">
        <v>3.2370000000000003E-2</v>
      </c>
      <c r="H160" s="9">
        <v>0.31304999999999999</v>
      </c>
      <c r="I160" s="9">
        <v>8.8359999999999994E-2</v>
      </c>
      <c r="J160" s="9">
        <v>2.65E-3</v>
      </c>
      <c r="K160" s="16">
        <v>2.4144299999999999</v>
      </c>
      <c r="L160" s="9">
        <v>1.076E-2</v>
      </c>
      <c r="M160" s="9">
        <v>1.609E-2</v>
      </c>
      <c r="N160" s="9">
        <v>2.2339999999999999E-2</v>
      </c>
      <c r="O160" s="9">
        <v>5</v>
      </c>
      <c r="P160" s="16">
        <v>0.12934999999999999</v>
      </c>
      <c r="Q160" s="9">
        <v>2.2599999999999999E-3</v>
      </c>
      <c r="R160" s="9">
        <v>0.11633</v>
      </c>
      <c r="S160" s="9">
        <v>0.82252999999999998</v>
      </c>
      <c r="T160" s="9">
        <v>5</v>
      </c>
      <c r="U160" s="16">
        <v>3.9629999999999999E-2</v>
      </c>
      <c r="V160" s="9">
        <v>0.31385000000000002</v>
      </c>
      <c r="W160" s="9">
        <v>5.0600000000000003E-3</v>
      </c>
      <c r="X160" s="9">
        <v>1.33E-3</v>
      </c>
      <c r="Y160" s="9">
        <v>1.64E-3</v>
      </c>
      <c r="Z160" s="9">
        <v>5.1369999999999999E-2</v>
      </c>
      <c r="AA160" s="16">
        <v>5.1369999999999999E-2</v>
      </c>
      <c r="AB160" s="9">
        <v>7.1000000000000002E-4</v>
      </c>
      <c r="AC160" s="9">
        <v>8.0999999999999996E-4</v>
      </c>
      <c r="AD160" s="9">
        <v>5</v>
      </c>
      <c r="AE160" s="9">
        <v>3.637E-2</v>
      </c>
      <c r="AF160" s="9">
        <v>2.9299999999999999E-3</v>
      </c>
      <c r="AG160" s="9">
        <v>5</v>
      </c>
      <c r="AH160" s="9">
        <v>1.66E-3</v>
      </c>
      <c r="AI160" s="9">
        <v>5.6299999999999996E-3</v>
      </c>
      <c r="AJ160" s="9">
        <v>1.626E-2</v>
      </c>
      <c r="AK160" s="9">
        <v>6.8799999999999998E-3</v>
      </c>
      <c r="AL160" s="9">
        <v>1.018E-2</v>
      </c>
      <c r="AM160" s="9">
        <v>6.0899999999999999E-3</v>
      </c>
      <c r="AN160" s="9">
        <v>5.62E-3</v>
      </c>
    </row>
    <row r="161" spans="1:40" x14ac:dyDescent="0.15">
      <c r="A161" s="9" t="s">
        <v>270</v>
      </c>
      <c r="B161" s="9">
        <v>0.13447000000000001</v>
      </c>
      <c r="C161" s="9">
        <v>0.71835000000000004</v>
      </c>
      <c r="D161" s="9">
        <v>1.45611</v>
      </c>
      <c r="E161" s="9">
        <v>2.596E-2</v>
      </c>
      <c r="F161" s="16">
        <v>3.7969999999999997E-2</v>
      </c>
      <c r="G161" s="9">
        <v>6.4299999999999996E-2</v>
      </c>
      <c r="H161" s="9">
        <v>0.28516000000000002</v>
      </c>
      <c r="I161" s="9">
        <v>8.0149999999999999E-2</v>
      </c>
      <c r="J161" s="9">
        <v>9.3000000000000005E-4</v>
      </c>
      <c r="K161" s="16">
        <v>2.7041300000000001</v>
      </c>
      <c r="L161" s="9">
        <v>1.1690000000000001E-2</v>
      </c>
      <c r="M161" s="9">
        <v>2.5180000000000001E-2</v>
      </c>
      <c r="N161" s="9">
        <v>3.0450000000000001E-2</v>
      </c>
      <c r="O161" s="9">
        <v>5</v>
      </c>
      <c r="P161" s="16">
        <v>0.15421000000000001</v>
      </c>
      <c r="Q161" s="9">
        <v>5.13E-3</v>
      </c>
      <c r="R161" s="9">
        <v>0.10650999999999999</v>
      </c>
      <c r="S161" s="9">
        <v>0.87507999999999997</v>
      </c>
      <c r="T161" s="9">
        <v>5</v>
      </c>
      <c r="U161" s="16">
        <v>4.981E-2</v>
      </c>
      <c r="V161" s="9">
        <v>0.3745</v>
      </c>
      <c r="W161" s="9">
        <v>2.4499999999999999E-3</v>
      </c>
      <c r="X161" s="9">
        <v>1.5299999999999999E-3</v>
      </c>
      <c r="Y161" s="9">
        <v>8.7000000000000001E-4</v>
      </c>
      <c r="Z161" s="9">
        <v>6.2710000000000002E-2</v>
      </c>
      <c r="AA161" s="16">
        <v>6.8099999999999994E-2</v>
      </c>
      <c r="AB161" s="9">
        <v>2.2499999999999998E-3</v>
      </c>
      <c r="AC161" s="9">
        <v>8.0999999999999996E-4</v>
      </c>
      <c r="AD161" s="9">
        <v>5</v>
      </c>
      <c r="AE161" s="9">
        <v>4.4639999999999999E-2</v>
      </c>
      <c r="AF161" s="9">
        <v>3.0200000000000001E-3</v>
      </c>
      <c r="AG161" s="9">
        <v>5</v>
      </c>
      <c r="AH161" s="9">
        <v>2.15E-3</v>
      </c>
      <c r="AI161" s="9">
        <v>7.8799999999999999E-3</v>
      </c>
      <c r="AJ161" s="9">
        <v>4.0809999999999999E-2</v>
      </c>
      <c r="AK161" s="9">
        <v>7.8799999999999999E-3</v>
      </c>
      <c r="AL161" s="9">
        <v>9.8600000000000007E-3</v>
      </c>
      <c r="AM161" s="9">
        <v>6.96E-3</v>
      </c>
      <c r="AN161" s="9">
        <v>7.1900000000000002E-3</v>
      </c>
    </row>
    <row r="162" spans="1:40" x14ac:dyDescent="0.15">
      <c r="A162" s="9" t="s">
        <v>271</v>
      </c>
      <c r="B162" s="9">
        <v>3.4320000000000003E-2</v>
      </c>
      <c r="C162" s="9">
        <v>0.53813999999999995</v>
      </c>
      <c r="D162" s="9">
        <v>1.0448900000000001</v>
      </c>
      <c r="E162" s="9">
        <v>1.5630000000000002E-2</v>
      </c>
      <c r="F162" s="16">
        <v>2.862E-2</v>
      </c>
      <c r="G162" s="9">
        <v>4.5679999999999998E-2</v>
      </c>
      <c r="H162" s="9">
        <v>0.31589</v>
      </c>
      <c r="I162" s="9">
        <v>4.6600000000000003E-2</v>
      </c>
      <c r="J162" s="9">
        <v>2.7399999999999998E-3</v>
      </c>
      <c r="K162" s="16">
        <v>1.9202900000000001</v>
      </c>
      <c r="L162" s="9">
        <v>8.6800000000000002E-3</v>
      </c>
      <c r="M162" s="9">
        <v>3.2550000000000003E-2</v>
      </c>
      <c r="N162" s="9">
        <v>1.286E-2</v>
      </c>
      <c r="O162" s="9">
        <v>5</v>
      </c>
      <c r="P162" s="16">
        <v>0.11251</v>
      </c>
      <c r="Q162" s="9">
        <v>2.9199999999999999E-3</v>
      </c>
      <c r="R162" s="9">
        <v>0.11171</v>
      </c>
      <c r="S162" s="9">
        <v>0.70406000000000002</v>
      </c>
      <c r="T162" s="9">
        <v>5</v>
      </c>
      <c r="U162" s="16">
        <v>3.8519999999999999E-2</v>
      </c>
      <c r="V162" s="9">
        <v>0.24629000000000001</v>
      </c>
      <c r="W162" s="9">
        <v>3.3300000000000001E-3</v>
      </c>
      <c r="X162" s="9">
        <v>1.48E-3</v>
      </c>
      <c r="Y162" s="9">
        <v>1.75E-3</v>
      </c>
      <c r="Z162" s="9">
        <v>3.2620000000000003E-2</v>
      </c>
      <c r="AA162" s="16">
        <v>4.2380000000000001E-2</v>
      </c>
      <c r="AB162" s="9">
        <v>9.3000000000000005E-4</v>
      </c>
      <c r="AC162" s="9">
        <v>1.5499999999999999E-3</v>
      </c>
      <c r="AD162" s="9">
        <v>5</v>
      </c>
      <c r="AE162" s="9">
        <v>3.2980000000000002E-2</v>
      </c>
      <c r="AF162" s="9">
        <v>1.47E-3</v>
      </c>
      <c r="AG162" s="9">
        <v>5</v>
      </c>
      <c r="AH162" s="9">
        <v>1.9E-3</v>
      </c>
      <c r="AI162" s="9">
        <v>3.49E-3</v>
      </c>
      <c r="AJ162" s="9">
        <v>1.345E-2</v>
      </c>
      <c r="AK162" s="9">
        <v>3.7399999999999998E-3</v>
      </c>
      <c r="AL162" s="9">
        <v>1.159E-2</v>
      </c>
      <c r="AM162" s="9">
        <v>9.58E-3</v>
      </c>
      <c r="AN162" s="9">
        <v>5.4200000000000003E-3</v>
      </c>
    </row>
    <row r="163" spans="1:40" x14ac:dyDescent="0.15">
      <c r="A163" s="9" t="s">
        <v>272</v>
      </c>
      <c r="B163" s="9">
        <v>5.1869999999999999E-2</v>
      </c>
      <c r="C163" s="9">
        <v>0.46597</v>
      </c>
      <c r="D163" s="9">
        <v>1.4884500000000001</v>
      </c>
      <c r="E163" s="9">
        <v>2.6790000000000001E-2</v>
      </c>
      <c r="F163" s="16">
        <v>4.861E-2</v>
      </c>
      <c r="G163" s="9">
        <v>4.6739999999999997E-2</v>
      </c>
      <c r="H163" s="9">
        <v>0.34115000000000001</v>
      </c>
      <c r="I163" s="9">
        <v>9.9030000000000007E-2</v>
      </c>
      <c r="J163" s="9">
        <v>3.8399999999999997E-2</v>
      </c>
      <c r="K163" s="16">
        <v>11.451140000000001</v>
      </c>
      <c r="L163" s="9">
        <v>3.6990000000000002E-2</v>
      </c>
      <c r="M163" s="9">
        <v>0.10838</v>
      </c>
      <c r="N163" s="9">
        <v>2.324E-2</v>
      </c>
      <c r="O163" s="9">
        <v>5</v>
      </c>
      <c r="P163" s="16">
        <v>0.25539000000000001</v>
      </c>
      <c r="Q163" s="9">
        <v>5.7200000000000003E-3</v>
      </c>
      <c r="R163" s="9">
        <v>0.12673000000000001</v>
      </c>
      <c r="S163" s="9">
        <v>2.3747600000000002</v>
      </c>
      <c r="T163" s="9">
        <v>5</v>
      </c>
      <c r="U163" s="16">
        <v>0.11185</v>
      </c>
      <c r="V163" s="9">
        <v>0.68413999999999997</v>
      </c>
      <c r="W163" s="9">
        <v>3.98E-3</v>
      </c>
      <c r="X163" s="9">
        <v>5.5100000000000001E-3</v>
      </c>
      <c r="Y163" s="9">
        <v>1.9E-3</v>
      </c>
      <c r="Z163" s="9">
        <v>0.44214999999999999</v>
      </c>
      <c r="AA163" s="16">
        <v>8.8900000000000007E-2</v>
      </c>
      <c r="AB163" s="9">
        <v>1.4300000000000001E-3</v>
      </c>
      <c r="AC163" s="9">
        <v>1.3600000000000001E-3</v>
      </c>
      <c r="AD163" s="9">
        <v>5</v>
      </c>
      <c r="AE163" s="9">
        <v>6.0970000000000003E-2</v>
      </c>
      <c r="AF163" s="9">
        <v>3.7699999999999999E-3</v>
      </c>
      <c r="AG163" s="9">
        <v>5</v>
      </c>
      <c r="AH163" s="9">
        <v>4.5399999999999998E-3</v>
      </c>
      <c r="AI163" s="9">
        <v>3.5799999999999998E-3</v>
      </c>
      <c r="AJ163" s="9">
        <v>5.169E-2</v>
      </c>
      <c r="AK163" s="9">
        <v>9.7699999999999992E-3</v>
      </c>
      <c r="AL163" s="9">
        <v>1.213E-2</v>
      </c>
      <c r="AM163" s="9">
        <v>3.0500000000000002E-3</v>
      </c>
      <c r="AN163" s="9">
        <v>7.3000000000000001E-3</v>
      </c>
    </row>
    <row r="164" spans="1:40" x14ac:dyDescent="0.15">
      <c r="A164" s="9" t="s">
        <v>273</v>
      </c>
      <c r="B164" s="9">
        <v>5.9319999999999998E-2</v>
      </c>
      <c r="C164" s="9">
        <v>0.39206999999999997</v>
      </c>
      <c r="D164" s="9">
        <v>1.8079700000000001</v>
      </c>
      <c r="E164" s="9">
        <v>3.78E-2</v>
      </c>
      <c r="F164" s="16">
        <v>2.802E-2</v>
      </c>
      <c r="G164" s="9">
        <v>4.0419999999999998E-2</v>
      </c>
      <c r="H164" s="9">
        <v>0.33312000000000003</v>
      </c>
      <c r="I164" s="9">
        <v>9.0130000000000002E-2</v>
      </c>
      <c r="J164" s="9">
        <v>1.354E-2</v>
      </c>
      <c r="K164" s="16">
        <v>3.2671100000000002</v>
      </c>
      <c r="L164" s="9">
        <v>1.406E-2</v>
      </c>
      <c r="M164" s="9">
        <v>6.6659999999999997E-2</v>
      </c>
      <c r="N164" s="9">
        <v>1.2019999999999999E-2</v>
      </c>
      <c r="O164" s="9">
        <v>5</v>
      </c>
      <c r="P164" s="16">
        <v>0.23838000000000001</v>
      </c>
      <c r="Q164" s="9">
        <v>6.2E-4</v>
      </c>
      <c r="R164" s="9">
        <v>0.11960999999999999</v>
      </c>
      <c r="S164" s="9">
        <v>1.73502</v>
      </c>
      <c r="T164" s="9">
        <v>5</v>
      </c>
      <c r="U164" s="16">
        <v>8.9230000000000004E-2</v>
      </c>
      <c r="V164" s="9">
        <v>0.46753</v>
      </c>
      <c r="W164" s="9">
        <v>6.0499999999999998E-3</v>
      </c>
      <c r="X164" s="9">
        <v>2.2300000000000002E-3</v>
      </c>
      <c r="Y164" s="9">
        <v>3.3600000000000001E-3</v>
      </c>
      <c r="Z164" s="9">
        <v>0.22123999999999999</v>
      </c>
      <c r="AA164" s="16">
        <v>8.3940000000000001E-2</v>
      </c>
      <c r="AB164" s="9">
        <v>1.4400000000000001E-3</v>
      </c>
      <c r="AC164" s="9">
        <v>1.0200000000000001E-3</v>
      </c>
      <c r="AD164" s="9">
        <v>5</v>
      </c>
      <c r="AE164" s="9">
        <v>7.4289999999999995E-2</v>
      </c>
      <c r="AF164" s="9">
        <v>4.2399999999999998E-3</v>
      </c>
      <c r="AG164" s="9">
        <v>5</v>
      </c>
      <c r="AH164" s="9">
        <v>2.9499999999999999E-3</v>
      </c>
      <c r="AI164" s="9">
        <v>2.7000000000000001E-3</v>
      </c>
      <c r="AJ164" s="9">
        <v>7.8850000000000003E-2</v>
      </c>
      <c r="AK164" s="9">
        <v>7.3800000000000003E-3</v>
      </c>
      <c r="AL164" s="9">
        <v>1.0149999999999999E-2</v>
      </c>
      <c r="AM164" s="9">
        <v>6.0000000000000001E-3</v>
      </c>
      <c r="AN164" s="9">
        <v>4.4299999999999999E-3</v>
      </c>
    </row>
    <row r="165" spans="1:40" x14ac:dyDescent="0.15">
      <c r="A165" s="9" t="s">
        <v>274</v>
      </c>
      <c r="B165" s="9">
        <v>4.027E-2</v>
      </c>
      <c r="C165" s="9">
        <v>0.35730000000000001</v>
      </c>
      <c r="D165" s="9">
        <v>0.96233999999999997</v>
      </c>
      <c r="E165" s="9">
        <v>0.25241999999999998</v>
      </c>
      <c r="F165" s="16">
        <v>2.5760000000000002E-2</v>
      </c>
      <c r="G165" s="9">
        <v>5.1909999999999998E-2</v>
      </c>
      <c r="H165" s="9">
        <v>0.31502999999999998</v>
      </c>
      <c r="I165" s="9">
        <v>9.6180000000000002E-2</v>
      </c>
      <c r="J165" s="9">
        <v>3.6900000000000001E-3</v>
      </c>
      <c r="K165" s="16">
        <v>2.2610600000000001</v>
      </c>
      <c r="L165" s="9">
        <v>1.2409999999999999E-2</v>
      </c>
      <c r="M165" s="9">
        <v>3.85E-2</v>
      </c>
      <c r="N165" s="9">
        <v>1.436E-2</v>
      </c>
      <c r="O165" s="9">
        <v>5</v>
      </c>
      <c r="P165" s="16">
        <v>0.18598000000000001</v>
      </c>
      <c r="Q165" s="9">
        <v>3.48E-3</v>
      </c>
      <c r="R165" s="9">
        <v>0.11522</v>
      </c>
      <c r="S165" s="9">
        <v>1.0636300000000001</v>
      </c>
      <c r="T165" s="9">
        <v>5</v>
      </c>
      <c r="U165" s="16">
        <v>6.5549999999999997E-2</v>
      </c>
      <c r="V165" s="9">
        <v>0.38222</v>
      </c>
      <c r="W165" s="9">
        <v>3.8600000000000001E-3</v>
      </c>
      <c r="X165" s="9">
        <v>2.64E-3</v>
      </c>
      <c r="Y165" s="9">
        <v>1.9599999999999999E-3</v>
      </c>
      <c r="Z165" s="9">
        <v>0.10944</v>
      </c>
      <c r="AA165" s="16">
        <v>6.5659999999999996E-2</v>
      </c>
      <c r="AB165" s="9">
        <v>1.74E-3</v>
      </c>
      <c r="AC165" s="9">
        <v>5.0000000000000001E-4</v>
      </c>
      <c r="AD165" s="9">
        <v>5</v>
      </c>
      <c r="AE165" s="9">
        <v>6.6220000000000001E-2</v>
      </c>
      <c r="AF165" s="9">
        <v>3.9500000000000004E-3</v>
      </c>
      <c r="AG165" s="9">
        <v>5</v>
      </c>
      <c r="AH165" s="9">
        <v>3.7000000000000002E-3</v>
      </c>
      <c r="AI165" s="9">
        <v>4.4900000000000001E-3</v>
      </c>
      <c r="AJ165" s="9">
        <v>7.1190000000000003E-2</v>
      </c>
      <c r="AK165" s="9">
        <v>8.8299999999999993E-3</v>
      </c>
      <c r="AL165" s="9">
        <v>9.3399999999999993E-3</v>
      </c>
      <c r="AM165" s="9">
        <v>5.4900000000000001E-3</v>
      </c>
      <c r="AN165" s="9">
        <v>6.3299999999999997E-3</v>
      </c>
    </row>
    <row r="166" spans="1:40" x14ac:dyDescent="0.15">
      <c r="A166" s="9" t="s">
        <v>275</v>
      </c>
      <c r="B166" s="9">
        <v>2.8320000000000001E-2</v>
      </c>
      <c r="C166" s="9">
        <v>0.30417</v>
      </c>
      <c r="D166" s="9">
        <v>1.27722</v>
      </c>
      <c r="E166" s="9">
        <v>1.508E-2</v>
      </c>
      <c r="F166" s="16">
        <v>2.4580000000000001E-2</v>
      </c>
      <c r="G166" s="9">
        <v>3.1099999999999999E-2</v>
      </c>
      <c r="H166" s="9">
        <v>0.31544</v>
      </c>
      <c r="I166" s="9">
        <v>5.0439999999999999E-2</v>
      </c>
      <c r="J166" s="9">
        <v>2.47E-3</v>
      </c>
      <c r="K166" s="16">
        <v>1.6950700000000001</v>
      </c>
      <c r="L166" s="9">
        <v>9.2599999999999991E-3</v>
      </c>
      <c r="M166" s="9">
        <v>1.2670000000000001E-2</v>
      </c>
      <c r="N166" s="9">
        <v>1.2109999999999999E-2</v>
      </c>
      <c r="O166" s="9">
        <v>5</v>
      </c>
      <c r="P166" s="16">
        <v>9.5810000000000006E-2</v>
      </c>
      <c r="Q166" s="9">
        <v>5.4000000000000003E-3</v>
      </c>
      <c r="R166" s="9">
        <v>0.10861999999999999</v>
      </c>
      <c r="S166" s="9">
        <v>0.81923000000000001</v>
      </c>
      <c r="T166" s="9">
        <v>5</v>
      </c>
      <c r="U166" s="16">
        <v>4.3659999999999997E-2</v>
      </c>
      <c r="V166" s="9">
        <v>0.27715000000000001</v>
      </c>
      <c r="W166" s="9">
        <v>2.32E-3</v>
      </c>
      <c r="X166" s="9">
        <v>1.2700000000000001E-3</v>
      </c>
      <c r="Y166" s="9">
        <v>5.5300000000000002E-3</v>
      </c>
      <c r="Z166" s="9">
        <v>8.0579999999999999E-2</v>
      </c>
      <c r="AA166" s="16">
        <v>4.1209999999999997E-2</v>
      </c>
      <c r="AB166" s="9">
        <v>1.81E-3</v>
      </c>
      <c r="AC166" s="9">
        <v>9.2000000000000003E-4</v>
      </c>
      <c r="AD166" s="9">
        <v>5</v>
      </c>
      <c r="AE166" s="9">
        <v>5.3949999999999998E-2</v>
      </c>
      <c r="AF166" s="9">
        <v>5.0600000000000003E-3</v>
      </c>
      <c r="AG166" s="9">
        <v>5</v>
      </c>
      <c r="AH166" s="9">
        <v>1.9599999999999999E-3</v>
      </c>
      <c r="AI166" s="9">
        <v>3.0100000000000001E-3</v>
      </c>
      <c r="AJ166" s="9">
        <v>1.7670000000000002E-2</v>
      </c>
      <c r="AK166" s="9">
        <v>3.0100000000000001E-3</v>
      </c>
      <c r="AL166" s="9">
        <v>1.2200000000000001E-2</v>
      </c>
      <c r="AM166" s="9">
        <v>9.5700000000000004E-3</v>
      </c>
      <c r="AN166" s="9">
        <v>7.1500000000000001E-3</v>
      </c>
    </row>
    <row r="167" spans="1:40" x14ac:dyDescent="0.15">
      <c r="A167" s="9" t="s">
        <v>276</v>
      </c>
      <c r="B167" s="9">
        <v>2.7E-4</v>
      </c>
      <c r="C167" s="9">
        <v>0.36087000000000002</v>
      </c>
      <c r="D167" s="9">
        <v>0.99224999999999997</v>
      </c>
      <c r="E167" s="9">
        <v>1.1429999999999999E-2</v>
      </c>
      <c r="F167" s="16">
        <v>1.4319999999999999E-2</v>
      </c>
      <c r="G167" s="9">
        <v>5.1150000000000001E-2</v>
      </c>
      <c r="H167" s="9">
        <v>0.32055</v>
      </c>
      <c r="I167" s="9">
        <v>9.1829999999999995E-2</v>
      </c>
      <c r="J167" s="9">
        <v>1.17E-3</v>
      </c>
      <c r="K167" s="16">
        <v>1.1896800000000001</v>
      </c>
      <c r="L167" s="9">
        <v>7.2199999999999999E-3</v>
      </c>
      <c r="M167" s="9">
        <v>7.6400000000000001E-3</v>
      </c>
      <c r="N167" s="9">
        <v>1.11E-2</v>
      </c>
      <c r="O167" s="9">
        <v>5</v>
      </c>
      <c r="P167" s="16">
        <v>9.5479999999999995E-2</v>
      </c>
      <c r="Q167" s="9">
        <v>3.81E-3</v>
      </c>
      <c r="R167" s="9">
        <v>0.11423</v>
      </c>
      <c r="S167" s="9">
        <v>0.66107000000000005</v>
      </c>
      <c r="T167" s="9">
        <v>5</v>
      </c>
      <c r="U167" s="16">
        <v>3.0009999999999998E-2</v>
      </c>
      <c r="V167" s="9">
        <v>0.19347</v>
      </c>
      <c r="W167" s="9">
        <v>2.9199999999999999E-3</v>
      </c>
      <c r="X167" s="9">
        <v>2.14E-3</v>
      </c>
      <c r="Y167" s="9">
        <v>1.0300000000000001E-3</v>
      </c>
      <c r="Z167" s="9">
        <v>7.8299999999999995E-2</v>
      </c>
      <c r="AA167" s="16">
        <v>3.4270000000000002E-2</v>
      </c>
      <c r="AB167" s="9">
        <v>8.0000000000000004E-4</v>
      </c>
      <c r="AC167" s="9">
        <v>1.2999999999999999E-4</v>
      </c>
      <c r="AD167" s="9">
        <v>5</v>
      </c>
      <c r="AE167" s="9">
        <v>5.1029999999999999E-2</v>
      </c>
      <c r="AF167" s="9">
        <v>2.8E-3</v>
      </c>
      <c r="AG167" s="9">
        <v>5</v>
      </c>
      <c r="AH167" s="9">
        <v>2.31E-3</v>
      </c>
      <c r="AI167" s="9">
        <v>4.3200000000000001E-3</v>
      </c>
      <c r="AJ167" s="9">
        <v>2.9749999999999999E-2</v>
      </c>
      <c r="AK167" s="9">
        <v>6.7299999999999999E-3</v>
      </c>
      <c r="AL167" s="9">
        <v>1.1169999999999999E-2</v>
      </c>
      <c r="AM167" s="9">
        <v>7.3800000000000003E-3</v>
      </c>
      <c r="AN167" s="9">
        <v>7.1700000000000002E-3</v>
      </c>
    </row>
    <row r="168" spans="1:40" x14ac:dyDescent="0.15">
      <c r="A168" s="9" t="s">
        <v>277</v>
      </c>
      <c r="B168" s="9">
        <v>5.2440000000000001E-2</v>
      </c>
      <c r="C168" s="9">
        <v>0.50502999999999998</v>
      </c>
      <c r="D168" s="9">
        <v>0.83987000000000001</v>
      </c>
      <c r="E168" s="9">
        <v>1.158E-2</v>
      </c>
      <c r="F168" s="16">
        <v>1.5990000000000001E-2</v>
      </c>
      <c r="G168" s="9">
        <v>3.9550000000000002E-2</v>
      </c>
      <c r="H168" s="9">
        <v>0.28776000000000002</v>
      </c>
      <c r="I168" s="9">
        <v>8.1170000000000006E-2</v>
      </c>
      <c r="J168" s="9">
        <v>1.8699999999999999E-3</v>
      </c>
      <c r="K168" s="16">
        <v>1.0019400000000001</v>
      </c>
      <c r="L168" s="9">
        <v>7.8799999999999999E-3</v>
      </c>
      <c r="M168" s="9">
        <v>1.3849999999999999E-2</v>
      </c>
      <c r="N168" s="9">
        <v>3.9199999999999999E-3</v>
      </c>
      <c r="O168" s="9">
        <v>5</v>
      </c>
      <c r="P168" s="16">
        <v>8.2019999999999996E-2</v>
      </c>
      <c r="Q168" s="9">
        <v>5.7400000000000003E-3</v>
      </c>
      <c r="R168" s="9">
        <v>9.6390000000000003E-2</v>
      </c>
      <c r="S168" s="9">
        <v>0.62599000000000005</v>
      </c>
      <c r="T168" s="9">
        <v>5</v>
      </c>
      <c r="U168" s="16">
        <v>2.366E-2</v>
      </c>
      <c r="V168" s="9">
        <v>0.16750999999999999</v>
      </c>
      <c r="W168" s="9">
        <v>2.3999999999999998E-3</v>
      </c>
      <c r="X168" s="9">
        <v>1.9300000000000001E-3</v>
      </c>
      <c r="Y168" s="9">
        <v>2.0500000000000002E-3</v>
      </c>
      <c r="Z168" s="9">
        <v>7.7469999999999997E-2</v>
      </c>
      <c r="AA168" s="16">
        <v>3.125E-2</v>
      </c>
      <c r="AB168" s="9">
        <v>1.1900000000000001E-3</v>
      </c>
      <c r="AC168" s="9">
        <v>7.9000000000000001E-4</v>
      </c>
      <c r="AD168" s="9">
        <v>5</v>
      </c>
      <c r="AE168" s="9">
        <v>5.0509999999999999E-2</v>
      </c>
      <c r="AF168" s="9">
        <v>4.0099999999999997E-3</v>
      </c>
      <c r="AG168" s="9">
        <v>5</v>
      </c>
      <c r="AH168" s="9">
        <v>1.5900000000000001E-3</v>
      </c>
      <c r="AI168" s="9">
        <v>4.5399999999999998E-3</v>
      </c>
      <c r="AJ168" s="9">
        <v>2.2409999999999999E-2</v>
      </c>
      <c r="AK168" s="9">
        <v>4.62E-3</v>
      </c>
      <c r="AL168" s="9">
        <v>1.094E-2</v>
      </c>
      <c r="AM168" s="9">
        <v>7.4700000000000001E-3</v>
      </c>
      <c r="AN168" s="9">
        <v>5.0600000000000003E-3</v>
      </c>
    </row>
    <row r="169" spans="1:40" x14ac:dyDescent="0.15">
      <c r="A169" s="9" t="s">
        <v>278</v>
      </c>
      <c r="B169" s="9">
        <v>3.9699999999999999E-2</v>
      </c>
      <c r="C169" s="9">
        <v>0.42131000000000002</v>
      </c>
      <c r="D169" s="9">
        <v>1.4355</v>
      </c>
      <c r="E169" s="9">
        <v>5.491E-2</v>
      </c>
      <c r="F169" s="16">
        <v>2.12E-2</v>
      </c>
      <c r="G169" s="9">
        <v>3.8620000000000002E-2</v>
      </c>
      <c r="H169" s="9">
        <v>0.32746999999999998</v>
      </c>
      <c r="I169" s="9">
        <v>9.1759999999999994E-2</v>
      </c>
      <c r="J169" s="9">
        <v>1.6800000000000001E-3</v>
      </c>
      <c r="K169" s="16">
        <v>3.4123600000000001</v>
      </c>
      <c r="L169" s="9">
        <v>7.4700000000000001E-3</v>
      </c>
      <c r="M169" s="9">
        <v>3.3509999999999998E-2</v>
      </c>
      <c r="N169" s="9">
        <v>5.5799999999999999E-3</v>
      </c>
      <c r="O169" s="9">
        <v>5</v>
      </c>
      <c r="P169" s="16">
        <v>0.17307</v>
      </c>
      <c r="Q169" s="9">
        <v>2.9499999999999999E-3</v>
      </c>
      <c r="R169" s="9">
        <v>0.11387</v>
      </c>
      <c r="S169" s="9">
        <v>0.76837999999999995</v>
      </c>
      <c r="T169" s="9">
        <v>5</v>
      </c>
      <c r="U169" s="16">
        <v>4.0210000000000003E-2</v>
      </c>
      <c r="V169" s="9">
        <v>0.29109000000000002</v>
      </c>
      <c r="W169" s="9">
        <v>3.46E-3</v>
      </c>
      <c r="X169" s="9">
        <v>2.31E-3</v>
      </c>
      <c r="Y169" s="9">
        <v>3.1199999999999999E-3</v>
      </c>
      <c r="Z169" s="9">
        <v>6.5850000000000006E-2</v>
      </c>
      <c r="AA169" s="16">
        <v>3.9980000000000002E-2</v>
      </c>
      <c r="AB169" s="9">
        <v>1.99E-3</v>
      </c>
      <c r="AC169" s="9">
        <v>1.0300000000000001E-3</v>
      </c>
      <c r="AD169" s="9">
        <v>5</v>
      </c>
      <c r="AE169" s="9">
        <v>2.8969999999999999E-2</v>
      </c>
      <c r="AF169" s="9">
        <v>2.8400000000000001E-3</v>
      </c>
      <c r="AG169" s="9">
        <v>5</v>
      </c>
      <c r="AH169" s="9">
        <v>1.6299999999999999E-3</v>
      </c>
      <c r="AI169" s="9">
        <v>4.0699999999999998E-3</v>
      </c>
      <c r="AJ169" s="9">
        <v>2.7459999999999998E-2</v>
      </c>
      <c r="AK169" s="9">
        <v>5.8999999999999999E-3</v>
      </c>
      <c r="AL169" s="9">
        <v>6.2599999999999999E-3</v>
      </c>
      <c r="AM169" s="9">
        <v>6.8100000000000001E-3</v>
      </c>
      <c r="AN169" s="9">
        <v>9.2899999999999996E-3</v>
      </c>
    </row>
    <row r="170" spans="1:40" x14ac:dyDescent="0.15">
      <c r="A170" s="9" t="s">
        <v>279</v>
      </c>
      <c r="B170" s="9">
        <v>4.8649999999999999E-2</v>
      </c>
      <c r="C170" s="9">
        <v>3.6700000000000001E-3</v>
      </c>
      <c r="D170" s="9">
        <v>1.00099</v>
      </c>
      <c r="E170" s="9">
        <v>4.283E-2</v>
      </c>
      <c r="F170" s="16">
        <v>1.324E-2</v>
      </c>
      <c r="G170" s="9">
        <v>3.7089999999999998E-2</v>
      </c>
      <c r="H170" s="9">
        <v>0.31770999999999999</v>
      </c>
      <c r="I170" s="9">
        <v>8.727E-2</v>
      </c>
      <c r="J170" s="9">
        <v>1.6299999999999999E-3</v>
      </c>
      <c r="K170" s="16">
        <v>2.2925300000000002</v>
      </c>
      <c r="L170" s="9">
        <v>1.5900000000000001E-3</v>
      </c>
      <c r="M170" s="9">
        <v>1.3899999999999999E-2</v>
      </c>
      <c r="N170" s="9">
        <v>1.1849999999999999E-2</v>
      </c>
      <c r="O170" s="9">
        <v>5</v>
      </c>
      <c r="P170" s="16">
        <v>0.22140000000000001</v>
      </c>
      <c r="Q170" s="9">
        <v>1.2700000000000001E-3</v>
      </c>
      <c r="R170" s="9">
        <v>0.11133</v>
      </c>
      <c r="S170" s="9">
        <v>0.74875999999999998</v>
      </c>
      <c r="T170" s="9">
        <v>5</v>
      </c>
      <c r="U170" s="16">
        <v>4.564E-2</v>
      </c>
      <c r="V170" s="9">
        <v>0.36366999999999999</v>
      </c>
      <c r="W170" s="9">
        <v>2.6199999999999999E-3</v>
      </c>
      <c r="X170" s="9">
        <v>3.6099999999999999E-3</v>
      </c>
      <c r="Y170" s="9">
        <v>2.5400000000000002E-3</v>
      </c>
      <c r="Z170" s="9">
        <v>9.2280000000000001E-2</v>
      </c>
      <c r="AA170" s="16">
        <v>5.3769999999999998E-2</v>
      </c>
      <c r="AB170" s="9">
        <v>3.3E-4</v>
      </c>
      <c r="AC170" s="9">
        <v>2.9E-4</v>
      </c>
      <c r="AD170" s="9">
        <v>5</v>
      </c>
      <c r="AE170" s="9">
        <v>4.2070000000000003E-2</v>
      </c>
      <c r="AF170" s="9">
        <v>2.8900000000000002E-3</v>
      </c>
      <c r="AG170" s="9">
        <v>5</v>
      </c>
      <c r="AH170" s="9">
        <v>2.2399999999999998E-3</v>
      </c>
      <c r="AI170" s="9">
        <v>3.0400000000000002E-3</v>
      </c>
      <c r="AJ170" s="9">
        <v>6.0990000000000003E-2</v>
      </c>
      <c r="AK170" s="9">
        <v>1.8E-3</v>
      </c>
      <c r="AL170" s="9">
        <v>7.1999999999999998E-3</v>
      </c>
      <c r="AM170" s="9">
        <v>7.4900000000000001E-3</v>
      </c>
      <c r="AN170" s="9">
        <v>9.6699999999999998E-3</v>
      </c>
    </row>
    <row r="171" spans="1:40" x14ac:dyDescent="0.15">
      <c r="A171" s="9" t="s">
        <v>280</v>
      </c>
      <c r="B171" s="9">
        <v>3.7379999999999997E-2</v>
      </c>
      <c r="C171" s="9">
        <v>0.32857999999999998</v>
      </c>
      <c r="D171" s="9">
        <v>1.46573</v>
      </c>
      <c r="E171" s="9">
        <v>7.0230000000000001E-2</v>
      </c>
      <c r="F171" s="16">
        <v>2.6939999999999999E-2</v>
      </c>
      <c r="G171" s="9">
        <v>6.1179999999999998E-2</v>
      </c>
      <c r="H171" s="9">
        <v>0.31274000000000002</v>
      </c>
      <c r="I171" s="9">
        <v>9.1189999999999993E-2</v>
      </c>
      <c r="J171" s="9">
        <v>7.9500000000000005E-3</v>
      </c>
      <c r="K171" s="16">
        <v>2.1017100000000002</v>
      </c>
      <c r="L171" s="9">
        <v>7.5500000000000003E-3</v>
      </c>
      <c r="M171" s="9">
        <v>2.7470000000000001E-2</v>
      </c>
      <c r="N171" s="9">
        <v>9.3699999999999999E-3</v>
      </c>
      <c r="O171" s="9">
        <v>5</v>
      </c>
      <c r="P171" s="16">
        <v>0.20266000000000001</v>
      </c>
      <c r="Q171" s="9">
        <v>3.3899999999999998E-3</v>
      </c>
      <c r="R171" s="9">
        <v>0.11146</v>
      </c>
      <c r="S171" s="9">
        <v>0.71121000000000001</v>
      </c>
      <c r="T171" s="9">
        <v>5</v>
      </c>
      <c r="U171" s="16">
        <v>5.7910000000000003E-2</v>
      </c>
      <c r="V171" s="9">
        <v>0.35156999999999999</v>
      </c>
      <c r="W171" s="9">
        <v>6.28E-3</v>
      </c>
      <c r="X171" s="9">
        <v>2.2300000000000002E-3</v>
      </c>
      <c r="Y171" s="9">
        <v>1.9599999999999999E-3</v>
      </c>
      <c r="Z171" s="9">
        <v>9.0289999999999995E-2</v>
      </c>
      <c r="AA171" s="16">
        <v>5.7180000000000002E-2</v>
      </c>
      <c r="AB171" s="9">
        <v>1.25E-3</v>
      </c>
      <c r="AC171" s="9">
        <v>6.0999999999999997E-4</v>
      </c>
      <c r="AD171" s="9">
        <v>5</v>
      </c>
      <c r="AE171" s="9">
        <v>4.453E-2</v>
      </c>
      <c r="AF171" s="9">
        <v>3.3999999999999998E-3</v>
      </c>
      <c r="AG171" s="9">
        <v>5</v>
      </c>
      <c r="AH171" s="9">
        <v>3.2799999999999999E-3</v>
      </c>
      <c r="AI171" s="9">
        <v>2.6900000000000001E-3</v>
      </c>
      <c r="AJ171" s="9">
        <v>6.6129999999999994E-2</v>
      </c>
      <c r="AK171" s="9">
        <v>6.11E-3</v>
      </c>
      <c r="AL171" s="9">
        <v>6.0699999999999999E-3</v>
      </c>
      <c r="AM171" s="9">
        <v>1.1440000000000001E-2</v>
      </c>
      <c r="AN171" s="9">
        <v>9.8799999999999999E-3</v>
      </c>
    </row>
    <row r="172" spans="1:40" x14ac:dyDescent="0.15">
      <c r="A172" s="9" t="s">
        <v>281</v>
      </c>
      <c r="B172" s="9">
        <v>2.6270000000000002E-2</v>
      </c>
      <c r="C172" s="9">
        <v>0.35646</v>
      </c>
      <c r="D172" s="9">
        <v>0.94294999999999995</v>
      </c>
      <c r="E172" s="9">
        <v>3.9989999999999998E-2</v>
      </c>
      <c r="F172" s="16">
        <v>2.2190000000000001E-2</v>
      </c>
      <c r="G172" s="9">
        <v>1.9730000000000001E-2</v>
      </c>
      <c r="H172" s="9">
        <v>0.30679000000000001</v>
      </c>
      <c r="I172" s="9">
        <v>9.2730000000000007E-2</v>
      </c>
      <c r="J172" s="9">
        <v>4.2700000000000004E-3</v>
      </c>
      <c r="K172" s="16">
        <v>2.0272600000000001</v>
      </c>
      <c r="L172" s="9">
        <v>1.196E-2</v>
      </c>
      <c r="M172" s="9">
        <v>1.5570000000000001E-2</v>
      </c>
      <c r="N172" s="9">
        <v>1.3259999999999999E-2</v>
      </c>
      <c r="O172" s="9">
        <v>5</v>
      </c>
      <c r="P172" s="16">
        <v>0.17637</v>
      </c>
      <c r="Q172" s="9">
        <v>4.1099999999999999E-3</v>
      </c>
      <c r="R172" s="9">
        <v>0.11310000000000001</v>
      </c>
      <c r="S172" s="9">
        <v>0.63407000000000002</v>
      </c>
      <c r="T172" s="9">
        <v>5</v>
      </c>
      <c r="U172" s="16">
        <v>4.7579999999999997E-2</v>
      </c>
      <c r="V172" s="9">
        <v>0.33106000000000002</v>
      </c>
      <c r="W172" s="9">
        <v>3.0699999999999998E-3</v>
      </c>
      <c r="X172" s="9">
        <v>2.4499999999999999E-3</v>
      </c>
      <c r="Y172" s="9">
        <v>2.4599999999999999E-3</v>
      </c>
      <c r="Z172" s="9">
        <v>8.0009999999999998E-2</v>
      </c>
      <c r="AA172" s="16">
        <v>4.675E-2</v>
      </c>
      <c r="AB172" s="9">
        <v>1.31E-3</v>
      </c>
      <c r="AC172" s="9">
        <v>8.8999999999999995E-4</v>
      </c>
      <c r="AD172" s="9">
        <v>5</v>
      </c>
      <c r="AE172" s="9">
        <v>3.5520000000000003E-2</v>
      </c>
      <c r="AF172" s="9">
        <v>2.99E-3</v>
      </c>
      <c r="AG172" s="9">
        <v>5</v>
      </c>
      <c r="AH172" s="9">
        <v>2.9199999999999999E-3</v>
      </c>
      <c r="AI172" s="9">
        <v>3.48E-3</v>
      </c>
      <c r="AJ172" s="9">
        <v>4.0439999999999997E-2</v>
      </c>
      <c r="AK172" s="9">
        <v>8.5000000000000006E-3</v>
      </c>
      <c r="AL172" s="9">
        <v>5.9199999999999999E-3</v>
      </c>
      <c r="AM172" s="9">
        <v>8.3400000000000002E-3</v>
      </c>
      <c r="AN172" s="9">
        <v>6.8199999999999997E-3</v>
      </c>
    </row>
    <row r="173" spans="1:40" x14ac:dyDescent="0.15">
      <c r="A173" s="9" t="s">
        <v>282</v>
      </c>
      <c r="B173" s="9">
        <v>3.6740000000000002E-2</v>
      </c>
      <c r="C173" s="9">
        <v>0.38428000000000001</v>
      </c>
      <c r="D173" s="9">
        <v>1.4889300000000001</v>
      </c>
      <c r="E173" s="9">
        <v>5.672E-2</v>
      </c>
      <c r="F173" s="16">
        <v>1.9140000000000001E-2</v>
      </c>
      <c r="G173" s="9">
        <v>5.4969999999999998E-2</v>
      </c>
      <c r="H173" s="9">
        <v>0.31309999999999999</v>
      </c>
      <c r="I173" s="9">
        <v>9.2240000000000003E-2</v>
      </c>
      <c r="J173" s="9">
        <v>3.9899999999999996E-3</v>
      </c>
      <c r="K173" s="16">
        <v>2.0990700000000002</v>
      </c>
      <c r="L173" s="9">
        <v>8.77E-3</v>
      </c>
      <c r="M173" s="9">
        <v>2.7879999999999999E-2</v>
      </c>
      <c r="N173" s="9">
        <v>1.375E-2</v>
      </c>
      <c r="O173" s="9">
        <v>5</v>
      </c>
      <c r="P173" s="16">
        <v>0.18751000000000001</v>
      </c>
      <c r="Q173" s="9">
        <v>2.2699999999999999E-3</v>
      </c>
      <c r="R173" s="9">
        <v>0.11216</v>
      </c>
      <c r="S173" s="9">
        <v>0.65461000000000003</v>
      </c>
      <c r="T173" s="9">
        <v>5</v>
      </c>
      <c r="U173" s="16">
        <v>4.9299999999999997E-2</v>
      </c>
      <c r="V173" s="9">
        <v>0.33333000000000002</v>
      </c>
      <c r="W173" s="9">
        <v>2.66E-3</v>
      </c>
      <c r="X173" s="9">
        <v>4.3200000000000001E-3</v>
      </c>
      <c r="Y173" s="9">
        <v>2.2799999999999999E-3</v>
      </c>
      <c r="Z173" s="9">
        <v>8.5099999999999995E-2</v>
      </c>
      <c r="AA173" s="16">
        <v>5.0680000000000003E-2</v>
      </c>
      <c r="AB173" s="9">
        <v>2.8800000000000002E-3</v>
      </c>
      <c r="AC173" s="9">
        <v>4.6000000000000001E-4</v>
      </c>
      <c r="AD173" s="9">
        <v>5</v>
      </c>
      <c r="AE173" s="9">
        <v>3.8219999999999997E-2</v>
      </c>
      <c r="AF173" s="9">
        <v>2.65E-3</v>
      </c>
      <c r="AG173" s="9">
        <v>5</v>
      </c>
      <c r="AH173" s="9">
        <v>2.4599999999999999E-3</v>
      </c>
      <c r="AI173" s="9">
        <v>3.7799999999999999E-3</v>
      </c>
      <c r="AJ173" s="9">
        <v>5.5300000000000002E-2</v>
      </c>
      <c r="AK173" s="9">
        <v>6.4799999999999996E-3</v>
      </c>
      <c r="AL173" s="9">
        <v>5.4900000000000001E-3</v>
      </c>
      <c r="AM173" s="9">
        <v>5.5599999999999998E-3</v>
      </c>
      <c r="AN173" s="9">
        <v>6.1000000000000004E-3</v>
      </c>
    </row>
    <row r="174" spans="1:40" x14ac:dyDescent="0.15">
      <c r="A174" s="9" t="s">
        <v>283</v>
      </c>
      <c r="B174" s="9">
        <v>4.419E-2</v>
      </c>
      <c r="C174" s="9">
        <v>0.46698000000000001</v>
      </c>
      <c r="D174" s="9">
        <v>1.3238799999999999</v>
      </c>
      <c r="E174" s="9">
        <v>5.5899999999999998E-2</v>
      </c>
      <c r="F174" s="16">
        <v>2.2859999999999998E-2</v>
      </c>
      <c r="G174" s="9">
        <v>8.813E-2</v>
      </c>
      <c r="H174" s="9">
        <v>0.29555999999999999</v>
      </c>
      <c r="I174" s="9">
        <v>7.9810000000000006E-2</v>
      </c>
      <c r="J174" s="9">
        <v>4.13E-3</v>
      </c>
      <c r="K174" s="16">
        <v>2.8446799999999999</v>
      </c>
      <c r="L174" s="9">
        <v>4.0160000000000001E-2</v>
      </c>
      <c r="M174" s="9">
        <v>0.37241000000000002</v>
      </c>
      <c r="N174" s="9">
        <v>1.6289999999999999E-2</v>
      </c>
      <c r="O174" s="9">
        <v>5</v>
      </c>
      <c r="P174" s="16">
        <v>0.25139</v>
      </c>
      <c r="Q174" s="9">
        <v>5.5399999999999998E-3</v>
      </c>
      <c r="R174" s="9">
        <v>0.11147</v>
      </c>
      <c r="S174" s="9">
        <v>4.0544599999999997</v>
      </c>
      <c r="T174" s="9">
        <v>5</v>
      </c>
      <c r="U174" s="16">
        <v>5.8500000000000003E-2</v>
      </c>
      <c r="V174" s="9">
        <v>5.9394299999999998</v>
      </c>
      <c r="W174" s="9">
        <v>4.62E-3</v>
      </c>
      <c r="X174" s="9">
        <v>4.1399999999999996E-3</v>
      </c>
      <c r="Y174" s="9">
        <v>1.1800000000000001E-3</v>
      </c>
      <c r="Z174" s="9">
        <v>0.1239</v>
      </c>
      <c r="AA174" s="16">
        <v>6.608E-2</v>
      </c>
      <c r="AB174" s="9">
        <v>2.1700000000000001E-3</v>
      </c>
      <c r="AC174" s="9">
        <v>2.3800000000000002E-3</v>
      </c>
      <c r="AD174" s="9">
        <v>5</v>
      </c>
      <c r="AE174" s="9">
        <v>2.9350000000000001E-2</v>
      </c>
      <c r="AF174" s="9">
        <v>4.6000000000000001E-4</v>
      </c>
      <c r="AG174" s="9">
        <v>5</v>
      </c>
      <c r="AH174" s="9">
        <v>3.0799999999999998E-3</v>
      </c>
      <c r="AI174" s="9">
        <v>1.4E-3</v>
      </c>
      <c r="AJ174" s="9">
        <v>4.3270000000000003E-2</v>
      </c>
      <c r="AK174" s="9">
        <v>5.4200000000000003E-3</v>
      </c>
      <c r="AL174" s="9">
        <v>3.5899999999999999E-3</v>
      </c>
      <c r="AM174" s="9">
        <v>9.0299999999999998E-3</v>
      </c>
      <c r="AN174" s="9">
        <v>7.2700000000000004E-3</v>
      </c>
    </row>
    <row r="175" spans="1:40" x14ac:dyDescent="0.15">
      <c r="A175" s="9" t="s">
        <v>284</v>
      </c>
      <c r="B175" s="9">
        <v>3.0470000000000001E-2</v>
      </c>
      <c r="C175" s="9">
        <v>0.34410000000000002</v>
      </c>
      <c r="D175" s="9">
        <v>1.33412</v>
      </c>
      <c r="E175" s="9">
        <v>2.6939999999999999E-2</v>
      </c>
      <c r="F175" s="16">
        <v>1.521E-2</v>
      </c>
      <c r="G175" s="9">
        <v>4.4429999999999997E-2</v>
      </c>
      <c r="H175" s="9">
        <v>0.33484000000000003</v>
      </c>
      <c r="I175" s="9">
        <v>9.103E-2</v>
      </c>
      <c r="J175" s="9">
        <v>4.6299999999999996E-3</v>
      </c>
      <c r="K175" s="16">
        <v>1.34209</v>
      </c>
      <c r="L175" s="9">
        <v>5.0000000000000001E-3</v>
      </c>
      <c r="M175" s="9">
        <v>3.8800000000000001E-2</v>
      </c>
      <c r="N175" s="9">
        <v>3.49E-3</v>
      </c>
      <c r="O175" s="9">
        <v>5</v>
      </c>
      <c r="P175" s="16">
        <v>0.13785</v>
      </c>
      <c r="Q175" s="9">
        <v>9.5E-4</v>
      </c>
      <c r="R175" s="9">
        <v>0.11545999999999999</v>
      </c>
      <c r="S175" s="9">
        <v>1.7607299999999999</v>
      </c>
      <c r="T175" s="9">
        <v>5</v>
      </c>
      <c r="U175" s="16">
        <v>3.6549999999999999E-2</v>
      </c>
      <c r="V175" s="9">
        <v>0.34877999999999998</v>
      </c>
      <c r="W175" s="9">
        <v>5.0899999999999999E-3</v>
      </c>
      <c r="X175" s="9">
        <v>2.3900000000000002E-3</v>
      </c>
      <c r="Y175" s="9">
        <v>2.3900000000000002E-3</v>
      </c>
      <c r="Z175" s="9">
        <v>7.2800000000000004E-2</v>
      </c>
      <c r="AA175" s="16">
        <v>6.7379999999999995E-2</v>
      </c>
      <c r="AB175" s="9">
        <v>2.7899999999999999E-3</v>
      </c>
      <c r="AC175" s="9">
        <v>1.15E-3</v>
      </c>
      <c r="AD175" s="9">
        <v>5</v>
      </c>
      <c r="AE175" s="9">
        <v>3.0540000000000001E-2</v>
      </c>
      <c r="AF175" s="9">
        <v>2.5100000000000001E-3</v>
      </c>
      <c r="AG175" s="9">
        <v>5</v>
      </c>
      <c r="AH175" s="9">
        <v>2.0300000000000001E-3</v>
      </c>
      <c r="AI175" s="9">
        <v>1.57E-3</v>
      </c>
      <c r="AJ175" s="9">
        <v>5.5579999999999997E-2</v>
      </c>
      <c r="AK175" s="9">
        <v>4.96E-3</v>
      </c>
      <c r="AL175" s="9">
        <v>3.7000000000000002E-3</v>
      </c>
      <c r="AM175" s="9">
        <v>6.3600000000000002E-3</v>
      </c>
      <c r="AN175" s="9">
        <v>4.8900000000000002E-3</v>
      </c>
    </row>
    <row r="176" spans="1:40" x14ac:dyDescent="0.15">
      <c r="A176" s="9" t="s">
        <v>285</v>
      </c>
      <c r="B176" s="9">
        <v>1.308E-2</v>
      </c>
      <c r="C176" s="9">
        <v>0.30476999999999999</v>
      </c>
      <c r="D176" s="9">
        <v>1.26658</v>
      </c>
      <c r="E176" s="9">
        <v>2.7900000000000001E-2</v>
      </c>
      <c r="F176" s="16">
        <v>1.8849999999999999E-2</v>
      </c>
      <c r="G176" s="9">
        <v>6.4799999999999996E-3</v>
      </c>
      <c r="H176" s="9">
        <v>0.31009999999999999</v>
      </c>
      <c r="I176" s="9">
        <v>8.9480000000000004E-2</v>
      </c>
      <c r="J176" s="9">
        <v>3.0999999999999999E-3</v>
      </c>
      <c r="K176" s="16">
        <v>1.39777</v>
      </c>
      <c r="L176" s="9">
        <v>4.9899999999999996E-3</v>
      </c>
      <c r="M176" s="9">
        <v>3.9690000000000003E-2</v>
      </c>
      <c r="N176" s="9">
        <v>7.7999999999999996E-3</v>
      </c>
      <c r="O176" s="9">
        <v>5</v>
      </c>
      <c r="P176" s="16">
        <v>0.17730000000000001</v>
      </c>
      <c r="Q176" s="9">
        <v>5.0299999999999997E-3</v>
      </c>
      <c r="R176" s="9">
        <v>0.11146</v>
      </c>
      <c r="S176" s="9">
        <v>1.5842400000000001</v>
      </c>
      <c r="T176" s="9">
        <v>5</v>
      </c>
      <c r="U176" s="16">
        <v>4.3790000000000003E-2</v>
      </c>
      <c r="V176" s="9">
        <v>0.35588999999999998</v>
      </c>
      <c r="W176" s="9">
        <v>3.7599999999999999E-3</v>
      </c>
      <c r="X176" s="9">
        <v>3.3700000000000002E-3</v>
      </c>
      <c r="Y176" s="9">
        <v>2.5000000000000001E-3</v>
      </c>
      <c r="Z176" s="9">
        <v>7.177E-2</v>
      </c>
      <c r="AA176" s="16">
        <v>6.164E-2</v>
      </c>
      <c r="AB176" s="9">
        <v>3.0599999999999998E-3</v>
      </c>
      <c r="AC176" s="9">
        <v>2.9999999999999997E-4</v>
      </c>
      <c r="AD176" s="9">
        <v>5</v>
      </c>
      <c r="AE176" s="9">
        <v>4.1090000000000002E-2</v>
      </c>
      <c r="AF176" s="9">
        <v>3.49E-3</v>
      </c>
      <c r="AG176" s="9">
        <v>5</v>
      </c>
      <c r="AH176" s="9">
        <v>2.5500000000000002E-3</v>
      </c>
      <c r="AI176" s="9">
        <v>1.1199999999999999E-3</v>
      </c>
      <c r="AJ176" s="9">
        <v>6.0990000000000003E-2</v>
      </c>
      <c r="AK176" s="9">
        <v>6.4099999999999999E-3</v>
      </c>
      <c r="AL176" s="9">
        <v>4.64E-3</v>
      </c>
      <c r="AM176" s="9">
        <v>8.9300000000000004E-3</v>
      </c>
      <c r="AN176" s="9">
        <v>8.4600000000000005E-3</v>
      </c>
    </row>
    <row r="177" spans="1:40" x14ac:dyDescent="0.15">
      <c r="A177" s="9" t="s">
        <v>286</v>
      </c>
      <c r="B177" s="9">
        <v>1.8200000000000001E-2</v>
      </c>
      <c r="C177" s="9">
        <v>0.27217000000000002</v>
      </c>
      <c r="D177" s="9">
        <v>1.2269600000000001</v>
      </c>
      <c r="E177" s="9">
        <v>1.444E-2</v>
      </c>
      <c r="F177" s="16">
        <v>9.9100000000000004E-3</v>
      </c>
      <c r="G177" s="9">
        <v>4.2130000000000001E-2</v>
      </c>
      <c r="H177" s="9">
        <v>0.30497000000000002</v>
      </c>
      <c r="I177" s="9">
        <v>8.6309999999999998E-2</v>
      </c>
      <c r="J177" s="9">
        <v>1.64E-3</v>
      </c>
      <c r="K177" s="16">
        <v>1.2289600000000001</v>
      </c>
      <c r="L177" s="9">
        <v>3.98E-3</v>
      </c>
      <c r="M177" s="9">
        <v>3.2980000000000002E-2</v>
      </c>
      <c r="N177" s="9">
        <v>3.0400000000000002E-3</v>
      </c>
      <c r="O177" s="9">
        <v>5</v>
      </c>
      <c r="P177" s="16">
        <v>0.12903999999999999</v>
      </c>
      <c r="Q177" s="9">
        <v>2.97E-3</v>
      </c>
      <c r="R177" s="9">
        <v>0.10618</v>
      </c>
      <c r="S177" s="9">
        <v>1.7073</v>
      </c>
      <c r="T177" s="9">
        <v>5</v>
      </c>
      <c r="U177" s="16">
        <v>3.7400000000000003E-2</v>
      </c>
      <c r="V177" s="9">
        <v>0.34886</v>
      </c>
      <c r="W177" s="9">
        <v>3.0899999999999999E-3</v>
      </c>
      <c r="X177" s="9">
        <v>3.0699999999999998E-3</v>
      </c>
      <c r="Y177" s="9">
        <v>2.32E-3</v>
      </c>
      <c r="Z177" s="9">
        <v>6.5460000000000004E-2</v>
      </c>
      <c r="AA177" s="16">
        <v>6.4869999999999997E-2</v>
      </c>
      <c r="AB177" s="9">
        <v>8.8999999999999995E-4</v>
      </c>
      <c r="AC177" s="9">
        <v>3.5E-4</v>
      </c>
      <c r="AD177" s="9">
        <v>5</v>
      </c>
      <c r="AE177" s="9">
        <v>2.9700000000000001E-2</v>
      </c>
      <c r="AF177" s="9">
        <v>4.5700000000000003E-3</v>
      </c>
      <c r="AG177" s="9">
        <v>5</v>
      </c>
      <c r="AH177" s="9">
        <v>2.0699999999999998E-3</v>
      </c>
      <c r="AI177" s="9">
        <v>4.2000000000000002E-4</v>
      </c>
      <c r="AJ177" s="9">
        <v>4.7899999999999998E-2</v>
      </c>
      <c r="AK177" s="9">
        <v>6.6600000000000001E-3</v>
      </c>
      <c r="AL177" s="9">
        <v>3.65E-3</v>
      </c>
      <c r="AM177" s="9">
        <v>7.7600000000000004E-3</v>
      </c>
      <c r="AN177" s="9">
        <v>7.1199999999999996E-3</v>
      </c>
    </row>
    <row r="178" spans="1:40" x14ac:dyDescent="0.15">
      <c r="A178" s="9" t="s">
        <v>287</v>
      </c>
      <c r="B178" s="9">
        <v>1.504E-2</v>
      </c>
      <c r="C178" s="9">
        <v>0.26628000000000002</v>
      </c>
      <c r="D178" s="9">
        <v>1.27658</v>
      </c>
      <c r="E178" s="9">
        <v>0.35116999999999998</v>
      </c>
      <c r="F178" s="16">
        <v>1.6809999999999999E-2</v>
      </c>
      <c r="G178" s="9">
        <v>3.6609999999999997E-2</v>
      </c>
      <c r="H178" s="9">
        <v>0.31331999999999999</v>
      </c>
      <c r="I178" s="9">
        <v>9.1439999999999994E-2</v>
      </c>
      <c r="J178" s="9">
        <v>2.4499999999999999E-3</v>
      </c>
      <c r="K178" s="16">
        <v>1.18024</v>
      </c>
      <c r="L178" s="9">
        <v>6.8900000000000003E-3</v>
      </c>
      <c r="M178" s="9">
        <v>5.1670000000000001E-2</v>
      </c>
      <c r="N178" s="9">
        <v>2.97E-3</v>
      </c>
      <c r="O178" s="9">
        <v>5</v>
      </c>
      <c r="P178" s="16">
        <v>0.11845</v>
      </c>
      <c r="Q178" s="9">
        <v>2.1299999999999999E-3</v>
      </c>
      <c r="R178" s="9">
        <v>0.10646</v>
      </c>
      <c r="S178" s="9">
        <v>1.69817</v>
      </c>
      <c r="T178" s="9">
        <v>5</v>
      </c>
      <c r="U178" s="16">
        <v>3.8429999999999999E-2</v>
      </c>
      <c r="V178" s="9">
        <v>0.33405000000000001</v>
      </c>
      <c r="W178" s="9">
        <v>1.5100000000000001E-3</v>
      </c>
      <c r="X178" s="9">
        <v>2.6900000000000001E-3</v>
      </c>
      <c r="Y178" s="9">
        <v>1.9599999999999999E-3</v>
      </c>
      <c r="Z178" s="9">
        <v>6.2269999999999999E-2</v>
      </c>
      <c r="AA178" s="16">
        <v>6.8320000000000006E-2</v>
      </c>
      <c r="AB178" s="9">
        <v>1.5E-3</v>
      </c>
      <c r="AC178" s="9">
        <v>8.9999999999999998E-4</v>
      </c>
      <c r="AD178" s="9">
        <v>5</v>
      </c>
      <c r="AE178" s="9">
        <v>3.4279999999999998E-2</v>
      </c>
      <c r="AF178" s="9">
        <v>1.99E-3</v>
      </c>
      <c r="AG178" s="9">
        <v>5</v>
      </c>
      <c r="AH178" s="9">
        <v>3.9199999999999999E-3</v>
      </c>
      <c r="AI178" s="9">
        <v>1.6000000000000001E-3</v>
      </c>
      <c r="AJ178" s="9">
        <v>3.0640000000000001E-2</v>
      </c>
      <c r="AK178" s="9">
        <v>5.7000000000000002E-3</v>
      </c>
      <c r="AL178" s="9">
        <v>3.3800000000000002E-3</v>
      </c>
      <c r="AM178" s="9">
        <v>8.0000000000000002E-3</v>
      </c>
      <c r="AN178" s="9">
        <v>6.9699999999999996E-3</v>
      </c>
    </row>
    <row r="179" spans="1:40" x14ac:dyDescent="0.15">
      <c r="A179" s="9" t="s">
        <v>288</v>
      </c>
      <c r="B179" s="9">
        <v>4.9680000000000002E-2</v>
      </c>
      <c r="C179" s="9">
        <v>0.4274</v>
      </c>
      <c r="D179" s="9">
        <v>1.39398</v>
      </c>
      <c r="E179" s="9">
        <v>7.7240000000000003E-2</v>
      </c>
      <c r="F179" s="16">
        <v>1.7440000000000001E-2</v>
      </c>
      <c r="G179" s="9">
        <v>2.1770000000000001E-2</v>
      </c>
      <c r="H179" s="9">
        <v>0.31061</v>
      </c>
      <c r="I179" s="9">
        <v>8.924E-2</v>
      </c>
      <c r="J179" s="9">
        <v>8.7000000000000001E-4</v>
      </c>
      <c r="K179" s="16">
        <v>1.0288600000000001</v>
      </c>
      <c r="L179" s="9">
        <v>7.3600000000000002E-3</v>
      </c>
      <c r="M179" s="9">
        <v>2.9159999999999998E-2</v>
      </c>
      <c r="N179" s="9">
        <v>4.3699999999999998E-3</v>
      </c>
      <c r="O179" s="9">
        <v>5</v>
      </c>
      <c r="P179" s="16">
        <v>0.10274999999999999</v>
      </c>
      <c r="Q179" s="9">
        <v>2.0400000000000001E-3</v>
      </c>
      <c r="R179" s="9">
        <v>0.10988000000000001</v>
      </c>
      <c r="S179" s="9">
        <v>1.6326400000000001</v>
      </c>
      <c r="T179" s="9">
        <v>5</v>
      </c>
      <c r="U179" s="16">
        <v>3.3000000000000002E-2</v>
      </c>
      <c r="V179" s="9">
        <v>0.29307</v>
      </c>
      <c r="W179" s="9">
        <v>3.0000000000000001E-3</v>
      </c>
      <c r="X179" s="9">
        <v>2.33E-3</v>
      </c>
      <c r="Y179" s="9">
        <v>1.92E-3</v>
      </c>
      <c r="Z179" s="9">
        <v>4.5249999999999999E-2</v>
      </c>
      <c r="AA179" s="16">
        <v>3.6760000000000001E-2</v>
      </c>
      <c r="AB179" s="9">
        <v>1.0200000000000001E-3</v>
      </c>
      <c r="AC179" s="9">
        <v>6.8000000000000005E-4</v>
      </c>
      <c r="AD179" s="9">
        <v>5</v>
      </c>
      <c r="AE179" s="9">
        <v>3.3399999999999999E-2</v>
      </c>
      <c r="AF179" s="9">
        <v>3.5200000000000001E-3</v>
      </c>
      <c r="AG179" s="9">
        <v>5</v>
      </c>
      <c r="AH179" s="9">
        <v>2.1199999999999999E-3</v>
      </c>
      <c r="AI179" s="9">
        <v>1.3600000000000001E-3</v>
      </c>
      <c r="AJ179" s="9">
        <v>1.4149999999999999E-2</v>
      </c>
      <c r="AK179" s="9">
        <v>3.3899999999999998E-3</v>
      </c>
      <c r="AL179" s="9">
        <v>3.9699999999999996E-3</v>
      </c>
      <c r="AM179" s="9">
        <v>6.0499999999999998E-3</v>
      </c>
      <c r="AN179" s="9">
        <v>3.5200000000000001E-3</v>
      </c>
    </row>
    <row r="180" spans="1:40" x14ac:dyDescent="0.15">
      <c r="A180" s="9" t="s">
        <v>289</v>
      </c>
      <c r="B180" s="9">
        <v>2.5409999999999999E-2</v>
      </c>
      <c r="C180" s="9">
        <v>0.30302000000000001</v>
      </c>
      <c r="D180" s="9">
        <v>1.52051</v>
      </c>
      <c r="E180" s="9">
        <v>1.17923</v>
      </c>
      <c r="F180" s="16">
        <v>1.899E-2</v>
      </c>
      <c r="G180" s="9">
        <v>2.588E-2</v>
      </c>
      <c r="H180" s="9">
        <v>0.34598000000000001</v>
      </c>
      <c r="I180" s="9">
        <v>9.325E-2</v>
      </c>
      <c r="J180" s="9">
        <v>4.9100000000000003E-3</v>
      </c>
      <c r="K180" s="16">
        <v>2.57938</v>
      </c>
      <c r="L180" s="9">
        <v>8.5100000000000002E-3</v>
      </c>
      <c r="M180" s="9">
        <v>9.4539999999999999E-2</v>
      </c>
      <c r="N180" s="9">
        <v>3.3400000000000001E-3</v>
      </c>
      <c r="O180" s="9">
        <v>5</v>
      </c>
      <c r="P180" s="16">
        <v>0.62978999999999996</v>
      </c>
      <c r="Q180" s="9">
        <v>4.1900000000000001E-3</v>
      </c>
      <c r="R180" s="9">
        <v>0.10834000000000001</v>
      </c>
      <c r="S180" s="9">
        <v>1.3482700000000001</v>
      </c>
      <c r="T180" s="9">
        <v>5</v>
      </c>
      <c r="U180" s="16">
        <v>4.811E-2</v>
      </c>
      <c r="V180" s="9">
        <v>0.56891000000000003</v>
      </c>
      <c r="W180" s="9">
        <v>6.1999999999999998E-3</v>
      </c>
      <c r="X180" s="9">
        <v>1.1140000000000001E-2</v>
      </c>
      <c r="Y180" s="9">
        <v>2.7799999999999999E-3</v>
      </c>
      <c r="Z180" s="9">
        <v>0.14119999999999999</v>
      </c>
      <c r="AA180" s="16">
        <v>4.7329999999999997E-2</v>
      </c>
      <c r="AB180" s="9">
        <v>1.89E-3</v>
      </c>
      <c r="AC180" s="9">
        <v>0</v>
      </c>
      <c r="AD180" s="9">
        <v>5</v>
      </c>
      <c r="AE180" s="9">
        <v>3.1280000000000002E-2</v>
      </c>
      <c r="AF180" s="9">
        <v>2.4399999999999999E-3</v>
      </c>
      <c r="AG180" s="9">
        <v>5</v>
      </c>
      <c r="AH180" s="9">
        <v>2.4599999999999999E-3</v>
      </c>
      <c r="AI180" s="9">
        <v>1.5299999999999999E-3</v>
      </c>
      <c r="AJ180" s="9">
        <v>3.712E-2</v>
      </c>
      <c r="AK180" s="9">
        <v>7.8200000000000006E-3</v>
      </c>
      <c r="AL180" s="9">
        <v>4.5500000000000002E-3</v>
      </c>
      <c r="AM180" s="9">
        <v>6.0899999999999999E-3</v>
      </c>
      <c r="AN180" s="9">
        <v>7.4799999999999997E-3</v>
      </c>
    </row>
    <row r="181" spans="1:40" s="8" customFormat="1" x14ac:dyDescent="0.15">
      <c r="A181" s="9" t="s">
        <v>290</v>
      </c>
      <c r="B181" s="9">
        <v>3.3360000000000001E-2</v>
      </c>
      <c r="C181" s="9">
        <v>0.33861999999999998</v>
      </c>
      <c r="D181" s="9">
        <v>1.2467600000000001</v>
      </c>
      <c r="E181" s="9">
        <v>0.28043000000000001</v>
      </c>
      <c r="F181" s="9">
        <v>1.6240000000000001E-2</v>
      </c>
      <c r="G181" s="9">
        <v>4.6210000000000001E-2</v>
      </c>
      <c r="H181" s="9">
        <v>0.35959999999999998</v>
      </c>
      <c r="I181" s="9">
        <v>9.6509999999999999E-2</v>
      </c>
      <c r="J181" s="9">
        <v>4.8900000000000002E-3</v>
      </c>
      <c r="K181" s="9">
        <v>1.88052</v>
      </c>
      <c r="L181" s="9">
        <v>5.9199999999999999E-3</v>
      </c>
      <c r="M181" s="9">
        <v>5.3460000000000001E-2</v>
      </c>
      <c r="N181" s="9">
        <v>4.1999999999999997E-3</v>
      </c>
      <c r="O181" s="9">
        <v>5</v>
      </c>
      <c r="P181" s="9">
        <v>0.20684</v>
      </c>
      <c r="Q181" s="9">
        <v>3.2399999999999998E-3</v>
      </c>
      <c r="R181" s="9">
        <v>0.12318999999999999</v>
      </c>
      <c r="S181" s="9">
        <v>1.1822699999999999</v>
      </c>
      <c r="T181" s="9">
        <v>5</v>
      </c>
      <c r="U181" s="9">
        <v>4.3060000000000001E-2</v>
      </c>
      <c r="V181" s="9">
        <v>0.47671999999999998</v>
      </c>
      <c r="W181" s="9">
        <v>4.3400000000000001E-3</v>
      </c>
      <c r="X181" s="9">
        <v>8.2500000000000004E-3</v>
      </c>
      <c r="Y181" s="9">
        <v>2.5799999999999998E-3</v>
      </c>
      <c r="Z181" s="9">
        <v>9.6409999999999996E-2</v>
      </c>
      <c r="AA181" s="9">
        <v>8.5940000000000003E-2</v>
      </c>
      <c r="AB181" s="9">
        <v>1.8600000000000001E-3</v>
      </c>
      <c r="AC181" s="9">
        <v>0</v>
      </c>
      <c r="AD181" s="9">
        <v>5</v>
      </c>
      <c r="AE181" s="9">
        <v>4.1880000000000001E-2</v>
      </c>
      <c r="AF181" s="9">
        <v>4.2599999999999999E-3</v>
      </c>
      <c r="AG181" s="9">
        <v>5</v>
      </c>
      <c r="AH181" s="9">
        <v>2.5300000000000001E-3</v>
      </c>
      <c r="AI181" s="9">
        <v>1.6900000000000001E-3</v>
      </c>
      <c r="AJ181" s="9">
        <v>6.7030000000000006E-2</v>
      </c>
      <c r="AK181" s="9">
        <v>4.13E-3</v>
      </c>
      <c r="AL181" s="9">
        <v>3.2000000000000002E-3</v>
      </c>
      <c r="AM181" s="9">
        <v>4.3200000000000001E-3</v>
      </c>
      <c r="AN181" s="9">
        <v>5.7600000000000004E-3</v>
      </c>
    </row>
    <row r="182" spans="1:40" s="20" customFormat="1" x14ac:dyDescent="0.15">
      <c r="A182" s="25" t="s">
        <v>291</v>
      </c>
      <c r="B182" s="25">
        <v>2.1000000000000001E-2</v>
      </c>
      <c r="C182" s="25">
        <v>0.32203999999999999</v>
      </c>
      <c r="D182" s="25">
        <v>1.5431900000000001</v>
      </c>
      <c r="E182" s="25">
        <v>8.2849999999999993E-2</v>
      </c>
      <c r="F182" s="25">
        <v>1.8460000000000001E-2</v>
      </c>
      <c r="G182" s="25">
        <v>5.3420000000000002E-2</v>
      </c>
      <c r="H182" s="25">
        <v>0.33262000000000003</v>
      </c>
      <c r="I182" s="25">
        <v>9.1170000000000001E-2</v>
      </c>
      <c r="J182" s="25">
        <v>1.49E-3</v>
      </c>
      <c r="K182" s="25">
        <v>1.0902499999999999</v>
      </c>
      <c r="L182" s="25">
        <v>6.4599999999999996E-3</v>
      </c>
      <c r="M182" s="25">
        <v>5.8639999999999998E-2</v>
      </c>
      <c r="N182" s="25">
        <v>1.08E-3</v>
      </c>
      <c r="O182" s="25">
        <v>5</v>
      </c>
      <c r="P182" s="25">
        <v>0.14376</v>
      </c>
      <c r="Q182" s="25">
        <v>3.46E-3</v>
      </c>
      <c r="R182" s="25">
        <v>0.10168000000000001</v>
      </c>
      <c r="S182" s="25">
        <v>0.82328999999999997</v>
      </c>
      <c r="T182" s="25">
        <v>5</v>
      </c>
      <c r="U182" s="25">
        <v>2.7320000000000001E-2</v>
      </c>
      <c r="V182" s="25">
        <v>0.30407000000000001</v>
      </c>
      <c r="W182" s="25">
        <v>4.5199999999999997E-3</v>
      </c>
      <c r="X182" s="25">
        <v>4.9699999999999996E-3</v>
      </c>
      <c r="Y182" s="25">
        <v>2.8600000000000001E-3</v>
      </c>
      <c r="Z182" s="25">
        <v>6.1749999999999999E-2</v>
      </c>
      <c r="AA182" s="25">
        <v>4.65E-2</v>
      </c>
      <c r="AB182" s="25">
        <v>1.8799999999999999E-3</v>
      </c>
      <c r="AC182" s="25">
        <v>2.3000000000000001E-4</v>
      </c>
      <c r="AD182" s="25">
        <v>5</v>
      </c>
      <c r="AE182" s="25">
        <v>5.1830000000000001E-2</v>
      </c>
      <c r="AF182" s="25">
        <v>3.8700000000000002E-3</v>
      </c>
      <c r="AG182" s="25">
        <v>5</v>
      </c>
      <c r="AH182" s="25">
        <v>1.99E-3</v>
      </c>
      <c r="AI182" s="25">
        <v>7.2000000000000005E-4</v>
      </c>
      <c r="AJ182" s="25">
        <v>7.6939999999999995E-2</v>
      </c>
      <c r="AK182" s="25">
        <v>5.6800000000000002E-3</v>
      </c>
      <c r="AL182" s="25">
        <v>2.48E-3</v>
      </c>
      <c r="AM182" s="25">
        <v>8.8900000000000003E-3</v>
      </c>
      <c r="AN182" s="25">
        <v>9.9699999999999997E-3</v>
      </c>
    </row>
    <row r="183" spans="1:40" s="20" customFormat="1" x14ac:dyDescent="0.15">
      <c r="A183" s="25" t="s">
        <v>292</v>
      </c>
      <c r="B183" s="25">
        <v>4.6640000000000001E-2</v>
      </c>
      <c r="C183" s="25">
        <v>0.47677999999999998</v>
      </c>
      <c r="D183" s="25">
        <v>0.86677000000000004</v>
      </c>
      <c r="E183" s="25">
        <v>3.61E-2</v>
      </c>
      <c r="F183" s="25">
        <v>1.508E-2</v>
      </c>
      <c r="G183" s="25">
        <v>5.6120000000000003E-2</v>
      </c>
      <c r="H183" s="25">
        <v>0.28986000000000001</v>
      </c>
      <c r="I183" s="25">
        <v>7.9240000000000005E-2</v>
      </c>
      <c r="J183" s="25">
        <v>1.16E-3</v>
      </c>
      <c r="K183" s="25">
        <v>0.93555999999999995</v>
      </c>
      <c r="L183" s="25">
        <v>6.5500000000000003E-3</v>
      </c>
      <c r="M183" s="25">
        <v>4.7079999999999997E-2</v>
      </c>
      <c r="N183" s="25">
        <v>1.65E-3</v>
      </c>
      <c r="O183" s="25">
        <v>5</v>
      </c>
      <c r="P183" s="25">
        <v>0.12018</v>
      </c>
      <c r="Q183" s="25">
        <v>3.48E-3</v>
      </c>
      <c r="R183" s="25">
        <v>0.10289</v>
      </c>
      <c r="S183" s="25">
        <v>0.79657999999999995</v>
      </c>
      <c r="T183" s="25">
        <v>5</v>
      </c>
      <c r="U183" s="25">
        <v>2.172E-2</v>
      </c>
      <c r="V183" s="25">
        <v>0.28171000000000002</v>
      </c>
      <c r="W183" s="25">
        <v>2.1199999999999999E-3</v>
      </c>
      <c r="X183" s="25">
        <v>5.4000000000000003E-3</v>
      </c>
      <c r="Y183" s="25">
        <v>1.1000000000000001E-3</v>
      </c>
      <c r="Z183" s="25">
        <v>6.0380000000000003E-2</v>
      </c>
      <c r="AA183" s="25">
        <v>4.4569999999999999E-2</v>
      </c>
      <c r="AB183" s="25">
        <v>1.0200000000000001E-3</v>
      </c>
      <c r="AC183" s="25">
        <v>3.6000000000000002E-4</v>
      </c>
      <c r="AD183" s="25">
        <v>5</v>
      </c>
      <c r="AE183" s="25">
        <v>2.554E-2</v>
      </c>
      <c r="AF183" s="25">
        <v>2.0400000000000001E-3</v>
      </c>
      <c r="AG183" s="25">
        <v>5</v>
      </c>
      <c r="AH183" s="25">
        <v>1.66E-3</v>
      </c>
      <c r="AI183" s="25">
        <v>1.08E-3</v>
      </c>
      <c r="AJ183" s="25">
        <v>4.6609999999999999E-2</v>
      </c>
      <c r="AK183" s="25">
        <v>5.5999999999999999E-3</v>
      </c>
      <c r="AL183" s="25">
        <v>2.97E-3</v>
      </c>
      <c r="AM183" s="25">
        <v>7.7600000000000004E-3</v>
      </c>
      <c r="AN183" s="25">
        <v>6.4700000000000001E-3</v>
      </c>
    </row>
    <row r="184" spans="1:40" s="32" customFormat="1" x14ac:dyDescent="0.15">
      <c r="A184" s="31" t="s">
        <v>293</v>
      </c>
      <c r="B184" s="31">
        <v>3.6330000000000001E-2</v>
      </c>
      <c r="C184" s="31">
        <v>0.29355999999999999</v>
      </c>
      <c r="D184" s="31">
        <v>1.5523800000000001</v>
      </c>
      <c r="E184" s="31">
        <v>4.9230000000000003E-2</v>
      </c>
      <c r="F184" s="31">
        <v>1.5570000000000001E-2</v>
      </c>
      <c r="G184" s="31">
        <v>4.6620000000000002E-2</v>
      </c>
      <c r="H184" s="31">
        <v>0.31796999999999997</v>
      </c>
      <c r="I184" s="31">
        <v>8.8050000000000003E-2</v>
      </c>
      <c r="J184" s="31">
        <v>3.81E-3</v>
      </c>
      <c r="K184" s="31">
        <v>1.0401499999999999</v>
      </c>
      <c r="L184" s="31">
        <v>5.3299999999999997E-3</v>
      </c>
      <c r="M184" s="31">
        <v>5.2400000000000002E-2</v>
      </c>
      <c r="N184" s="31">
        <v>2.5500000000000002E-3</v>
      </c>
      <c r="O184" s="31">
        <v>5</v>
      </c>
      <c r="P184" s="31">
        <v>0.13536000000000001</v>
      </c>
      <c r="Q184" s="31">
        <v>4.9800000000000001E-3</v>
      </c>
      <c r="R184" s="31">
        <v>0.11205</v>
      </c>
      <c r="S184" s="31">
        <v>0.85328000000000004</v>
      </c>
      <c r="T184" s="31">
        <v>5</v>
      </c>
      <c r="U184" s="31">
        <v>2.5190000000000001E-2</v>
      </c>
      <c r="V184" s="31">
        <v>0.29679</v>
      </c>
      <c r="W184" s="31">
        <v>2.98E-3</v>
      </c>
      <c r="X184" s="31">
        <v>3.7599999999999999E-3</v>
      </c>
      <c r="Y184" s="31">
        <v>3.3899999999999998E-3</v>
      </c>
      <c r="Z184" s="31">
        <v>6.5420000000000006E-2</v>
      </c>
      <c r="AA184" s="31">
        <v>6.0979999999999999E-2</v>
      </c>
      <c r="AB184" s="31">
        <v>2.8E-3</v>
      </c>
      <c r="AC184" s="31">
        <v>1.1999999999999999E-3</v>
      </c>
      <c r="AD184" s="31">
        <v>5</v>
      </c>
      <c r="AE184" s="31">
        <v>3.006E-2</v>
      </c>
      <c r="AF184" s="31">
        <v>1.65E-3</v>
      </c>
      <c r="AG184" s="31">
        <v>5</v>
      </c>
      <c r="AH184" s="31">
        <v>1.6000000000000001E-3</v>
      </c>
      <c r="AI184" s="31">
        <v>1.1299999999999999E-3</v>
      </c>
      <c r="AJ184" s="31">
        <v>4.1599999999999998E-2</v>
      </c>
      <c r="AK184" s="31">
        <v>5.7400000000000003E-3</v>
      </c>
      <c r="AL184" s="31">
        <v>3.47E-3</v>
      </c>
      <c r="AM184" s="31">
        <v>2.7200000000000002E-3</v>
      </c>
      <c r="AN184" s="31">
        <v>5.4200000000000003E-3</v>
      </c>
    </row>
    <row r="185" spans="1:40" s="32" customFormat="1" x14ac:dyDescent="0.15">
      <c r="A185" s="31" t="s">
        <v>294</v>
      </c>
      <c r="B185" s="31">
        <v>1.8509999999999999E-2</v>
      </c>
      <c r="C185" s="31">
        <v>0.34616999999999998</v>
      </c>
      <c r="D185" s="31">
        <v>1.2818499999999999</v>
      </c>
      <c r="E185" s="31">
        <v>1.7860000000000001E-2</v>
      </c>
      <c r="F185" s="31">
        <v>1.4710000000000001E-2</v>
      </c>
      <c r="G185" s="31">
        <v>2.775E-2</v>
      </c>
      <c r="H185" s="31">
        <v>0.32493</v>
      </c>
      <c r="I185" s="31">
        <v>4.6859999999999999E-2</v>
      </c>
      <c r="J185" s="31">
        <v>2.8600000000000001E-3</v>
      </c>
      <c r="K185" s="31">
        <v>0.89044999999999996</v>
      </c>
      <c r="L185" s="31">
        <v>6.0400000000000002E-3</v>
      </c>
      <c r="M185" s="31">
        <v>4.8320000000000002E-2</v>
      </c>
      <c r="N185" s="31">
        <v>3.8800000000000002E-3</v>
      </c>
      <c r="O185" s="31">
        <v>5</v>
      </c>
      <c r="P185" s="31">
        <v>0.10607999999999999</v>
      </c>
      <c r="Q185" s="31">
        <v>2.99E-3</v>
      </c>
      <c r="R185" s="31">
        <v>0.10968</v>
      </c>
      <c r="S185" s="31">
        <v>1.00637</v>
      </c>
      <c r="T185" s="31">
        <v>5</v>
      </c>
      <c r="U185" s="31">
        <v>2.0709999999999999E-2</v>
      </c>
      <c r="V185" s="31">
        <v>0.35874</v>
      </c>
      <c r="W185" s="31">
        <v>2.9099999999999998E-3</v>
      </c>
      <c r="X185" s="31">
        <v>5.2300000000000003E-3</v>
      </c>
      <c r="Y185" s="31">
        <v>1.41E-3</v>
      </c>
      <c r="Z185" s="31">
        <v>6.5839999999999996E-2</v>
      </c>
      <c r="AA185" s="31">
        <v>5.1249999999999997E-2</v>
      </c>
      <c r="AB185" s="31">
        <v>9.5E-4</v>
      </c>
      <c r="AC185" s="31">
        <v>1.08E-3</v>
      </c>
      <c r="AD185" s="31">
        <v>5</v>
      </c>
      <c r="AE185" s="31">
        <v>3.1449999999999999E-2</v>
      </c>
      <c r="AF185" s="31">
        <v>2.31E-3</v>
      </c>
      <c r="AG185" s="31">
        <v>5</v>
      </c>
      <c r="AH185" s="31">
        <v>1.57E-3</v>
      </c>
      <c r="AI185" s="31">
        <v>1.39E-3</v>
      </c>
      <c r="AJ185" s="31">
        <v>1.958E-2</v>
      </c>
      <c r="AK185" s="31">
        <v>3.5300000000000002E-3</v>
      </c>
      <c r="AL185" s="31">
        <v>3.4299999999999999E-3</v>
      </c>
      <c r="AM185" s="31">
        <v>5.6800000000000002E-3</v>
      </c>
      <c r="AN185" s="31">
        <v>3.7100000000000002E-3</v>
      </c>
    </row>
    <row r="186" spans="1:40" s="33" customFormat="1" x14ac:dyDescent="0.15">
      <c r="A186" s="30" t="s">
        <v>295</v>
      </c>
      <c r="B186" s="30">
        <v>3.4590000000000003E-2</v>
      </c>
      <c r="C186" s="30">
        <v>0.31920999999999999</v>
      </c>
      <c r="D186" s="30">
        <v>1.41069</v>
      </c>
      <c r="E186" s="30">
        <v>2.7199999999999998E-2</v>
      </c>
      <c r="F186" s="31">
        <v>1.257E-2</v>
      </c>
      <c r="G186" s="30">
        <v>6.9260000000000002E-2</v>
      </c>
      <c r="H186" s="30">
        <v>0.32388</v>
      </c>
      <c r="I186" s="30">
        <v>8.7179999999999994E-2</v>
      </c>
      <c r="J186" s="30">
        <v>1.336E-2</v>
      </c>
      <c r="K186" s="31">
        <v>7.4155199999999999</v>
      </c>
      <c r="L186" s="30">
        <v>6.1399999999999996E-3</v>
      </c>
      <c r="M186" s="30">
        <v>3.4849999999999999E-2</v>
      </c>
      <c r="N186" s="30">
        <v>3.5799999999999998E-3</v>
      </c>
      <c r="O186" s="30">
        <v>5</v>
      </c>
      <c r="P186" s="31">
        <v>0.17634</v>
      </c>
      <c r="Q186" s="30">
        <v>2.4099999999999998E-3</v>
      </c>
      <c r="R186" s="30">
        <v>0.11411</v>
      </c>
      <c r="S186" s="30">
        <v>1.2229699999999999</v>
      </c>
      <c r="T186" s="30">
        <v>5</v>
      </c>
      <c r="U186" s="31">
        <v>2.7650000000000001E-2</v>
      </c>
      <c r="V186" s="30">
        <v>0.26634000000000002</v>
      </c>
      <c r="W186" s="30">
        <v>5.5700000000000003E-3</v>
      </c>
      <c r="X186" s="30">
        <v>4.81E-3</v>
      </c>
      <c r="Y186" s="30">
        <v>2.9099999999999998E-3</v>
      </c>
      <c r="Z186" s="30">
        <v>0.10652</v>
      </c>
      <c r="AA186" s="31">
        <v>6.8640000000000007E-2</v>
      </c>
      <c r="AB186" s="30">
        <v>1.3600000000000001E-3</v>
      </c>
      <c r="AC186" s="30">
        <v>0</v>
      </c>
      <c r="AD186" s="30">
        <v>5</v>
      </c>
      <c r="AE186" s="30">
        <v>3.8059999999999997E-2</v>
      </c>
      <c r="AF186" s="30">
        <v>3.2599999999999999E-3</v>
      </c>
      <c r="AG186" s="30">
        <v>5</v>
      </c>
      <c r="AH186" s="30">
        <v>1.8699999999999999E-3</v>
      </c>
      <c r="AI186" s="30">
        <v>1.5499999999999999E-3</v>
      </c>
      <c r="AJ186" s="30">
        <v>6.6680000000000003E-2</v>
      </c>
      <c r="AK186" s="30">
        <v>8.8699999999999994E-3</v>
      </c>
      <c r="AL186" s="30">
        <v>4.1999999999999997E-3</v>
      </c>
      <c r="AM186" s="30">
        <v>7.7499999999999999E-3</v>
      </c>
      <c r="AN186" s="30">
        <v>6.62E-3</v>
      </c>
    </row>
    <row r="187" spans="1:40" s="33" customFormat="1" x14ac:dyDescent="0.15">
      <c r="A187" s="30" t="s">
        <v>296</v>
      </c>
      <c r="B187" s="30">
        <v>2.486E-2</v>
      </c>
      <c r="C187" s="30">
        <v>0.26107999999999998</v>
      </c>
      <c r="D187" s="30">
        <v>1.5119899999999999</v>
      </c>
      <c r="E187" s="30">
        <v>1.6740000000000001E-2</v>
      </c>
      <c r="F187" s="31">
        <v>1.409E-2</v>
      </c>
      <c r="G187" s="30">
        <v>9.5099999999999994E-3</v>
      </c>
      <c r="H187" s="30">
        <v>0.32876</v>
      </c>
      <c r="I187" s="30">
        <v>5.5320000000000001E-2</v>
      </c>
      <c r="J187" s="30">
        <v>3.7560000000000003E-2</v>
      </c>
      <c r="K187" s="31">
        <v>1.22387</v>
      </c>
      <c r="L187" s="30">
        <v>5.4400000000000004E-3</v>
      </c>
      <c r="M187" s="30">
        <v>2.69E-2</v>
      </c>
      <c r="N187" s="30">
        <v>2.4599999999999999E-3</v>
      </c>
      <c r="O187" s="30">
        <v>5</v>
      </c>
      <c r="P187" s="31">
        <v>0.13400999999999999</v>
      </c>
      <c r="Q187" s="30">
        <v>2.2699999999999999E-3</v>
      </c>
      <c r="R187" s="30">
        <v>0.1129</v>
      </c>
      <c r="S187" s="30">
        <v>0.39371</v>
      </c>
      <c r="T187" s="30">
        <v>5</v>
      </c>
      <c r="U187" s="31">
        <v>1.5520000000000001E-2</v>
      </c>
      <c r="V187" s="30">
        <v>0.10893</v>
      </c>
      <c r="W187" s="30">
        <v>1.7600000000000001E-3</v>
      </c>
      <c r="X187" s="30">
        <v>2.0200000000000001E-3</v>
      </c>
      <c r="Y187" s="30">
        <v>8.0000000000000004E-4</v>
      </c>
      <c r="Z187" s="30">
        <v>6.8470000000000003E-2</v>
      </c>
      <c r="AA187" s="31">
        <v>3.8949999999999999E-2</v>
      </c>
      <c r="AB187" s="30">
        <v>1.41E-3</v>
      </c>
      <c r="AC187" s="30">
        <v>1.1299999999999999E-3</v>
      </c>
      <c r="AD187" s="30">
        <v>5</v>
      </c>
      <c r="AE187" s="30">
        <v>2.5229999999999999E-2</v>
      </c>
      <c r="AF187" s="30">
        <v>2.1099999999999999E-3</v>
      </c>
      <c r="AG187" s="30">
        <v>5</v>
      </c>
      <c r="AH187" s="30">
        <v>1.7700000000000001E-3</v>
      </c>
      <c r="AI187" s="30">
        <v>1.5399999999999999E-3</v>
      </c>
      <c r="AJ187" s="30">
        <v>2.9229999999999999E-2</v>
      </c>
      <c r="AK187" s="30">
        <v>4.9899999999999996E-3</v>
      </c>
      <c r="AL187" s="30">
        <v>3.65E-3</v>
      </c>
      <c r="AM187" s="30">
        <v>9.3399999999999993E-3</v>
      </c>
      <c r="AN187" s="30">
        <v>4.15E-3</v>
      </c>
    </row>
    <row r="188" spans="1:40" s="33" customFormat="1" x14ac:dyDescent="0.15">
      <c r="A188" s="30" t="s">
        <v>297</v>
      </c>
      <c r="B188" s="30">
        <v>1.3089999999999999E-2</v>
      </c>
      <c r="C188" s="30">
        <v>0.30991999999999997</v>
      </c>
      <c r="D188" s="30">
        <v>1.4179600000000001</v>
      </c>
      <c r="E188" s="30">
        <v>1.9779999999999999E-2</v>
      </c>
      <c r="F188" s="31">
        <v>1.1809999999999999E-2</v>
      </c>
      <c r="G188" s="30">
        <v>5.9020000000000003E-2</v>
      </c>
      <c r="H188" s="30">
        <v>0.31757000000000002</v>
      </c>
      <c r="I188" s="30">
        <v>8.9880000000000002E-2</v>
      </c>
      <c r="J188" s="30">
        <v>1.5650000000000001E-2</v>
      </c>
      <c r="K188" s="31">
        <v>1.1671199999999999</v>
      </c>
      <c r="L188" s="30">
        <v>2.9999999999999997E-4</v>
      </c>
      <c r="M188" s="30">
        <v>2.154E-2</v>
      </c>
      <c r="N188" s="30">
        <v>3.5100000000000001E-3</v>
      </c>
      <c r="O188" s="30">
        <v>5</v>
      </c>
      <c r="P188" s="31">
        <v>0.10437</v>
      </c>
      <c r="Q188" s="30">
        <v>2.5899999999999999E-3</v>
      </c>
      <c r="R188" s="30">
        <v>9.9260000000000001E-2</v>
      </c>
      <c r="S188" s="30">
        <v>0.31569999999999998</v>
      </c>
      <c r="T188" s="30">
        <v>5</v>
      </c>
      <c r="U188" s="31">
        <v>1.2630000000000001E-2</v>
      </c>
      <c r="V188" s="30">
        <v>8.7970000000000007E-2</v>
      </c>
      <c r="W188" s="30">
        <v>3.3800000000000002E-3</v>
      </c>
      <c r="X188" s="30">
        <v>3.0400000000000002E-3</v>
      </c>
      <c r="Y188" s="30">
        <v>4.2000000000000002E-4</v>
      </c>
      <c r="Z188" s="30">
        <v>9.3679999999999999E-2</v>
      </c>
      <c r="AA188" s="31">
        <v>2.8729999999999999E-2</v>
      </c>
      <c r="AB188" s="30">
        <v>2.3400000000000001E-3</v>
      </c>
      <c r="AC188" s="30">
        <v>1.8000000000000001E-4</v>
      </c>
      <c r="AD188" s="30">
        <v>5</v>
      </c>
      <c r="AE188" s="30">
        <v>1.788E-2</v>
      </c>
      <c r="AF188" s="30">
        <v>4.0099999999999997E-3</v>
      </c>
      <c r="AG188" s="30">
        <v>5</v>
      </c>
      <c r="AH188" s="30">
        <v>1.73E-3</v>
      </c>
      <c r="AI188" s="30">
        <v>1.2899999999999999E-3</v>
      </c>
      <c r="AJ188" s="30">
        <v>3.9059999999999997E-2</v>
      </c>
      <c r="AK188" s="30">
        <v>2.14E-3</v>
      </c>
      <c r="AL188" s="30">
        <v>2.9199999999999999E-3</v>
      </c>
      <c r="AM188" s="30">
        <v>1.209E-2</v>
      </c>
      <c r="AN188" s="30">
        <v>3.4499999999999999E-3</v>
      </c>
    </row>
    <row r="189" spans="1:40" s="33" customFormat="1" x14ac:dyDescent="0.15">
      <c r="A189" s="30" t="s">
        <v>298</v>
      </c>
      <c r="B189" s="30">
        <v>3.4200000000000001E-2</v>
      </c>
      <c r="C189" s="30">
        <v>0.41759000000000002</v>
      </c>
      <c r="D189" s="30">
        <v>1.12432</v>
      </c>
      <c r="E189" s="30">
        <v>2.0080000000000001E-2</v>
      </c>
      <c r="F189" s="31">
        <v>1.255E-2</v>
      </c>
      <c r="G189" s="30">
        <v>8.1350000000000006E-2</v>
      </c>
      <c r="H189" s="30">
        <v>0.32813999999999999</v>
      </c>
      <c r="I189" s="30">
        <v>9.6750000000000003E-2</v>
      </c>
      <c r="J189" s="30">
        <v>1.6910000000000001E-2</v>
      </c>
      <c r="K189" s="31">
        <v>1.4503900000000001</v>
      </c>
      <c r="L189" s="30">
        <v>4.8199999999999996E-3</v>
      </c>
      <c r="M189" s="30">
        <v>2.562E-2</v>
      </c>
      <c r="N189" s="30">
        <v>2.9399999999999999E-3</v>
      </c>
      <c r="O189" s="30">
        <v>5</v>
      </c>
      <c r="P189" s="31">
        <v>0.11743000000000001</v>
      </c>
      <c r="Q189" s="30">
        <v>1.73E-3</v>
      </c>
      <c r="R189" s="30">
        <v>0.11006000000000001</v>
      </c>
      <c r="S189" s="30">
        <v>0.37375000000000003</v>
      </c>
      <c r="T189" s="30">
        <v>5</v>
      </c>
      <c r="U189" s="31">
        <v>1.8329999999999999E-2</v>
      </c>
      <c r="V189" s="30">
        <v>0.12959999999999999</v>
      </c>
      <c r="W189" s="30">
        <v>3.3999999999999998E-3</v>
      </c>
      <c r="X189" s="30">
        <v>4.8999999999999998E-4</v>
      </c>
      <c r="Y189" s="30">
        <v>1.1199999999999999E-3</v>
      </c>
      <c r="Z189" s="30">
        <v>0.12016</v>
      </c>
      <c r="AA189" s="31">
        <v>5.2240000000000002E-2</v>
      </c>
      <c r="AB189" s="30">
        <v>7.6000000000000004E-4</v>
      </c>
      <c r="AC189" s="30">
        <v>2.7E-4</v>
      </c>
      <c r="AD189" s="30">
        <v>5</v>
      </c>
      <c r="AE189" s="30">
        <v>1.9949999999999999E-2</v>
      </c>
      <c r="AF189" s="30">
        <v>6.0999999999999997E-4</v>
      </c>
      <c r="AG189" s="30">
        <v>5</v>
      </c>
      <c r="AH189" s="30">
        <v>1.2099999999999999E-3</v>
      </c>
      <c r="AI189" s="30">
        <v>3.2000000000000003E-4</v>
      </c>
      <c r="AJ189" s="30">
        <v>1.8350000000000002E-2</v>
      </c>
      <c r="AK189" s="30">
        <v>2.3700000000000001E-3</v>
      </c>
      <c r="AL189" s="30">
        <v>2.5500000000000002E-3</v>
      </c>
      <c r="AM189" s="30">
        <v>6.3499999999999997E-3</v>
      </c>
      <c r="AN189" s="30">
        <v>4.1200000000000004E-3</v>
      </c>
    </row>
    <row r="190" spans="1:40" x14ac:dyDescent="0.15">
      <c r="A190" s="9" t="s">
        <v>299</v>
      </c>
      <c r="B190" s="9">
        <v>1.1900000000000001E-3</v>
      </c>
      <c r="C190" s="9">
        <v>0.68428999999999995</v>
      </c>
      <c r="D190" s="9">
        <v>1.0178</v>
      </c>
      <c r="E190" s="9">
        <v>3.015E-2</v>
      </c>
      <c r="F190" s="16">
        <v>1.3979999999999999E-2</v>
      </c>
      <c r="G190" s="9">
        <v>3.6380000000000003E-2</v>
      </c>
      <c r="H190" s="9">
        <v>7.2456199999999997</v>
      </c>
      <c r="I190" s="9">
        <v>8.4699999999999998E-2</v>
      </c>
      <c r="J190" s="9">
        <v>1.6990000000000002E-2</v>
      </c>
      <c r="K190" s="16">
        <v>27.151450000000001</v>
      </c>
      <c r="L190" s="9">
        <v>2.2890000000000001E-2</v>
      </c>
      <c r="M190" s="9">
        <v>0.1077</v>
      </c>
      <c r="N190" s="9">
        <v>1.0279999999999999E-2</v>
      </c>
      <c r="O190" s="9">
        <v>5</v>
      </c>
      <c r="P190" s="16">
        <v>0.15819</v>
      </c>
      <c r="Q190" s="9">
        <v>3.49E-3</v>
      </c>
      <c r="R190" s="9">
        <v>0.19699</v>
      </c>
      <c r="S190" s="9">
        <v>12.97959</v>
      </c>
      <c r="T190" s="9">
        <v>5</v>
      </c>
      <c r="U190" s="16">
        <v>6.7489999999999994E-2</v>
      </c>
      <c r="V190" s="9">
        <v>2.2543899999999999</v>
      </c>
      <c r="W190" s="9">
        <v>3.62E-3</v>
      </c>
      <c r="X190" s="9">
        <v>6.7499999999999999E-3</v>
      </c>
      <c r="Y190" s="9">
        <v>2E-3</v>
      </c>
      <c r="Z190" s="9">
        <v>0.12605</v>
      </c>
      <c r="AA190" s="16">
        <v>2.6179999999999998E-2</v>
      </c>
      <c r="AB190" s="9">
        <v>1.9499999999999999E-3</v>
      </c>
      <c r="AC190" s="9">
        <v>3.0400000000000002E-3</v>
      </c>
      <c r="AD190" s="9">
        <v>5</v>
      </c>
      <c r="AE190" s="9">
        <v>2.1760000000000002E-2</v>
      </c>
      <c r="AF190" s="9">
        <v>2.1900000000000001E-3</v>
      </c>
      <c r="AG190" s="9">
        <v>5</v>
      </c>
      <c r="AH190" s="9">
        <v>1.98E-3</v>
      </c>
      <c r="AI190" s="9">
        <v>1.4300000000000001E-3</v>
      </c>
      <c r="AJ190" s="9">
        <v>1.3429999999999999E-2</v>
      </c>
      <c r="AK190" s="9">
        <v>7.5100000000000002E-3</v>
      </c>
      <c r="AL190" s="9">
        <v>3.2499999999999999E-3</v>
      </c>
      <c r="AM190" s="9">
        <v>3.184E-2</v>
      </c>
      <c r="AN190" s="9">
        <v>7.2700000000000004E-3</v>
      </c>
    </row>
    <row r="191" spans="1:40" x14ac:dyDescent="0.15">
      <c r="A191" s="9" t="s">
        <v>300</v>
      </c>
      <c r="B191" s="9">
        <v>3.8330000000000003E-2</v>
      </c>
      <c r="C191" s="9">
        <v>0.29407</v>
      </c>
      <c r="D191" s="9">
        <v>1.1369</v>
      </c>
      <c r="E191" s="9">
        <v>3.1859999999999999E-2</v>
      </c>
      <c r="F191" s="16">
        <v>1.6979999999999999E-2</v>
      </c>
      <c r="G191" s="9">
        <v>4.6449999999999998E-2</v>
      </c>
      <c r="H191" s="9">
        <v>0.55005999999999999</v>
      </c>
      <c r="I191" s="9">
        <v>8.7029999999999996E-2</v>
      </c>
      <c r="J191" s="9">
        <v>4.5500000000000002E-3</v>
      </c>
      <c r="K191" s="16">
        <v>0.92715000000000003</v>
      </c>
      <c r="L191" s="9">
        <v>7.5700000000000003E-3</v>
      </c>
      <c r="M191" s="9">
        <v>2.2679999999999999E-2</v>
      </c>
      <c r="N191" s="9">
        <v>3.5500000000000002E-3</v>
      </c>
      <c r="O191" s="9">
        <v>5</v>
      </c>
      <c r="P191" s="16">
        <v>7.2849999999999998E-2</v>
      </c>
      <c r="Q191" s="9">
        <v>3.4399999999999999E-3</v>
      </c>
      <c r="R191" s="9">
        <v>0.11569</v>
      </c>
      <c r="S191" s="9">
        <v>0.73128000000000004</v>
      </c>
      <c r="T191" s="9">
        <v>5</v>
      </c>
      <c r="U191" s="16">
        <v>1.84E-2</v>
      </c>
      <c r="V191" s="9">
        <v>0.18723999999999999</v>
      </c>
      <c r="W191" s="9">
        <v>1.5499999999999999E-3</v>
      </c>
      <c r="X191" s="9">
        <v>2.4099999999999998E-3</v>
      </c>
      <c r="Y191" s="9">
        <v>1.0200000000000001E-3</v>
      </c>
      <c r="Z191" s="9">
        <v>3.4750000000000003E-2</v>
      </c>
      <c r="AA191" s="16">
        <v>1.8929999999999999E-2</v>
      </c>
      <c r="AB191" s="9">
        <v>1.2E-4</v>
      </c>
      <c r="AC191" s="9">
        <v>9.0000000000000006E-5</v>
      </c>
      <c r="AD191" s="9">
        <v>5</v>
      </c>
      <c r="AE191" s="9">
        <v>1.745E-2</v>
      </c>
      <c r="AF191" s="9">
        <v>2.3400000000000001E-3</v>
      </c>
      <c r="AG191" s="9">
        <v>5</v>
      </c>
      <c r="AH191" s="9">
        <v>2.0799999999999998E-3</v>
      </c>
      <c r="AI191" s="9">
        <v>9.3999999999999997E-4</v>
      </c>
      <c r="AJ191" s="9">
        <v>1.234E-2</v>
      </c>
      <c r="AK191" s="9">
        <v>4.0699999999999998E-3</v>
      </c>
      <c r="AL191" s="9">
        <v>3.3899999999999998E-3</v>
      </c>
      <c r="AM191" s="9">
        <v>1.558E-2</v>
      </c>
      <c r="AN191" s="9">
        <v>7.2899999999999996E-3</v>
      </c>
    </row>
    <row r="192" spans="1:40" x14ac:dyDescent="0.15">
      <c r="A192" s="9" t="s">
        <v>301</v>
      </c>
      <c r="B192" s="9">
        <v>3.8309999999999997E-2</v>
      </c>
      <c r="C192" s="9">
        <v>0.29958000000000001</v>
      </c>
      <c r="D192" s="9">
        <v>1.0413399999999999</v>
      </c>
      <c r="E192" s="9">
        <v>2.945E-2</v>
      </c>
      <c r="F192" s="16">
        <v>1.5100000000000001E-2</v>
      </c>
      <c r="G192" s="9">
        <v>3.2250000000000001E-2</v>
      </c>
      <c r="H192" s="9">
        <v>0.54442999999999997</v>
      </c>
      <c r="I192" s="9">
        <v>8.6999999999999994E-2</v>
      </c>
      <c r="J192" s="9">
        <v>2.2699999999999999E-3</v>
      </c>
      <c r="K192" s="16">
        <v>1.4051100000000001</v>
      </c>
      <c r="L192" s="9">
        <v>6.2599999999999999E-3</v>
      </c>
      <c r="M192" s="9">
        <v>3.5790000000000002E-2</v>
      </c>
      <c r="N192" s="9">
        <v>3.8700000000000002E-3</v>
      </c>
      <c r="O192" s="9">
        <v>5</v>
      </c>
      <c r="P192" s="16">
        <v>0.15334999999999999</v>
      </c>
      <c r="Q192" s="9">
        <v>4.2599999999999999E-3</v>
      </c>
      <c r="R192" s="9">
        <v>0.11267000000000001</v>
      </c>
      <c r="S192" s="9">
        <v>0.82696999999999998</v>
      </c>
      <c r="T192" s="9">
        <v>5</v>
      </c>
      <c r="U192" s="16">
        <v>2.1239999999999998E-2</v>
      </c>
      <c r="V192" s="9">
        <v>0.31577</v>
      </c>
      <c r="W192" s="9">
        <v>3.5300000000000002E-3</v>
      </c>
      <c r="X192" s="9">
        <v>1.24E-3</v>
      </c>
      <c r="Y192" s="9">
        <v>3.8700000000000002E-3</v>
      </c>
      <c r="Z192" s="9">
        <v>4.8599999999999997E-2</v>
      </c>
      <c r="AA192" s="16">
        <v>3.7830000000000003E-2</v>
      </c>
      <c r="AB192" s="9">
        <v>1.9599999999999999E-3</v>
      </c>
      <c r="AC192" s="9">
        <v>2.5000000000000001E-4</v>
      </c>
      <c r="AD192" s="9">
        <v>5</v>
      </c>
      <c r="AE192" s="9">
        <v>2.2720000000000001E-2</v>
      </c>
      <c r="AF192" s="9">
        <v>2.0999999999999999E-3</v>
      </c>
      <c r="AG192" s="9">
        <v>5</v>
      </c>
      <c r="AH192" s="9">
        <v>1.6199999999999999E-3</v>
      </c>
      <c r="AI192" s="9">
        <v>6.7000000000000002E-4</v>
      </c>
      <c r="AJ192" s="9">
        <v>1.736E-2</v>
      </c>
      <c r="AK192" s="9">
        <v>5.0000000000000001E-3</v>
      </c>
      <c r="AL192" s="9">
        <v>3.2799999999999999E-3</v>
      </c>
      <c r="AM192" s="9">
        <v>1.576E-2</v>
      </c>
      <c r="AN192" s="9">
        <v>6.4799999999999996E-3</v>
      </c>
    </row>
    <row r="193" spans="1:40" x14ac:dyDescent="0.15">
      <c r="A193" s="9" t="s">
        <v>302</v>
      </c>
      <c r="B193" s="9">
        <v>3.6540000000000003E-2</v>
      </c>
      <c r="C193" s="9">
        <v>0.45710000000000001</v>
      </c>
      <c r="D193" s="9">
        <v>1.0942499999999999</v>
      </c>
      <c r="E193" s="9">
        <v>2.912E-2</v>
      </c>
      <c r="F193" s="16">
        <v>1.1979999999999999E-2</v>
      </c>
      <c r="G193" s="9">
        <v>1.7309999999999999E-2</v>
      </c>
      <c r="H193" s="9">
        <v>0.50997999999999999</v>
      </c>
      <c r="I193" s="9">
        <v>8.1589999999999996E-2</v>
      </c>
      <c r="J193" s="9">
        <v>3.8899999999999998E-3</v>
      </c>
      <c r="K193" s="16">
        <v>1.0117799999999999</v>
      </c>
      <c r="L193" s="9">
        <v>4.6899999999999997E-3</v>
      </c>
      <c r="M193" s="9">
        <v>2.6519999999999998E-2</v>
      </c>
      <c r="N193" s="9">
        <v>2.7499999999999998E-3</v>
      </c>
      <c r="O193" s="9">
        <v>5</v>
      </c>
      <c r="P193" s="16">
        <v>9.7299999999999998E-2</v>
      </c>
      <c r="Q193" s="9">
        <v>2.63E-3</v>
      </c>
      <c r="R193" s="9">
        <v>0.10715</v>
      </c>
      <c r="S193" s="9">
        <v>0.77783000000000002</v>
      </c>
      <c r="T193" s="9">
        <v>5</v>
      </c>
      <c r="U193" s="16">
        <v>1.942E-2</v>
      </c>
      <c r="V193" s="9">
        <v>0.22603000000000001</v>
      </c>
      <c r="W193" s="9">
        <v>2.7200000000000002E-3</v>
      </c>
      <c r="X193" s="9">
        <v>2.98E-3</v>
      </c>
      <c r="Y193" s="9">
        <v>1.58E-3</v>
      </c>
      <c r="Z193" s="9">
        <v>3.9199999999999999E-2</v>
      </c>
      <c r="AA193" s="16">
        <v>2.3560000000000001E-2</v>
      </c>
      <c r="AB193" s="9">
        <v>8.9999999999999998E-4</v>
      </c>
      <c r="AC193" s="9">
        <v>6.2E-4</v>
      </c>
      <c r="AD193" s="9">
        <v>5</v>
      </c>
      <c r="AE193" s="9">
        <v>1.959E-2</v>
      </c>
      <c r="AF193" s="9">
        <v>2.4399999999999999E-3</v>
      </c>
      <c r="AG193" s="9">
        <v>5</v>
      </c>
      <c r="AH193" s="9">
        <v>2.7399999999999998E-3</v>
      </c>
      <c r="AI193" s="9">
        <v>1.2199999999999999E-3</v>
      </c>
      <c r="AJ193" s="9">
        <v>1.2959999999999999E-2</v>
      </c>
      <c r="AK193" s="9">
        <v>7.5000000000000002E-4</v>
      </c>
      <c r="AL193" s="9">
        <v>2.5500000000000002E-3</v>
      </c>
      <c r="AM193" s="9">
        <v>1.3979999999999999E-2</v>
      </c>
      <c r="AN193" s="9">
        <v>2.2699999999999999E-3</v>
      </c>
    </row>
    <row r="194" spans="1:40" x14ac:dyDescent="0.15">
      <c r="A194" s="9" t="s">
        <v>303</v>
      </c>
      <c r="B194" s="9">
        <v>7.5300000000000002E-3</v>
      </c>
      <c r="C194" s="9">
        <v>0.42924000000000001</v>
      </c>
      <c r="D194" s="9">
        <v>0.84282000000000001</v>
      </c>
      <c r="E194" s="9">
        <v>3.1719999999999998E-2</v>
      </c>
      <c r="F194" s="16">
        <v>1.14E-2</v>
      </c>
      <c r="G194" s="9">
        <v>2.2790000000000001E-2</v>
      </c>
      <c r="H194" s="9">
        <v>0.56183000000000005</v>
      </c>
      <c r="I194" s="9">
        <v>8.5370000000000001E-2</v>
      </c>
      <c r="J194" s="9">
        <v>2.3800000000000002E-3</v>
      </c>
      <c r="K194" s="16">
        <v>1.0081800000000001</v>
      </c>
      <c r="L194" s="9">
        <v>5.3600000000000002E-3</v>
      </c>
      <c r="M194" s="9">
        <v>2.5360000000000001E-2</v>
      </c>
      <c r="N194" s="9">
        <v>2.0400000000000001E-3</v>
      </c>
      <c r="O194" s="9">
        <v>5</v>
      </c>
      <c r="P194" s="16">
        <v>8.4849999999999995E-2</v>
      </c>
      <c r="Q194" s="9">
        <v>1.91E-3</v>
      </c>
      <c r="R194" s="9">
        <v>0.1139</v>
      </c>
      <c r="S194" s="9">
        <v>0.81211999999999995</v>
      </c>
      <c r="T194" s="9">
        <v>5</v>
      </c>
      <c r="U194" s="16">
        <v>2.188E-2</v>
      </c>
      <c r="V194" s="9">
        <v>0.23294999999999999</v>
      </c>
      <c r="W194" s="9">
        <v>2.0100000000000001E-3</v>
      </c>
      <c r="X194" s="9">
        <v>3.7499999999999999E-3</v>
      </c>
      <c r="Y194" s="9">
        <v>2.5899999999999999E-3</v>
      </c>
      <c r="Z194" s="9">
        <v>3.9449999999999999E-2</v>
      </c>
      <c r="AA194" s="16">
        <v>2.2630000000000001E-2</v>
      </c>
      <c r="AB194" s="9">
        <v>3.7599999999999999E-3</v>
      </c>
      <c r="AC194" s="9">
        <v>2.47E-3</v>
      </c>
      <c r="AD194" s="9">
        <v>5</v>
      </c>
      <c r="AE194" s="9">
        <v>1.9879999999999998E-2</v>
      </c>
      <c r="AF194" s="9">
        <v>2.3600000000000001E-3</v>
      </c>
      <c r="AG194" s="9">
        <v>5</v>
      </c>
      <c r="AH194" s="9">
        <v>2.0699999999999998E-3</v>
      </c>
      <c r="AI194" s="9">
        <v>1.1299999999999999E-3</v>
      </c>
      <c r="AJ194" s="9">
        <v>1.3180000000000001E-2</v>
      </c>
      <c r="AK194" s="9">
        <v>2.7899999999999999E-3</v>
      </c>
      <c r="AL194" s="9">
        <v>3.4499999999999999E-3</v>
      </c>
      <c r="AM194" s="9">
        <v>1.7840000000000002E-2</v>
      </c>
      <c r="AN194" s="9">
        <v>3.2000000000000002E-3</v>
      </c>
    </row>
    <row r="195" spans="1:40" x14ac:dyDescent="0.15">
      <c r="A195" s="9" t="s">
        <v>304</v>
      </c>
      <c r="B195" s="9">
        <v>3.2199999999999999E-2</v>
      </c>
      <c r="C195" s="9">
        <v>0.30961</v>
      </c>
      <c r="D195" s="9">
        <v>1.0027999999999999</v>
      </c>
      <c r="E195" s="9">
        <v>2.7779999999999999E-2</v>
      </c>
      <c r="F195" s="16">
        <v>1.468E-2</v>
      </c>
      <c r="G195" s="9">
        <v>7.8100000000000001E-3</v>
      </c>
      <c r="H195" s="9">
        <v>0.54488999999999999</v>
      </c>
      <c r="I195" s="9">
        <v>9.3770000000000006E-2</v>
      </c>
      <c r="J195" s="9">
        <v>1.8699999999999999E-3</v>
      </c>
      <c r="K195" s="16">
        <v>0.92278000000000004</v>
      </c>
      <c r="L195" s="9">
        <v>5.6800000000000002E-3</v>
      </c>
      <c r="M195" s="9">
        <v>2.6950000000000002E-2</v>
      </c>
      <c r="N195" s="9">
        <v>4.9800000000000001E-3</v>
      </c>
      <c r="O195" s="9">
        <v>5</v>
      </c>
      <c r="P195" s="16">
        <v>3.2480000000000002E-2</v>
      </c>
      <c r="Q195" s="9">
        <v>2.47E-3</v>
      </c>
      <c r="R195" s="9">
        <v>0.11543</v>
      </c>
      <c r="S195" s="9">
        <v>0.80542999999999998</v>
      </c>
      <c r="T195" s="9">
        <v>5</v>
      </c>
      <c r="U195" s="16">
        <v>1.6389999999999998E-2</v>
      </c>
      <c r="V195" s="9">
        <v>0.21103</v>
      </c>
      <c r="W195" s="9">
        <v>1.7600000000000001E-3</v>
      </c>
      <c r="X195" s="9">
        <v>3.2299999999999998E-3</v>
      </c>
      <c r="Y195" s="9">
        <v>3.0200000000000001E-3</v>
      </c>
      <c r="Z195" s="9">
        <v>3.6490000000000002E-2</v>
      </c>
      <c r="AA195" s="16">
        <v>2.051E-2</v>
      </c>
      <c r="AB195" s="9">
        <v>1.14E-3</v>
      </c>
      <c r="AC195" s="9">
        <v>1.1999999999999999E-3</v>
      </c>
      <c r="AD195" s="9">
        <v>5</v>
      </c>
      <c r="AE195" s="9">
        <v>1.9279999999999999E-2</v>
      </c>
      <c r="AF195" s="9">
        <v>2.2499999999999998E-3</v>
      </c>
      <c r="AG195" s="9">
        <v>5</v>
      </c>
      <c r="AH195" s="9">
        <v>2.1700000000000001E-3</v>
      </c>
      <c r="AI195" s="9">
        <v>1.1299999999999999E-3</v>
      </c>
      <c r="AJ195" s="9">
        <v>1.5890000000000001E-2</v>
      </c>
      <c r="AK195" s="9">
        <v>6.3699999999999998E-3</v>
      </c>
      <c r="AL195" s="9">
        <v>2.8500000000000001E-3</v>
      </c>
      <c r="AM195" s="9">
        <v>1.2579999999999999E-2</v>
      </c>
      <c r="AN195" s="9">
        <v>4.8799999999999998E-3</v>
      </c>
    </row>
    <row r="196" spans="1:40" x14ac:dyDescent="0.15">
      <c r="A196" s="9" t="s">
        <v>305</v>
      </c>
      <c r="B196" s="9">
        <v>1.7919999999999998E-2</v>
      </c>
      <c r="C196" s="9">
        <v>0.22120000000000001</v>
      </c>
      <c r="D196" s="9">
        <v>0.92618</v>
      </c>
      <c r="E196" s="9">
        <v>4.9390000000000003E-2</v>
      </c>
      <c r="F196" s="16">
        <v>1.6060000000000001E-2</v>
      </c>
      <c r="G196" s="9">
        <v>0.34254000000000001</v>
      </c>
      <c r="H196" s="9">
        <v>0.28916999999999998</v>
      </c>
      <c r="I196" s="9">
        <v>5.6849999999999998E-2</v>
      </c>
      <c r="J196" s="9">
        <v>5.4469999999999998E-2</v>
      </c>
      <c r="K196" s="16">
        <v>5.0792599999999997</v>
      </c>
      <c r="L196" s="9">
        <v>1.2200000000000001E-2</v>
      </c>
      <c r="M196" s="9">
        <v>9.1509999999999994E-2</v>
      </c>
      <c r="N196" s="9">
        <v>8.8900000000000003E-3</v>
      </c>
      <c r="O196" s="9">
        <v>5</v>
      </c>
      <c r="P196" s="16">
        <v>0.32712999999999998</v>
      </c>
      <c r="Q196" s="9">
        <v>2.8500000000000001E-3</v>
      </c>
      <c r="R196" s="9">
        <v>7.4829999999999994E-2</v>
      </c>
      <c r="S196" s="9">
        <v>1.5337099999999999</v>
      </c>
      <c r="T196" s="9">
        <v>5</v>
      </c>
      <c r="U196" s="16">
        <v>5.4339999999999999E-2</v>
      </c>
      <c r="V196" s="9">
        <v>0.40001999999999999</v>
      </c>
      <c r="W196" s="9">
        <v>5.7400000000000003E-3</v>
      </c>
      <c r="X196" s="9">
        <v>2.7599999999999999E-3</v>
      </c>
      <c r="Y196" s="9">
        <v>2.98E-3</v>
      </c>
      <c r="Z196" s="9">
        <v>0.39101000000000002</v>
      </c>
      <c r="AA196" s="16">
        <v>9.3350000000000002E-2</v>
      </c>
      <c r="AB196" s="9">
        <v>9.1E-4</v>
      </c>
      <c r="AC196" s="9">
        <v>0</v>
      </c>
      <c r="AD196" s="9">
        <v>5</v>
      </c>
      <c r="AE196" s="9">
        <v>2.12E-2</v>
      </c>
      <c r="AF196" s="9">
        <v>4.13E-3</v>
      </c>
      <c r="AG196" s="9">
        <v>5</v>
      </c>
      <c r="AH196" s="9">
        <v>2.3999999999999998E-3</v>
      </c>
      <c r="AI196" s="9">
        <v>1.01E-3</v>
      </c>
      <c r="AJ196" s="9">
        <v>2.8000000000000001E-2</v>
      </c>
      <c r="AK196" s="9">
        <v>3.6099999999999999E-3</v>
      </c>
      <c r="AL196" s="9">
        <v>1.7799999999999999E-3</v>
      </c>
      <c r="AM196" s="9">
        <v>7.5900000000000004E-3</v>
      </c>
      <c r="AN196" s="9">
        <v>4.0800000000000003E-3</v>
      </c>
    </row>
    <row r="197" spans="1:40" x14ac:dyDescent="0.15">
      <c r="A197" s="9" t="s">
        <v>306</v>
      </c>
      <c r="B197" s="9">
        <v>9.3100000000000002E-2</v>
      </c>
      <c r="C197" s="9">
        <v>0.69421999999999995</v>
      </c>
      <c r="D197" s="9">
        <v>0.84858</v>
      </c>
      <c r="E197" s="9">
        <v>6.1760000000000002E-2</v>
      </c>
      <c r="F197" s="16">
        <v>0.78615999999999997</v>
      </c>
      <c r="G197" s="9">
        <v>0.28741</v>
      </c>
      <c r="H197" s="9">
        <v>0.34660999999999997</v>
      </c>
      <c r="I197" s="9">
        <v>8.3199999999999996E-2</v>
      </c>
      <c r="J197" s="9">
        <v>2.6880000000000001E-2</v>
      </c>
      <c r="K197" s="16">
        <v>3.0604</v>
      </c>
      <c r="L197" s="9">
        <v>1.0999999999999999E-2</v>
      </c>
      <c r="M197" s="9">
        <v>6.2509999999999996E-2</v>
      </c>
      <c r="N197" s="9">
        <v>7.2999999999999996E-4</v>
      </c>
      <c r="O197" s="9">
        <v>5</v>
      </c>
      <c r="P197" s="16">
        <v>0.26288</v>
      </c>
      <c r="Q197" s="9">
        <v>2.15E-3</v>
      </c>
      <c r="R197" s="9">
        <v>0.11798</v>
      </c>
      <c r="S197" s="9">
        <v>2.53599</v>
      </c>
      <c r="T197" s="9">
        <v>5</v>
      </c>
      <c r="U197" s="16">
        <v>4.922E-2</v>
      </c>
      <c r="V197" s="9">
        <v>0.63629999999999998</v>
      </c>
      <c r="W197" s="9">
        <v>2.5000000000000001E-3</v>
      </c>
      <c r="X197" s="9">
        <v>5.5999999999999999E-3</v>
      </c>
      <c r="Y197" s="9">
        <v>5.4599999999999996E-3</v>
      </c>
      <c r="Z197" s="9">
        <v>0.34451999999999999</v>
      </c>
      <c r="AA197" s="16">
        <v>0.17746999999999999</v>
      </c>
      <c r="AB197" s="9">
        <v>1.6199999999999999E-3</v>
      </c>
      <c r="AC197" s="9">
        <v>2.4000000000000001E-4</v>
      </c>
      <c r="AD197" s="9">
        <v>5</v>
      </c>
      <c r="AE197" s="9">
        <v>3.3230000000000003E-2</v>
      </c>
      <c r="AF197" s="9">
        <v>2.7399999999999998E-3</v>
      </c>
      <c r="AG197" s="9">
        <v>5</v>
      </c>
      <c r="AH197" s="9">
        <v>3.16E-3</v>
      </c>
      <c r="AI197" s="9">
        <v>1.5299999999999999E-3</v>
      </c>
      <c r="AJ197" s="9">
        <v>4.0300000000000002E-2</v>
      </c>
      <c r="AK197" s="9">
        <v>5.3499999999999997E-3</v>
      </c>
      <c r="AL197" s="9">
        <v>4.0699999999999998E-3</v>
      </c>
      <c r="AM197" s="9">
        <v>1.4200000000000001E-2</v>
      </c>
      <c r="AN197" s="9">
        <v>5.5500000000000002E-3</v>
      </c>
    </row>
    <row r="198" spans="1:40" x14ac:dyDescent="0.15">
      <c r="A198" s="9" t="s">
        <v>307</v>
      </c>
      <c r="B198" s="9">
        <v>2.3949999999999999E-2</v>
      </c>
      <c r="C198" s="9">
        <v>0.32529999999999998</v>
      </c>
      <c r="D198" s="9">
        <v>1.3196300000000001</v>
      </c>
      <c r="E198" s="9">
        <v>2.1229999999999999E-2</v>
      </c>
      <c r="F198" s="16">
        <v>3.456E-2</v>
      </c>
      <c r="G198" s="9">
        <v>6.3109999999999999E-2</v>
      </c>
      <c r="H198" s="9">
        <v>0.33984999999999999</v>
      </c>
      <c r="I198" s="9">
        <v>8.9520000000000002E-2</v>
      </c>
      <c r="J198" s="9">
        <v>7.1399999999999996E-3</v>
      </c>
      <c r="K198" s="16">
        <v>1.6901200000000001</v>
      </c>
      <c r="L198" s="9">
        <v>4.7299999999999998E-3</v>
      </c>
      <c r="M198" s="9">
        <v>3.6810000000000002E-2</v>
      </c>
      <c r="N198" s="9">
        <v>3.3400000000000001E-3</v>
      </c>
      <c r="O198" s="9">
        <v>5</v>
      </c>
      <c r="P198" s="16">
        <v>0.19447</v>
      </c>
      <c r="Q198" s="9">
        <v>4.47E-3</v>
      </c>
      <c r="R198" s="9">
        <v>0.11506</v>
      </c>
      <c r="S198" s="9">
        <v>1.39229</v>
      </c>
      <c r="T198" s="9">
        <v>5</v>
      </c>
      <c r="U198" s="16">
        <v>3.5150000000000001E-2</v>
      </c>
      <c r="V198" s="9">
        <v>0.32071</v>
      </c>
      <c r="W198" s="9">
        <v>3.14E-3</v>
      </c>
      <c r="X198" s="9">
        <v>6.6400000000000001E-3</v>
      </c>
      <c r="Y198" s="9">
        <v>3.47E-3</v>
      </c>
      <c r="Z198" s="9">
        <v>0.21631</v>
      </c>
      <c r="AA198" s="16">
        <v>0.29325000000000001</v>
      </c>
      <c r="AB198" s="9">
        <v>1.9599999999999999E-3</v>
      </c>
      <c r="AC198" s="9">
        <v>4.2000000000000002E-4</v>
      </c>
      <c r="AD198" s="9">
        <v>5</v>
      </c>
      <c r="AE198" s="9">
        <v>2.7089999999999999E-2</v>
      </c>
      <c r="AF198" s="9">
        <v>3.64E-3</v>
      </c>
      <c r="AG198" s="9">
        <v>5</v>
      </c>
      <c r="AH198" s="9">
        <v>3.1800000000000001E-3</v>
      </c>
      <c r="AI198" s="9">
        <v>1.32E-3</v>
      </c>
      <c r="AJ198" s="9">
        <v>4.5109999999999997E-2</v>
      </c>
      <c r="AK198" s="9">
        <v>6.7099999999999998E-3</v>
      </c>
      <c r="AL198" s="9">
        <v>3.1700000000000001E-3</v>
      </c>
      <c r="AM198" s="9">
        <v>9.7599999999999996E-3</v>
      </c>
      <c r="AN198" s="9">
        <v>4.4200000000000003E-3</v>
      </c>
    </row>
    <row r="199" spans="1:40" x14ac:dyDescent="0.15">
      <c r="A199" s="9" t="s">
        <v>308</v>
      </c>
      <c r="B199" s="9">
        <v>2.3980000000000001E-2</v>
      </c>
      <c r="C199" s="9">
        <v>0.36324000000000001</v>
      </c>
      <c r="D199" s="9">
        <v>1.46132</v>
      </c>
      <c r="E199" s="9">
        <v>4.0309999999999999E-2</v>
      </c>
      <c r="F199" s="16">
        <v>2.6530000000000001E-2</v>
      </c>
      <c r="G199" s="9">
        <v>8.8889999999999997E-2</v>
      </c>
      <c r="H199" s="9">
        <v>0.32641999999999999</v>
      </c>
      <c r="I199" s="9">
        <v>8.14E-2</v>
      </c>
      <c r="J199" s="9">
        <v>1.3339999999999999E-2</v>
      </c>
      <c r="K199" s="16">
        <v>1.82019</v>
      </c>
      <c r="L199" s="9">
        <v>7.9500000000000005E-3</v>
      </c>
      <c r="M199" s="9">
        <v>4.1489999999999999E-2</v>
      </c>
      <c r="N199" s="9">
        <v>2.7599999999999999E-3</v>
      </c>
      <c r="O199" s="9">
        <v>5</v>
      </c>
      <c r="P199" s="16">
        <v>0.19349</v>
      </c>
      <c r="Q199" s="9">
        <v>5.6999999999999998E-4</v>
      </c>
      <c r="R199" s="9">
        <v>0.1198</v>
      </c>
      <c r="S199" s="9">
        <v>1.6285400000000001</v>
      </c>
      <c r="T199" s="9">
        <v>5</v>
      </c>
      <c r="U199" s="16">
        <v>4.4139999999999999E-2</v>
      </c>
      <c r="V199" s="9">
        <v>0.39354</v>
      </c>
      <c r="W199" s="9">
        <v>3.1900000000000001E-3</v>
      </c>
      <c r="X199" s="9">
        <v>8.3400000000000002E-3</v>
      </c>
      <c r="Y199" s="9">
        <v>3.3700000000000002E-3</v>
      </c>
      <c r="Z199" s="9">
        <v>0.24482000000000001</v>
      </c>
      <c r="AA199" s="16">
        <v>4.4170000000000001E-2</v>
      </c>
      <c r="AB199" s="9">
        <v>6.7000000000000002E-4</v>
      </c>
      <c r="AC199" s="9">
        <v>0</v>
      </c>
      <c r="AD199" s="9">
        <v>5</v>
      </c>
      <c r="AE199" s="9">
        <v>2.6069999999999999E-2</v>
      </c>
      <c r="AF199" s="9">
        <v>3.4499999999999999E-3</v>
      </c>
      <c r="AG199" s="9">
        <v>5</v>
      </c>
      <c r="AH199" s="9">
        <v>1.89E-3</v>
      </c>
      <c r="AI199" s="9">
        <v>9.6000000000000002E-4</v>
      </c>
      <c r="AJ199" s="9">
        <v>3.288E-2</v>
      </c>
      <c r="AK199" s="9">
        <v>5.64E-3</v>
      </c>
      <c r="AL199" s="9">
        <v>2.8999999999999998E-3</v>
      </c>
      <c r="AM199" s="9">
        <v>9.2300000000000004E-3</v>
      </c>
      <c r="AN199" s="9">
        <v>4.8300000000000001E-3</v>
      </c>
    </row>
    <row r="200" spans="1:40" x14ac:dyDescent="0.15">
      <c r="A200" s="9" t="s">
        <v>309</v>
      </c>
      <c r="B200" s="9">
        <v>3.2379999999999999E-2</v>
      </c>
      <c r="C200" s="9">
        <v>0.30380000000000001</v>
      </c>
      <c r="D200" s="9">
        <v>1.58978</v>
      </c>
      <c r="E200" s="9">
        <v>4.5319999999999999E-2</v>
      </c>
      <c r="F200" s="16">
        <v>1.5310000000000001E-2</v>
      </c>
      <c r="G200" s="9">
        <v>9.7000000000000003E-2</v>
      </c>
      <c r="H200" s="9">
        <v>0.32827000000000001</v>
      </c>
      <c r="I200" s="9">
        <v>8.6540000000000006E-2</v>
      </c>
      <c r="J200" s="9">
        <v>3.9300000000000003E-3</v>
      </c>
      <c r="K200" s="16">
        <v>1.7403299999999999</v>
      </c>
      <c r="L200" s="9">
        <v>6.8999999999999999E-3</v>
      </c>
      <c r="M200" s="9">
        <v>5.1729999999999998E-2</v>
      </c>
      <c r="N200" s="9">
        <v>3.7799999999999999E-3</v>
      </c>
      <c r="O200" s="9">
        <v>5</v>
      </c>
      <c r="P200" s="16">
        <v>0.18273</v>
      </c>
      <c r="Q200" s="9">
        <v>3.2200000000000002E-3</v>
      </c>
      <c r="R200" s="9">
        <v>0.11706999999999999</v>
      </c>
      <c r="S200" s="9">
        <v>1.5470600000000001</v>
      </c>
      <c r="T200" s="9">
        <v>5</v>
      </c>
      <c r="U200" s="16">
        <v>3.4689999999999999E-2</v>
      </c>
      <c r="V200" s="9">
        <v>0.38761000000000001</v>
      </c>
      <c r="W200" s="9">
        <v>1.67E-3</v>
      </c>
      <c r="X200" s="9">
        <v>6.96E-3</v>
      </c>
      <c r="Y200" s="9">
        <v>3.4199999999999999E-3</v>
      </c>
      <c r="Z200" s="9">
        <v>0.21909000000000001</v>
      </c>
      <c r="AA200" s="16">
        <v>4.607E-2</v>
      </c>
      <c r="AB200" s="9">
        <v>1.4E-3</v>
      </c>
      <c r="AC200" s="9">
        <v>1.99E-3</v>
      </c>
      <c r="AD200" s="9">
        <v>5</v>
      </c>
      <c r="AE200" s="9">
        <v>2.7830000000000001E-2</v>
      </c>
      <c r="AF200" s="9">
        <v>5.1000000000000004E-3</v>
      </c>
      <c r="AG200" s="9">
        <v>5</v>
      </c>
      <c r="AH200" s="9">
        <v>2.9299999999999999E-3</v>
      </c>
      <c r="AI200" s="9">
        <v>1.6299999999999999E-3</v>
      </c>
      <c r="AJ200" s="9">
        <v>2.478E-2</v>
      </c>
      <c r="AK200" s="9">
        <v>6.0200000000000002E-3</v>
      </c>
      <c r="AL200" s="9">
        <v>3.6700000000000001E-3</v>
      </c>
      <c r="AM200" s="9">
        <v>7.8100000000000001E-3</v>
      </c>
      <c r="AN200" s="9">
        <v>5.3400000000000001E-3</v>
      </c>
    </row>
    <row r="201" spans="1:40" x14ac:dyDescent="0.15">
      <c r="A201" s="9" t="s">
        <v>310</v>
      </c>
      <c r="B201" s="9">
        <v>1.8849999999999999E-2</v>
      </c>
      <c r="C201" s="9">
        <v>0.56540999999999997</v>
      </c>
      <c r="D201" s="9">
        <v>1.2068399999999999</v>
      </c>
      <c r="E201" s="9">
        <v>5.475E-2</v>
      </c>
      <c r="F201" s="16">
        <v>1.9429999999999999E-2</v>
      </c>
      <c r="G201" s="9">
        <v>6.3820000000000002E-2</v>
      </c>
      <c r="H201" s="9">
        <v>0.32508999999999999</v>
      </c>
      <c r="I201" s="9">
        <v>4.2389999999999997E-2</v>
      </c>
      <c r="J201" s="9">
        <v>3.0400000000000002E-3</v>
      </c>
      <c r="K201" s="16">
        <v>1.5528500000000001</v>
      </c>
      <c r="L201" s="9">
        <v>1.41E-3</v>
      </c>
      <c r="M201" s="9">
        <v>3.7839999999999999E-2</v>
      </c>
      <c r="N201" s="9">
        <v>2.7599999999999999E-3</v>
      </c>
      <c r="O201" s="9">
        <v>5</v>
      </c>
      <c r="P201" s="16">
        <v>0.17401</v>
      </c>
      <c r="Q201" s="9">
        <v>1.17E-3</v>
      </c>
      <c r="R201" s="9">
        <v>0.11325</v>
      </c>
      <c r="S201" s="9">
        <v>1.5878000000000001</v>
      </c>
      <c r="T201" s="9">
        <v>5</v>
      </c>
      <c r="U201" s="16">
        <v>2.7869999999999999E-2</v>
      </c>
      <c r="V201" s="9">
        <v>0.31707000000000002</v>
      </c>
      <c r="W201" s="9">
        <v>1.56E-3</v>
      </c>
      <c r="X201" s="9">
        <v>5.5900000000000004E-3</v>
      </c>
      <c r="Y201" s="9">
        <v>2.3900000000000002E-3</v>
      </c>
      <c r="Z201" s="9">
        <v>0.23421</v>
      </c>
      <c r="AA201" s="16">
        <v>4.5440000000000001E-2</v>
      </c>
      <c r="AB201" s="9">
        <v>1.5399999999999999E-3</v>
      </c>
      <c r="AC201" s="9">
        <v>6.8000000000000005E-4</v>
      </c>
      <c r="AD201" s="9">
        <v>5</v>
      </c>
      <c r="AE201" s="9">
        <v>2.5930000000000002E-2</v>
      </c>
      <c r="AF201" s="9">
        <v>2.6099999999999999E-3</v>
      </c>
      <c r="AG201" s="9">
        <v>5</v>
      </c>
      <c r="AH201" s="9">
        <v>1.8400000000000001E-3</v>
      </c>
      <c r="AI201" s="9">
        <v>1.25E-3</v>
      </c>
      <c r="AJ201" s="9">
        <v>1.4930000000000001E-2</v>
      </c>
      <c r="AK201" s="9">
        <v>5.6600000000000001E-3</v>
      </c>
      <c r="AL201" s="9">
        <v>3.7100000000000002E-3</v>
      </c>
      <c r="AM201" s="9">
        <v>1.7270000000000001E-2</v>
      </c>
      <c r="AN201" s="9">
        <v>6.4099999999999999E-3</v>
      </c>
    </row>
    <row r="202" spans="1:40" x14ac:dyDescent="0.15">
      <c r="A202" s="9" t="s">
        <v>311</v>
      </c>
      <c r="B202" s="9">
        <v>4.2860000000000002E-2</v>
      </c>
      <c r="C202" s="9">
        <v>0.25590000000000002</v>
      </c>
      <c r="D202" s="9">
        <v>1.08921</v>
      </c>
      <c r="E202" s="9">
        <v>2.494E-2</v>
      </c>
      <c r="F202" s="16">
        <v>1.6410000000000001E-2</v>
      </c>
      <c r="G202" s="9">
        <v>1.1509999999999999E-2</v>
      </c>
      <c r="H202" s="9">
        <v>0.35088000000000003</v>
      </c>
      <c r="I202" s="9">
        <v>5.1819999999999998E-2</v>
      </c>
      <c r="J202" s="9">
        <v>7.1399999999999996E-3</v>
      </c>
      <c r="K202" s="16">
        <v>1.3658300000000001</v>
      </c>
      <c r="L202" s="9">
        <v>7.9000000000000008E-3</v>
      </c>
      <c r="M202" s="9">
        <v>4.0989999999999999E-2</v>
      </c>
      <c r="N202" s="9">
        <v>7.9799999999999992E-3</v>
      </c>
      <c r="O202" s="9">
        <v>5</v>
      </c>
      <c r="P202" s="16">
        <v>0.20691999999999999</v>
      </c>
      <c r="Q202" s="9">
        <v>3.0599999999999998E-3</v>
      </c>
      <c r="R202" s="9">
        <v>0.12223000000000001</v>
      </c>
      <c r="S202" s="9">
        <v>0.55125999999999997</v>
      </c>
      <c r="T202" s="9">
        <v>5</v>
      </c>
      <c r="U202" s="16">
        <v>4.0120000000000003E-2</v>
      </c>
      <c r="V202" s="9">
        <v>0.42459000000000002</v>
      </c>
      <c r="W202" s="9">
        <v>3.3899999999999998E-3</v>
      </c>
      <c r="X202" s="9">
        <v>5.13E-3</v>
      </c>
      <c r="Y202" s="9">
        <v>2.3999999999999998E-3</v>
      </c>
      <c r="Z202" s="9">
        <v>5.6710000000000003E-2</v>
      </c>
      <c r="AA202" s="16">
        <v>7.2919999999999999E-2</v>
      </c>
      <c r="AB202" s="9">
        <v>3.2699999999999999E-3</v>
      </c>
      <c r="AC202" s="9">
        <v>6.8000000000000005E-4</v>
      </c>
      <c r="AD202" s="9">
        <v>5</v>
      </c>
      <c r="AE202" s="9">
        <v>2.5430000000000001E-2</v>
      </c>
      <c r="AF202" s="9">
        <v>2.2799999999999999E-3</v>
      </c>
      <c r="AG202" s="9">
        <v>5</v>
      </c>
      <c r="AH202" s="9">
        <v>1.6999999999999999E-3</v>
      </c>
      <c r="AI202" s="9">
        <v>1.7099999999999999E-3</v>
      </c>
      <c r="AJ202" s="9">
        <v>2.6009999999999998E-2</v>
      </c>
      <c r="AK202" s="9">
        <v>3.98E-3</v>
      </c>
      <c r="AL202" s="9">
        <v>4.9399999999999999E-3</v>
      </c>
      <c r="AM202" s="9">
        <v>1.3310000000000001E-2</v>
      </c>
      <c r="AN202" s="9">
        <v>5.7000000000000002E-3</v>
      </c>
    </row>
    <row r="203" spans="1:40" x14ac:dyDescent="0.15">
      <c r="A203" s="9" t="s">
        <v>312</v>
      </c>
      <c r="B203" s="9">
        <v>2.2159999999999999E-2</v>
      </c>
      <c r="C203" s="9">
        <v>0.27642</v>
      </c>
      <c r="D203" s="9">
        <v>1.2564299999999999</v>
      </c>
      <c r="E203" s="9">
        <v>2.2610000000000002E-2</v>
      </c>
      <c r="F203" s="16">
        <v>2.102E-2</v>
      </c>
      <c r="G203" s="9">
        <v>7.7289999999999998E-2</v>
      </c>
      <c r="H203" s="9">
        <v>0.35518</v>
      </c>
      <c r="I203" s="9">
        <v>9.1249999999999998E-2</v>
      </c>
      <c r="J203" s="9">
        <v>4.7800000000000004E-3</v>
      </c>
      <c r="K203" s="16">
        <v>1.1111800000000001</v>
      </c>
      <c r="L203" s="9">
        <v>1.1180000000000001E-2</v>
      </c>
      <c r="M203" s="9">
        <v>3.8199999999999998E-2</v>
      </c>
      <c r="N203" s="9">
        <v>5.6299999999999996E-3</v>
      </c>
      <c r="O203" s="9">
        <v>5</v>
      </c>
      <c r="P203" s="16">
        <v>0.19553000000000001</v>
      </c>
      <c r="Q203" s="9">
        <v>2.0500000000000002E-3</v>
      </c>
      <c r="R203" s="9">
        <v>0.11438</v>
      </c>
      <c r="S203" s="9">
        <v>0.50722999999999996</v>
      </c>
      <c r="T203" s="9">
        <v>5</v>
      </c>
      <c r="U203" s="16">
        <v>3.15E-2</v>
      </c>
      <c r="V203" s="9">
        <v>0.38446999999999998</v>
      </c>
      <c r="W203" s="9">
        <v>4.8599999999999997E-3</v>
      </c>
      <c r="X203" s="9">
        <v>5.64E-3</v>
      </c>
      <c r="Y203" s="9">
        <v>1.08E-3</v>
      </c>
      <c r="Z203" s="9">
        <v>5.7079999999999999E-2</v>
      </c>
      <c r="AA203" s="16">
        <v>7.7210000000000001E-2</v>
      </c>
      <c r="AB203" s="9">
        <v>1.6800000000000001E-3</v>
      </c>
      <c r="AC203" s="9">
        <v>9.2000000000000003E-4</v>
      </c>
      <c r="AD203" s="9">
        <v>5</v>
      </c>
      <c r="AE203" s="9">
        <v>2.5999999999999999E-2</v>
      </c>
      <c r="AF203" s="9">
        <v>2.7699999999999999E-3</v>
      </c>
      <c r="AG203" s="9">
        <v>5</v>
      </c>
      <c r="AH203" s="9">
        <v>2.2000000000000001E-3</v>
      </c>
      <c r="AI203" s="9">
        <v>1.14E-3</v>
      </c>
      <c r="AJ203" s="9">
        <v>3.1629999999999998E-2</v>
      </c>
      <c r="AK203" s="9">
        <v>6.79E-3</v>
      </c>
      <c r="AL203" s="9">
        <v>4.7099999999999998E-3</v>
      </c>
      <c r="AM203" s="9">
        <v>1.091E-2</v>
      </c>
      <c r="AN203" s="9">
        <v>8.2299999999999995E-3</v>
      </c>
    </row>
    <row r="204" spans="1:40" x14ac:dyDescent="0.15">
      <c r="A204" s="9" t="s">
        <v>313</v>
      </c>
      <c r="B204" s="9">
        <v>3.4419999999999999E-2</v>
      </c>
      <c r="C204" s="9">
        <v>0.30618000000000001</v>
      </c>
      <c r="D204" s="9">
        <v>1.2744599999999999</v>
      </c>
      <c r="E204" s="9">
        <v>2.299E-2</v>
      </c>
      <c r="F204" s="16">
        <v>1.8440000000000002E-2</v>
      </c>
      <c r="G204" s="9">
        <v>5.3510000000000002E-2</v>
      </c>
      <c r="H204" s="9">
        <v>0.33839999999999998</v>
      </c>
      <c r="I204" s="9">
        <v>7.9579999999999998E-2</v>
      </c>
      <c r="J204" s="9">
        <v>5.2900000000000004E-3</v>
      </c>
      <c r="K204" s="16">
        <v>1.0389900000000001</v>
      </c>
      <c r="L204" s="9">
        <v>8.9200000000000008E-3</v>
      </c>
      <c r="M204" s="9">
        <v>2.5260000000000001E-2</v>
      </c>
      <c r="N204" s="9">
        <v>5.0899999999999999E-3</v>
      </c>
      <c r="O204" s="9">
        <v>5</v>
      </c>
      <c r="P204" s="16">
        <v>0.16592999999999999</v>
      </c>
      <c r="Q204" s="9">
        <v>4.6699999999999997E-3</v>
      </c>
      <c r="R204" s="9">
        <v>0.12238</v>
      </c>
      <c r="S204" s="9">
        <v>0.45766000000000001</v>
      </c>
      <c r="T204" s="9">
        <v>5</v>
      </c>
      <c r="U204" s="16">
        <v>2.1430000000000001E-2</v>
      </c>
      <c r="V204" s="9">
        <v>0.26201999999999998</v>
      </c>
      <c r="W204" s="9">
        <v>1.9400000000000001E-3</v>
      </c>
      <c r="X204" s="9">
        <v>1.2099999999999999E-3</v>
      </c>
      <c r="Y204" s="9">
        <v>2.0200000000000001E-3</v>
      </c>
      <c r="Z204" s="9">
        <v>4.82E-2</v>
      </c>
      <c r="AA204" s="16">
        <v>0.12182</v>
      </c>
      <c r="AB204" s="9">
        <v>4.0999999999999999E-4</v>
      </c>
      <c r="AC204" s="9">
        <v>1.2999999999999999E-4</v>
      </c>
      <c r="AD204" s="9">
        <v>5</v>
      </c>
      <c r="AE204" s="9">
        <v>2.521E-2</v>
      </c>
      <c r="AF204" s="9">
        <v>2.8800000000000002E-3</v>
      </c>
      <c r="AG204" s="9">
        <v>5</v>
      </c>
      <c r="AH204" s="9">
        <v>2.9499999999999999E-3</v>
      </c>
      <c r="AI204" s="9">
        <v>1.39E-3</v>
      </c>
      <c r="AJ204" s="9">
        <v>3.2039999999999999E-2</v>
      </c>
      <c r="AK204" s="9">
        <v>5.8900000000000003E-3</v>
      </c>
      <c r="AL204" s="9">
        <v>4.6899999999999997E-3</v>
      </c>
      <c r="AM204" s="9">
        <v>5.0899999999999999E-3</v>
      </c>
      <c r="AN204" s="9">
        <v>7.2300000000000003E-3</v>
      </c>
    </row>
    <row r="205" spans="1:40" x14ac:dyDescent="0.15">
      <c r="A205" s="9" t="s">
        <v>314</v>
      </c>
      <c r="B205" s="9">
        <v>1.2109999999999999E-2</v>
      </c>
      <c r="C205" s="9">
        <v>0.29297000000000001</v>
      </c>
      <c r="D205" s="9">
        <v>1.14534</v>
      </c>
      <c r="E205" s="9">
        <v>2.4850000000000001E-2</v>
      </c>
      <c r="F205" s="16">
        <v>2.1160000000000002E-2</v>
      </c>
      <c r="G205" s="9">
        <v>3.2039999999999999E-2</v>
      </c>
      <c r="H205" s="9">
        <v>0.34116000000000002</v>
      </c>
      <c r="I205" s="9">
        <v>9.0319999999999998E-2</v>
      </c>
      <c r="J205" s="9">
        <v>2.3600000000000001E-3</v>
      </c>
      <c r="K205" s="16">
        <v>1.00237</v>
      </c>
      <c r="L205" s="9">
        <v>3.5699999999999998E-3</v>
      </c>
      <c r="M205" s="9">
        <v>2.537E-2</v>
      </c>
      <c r="N205" s="9">
        <v>2.6700000000000001E-3</v>
      </c>
      <c r="O205" s="9">
        <v>5</v>
      </c>
      <c r="P205" s="16">
        <v>0.17061999999999999</v>
      </c>
      <c r="Q205" s="9">
        <v>2.2399999999999998E-3</v>
      </c>
      <c r="R205" s="9">
        <v>0.11858</v>
      </c>
      <c r="S205" s="9">
        <v>0.47600999999999999</v>
      </c>
      <c r="T205" s="9">
        <v>5</v>
      </c>
      <c r="U205" s="16">
        <v>2.3980000000000001E-2</v>
      </c>
      <c r="V205" s="9">
        <v>0.26261000000000001</v>
      </c>
      <c r="W205" s="9">
        <v>2.6800000000000001E-3</v>
      </c>
      <c r="X205" s="9">
        <v>2.5100000000000001E-3</v>
      </c>
      <c r="Y205" s="9">
        <v>1.0499999999999999E-3</v>
      </c>
      <c r="Z205" s="9">
        <v>4.7879999999999999E-2</v>
      </c>
      <c r="AA205" s="16">
        <v>3.4070000000000003E-2</v>
      </c>
      <c r="AB205" s="9">
        <v>1.1199999999999999E-3</v>
      </c>
      <c r="AC205" s="9">
        <v>1.31E-3</v>
      </c>
      <c r="AD205" s="9">
        <v>5</v>
      </c>
      <c r="AE205" s="9">
        <v>2.5950000000000001E-2</v>
      </c>
      <c r="AF205" s="9">
        <v>2.5699999999999998E-3</v>
      </c>
      <c r="AG205" s="9">
        <v>5</v>
      </c>
      <c r="AH205" s="9">
        <v>2.0500000000000002E-3</v>
      </c>
      <c r="AI205" s="9">
        <v>1.15E-3</v>
      </c>
      <c r="AJ205" s="9">
        <v>3.1E-2</v>
      </c>
      <c r="AK205" s="9">
        <v>6.79E-3</v>
      </c>
      <c r="AL205" s="9">
        <v>3.8800000000000002E-3</v>
      </c>
      <c r="AM205" s="9">
        <v>7.7499999999999999E-3</v>
      </c>
      <c r="AN205" s="9">
        <v>1.7899999999999999E-3</v>
      </c>
    </row>
    <row r="206" spans="1:40" x14ac:dyDescent="0.15">
      <c r="A206" s="9" t="s">
        <v>315</v>
      </c>
      <c r="B206" s="9">
        <v>3.6040000000000003E-2</v>
      </c>
      <c r="C206" s="9">
        <v>0.34941</v>
      </c>
      <c r="D206" s="9">
        <v>1.1585799999999999</v>
      </c>
      <c r="E206" s="9">
        <v>2.2100000000000002E-2</v>
      </c>
      <c r="F206" s="16">
        <v>1.9109999999999999E-2</v>
      </c>
      <c r="G206" s="9">
        <v>5.772E-2</v>
      </c>
      <c r="H206" s="9">
        <v>0.33589999999999998</v>
      </c>
      <c r="I206" s="9">
        <v>8.9459999999999998E-2</v>
      </c>
      <c r="J206" s="9">
        <v>1.4499999999999999E-3</v>
      </c>
      <c r="K206" s="16">
        <v>0.96521999999999997</v>
      </c>
      <c r="L206" s="9">
        <v>5.94E-3</v>
      </c>
      <c r="M206" s="9">
        <v>2.3779999999999999E-2</v>
      </c>
      <c r="N206" s="9">
        <v>2E-3</v>
      </c>
      <c r="O206" s="9">
        <v>5</v>
      </c>
      <c r="P206" s="16">
        <v>0.14469000000000001</v>
      </c>
      <c r="Q206" s="9">
        <v>1.7899999999999999E-3</v>
      </c>
      <c r="R206" s="9">
        <v>0.12069000000000001</v>
      </c>
      <c r="S206" s="9">
        <v>0.45116000000000001</v>
      </c>
      <c r="T206" s="9">
        <v>5</v>
      </c>
      <c r="U206" s="16">
        <v>2.1839999999999998E-2</v>
      </c>
      <c r="V206" s="9">
        <v>0.25846999999999998</v>
      </c>
      <c r="W206" s="9">
        <v>8.0999999999999996E-4</v>
      </c>
      <c r="X206" s="9">
        <v>2.3999999999999998E-3</v>
      </c>
      <c r="Y206" s="9">
        <v>1.23E-3</v>
      </c>
      <c r="Z206" s="9">
        <v>4.1079999999999998E-2</v>
      </c>
      <c r="AA206" s="16">
        <v>2.4279999999999999E-2</v>
      </c>
      <c r="AB206" s="9">
        <v>1.2099999999999999E-3</v>
      </c>
      <c r="AC206" s="9">
        <v>5.5999999999999995E-4</v>
      </c>
      <c r="AD206" s="9">
        <v>5</v>
      </c>
      <c r="AE206" s="9">
        <v>2.4590000000000001E-2</v>
      </c>
      <c r="AF206" s="9">
        <v>3.6099999999999999E-3</v>
      </c>
      <c r="AG206" s="9">
        <v>5</v>
      </c>
      <c r="AH206" s="9">
        <v>1.3600000000000001E-3</v>
      </c>
      <c r="AI206" s="9">
        <v>1.64E-3</v>
      </c>
      <c r="AJ206" s="9">
        <v>1.8859999999999998E-2</v>
      </c>
      <c r="AK206" s="9">
        <v>3.9699999999999996E-3</v>
      </c>
      <c r="AL206" s="9">
        <v>4.7600000000000003E-3</v>
      </c>
      <c r="AM206" s="9">
        <v>9.8099999999999993E-3</v>
      </c>
      <c r="AN206" s="9">
        <v>4.4600000000000004E-3</v>
      </c>
    </row>
    <row r="207" spans="1:40" x14ac:dyDescent="0.15">
      <c r="A207" s="9" t="s">
        <v>316</v>
      </c>
      <c r="B207" s="9">
        <v>4.4040000000000003E-2</v>
      </c>
      <c r="C207" s="9">
        <v>0.32686999999999999</v>
      </c>
      <c r="D207" s="9">
        <v>1.2112700000000001</v>
      </c>
      <c r="E207" s="9">
        <v>3.2489999999999998E-2</v>
      </c>
      <c r="F207" s="16">
        <v>9.0200000000000002E-3</v>
      </c>
      <c r="G207" s="9">
        <v>6.2759999999999996E-2</v>
      </c>
      <c r="H207" s="9">
        <v>0.35507</v>
      </c>
      <c r="I207" s="9">
        <v>9.375E-2</v>
      </c>
      <c r="J207" s="9">
        <v>3.0300000000000001E-3</v>
      </c>
      <c r="K207" s="16">
        <v>0.99463999999999997</v>
      </c>
      <c r="L207" s="9">
        <v>6.9300000000000004E-3</v>
      </c>
      <c r="M207" s="9">
        <v>2.5069999999999999E-2</v>
      </c>
      <c r="N207" s="9">
        <v>3.9300000000000003E-3</v>
      </c>
      <c r="O207" s="9">
        <v>5</v>
      </c>
      <c r="P207" s="16">
        <v>0.14996999999999999</v>
      </c>
      <c r="Q207" s="9">
        <v>4.3800000000000002E-3</v>
      </c>
      <c r="R207" s="9">
        <v>0.12701000000000001</v>
      </c>
      <c r="S207" s="9">
        <v>0.46794000000000002</v>
      </c>
      <c r="T207" s="9">
        <v>5</v>
      </c>
      <c r="U207" s="16">
        <v>2.35E-2</v>
      </c>
      <c r="V207" s="9">
        <v>0.25347999999999998</v>
      </c>
      <c r="W207" s="9">
        <v>4.3699999999999998E-3</v>
      </c>
      <c r="X207" s="9">
        <v>2.8500000000000001E-3</v>
      </c>
      <c r="Y207" s="9">
        <v>1.67E-3</v>
      </c>
      <c r="Z207" s="9">
        <v>4.2009999999999999E-2</v>
      </c>
      <c r="AA207" s="16">
        <v>2.375E-2</v>
      </c>
      <c r="AB207" s="9">
        <v>8.4000000000000003E-4</v>
      </c>
      <c r="AC207" s="9">
        <v>1.14E-3</v>
      </c>
      <c r="AD207" s="9">
        <v>5</v>
      </c>
      <c r="AE207" s="9">
        <v>2.4119999999999999E-2</v>
      </c>
      <c r="AF207" s="9">
        <v>2.5999999999999999E-3</v>
      </c>
      <c r="AG207" s="9">
        <v>5</v>
      </c>
      <c r="AH207" s="9">
        <v>2.0799999999999998E-3</v>
      </c>
      <c r="AI207" s="9">
        <v>1.2099999999999999E-3</v>
      </c>
      <c r="AJ207" s="9">
        <v>1.324E-2</v>
      </c>
      <c r="AK207" s="9">
        <v>3.3899999999999998E-3</v>
      </c>
      <c r="AL207" s="9">
        <v>3.49E-3</v>
      </c>
      <c r="AM207" s="9">
        <v>7.6600000000000001E-3</v>
      </c>
      <c r="AN207" s="9">
        <v>5.8399999999999997E-3</v>
      </c>
    </row>
    <row r="208" spans="1:40" x14ac:dyDescent="0.15">
      <c r="A208" s="9" t="s">
        <v>317</v>
      </c>
      <c r="B208" s="9">
        <v>4.0460000000000003E-2</v>
      </c>
      <c r="C208" s="9">
        <v>0.31855</v>
      </c>
      <c r="D208" s="9">
        <v>1.02111</v>
      </c>
      <c r="E208" s="9">
        <v>2.3949999999999999E-2</v>
      </c>
      <c r="F208" s="16">
        <v>2.163E-2</v>
      </c>
      <c r="G208" s="9">
        <v>4.3790000000000003E-2</v>
      </c>
      <c r="H208" s="9">
        <v>0.39300000000000002</v>
      </c>
      <c r="I208" s="9">
        <v>8.9550000000000005E-2</v>
      </c>
      <c r="J208" s="9">
        <v>2.537E-2</v>
      </c>
      <c r="K208" s="16">
        <v>1.89653</v>
      </c>
      <c r="L208" s="9">
        <v>3.9010000000000003E-2</v>
      </c>
      <c r="M208" s="9">
        <v>0.14693000000000001</v>
      </c>
      <c r="N208" s="9">
        <v>4.7390000000000002E-2</v>
      </c>
      <c r="O208" s="9">
        <v>5</v>
      </c>
      <c r="P208" s="16">
        <v>0.21518999999999999</v>
      </c>
      <c r="Q208" s="9">
        <v>1.4599999999999999E-3</v>
      </c>
      <c r="R208" s="9">
        <v>0.12920000000000001</v>
      </c>
      <c r="S208" s="9">
        <v>1.3297300000000001</v>
      </c>
      <c r="T208" s="9">
        <v>5</v>
      </c>
      <c r="U208" s="16">
        <v>0.13378000000000001</v>
      </c>
      <c r="V208" s="9">
        <v>3.1179800000000002</v>
      </c>
      <c r="W208" s="9">
        <v>2.64E-3</v>
      </c>
      <c r="X208" s="9">
        <v>4.0299999999999997E-3</v>
      </c>
      <c r="Y208" s="9">
        <v>9.7000000000000005E-4</v>
      </c>
      <c r="Z208" s="9">
        <v>0.10334</v>
      </c>
      <c r="AA208" s="16">
        <v>3.5299999999999998E-2</v>
      </c>
      <c r="AB208" s="9">
        <v>1.74E-3</v>
      </c>
      <c r="AC208" s="9">
        <v>1.4499999999999999E-3</v>
      </c>
      <c r="AD208" s="9">
        <v>5</v>
      </c>
      <c r="AE208" s="9">
        <v>3.0380000000000001E-2</v>
      </c>
      <c r="AF208" s="9">
        <v>5.3499999999999997E-3</v>
      </c>
      <c r="AG208" s="9">
        <v>5</v>
      </c>
      <c r="AH208" s="9">
        <v>2.65E-3</v>
      </c>
      <c r="AI208" s="9">
        <v>1.5900000000000001E-3</v>
      </c>
      <c r="AJ208" s="9">
        <v>1.285E-2</v>
      </c>
      <c r="AK208" s="9">
        <v>2.2200000000000002E-3</v>
      </c>
      <c r="AL208" s="9">
        <v>3.8400000000000001E-3</v>
      </c>
      <c r="AM208" s="9">
        <v>3.7100000000000002E-3</v>
      </c>
      <c r="AN208" s="9">
        <v>3.4399999999999999E-3</v>
      </c>
    </row>
    <row r="209" spans="1:40" x14ac:dyDescent="0.15">
      <c r="A209" s="9" t="s">
        <v>318</v>
      </c>
      <c r="B209" s="9">
        <v>3.6330000000000001E-2</v>
      </c>
      <c r="C209" s="9">
        <v>0.30007</v>
      </c>
      <c r="D209" s="9">
        <v>0.94047000000000003</v>
      </c>
      <c r="E209" s="9">
        <v>9.8899999999999995E-3</v>
      </c>
      <c r="F209" s="16">
        <v>2.453E-2</v>
      </c>
      <c r="G209" s="9">
        <v>4.437E-2</v>
      </c>
      <c r="H209" s="9">
        <v>0.36153999999999997</v>
      </c>
      <c r="I209" s="9">
        <v>8.7220000000000006E-2</v>
      </c>
      <c r="J209" s="9">
        <v>4.6100000000000004E-3</v>
      </c>
      <c r="K209" s="16">
        <v>0.88793</v>
      </c>
      <c r="L209" s="9">
        <v>4.3E-3</v>
      </c>
      <c r="M209" s="9">
        <v>2.034E-2</v>
      </c>
      <c r="N209" s="9">
        <v>3.5999999999999999E-3</v>
      </c>
      <c r="O209" s="9">
        <v>5</v>
      </c>
      <c r="P209" s="16">
        <v>0.16327</v>
      </c>
      <c r="Q209" s="9">
        <v>3.5100000000000001E-3</v>
      </c>
      <c r="R209" s="9">
        <v>0.12586</v>
      </c>
      <c r="S209" s="9">
        <v>0.46981000000000001</v>
      </c>
      <c r="T209" s="9">
        <v>5</v>
      </c>
      <c r="U209" s="16">
        <v>2.3089999999999999E-2</v>
      </c>
      <c r="V209" s="9">
        <v>0.18165000000000001</v>
      </c>
      <c r="W209" s="9">
        <v>1.82E-3</v>
      </c>
      <c r="X209" s="9">
        <v>4.0099999999999997E-3</v>
      </c>
      <c r="Y209" s="9">
        <v>9.7999999999999997E-4</v>
      </c>
      <c r="Z209" s="9">
        <v>3.5060000000000001E-2</v>
      </c>
      <c r="AA209" s="16">
        <v>1.6719999999999999E-2</v>
      </c>
      <c r="AB209" s="9">
        <v>1.24E-3</v>
      </c>
      <c r="AC209" s="9">
        <v>9.3000000000000005E-4</v>
      </c>
      <c r="AD209" s="9">
        <v>5</v>
      </c>
      <c r="AE209" s="9">
        <v>2.775E-2</v>
      </c>
      <c r="AF209" s="9">
        <v>4.8900000000000002E-3</v>
      </c>
      <c r="AG209" s="9">
        <v>5</v>
      </c>
      <c r="AH209" s="9">
        <v>1.42E-3</v>
      </c>
      <c r="AI209" s="9">
        <v>1.31E-3</v>
      </c>
      <c r="AJ209" s="9">
        <v>9.7000000000000003E-3</v>
      </c>
      <c r="AK209" s="9">
        <v>7.5799999999999999E-3</v>
      </c>
      <c r="AL209" s="9">
        <v>4.1000000000000003E-3</v>
      </c>
      <c r="AM209" s="9">
        <v>7.0499999999999998E-3</v>
      </c>
      <c r="AN209" s="9">
        <v>5.1399999999999996E-3</v>
      </c>
    </row>
    <row r="210" spans="1:40" x14ac:dyDescent="0.15">
      <c r="A210" s="9" t="s">
        <v>319</v>
      </c>
      <c r="B210" s="9">
        <v>4.3639599999999996</v>
      </c>
      <c r="C210" s="9">
        <v>0.32142999999999999</v>
      </c>
      <c r="D210" s="9">
        <v>0.93594999999999995</v>
      </c>
      <c r="E210" s="9">
        <v>2.802E-2</v>
      </c>
      <c r="F210" s="16">
        <v>1.7930000000000001E-2</v>
      </c>
      <c r="G210" s="9">
        <v>3.091E-2</v>
      </c>
      <c r="H210" s="9">
        <v>0.35908000000000001</v>
      </c>
      <c r="I210" s="9">
        <v>8.5110000000000005E-2</v>
      </c>
      <c r="J210" s="9">
        <v>2.5100000000000001E-3</v>
      </c>
      <c r="K210" s="16">
        <v>1.0730500000000001</v>
      </c>
      <c r="L210" s="9">
        <v>4.81E-3</v>
      </c>
      <c r="M210" s="9">
        <v>2.198E-2</v>
      </c>
      <c r="N210" s="9">
        <v>3.4099999999999998E-3</v>
      </c>
      <c r="O210" s="9">
        <v>5</v>
      </c>
      <c r="P210" s="16">
        <v>0.18411</v>
      </c>
      <c r="Q210" s="9">
        <v>1.0500000000000001E-2</v>
      </c>
      <c r="R210" s="9">
        <v>0.12279</v>
      </c>
      <c r="S210" s="9">
        <v>0.50724000000000002</v>
      </c>
      <c r="T210" s="9">
        <v>5</v>
      </c>
      <c r="U210" s="16">
        <v>2.7699999999999999E-2</v>
      </c>
      <c r="V210" s="9">
        <v>0.22270000000000001</v>
      </c>
      <c r="W210" s="9">
        <v>2.64E-3</v>
      </c>
      <c r="X210" s="9">
        <v>5.4799999999999996E-3</v>
      </c>
      <c r="Y210" s="9">
        <v>3.46E-3</v>
      </c>
      <c r="Z210" s="9">
        <v>4.8680000000000001E-2</v>
      </c>
      <c r="AA210" s="16">
        <v>1.9869999999999999E-2</v>
      </c>
      <c r="AB210" s="9">
        <v>1.8500000000000001E-3</v>
      </c>
      <c r="AC210" s="9">
        <v>9.3000000000000005E-4</v>
      </c>
      <c r="AD210" s="9">
        <v>5</v>
      </c>
      <c r="AE210" s="9">
        <v>2.998E-2</v>
      </c>
      <c r="AF210" s="9">
        <v>4.8700000000000002E-3</v>
      </c>
      <c r="AG210" s="9">
        <v>5</v>
      </c>
      <c r="AH210" s="9">
        <v>7.7999999999999999E-4</v>
      </c>
      <c r="AI210" s="9">
        <v>1.3699999999999999E-3</v>
      </c>
      <c r="AJ210" s="9">
        <v>1.4109999999999999E-2</v>
      </c>
      <c r="AK210" s="9">
        <v>2.9199999999999999E-3</v>
      </c>
      <c r="AL210" s="9">
        <v>4.15E-3</v>
      </c>
      <c r="AM210" s="9">
        <v>4.7999999999999996E-3</v>
      </c>
      <c r="AN210" s="9">
        <v>6.8500000000000002E-3</v>
      </c>
    </row>
    <row r="211" spans="1:40" x14ac:dyDescent="0.15">
      <c r="A211" s="9" t="s">
        <v>320</v>
      </c>
      <c r="B211" s="9">
        <v>2.4160000000000001E-2</v>
      </c>
      <c r="C211" s="9">
        <v>0.30903000000000003</v>
      </c>
      <c r="D211" s="9">
        <v>1.35883</v>
      </c>
      <c r="E211" s="9">
        <v>2.929E-2</v>
      </c>
      <c r="F211" s="16">
        <v>2.5000000000000001E-2</v>
      </c>
      <c r="G211" s="9">
        <v>2.3449999999999999E-2</v>
      </c>
      <c r="H211" s="9">
        <v>0.38541999999999998</v>
      </c>
      <c r="I211" s="9">
        <v>9.4979999999999995E-2</v>
      </c>
      <c r="J211" s="9">
        <v>7.4900000000000001E-3</v>
      </c>
      <c r="K211" s="16">
        <v>1.1819500000000001</v>
      </c>
      <c r="L211" s="9">
        <v>8.4700000000000001E-3</v>
      </c>
      <c r="M211" s="9">
        <v>2.2669999999999999E-2</v>
      </c>
      <c r="N211" s="9">
        <v>1.2800000000000001E-3</v>
      </c>
      <c r="O211" s="9">
        <v>5</v>
      </c>
      <c r="P211" s="16">
        <v>0.19259999999999999</v>
      </c>
      <c r="Q211" s="9">
        <v>2.0200000000000001E-3</v>
      </c>
      <c r="R211" s="9">
        <v>0.12958</v>
      </c>
      <c r="S211" s="9">
        <v>0.52897000000000005</v>
      </c>
      <c r="T211" s="9">
        <v>5</v>
      </c>
      <c r="U211" s="16">
        <v>2.342E-2</v>
      </c>
      <c r="V211" s="9">
        <v>0.26746999999999999</v>
      </c>
      <c r="W211" s="9">
        <v>2.0100000000000001E-3</v>
      </c>
      <c r="X211" s="9">
        <v>5.8199999999999997E-3</v>
      </c>
      <c r="Y211" s="9">
        <v>2.7000000000000001E-3</v>
      </c>
      <c r="Z211" s="9">
        <v>4.0629999999999999E-2</v>
      </c>
      <c r="AA211" s="16">
        <v>2.0469999999999999E-2</v>
      </c>
      <c r="AB211" s="9">
        <v>1.1800000000000001E-3</v>
      </c>
      <c r="AC211" s="9">
        <v>2.0300000000000001E-3</v>
      </c>
      <c r="AD211" s="9">
        <v>5</v>
      </c>
      <c r="AE211" s="9">
        <v>3.2809999999999999E-2</v>
      </c>
      <c r="AF211" s="9">
        <v>6.8100000000000001E-3</v>
      </c>
      <c r="AG211" s="9">
        <v>5</v>
      </c>
      <c r="AH211" s="9">
        <v>1.4599999999999999E-3</v>
      </c>
      <c r="AI211" s="9">
        <v>1.0300000000000001E-3</v>
      </c>
      <c r="AJ211" s="9">
        <v>1.189E-2</v>
      </c>
      <c r="AK211" s="9">
        <v>5.1000000000000004E-3</v>
      </c>
      <c r="AL211" s="9">
        <v>4.4299999999999999E-3</v>
      </c>
      <c r="AM211" s="9">
        <v>4.7099999999999998E-3</v>
      </c>
      <c r="AN211" s="9">
        <v>3.1800000000000001E-3</v>
      </c>
    </row>
    <row r="212" spans="1:40" x14ac:dyDescent="0.15">
      <c r="A212" s="9" t="s">
        <v>321</v>
      </c>
      <c r="B212" s="9">
        <v>2.3800000000000002E-2</v>
      </c>
      <c r="C212" s="9">
        <v>0.33474999999999999</v>
      </c>
      <c r="D212" s="9">
        <v>1.2464900000000001</v>
      </c>
      <c r="E212" s="9">
        <v>3.5279999999999999E-2</v>
      </c>
      <c r="F212" s="16">
        <v>2.9219999999999999E-2</v>
      </c>
      <c r="G212" s="9">
        <v>4.0050000000000002E-2</v>
      </c>
      <c r="H212" s="9">
        <v>0.35288999999999998</v>
      </c>
      <c r="I212" s="9">
        <v>8.9550000000000005E-2</v>
      </c>
      <c r="J212" s="9">
        <v>2.65E-3</v>
      </c>
      <c r="K212" s="16">
        <v>1.0630999999999999</v>
      </c>
      <c r="L212" s="9">
        <v>7.3400000000000002E-3</v>
      </c>
      <c r="M212" s="9">
        <v>2.112E-2</v>
      </c>
      <c r="N212" s="9">
        <v>4.7999999999999996E-3</v>
      </c>
      <c r="O212" s="9">
        <v>5</v>
      </c>
      <c r="P212" s="16">
        <v>0.18074999999999999</v>
      </c>
      <c r="Q212" s="9">
        <v>5.3200000000000001E-3</v>
      </c>
      <c r="R212" s="9">
        <v>0.11674</v>
      </c>
      <c r="S212" s="9">
        <v>0.49098000000000003</v>
      </c>
      <c r="T212" s="9">
        <v>5</v>
      </c>
      <c r="U212" s="16">
        <v>2.4920000000000001E-2</v>
      </c>
      <c r="V212" s="9">
        <v>0.2296</v>
      </c>
      <c r="W212" s="9">
        <v>1.3799999999999999E-3</v>
      </c>
      <c r="X212" s="9">
        <v>5.5999999999999999E-3</v>
      </c>
      <c r="Y212" s="9">
        <v>5.1999999999999995E-4</v>
      </c>
      <c r="Z212" s="9">
        <v>4.2849999999999999E-2</v>
      </c>
      <c r="AA212" s="16">
        <v>1.7440000000000001E-2</v>
      </c>
      <c r="AB212" s="9">
        <v>3.8999999999999999E-4</v>
      </c>
      <c r="AC212" s="9">
        <v>8.4000000000000003E-4</v>
      </c>
      <c r="AD212" s="9">
        <v>5</v>
      </c>
      <c r="AE212" s="9">
        <v>2.8590000000000001E-2</v>
      </c>
      <c r="AF212" s="9">
        <v>4.1000000000000003E-3</v>
      </c>
      <c r="AG212" s="9">
        <v>5</v>
      </c>
      <c r="AH212" s="9">
        <v>1.09E-3</v>
      </c>
      <c r="AI212" s="9">
        <v>9.7999999999999997E-4</v>
      </c>
      <c r="AJ212" s="9">
        <v>9.6500000000000006E-3</v>
      </c>
      <c r="AK212" s="9">
        <v>1.8400000000000001E-3</v>
      </c>
      <c r="AL212" s="9">
        <v>3.3899999999999998E-3</v>
      </c>
      <c r="AM212" s="9">
        <v>6.6E-3</v>
      </c>
      <c r="AN212" s="9">
        <v>4.7400000000000003E-3</v>
      </c>
    </row>
    <row r="213" spans="1:40" x14ac:dyDescent="0.15">
      <c r="A213" s="9" t="s">
        <v>322</v>
      </c>
      <c r="B213" s="9">
        <v>3.585E-2</v>
      </c>
      <c r="C213" s="9">
        <v>0.47826000000000002</v>
      </c>
      <c r="D213" s="9">
        <v>0.93881999999999999</v>
      </c>
      <c r="E213" s="9">
        <v>3.007E-2</v>
      </c>
      <c r="F213" s="16">
        <v>1.7950000000000001E-2</v>
      </c>
      <c r="G213" s="9">
        <v>4.9660000000000003E-2</v>
      </c>
      <c r="H213" s="9">
        <v>0.33076</v>
      </c>
      <c r="I213" s="9">
        <v>8.3400000000000002E-2</v>
      </c>
      <c r="J213" s="9">
        <v>3.0200000000000001E-3</v>
      </c>
      <c r="K213" s="16">
        <v>0.95538000000000001</v>
      </c>
      <c r="L213" s="9">
        <v>5.8999999999999999E-3</v>
      </c>
      <c r="M213" s="9">
        <v>1.8919999999999999E-2</v>
      </c>
      <c r="N213" s="9">
        <v>4.6000000000000001E-4</v>
      </c>
      <c r="O213" s="9">
        <v>5</v>
      </c>
      <c r="P213" s="16">
        <v>0.14835999999999999</v>
      </c>
      <c r="Q213" s="9">
        <v>2.2000000000000001E-3</v>
      </c>
      <c r="R213" s="9">
        <v>0.11439000000000001</v>
      </c>
      <c r="S213" s="9">
        <v>0.43501000000000001</v>
      </c>
      <c r="T213" s="9">
        <v>5</v>
      </c>
      <c r="U213" s="16">
        <v>1.883E-2</v>
      </c>
      <c r="V213" s="9">
        <v>0.18096999999999999</v>
      </c>
      <c r="W213" s="9">
        <v>3.9699999999999996E-3</v>
      </c>
      <c r="X213" s="9">
        <v>2.1800000000000001E-3</v>
      </c>
      <c r="Y213" s="9">
        <v>1.6800000000000001E-3</v>
      </c>
      <c r="Z213" s="9">
        <v>3.8620000000000002E-2</v>
      </c>
      <c r="AA213" s="16">
        <v>1.6469999999999999E-2</v>
      </c>
      <c r="AB213" s="9">
        <v>1.32E-3</v>
      </c>
      <c r="AC213" s="9">
        <v>2.2699999999999999E-3</v>
      </c>
      <c r="AD213" s="9">
        <v>5</v>
      </c>
      <c r="AE213" s="9">
        <v>2.903E-2</v>
      </c>
      <c r="AF213" s="9">
        <v>3.9399999999999999E-3</v>
      </c>
      <c r="AG213" s="9">
        <v>5</v>
      </c>
      <c r="AH213" s="9">
        <v>2.1099999999999999E-3</v>
      </c>
      <c r="AI213" s="9">
        <v>8.4000000000000003E-4</v>
      </c>
      <c r="AJ213" s="9">
        <v>1.094E-2</v>
      </c>
      <c r="AK213" s="9">
        <v>1.34E-3</v>
      </c>
      <c r="AL213" s="9">
        <v>3.98E-3</v>
      </c>
      <c r="AM213" s="9">
        <v>7.9100000000000004E-3</v>
      </c>
      <c r="AN213" s="9">
        <v>1.14E-3</v>
      </c>
    </row>
    <row r="214" spans="1:40" x14ac:dyDescent="0.15">
      <c r="A214" s="9" t="s">
        <v>323</v>
      </c>
      <c r="B214" s="9">
        <v>5.194E-2</v>
      </c>
      <c r="C214" s="9">
        <v>0.48768</v>
      </c>
      <c r="D214" s="9">
        <v>5.4340900000000003</v>
      </c>
      <c r="E214" s="9">
        <v>3.015E-2</v>
      </c>
      <c r="F214" s="16">
        <v>3.959E-2</v>
      </c>
      <c r="G214" s="9">
        <v>2.0719999999999999E-2</v>
      </c>
      <c r="H214" s="9">
        <v>0.81772</v>
      </c>
      <c r="I214" s="9">
        <v>5.2330000000000002E-2</v>
      </c>
      <c r="J214" s="9">
        <v>1.549E-2</v>
      </c>
      <c r="K214" s="16">
        <v>1.84301</v>
      </c>
      <c r="L214" s="9">
        <v>1.2930000000000001E-2</v>
      </c>
      <c r="M214" s="9">
        <v>3.6150000000000002E-2</v>
      </c>
      <c r="N214" s="9">
        <v>7.4000000000000003E-3</v>
      </c>
      <c r="O214" s="9">
        <v>5</v>
      </c>
      <c r="P214" s="16">
        <v>0.23457</v>
      </c>
      <c r="Q214" s="9">
        <v>5.6800000000000002E-3</v>
      </c>
      <c r="R214" s="9">
        <v>0.17666000000000001</v>
      </c>
      <c r="S214" s="9">
        <v>1.282</v>
      </c>
      <c r="T214" s="9">
        <v>5</v>
      </c>
      <c r="U214" s="16">
        <v>6.7900000000000002E-2</v>
      </c>
      <c r="V214" s="9">
        <v>0.29809999999999998</v>
      </c>
      <c r="W214" s="9">
        <v>5.0600000000000003E-3</v>
      </c>
      <c r="X214" s="9">
        <v>2.3600000000000001E-3</v>
      </c>
      <c r="Y214" s="9">
        <v>2.5200000000000001E-3</v>
      </c>
      <c r="Z214" s="9">
        <v>8.6510000000000004E-2</v>
      </c>
      <c r="AA214" s="16">
        <v>4.2790000000000002E-2</v>
      </c>
      <c r="AB214" s="9">
        <v>7.2000000000000005E-4</v>
      </c>
      <c r="AC214" s="9">
        <v>6.6E-4</v>
      </c>
      <c r="AD214" s="9">
        <v>5</v>
      </c>
      <c r="AE214" s="9">
        <v>7.4910000000000004E-2</v>
      </c>
      <c r="AF214" s="9">
        <v>3.2000000000000002E-3</v>
      </c>
      <c r="AG214" s="9">
        <v>5</v>
      </c>
      <c r="AH214" s="9">
        <v>2.5600000000000002E-3</v>
      </c>
      <c r="AI214" s="9">
        <v>2.4399999999999999E-3</v>
      </c>
      <c r="AJ214" s="9">
        <v>3.4049999999999997E-2</v>
      </c>
      <c r="AK214" s="9">
        <v>6.8199999999999997E-3</v>
      </c>
      <c r="AL214" s="9">
        <v>6.5900000000000004E-3</v>
      </c>
      <c r="AM214" s="9">
        <v>2.6700000000000001E-3</v>
      </c>
      <c r="AN214" s="9">
        <v>4.2700000000000004E-3</v>
      </c>
    </row>
    <row r="215" spans="1:40" x14ac:dyDescent="0.15">
      <c r="A215" s="9" t="s">
        <v>324</v>
      </c>
      <c r="B215" s="9">
        <v>4.2930000000000003E-2</v>
      </c>
      <c r="C215" s="9">
        <v>0.44102999999999998</v>
      </c>
      <c r="D215" s="9">
        <v>3.7874400000000001</v>
      </c>
      <c r="E215" s="9">
        <v>0.14368</v>
      </c>
      <c r="F215" s="16">
        <v>5.9900000000000002E-2</v>
      </c>
      <c r="G215" s="9">
        <v>1.908E-2</v>
      </c>
      <c r="H215" s="9">
        <v>0.34733999999999998</v>
      </c>
      <c r="I215" s="9">
        <v>9.3740000000000004E-2</v>
      </c>
      <c r="J215" s="9">
        <v>4.3099999999999996E-3</v>
      </c>
      <c r="K215" s="16">
        <v>1.2678</v>
      </c>
      <c r="L215" s="9">
        <v>1.2840000000000001E-2</v>
      </c>
      <c r="M215" s="9">
        <v>1.9470000000000001E-2</v>
      </c>
      <c r="N215" s="9">
        <v>6.2500000000000003E-3</v>
      </c>
      <c r="O215" s="9">
        <v>5</v>
      </c>
      <c r="P215" s="16">
        <v>0.16103999999999999</v>
      </c>
      <c r="Q215" s="9">
        <v>1.65E-3</v>
      </c>
      <c r="R215" s="9">
        <v>0.14136000000000001</v>
      </c>
      <c r="S215" s="9">
        <v>0.77342999999999995</v>
      </c>
      <c r="T215" s="9">
        <v>5</v>
      </c>
      <c r="U215" s="16">
        <v>3.7839999999999999E-2</v>
      </c>
      <c r="V215" s="9">
        <v>0.20477000000000001</v>
      </c>
      <c r="W215" s="9">
        <v>4.2199999999999998E-3</v>
      </c>
      <c r="X215" s="9">
        <v>1.8500000000000001E-3</v>
      </c>
      <c r="Y215" s="9">
        <v>9.2000000000000003E-4</v>
      </c>
      <c r="Z215" s="9">
        <v>6.1940000000000002E-2</v>
      </c>
      <c r="AA215" s="16">
        <v>3.9890000000000002E-2</v>
      </c>
      <c r="AB215" s="9">
        <v>2.5500000000000002E-3</v>
      </c>
      <c r="AC215" s="9">
        <v>1.0200000000000001E-3</v>
      </c>
      <c r="AD215" s="9">
        <v>5</v>
      </c>
      <c r="AE215" s="9">
        <v>5.4129999999999998E-2</v>
      </c>
      <c r="AF215" s="9">
        <v>3.7699999999999999E-3</v>
      </c>
      <c r="AG215" s="9">
        <v>5</v>
      </c>
      <c r="AH215" s="9">
        <v>2.5699999999999998E-3</v>
      </c>
      <c r="AI215" s="9">
        <v>2.4499999999999999E-3</v>
      </c>
      <c r="AJ215" s="9">
        <v>2.6579999999999999E-2</v>
      </c>
      <c r="AK215" s="9">
        <v>5.1399999999999996E-3</v>
      </c>
      <c r="AL215" s="9">
        <v>5.3099999999999996E-3</v>
      </c>
      <c r="AM215" s="9">
        <v>4.3800000000000002E-3</v>
      </c>
      <c r="AN215" s="9">
        <v>1.9599999999999999E-3</v>
      </c>
    </row>
    <row r="216" spans="1:40" x14ac:dyDescent="0.15">
      <c r="A216" s="9" t="s">
        <v>325</v>
      </c>
      <c r="B216" s="9">
        <v>3.5360000000000003E-2</v>
      </c>
      <c r="C216" s="9">
        <v>0.31191999999999998</v>
      </c>
      <c r="D216" s="9">
        <v>0.85135000000000005</v>
      </c>
      <c r="E216" s="9">
        <v>0.18836</v>
      </c>
      <c r="F216" s="16">
        <v>3.6020000000000003E-2</v>
      </c>
      <c r="G216" s="9">
        <v>2.4459999999999999E-2</v>
      </c>
      <c r="H216" s="9">
        <v>0.33362000000000003</v>
      </c>
      <c r="I216" s="9">
        <v>9.6409999999999996E-2</v>
      </c>
      <c r="J216" s="9">
        <v>4.9100000000000003E-3</v>
      </c>
      <c r="K216" s="16">
        <v>0.80650999999999995</v>
      </c>
      <c r="L216" s="9">
        <v>6.1799999999999997E-3</v>
      </c>
      <c r="M216" s="9">
        <v>8.0700000000000008E-3</v>
      </c>
      <c r="N216" s="9">
        <v>4.4099999999999999E-3</v>
      </c>
      <c r="O216" s="9">
        <v>5</v>
      </c>
      <c r="P216" s="16">
        <v>0.10999</v>
      </c>
      <c r="Q216" s="9">
        <v>4.13E-3</v>
      </c>
      <c r="R216" s="9">
        <v>0.11877</v>
      </c>
      <c r="S216" s="9">
        <v>0.43669000000000002</v>
      </c>
      <c r="T216" s="9">
        <v>5</v>
      </c>
      <c r="U216" s="16">
        <v>2.0230000000000001E-2</v>
      </c>
      <c r="V216" s="9">
        <v>0.17649999999999999</v>
      </c>
      <c r="W216" s="9">
        <v>1.7099999999999999E-3</v>
      </c>
      <c r="X216" s="9">
        <v>1.58E-3</v>
      </c>
      <c r="Y216" s="9">
        <v>2.5999999999999999E-3</v>
      </c>
      <c r="Z216" s="9">
        <v>4.0579999999999998E-2</v>
      </c>
      <c r="AA216" s="16">
        <v>2.6960000000000001E-2</v>
      </c>
      <c r="AB216" s="9">
        <v>1.89E-3</v>
      </c>
      <c r="AC216" s="9">
        <v>1.32E-3</v>
      </c>
      <c r="AD216" s="9">
        <v>5</v>
      </c>
      <c r="AE216" s="9">
        <v>3.7629999999999997E-2</v>
      </c>
      <c r="AF216" s="9">
        <v>4.2700000000000004E-3</v>
      </c>
      <c r="AG216" s="9">
        <v>5</v>
      </c>
      <c r="AH216" s="9">
        <v>1.64E-3</v>
      </c>
      <c r="AI216" s="9">
        <v>2.3500000000000001E-3</v>
      </c>
      <c r="AJ216" s="9">
        <v>1.8939999999999999E-2</v>
      </c>
      <c r="AK216" s="9">
        <v>4.7499999999999999E-3</v>
      </c>
      <c r="AL216" s="9">
        <v>4.1200000000000004E-3</v>
      </c>
      <c r="AM216" s="9">
        <v>3.8700000000000002E-3</v>
      </c>
      <c r="AN216" s="9">
        <v>2.2300000000000002E-3</v>
      </c>
    </row>
    <row r="217" spans="1:40" x14ac:dyDescent="0.15">
      <c r="A217" s="9" t="s">
        <v>326</v>
      </c>
      <c r="B217" s="9">
        <v>1.8519999999999998E-2</v>
      </c>
      <c r="C217" s="9">
        <v>0.38558999999999999</v>
      </c>
      <c r="D217" s="9">
        <v>1.05592</v>
      </c>
      <c r="E217" s="9">
        <v>3.7600000000000001E-2</v>
      </c>
      <c r="F217" s="16">
        <v>8.1700000000000002E-3</v>
      </c>
      <c r="G217" s="9">
        <v>5.3949999999999998E-2</v>
      </c>
      <c r="H217" s="9">
        <v>0.33655000000000002</v>
      </c>
      <c r="I217" s="9">
        <v>9.3579999999999997E-2</v>
      </c>
      <c r="J217" s="9">
        <v>1.58E-3</v>
      </c>
      <c r="K217" s="16">
        <v>0.94415000000000004</v>
      </c>
      <c r="L217" s="9">
        <v>7.5100000000000002E-3</v>
      </c>
      <c r="M217" s="9">
        <v>1.9910000000000001E-2</v>
      </c>
      <c r="N217" s="9">
        <v>2.8500000000000001E-3</v>
      </c>
      <c r="O217" s="9">
        <v>5</v>
      </c>
      <c r="P217" s="16">
        <v>0.14749000000000001</v>
      </c>
      <c r="Q217" s="9">
        <v>2.4499999999999999E-3</v>
      </c>
      <c r="R217" s="9">
        <v>0.12640999999999999</v>
      </c>
      <c r="S217" s="9">
        <v>0.54603999999999997</v>
      </c>
      <c r="T217" s="9">
        <v>5</v>
      </c>
      <c r="U217" s="16">
        <v>2.7799999999999998E-2</v>
      </c>
      <c r="V217" s="9">
        <v>0.20207</v>
      </c>
      <c r="W217" s="9">
        <v>8.5999999999999998E-4</v>
      </c>
      <c r="X217" s="9">
        <v>2.3800000000000002E-3</v>
      </c>
      <c r="Y217" s="9">
        <v>2.1299999999999999E-3</v>
      </c>
      <c r="Z217" s="9">
        <v>4.5850000000000002E-2</v>
      </c>
      <c r="AA217" s="16">
        <v>2.436E-2</v>
      </c>
      <c r="AB217" s="9">
        <v>5.4000000000000001E-4</v>
      </c>
      <c r="AC217" s="9">
        <v>1.0499999999999999E-3</v>
      </c>
      <c r="AD217" s="9">
        <v>5</v>
      </c>
      <c r="AE217" s="9">
        <v>3.8399999999999997E-2</v>
      </c>
      <c r="AF217" s="9">
        <v>2.8E-3</v>
      </c>
      <c r="AG217" s="9">
        <v>5</v>
      </c>
      <c r="AH217" s="9">
        <v>1.3500000000000001E-3</v>
      </c>
      <c r="AI217" s="9">
        <v>2.0100000000000001E-3</v>
      </c>
      <c r="AJ217" s="9">
        <v>1.9709999999999998E-2</v>
      </c>
      <c r="AK217" s="9">
        <v>3.2799999999999999E-3</v>
      </c>
      <c r="AL217" s="9">
        <v>4.8999999999999998E-3</v>
      </c>
      <c r="AM217" s="9">
        <v>9.5700000000000004E-3</v>
      </c>
      <c r="AN217" s="9">
        <v>8.4999999999999995E-4</v>
      </c>
    </row>
    <row r="218" spans="1:40" x14ac:dyDescent="0.15">
      <c r="A218" s="9" t="s">
        <v>327</v>
      </c>
      <c r="B218" s="9">
        <v>4.437E-2</v>
      </c>
      <c r="C218" s="9">
        <v>0.35264000000000001</v>
      </c>
      <c r="D218" s="9">
        <v>1.02647</v>
      </c>
      <c r="E218" s="9">
        <v>3.2079999999999997E-2</v>
      </c>
      <c r="F218" s="16">
        <v>2.4160000000000001E-2</v>
      </c>
      <c r="G218" s="9">
        <v>4.87E-2</v>
      </c>
      <c r="H218" s="9">
        <v>0.33723999999999998</v>
      </c>
      <c r="I218" s="9">
        <v>9.2719999999999997E-2</v>
      </c>
      <c r="J218" s="9">
        <v>3.2699999999999999E-3</v>
      </c>
      <c r="K218" s="16">
        <v>1.22373</v>
      </c>
      <c r="L218" s="9">
        <v>7.9600000000000001E-3</v>
      </c>
      <c r="M218" s="9">
        <v>2.3910000000000001E-2</v>
      </c>
      <c r="N218" s="9">
        <v>2.9499999999999999E-3</v>
      </c>
      <c r="O218" s="9">
        <v>5</v>
      </c>
      <c r="P218" s="16">
        <v>0.17871999999999999</v>
      </c>
      <c r="Q218" s="9">
        <v>4.0400000000000002E-3</v>
      </c>
      <c r="R218" s="9">
        <v>0.12446</v>
      </c>
      <c r="S218" s="9">
        <v>0.64334000000000002</v>
      </c>
      <c r="T218" s="9">
        <v>5</v>
      </c>
      <c r="U218" s="16">
        <v>3.0419999999999999E-2</v>
      </c>
      <c r="V218" s="9">
        <v>0.24734</v>
      </c>
      <c r="W218" s="9">
        <v>1.5900000000000001E-3</v>
      </c>
      <c r="X218" s="9">
        <v>3.7399999999999998E-3</v>
      </c>
      <c r="Y218" s="9">
        <v>2.66E-3</v>
      </c>
      <c r="Z218" s="9">
        <v>5.6959999999999997E-2</v>
      </c>
      <c r="AA218" s="16">
        <v>2.5440000000000001E-2</v>
      </c>
      <c r="AB218" s="9">
        <v>4.8999999999999998E-4</v>
      </c>
      <c r="AC218" s="9">
        <v>3.2000000000000003E-4</v>
      </c>
      <c r="AD218" s="9">
        <v>5</v>
      </c>
      <c r="AE218" s="9">
        <v>4.4450000000000003E-2</v>
      </c>
      <c r="AF218" s="9">
        <v>3.63E-3</v>
      </c>
      <c r="AG218" s="9">
        <v>5</v>
      </c>
      <c r="AH218" s="9">
        <v>1.8600000000000001E-3</v>
      </c>
      <c r="AI218" s="9">
        <v>1.5E-3</v>
      </c>
      <c r="AJ218" s="9">
        <v>2.1870000000000001E-2</v>
      </c>
      <c r="AK218" s="9">
        <v>4.0000000000000001E-3</v>
      </c>
      <c r="AL218" s="9">
        <v>4.5599999999999998E-3</v>
      </c>
      <c r="AM218" s="9">
        <v>7.5199999999999998E-3</v>
      </c>
      <c r="AN218" s="9">
        <v>5.0400000000000002E-3</v>
      </c>
    </row>
    <row r="219" spans="1:40" x14ac:dyDescent="0.15">
      <c r="A219" s="9" t="s">
        <v>328</v>
      </c>
      <c r="B219" s="9">
        <v>4.6609999999999999E-2</v>
      </c>
      <c r="C219" s="9">
        <v>0.31163999999999997</v>
      </c>
      <c r="D219" s="9">
        <v>1.26735</v>
      </c>
      <c r="E219" s="9">
        <v>2.554E-2</v>
      </c>
      <c r="F219" s="16">
        <v>2.086E-2</v>
      </c>
      <c r="G219" s="9">
        <v>4.4639999999999999E-2</v>
      </c>
      <c r="H219" s="9">
        <v>0.31668000000000002</v>
      </c>
      <c r="I219" s="9">
        <v>8.7309999999999999E-2</v>
      </c>
      <c r="J219" s="9">
        <v>3.7000000000000002E-3</v>
      </c>
      <c r="K219" s="16">
        <v>1.26112</v>
      </c>
      <c r="L219" s="9">
        <v>9.5399999999999999E-3</v>
      </c>
      <c r="M219" s="9">
        <v>2.7859999999999999E-2</v>
      </c>
      <c r="N219" s="9">
        <v>2.3600000000000001E-3</v>
      </c>
      <c r="O219" s="9">
        <v>5</v>
      </c>
      <c r="P219" s="16">
        <v>0.15379999999999999</v>
      </c>
      <c r="Q219" s="9">
        <v>4.2599999999999999E-3</v>
      </c>
      <c r="R219" s="9">
        <v>0.11405</v>
      </c>
      <c r="S219" s="9">
        <v>0.58467000000000002</v>
      </c>
      <c r="T219" s="9">
        <v>5</v>
      </c>
      <c r="U219" s="16">
        <v>3.2000000000000001E-2</v>
      </c>
      <c r="V219" s="9">
        <v>0.25690000000000002</v>
      </c>
      <c r="W219" s="9">
        <v>2.64E-3</v>
      </c>
      <c r="X219" s="9">
        <v>1.58E-3</v>
      </c>
      <c r="Y219" s="9">
        <v>2.31E-3</v>
      </c>
      <c r="Z219" s="9">
        <v>8.0619999999999997E-2</v>
      </c>
      <c r="AA219" s="16">
        <v>3.168E-2</v>
      </c>
      <c r="AB219" s="9">
        <v>1.3799999999999999E-3</v>
      </c>
      <c r="AC219" s="9">
        <v>9.3999999999999997E-4</v>
      </c>
      <c r="AD219" s="9">
        <v>5</v>
      </c>
      <c r="AE219" s="9">
        <v>3.8100000000000002E-2</v>
      </c>
      <c r="AF219" s="9">
        <v>3.1900000000000001E-3</v>
      </c>
      <c r="AG219" s="9">
        <v>5</v>
      </c>
      <c r="AH219" s="9">
        <v>1.6900000000000001E-3</v>
      </c>
      <c r="AI219" s="9">
        <v>1.7099999999999999E-3</v>
      </c>
      <c r="AJ219" s="9">
        <v>2.3259999999999999E-2</v>
      </c>
      <c r="AK219" s="9">
        <v>1.64E-3</v>
      </c>
      <c r="AL219" s="9">
        <v>4.64E-3</v>
      </c>
      <c r="AM219" s="9">
        <v>5.3400000000000001E-3</v>
      </c>
      <c r="AN219" s="9">
        <v>3.9899999999999996E-3</v>
      </c>
    </row>
    <row r="220" spans="1:40" x14ac:dyDescent="0.15">
      <c r="A220" s="9" t="s">
        <v>329</v>
      </c>
      <c r="B220" s="9">
        <v>3.6040000000000003E-2</v>
      </c>
      <c r="C220" s="9">
        <v>0.28686</v>
      </c>
      <c r="D220" s="9">
        <v>1.1894</v>
      </c>
      <c r="E220" s="9">
        <v>3.7600000000000001E-2</v>
      </c>
      <c r="F220" s="16">
        <v>7.8700000000000003E-3</v>
      </c>
      <c r="G220" s="9">
        <v>4.8919999999999998E-2</v>
      </c>
      <c r="H220" s="9">
        <v>0.35641</v>
      </c>
      <c r="I220" s="9">
        <v>0.10267</v>
      </c>
      <c r="J220" s="9">
        <v>3.4299999999999999E-3</v>
      </c>
      <c r="K220" s="16">
        <v>1.47739</v>
      </c>
      <c r="L220" s="9">
        <v>1.251E-2</v>
      </c>
      <c r="M220" s="9">
        <v>2.085E-2</v>
      </c>
      <c r="N220" s="9">
        <v>4.7699999999999999E-3</v>
      </c>
      <c r="O220" s="9">
        <v>5</v>
      </c>
      <c r="P220" s="16">
        <v>0.17741000000000001</v>
      </c>
      <c r="Q220" s="9">
        <v>4.0899999999999999E-3</v>
      </c>
      <c r="R220" s="9">
        <v>0.12963</v>
      </c>
      <c r="S220" s="9">
        <v>0.60872000000000004</v>
      </c>
      <c r="T220" s="9">
        <v>5</v>
      </c>
      <c r="U220" s="16">
        <v>3.696E-2</v>
      </c>
      <c r="V220" s="9">
        <v>0.19097</v>
      </c>
      <c r="W220" s="9">
        <v>2.3600000000000001E-3</v>
      </c>
      <c r="X220" s="9">
        <v>3.31E-3</v>
      </c>
      <c r="Y220" s="9">
        <v>1.73E-3</v>
      </c>
      <c r="Z220" s="9">
        <v>5.9990000000000002E-2</v>
      </c>
      <c r="AA220" s="16">
        <v>6.361E-2</v>
      </c>
      <c r="AB220" s="9">
        <v>2.0100000000000001E-3</v>
      </c>
      <c r="AC220" s="9">
        <v>1.82E-3</v>
      </c>
      <c r="AD220" s="9">
        <v>5</v>
      </c>
      <c r="AE220" s="9">
        <v>4.9750000000000003E-2</v>
      </c>
      <c r="AF220" s="9">
        <v>1.6800000000000001E-3</v>
      </c>
      <c r="AG220" s="9">
        <v>5</v>
      </c>
      <c r="AH220" s="9">
        <v>2.31E-3</v>
      </c>
      <c r="AI220" s="9">
        <v>1.48E-3</v>
      </c>
      <c r="AJ220" s="9">
        <v>3.9039999999999998E-2</v>
      </c>
      <c r="AK220" s="9">
        <v>2.97E-3</v>
      </c>
      <c r="AL220" s="9">
        <v>5.4299999999999999E-3</v>
      </c>
      <c r="AM220" s="9">
        <v>9.3399999999999993E-3</v>
      </c>
      <c r="AN220" s="9">
        <v>7.3899999999999999E-3</v>
      </c>
    </row>
    <row r="221" spans="1:40" x14ac:dyDescent="0.15">
      <c r="A221" s="9" t="s">
        <v>330</v>
      </c>
      <c r="B221" s="9">
        <v>2.3380000000000001E-2</v>
      </c>
      <c r="C221" s="9">
        <v>0.39911000000000002</v>
      </c>
      <c r="D221" s="9">
        <v>1.50579</v>
      </c>
      <c r="E221" s="9">
        <v>1.9910000000000001E-2</v>
      </c>
      <c r="F221" s="16">
        <v>3.107E-2</v>
      </c>
      <c r="G221" s="9">
        <v>4.3529999999999999E-2</v>
      </c>
      <c r="H221" s="9">
        <v>0.36847999999999997</v>
      </c>
      <c r="I221" s="9">
        <v>9.962E-2</v>
      </c>
      <c r="J221" s="9">
        <v>3.3800000000000002E-3</v>
      </c>
      <c r="K221" s="16">
        <v>1.71092</v>
      </c>
      <c r="L221" s="9">
        <v>1.01E-2</v>
      </c>
      <c r="M221" s="9">
        <v>4.1200000000000001E-2</v>
      </c>
      <c r="N221" s="9">
        <v>5.3200000000000001E-3</v>
      </c>
      <c r="O221" s="9">
        <v>5</v>
      </c>
      <c r="P221" s="16">
        <v>0.18278</v>
      </c>
      <c r="Q221" s="9">
        <v>4.8300000000000001E-3</v>
      </c>
      <c r="R221" s="9">
        <v>0.13295000000000001</v>
      </c>
      <c r="S221" s="9">
        <v>0.67440999999999995</v>
      </c>
      <c r="T221" s="9">
        <v>5</v>
      </c>
      <c r="U221" s="16">
        <v>3.8089999999999999E-2</v>
      </c>
      <c r="V221" s="9">
        <v>0.21778</v>
      </c>
      <c r="W221" s="9">
        <v>1.8699999999999999E-3</v>
      </c>
      <c r="X221" s="9">
        <v>1.57E-3</v>
      </c>
      <c r="Y221" s="9">
        <v>1.14E-3</v>
      </c>
      <c r="Z221" s="9">
        <v>7.9339999999999994E-2</v>
      </c>
      <c r="AA221" s="16">
        <v>5.3839999999999999E-2</v>
      </c>
      <c r="AB221" s="9">
        <v>1.0300000000000001E-3</v>
      </c>
      <c r="AC221" s="9">
        <v>0</v>
      </c>
      <c r="AD221" s="9">
        <v>5</v>
      </c>
      <c r="AE221" s="9">
        <v>5.2109999999999997E-2</v>
      </c>
      <c r="AF221" s="9">
        <v>3.4299999999999999E-3</v>
      </c>
      <c r="AG221" s="9">
        <v>5</v>
      </c>
      <c r="AH221" s="9">
        <v>2.7200000000000002E-3</v>
      </c>
      <c r="AI221" s="9">
        <v>2.2499999999999998E-3</v>
      </c>
      <c r="AJ221" s="9">
        <v>2.76E-2</v>
      </c>
      <c r="AK221" s="9">
        <v>4.7299999999999998E-3</v>
      </c>
      <c r="AL221" s="9">
        <v>6.4099999999999999E-3</v>
      </c>
      <c r="AM221" s="9">
        <v>5.9800000000000001E-3</v>
      </c>
      <c r="AN221" s="9">
        <v>3.7299999999999998E-3</v>
      </c>
    </row>
    <row r="222" spans="1:40" x14ac:dyDescent="0.15">
      <c r="A222" s="9" t="s">
        <v>331</v>
      </c>
      <c r="B222" s="9">
        <v>2.5000000000000001E-2</v>
      </c>
      <c r="C222" s="9">
        <v>0.29238999999999998</v>
      </c>
      <c r="D222" s="9">
        <v>1.4628099999999999</v>
      </c>
      <c r="E222" s="9">
        <v>4.3729999999999998E-2</v>
      </c>
      <c r="F222" s="16">
        <v>3.0530000000000002E-2</v>
      </c>
      <c r="G222" s="9">
        <v>3.6909999999999998E-2</v>
      </c>
      <c r="H222" s="9">
        <v>0.34941</v>
      </c>
      <c r="I222" s="9">
        <v>4.6339999999999999E-2</v>
      </c>
      <c r="J222" s="9">
        <v>6.2599999999999999E-3</v>
      </c>
      <c r="K222" s="16">
        <v>1.3430599999999999</v>
      </c>
      <c r="L222" s="9">
        <v>7.1500000000000001E-3</v>
      </c>
      <c r="M222" s="9">
        <v>3.5049999999999998E-2</v>
      </c>
      <c r="N222" s="9">
        <v>4.9899999999999996E-3</v>
      </c>
      <c r="O222" s="9">
        <v>5</v>
      </c>
      <c r="P222" s="16">
        <v>0.15984999999999999</v>
      </c>
      <c r="Q222" s="9">
        <v>1.33E-3</v>
      </c>
      <c r="R222" s="9">
        <v>0.11995</v>
      </c>
      <c r="S222" s="9">
        <v>0.57504999999999995</v>
      </c>
      <c r="T222" s="9">
        <v>5</v>
      </c>
      <c r="U222" s="16">
        <v>3.4880000000000001E-2</v>
      </c>
      <c r="V222" s="9">
        <v>0.16994000000000001</v>
      </c>
      <c r="W222" s="9">
        <v>2.47E-3</v>
      </c>
      <c r="X222" s="9">
        <v>1.2700000000000001E-3</v>
      </c>
      <c r="Y222" s="9">
        <v>1.1900000000000001E-3</v>
      </c>
      <c r="Z222" s="9">
        <v>4.265E-2</v>
      </c>
      <c r="AA222" s="16">
        <v>4.2700000000000002E-2</v>
      </c>
      <c r="AB222" s="9">
        <v>1.3699999999999999E-3</v>
      </c>
      <c r="AC222" s="9">
        <v>1.5100000000000001E-3</v>
      </c>
      <c r="AD222" s="9">
        <v>5</v>
      </c>
      <c r="AE222" s="9">
        <v>4.3229999999999998E-2</v>
      </c>
      <c r="AF222" s="9">
        <v>1.9300000000000001E-3</v>
      </c>
      <c r="AG222" s="9">
        <v>5</v>
      </c>
      <c r="AH222" s="9">
        <v>2.2000000000000001E-3</v>
      </c>
      <c r="AI222" s="9">
        <v>8.7000000000000001E-4</v>
      </c>
      <c r="AJ222" s="9">
        <v>2.3949999999999999E-2</v>
      </c>
      <c r="AK222" s="9">
        <v>1.49E-3</v>
      </c>
      <c r="AL222" s="9">
        <v>4.2199999999999998E-3</v>
      </c>
      <c r="AM222" s="9">
        <v>6.6E-3</v>
      </c>
      <c r="AN222" s="9">
        <v>5.1799999999999997E-3</v>
      </c>
    </row>
    <row r="223" spans="1:40" x14ac:dyDescent="0.15">
      <c r="A223" s="9" t="s">
        <v>332</v>
      </c>
      <c r="B223" s="9">
        <v>2.9020000000000001E-2</v>
      </c>
      <c r="C223" s="9">
        <v>0.32106000000000001</v>
      </c>
      <c r="D223" s="9">
        <v>1.52986</v>
      </c>
      <c r="E223" s="9">
        <v>4.1950000000000001E-2</v>
      </c>
      <c r="F223" s="16">
        <v>2.7869999999999999E-2</v>
      </c>
      <c r="G223" s="9">
        <v>1.796E-2</v>
      </c>
      <c r="H223" s="9">
        <v>0.34754000000000002</v>
      </c>
      <c r="I223" s="9">
        <v>9.8030000000000006E-2</v>
      </c>
      <c r="J223" s="9">
        <v>8.9200000000000008E-3</v>
      </c>
      <c r="K223" s="16">
        <v>1.23905</v>
      </c>
      <c r="L223" s="9">
        <v>1.308E-2</v>
      </c>
      <c r="M223" s="9">
        <v>2.4850000000000001E-2</v>
      </c>
      <c r="N223" s="9">
        <v>1.001E-2</v>
      </c>
      <c r="O223" s="9">
        <v>5</v>
      </c>
      <c r="P223" s="16">
        <v>0.15336</v>
      </c>
      <c r="Q223" s="9">
        <v>2.2200000000000002E-3</v>
      </c>
      <c r="R223" s="9">
        <v>0.12512000000000001</v>
      </c>
      <c r="S223" s="9">
        <v>0.53966000000000003</v>
      </c>
      <c r="T223" s="9">
        <v>5</v>
      </c>
      <c r="U223" s="16">
        <v>3.7170000000000002E-2</v>
      </c>
      <c r="V223" s="9">
        <v>0.17269000000000001</v>
      </c>
      <c r="W223" s="9">
        <v>2.1199999999999999E-3</v>
      </c>
      <c r="X223" s="9">
        <v>1.5100000000000001E-3</v>
      </c>
      <c r="Y223" s="9">
        <v>1.1999999999999999E-3</v>
      </c>
      <c r="Z223" s="9">
        <v>4.4819999999999999E-2</v>
      </c>
      <c r="AA223" s="16">
        <v>4.7219999999999998E-2</v>
      </c>
      <c r="AB223" s="9">
        <v>1.5299999999999999E-3</v>
      </c>
      <c r="AC223" s="9">
        <v>2.3900000000000002E-3</v>
      </c>
      <c r="AD223" s="9">
        <v>5</v>
      </c>
      <c r="AE223" s="9">
        <v>4.7550000000000002E-2</v>
      </c>
      <c r="AF223" s="9">
        <v>2.5100000000000001E-3</v>
      </c>
      <c r="AG223" s="9">
        <v>5</v>
      </c>
      <c r="AH223" s="9">
        <v>1.91E-3</v>
      </c>
      <c r="AI223" s="9">
        <v>1.6199999999999999E-3</v>
      </c>
      <c r="AJ223" s="9">
        <v>2.232E-2</v>
      </c>
      <c r="AK223" s="9">
        <v>3.13E-3</v>
      </c>
      <c r="AL223" s="9">
        <v>4.3200000000000001E-3</v>
      </c>
      <c r="AM223" s="9">
        <v>5.8100000000000001E-3</v>
      </c>
      <c r="AN223" s="9">
        <v>5.3600000000000002E-3</v>
      </c>
    </row>
    <row r="224" spans="1:40" x14ac:dyDescent="0.15">
      <c r="A224" s="9" t="s">
        <v>333</v>
      </c>
      <c r="B224" s="9">
        <v>3.7760000000000002E-2</v>
      </c>
      <c r="C224" s="9">
        <v>0.33975</v>
      </c>
      <c r="D224" s="9">
        <v>1.0649599999999999</v>
      </c>
      <c r="E224" s="9">
        <v>4.0009999999999997E-2</v>
      </c>
      <c r="F224" s="16">
        <v>2.938E-2</v>
      </c>
      <c r="G224" s="9">
        <v>4.4060000000000002E-2</v>
      </c>
      <c r="H224" s="9">
        <v>0.33835999999999999</v>
      </c>
      <c r="I224" s="9">
        <v>9.0690000000000007E-2</v>
      </c>
      <c r="J224" s="9">
        <v>2.82E-3</v>
      </c>
      <c r="K224" s="16">
        <v>1.27946</v>
      </c>
      <c r="L224" s="9">
        <v>6.77E-3</v>
      </c>
      <c r="M224" s="9">
        <v>1.6129999999999999E-2</v>
      </c>
      <c r="N224" s="9">
        <v>5.4200000000000003E-3</v>
      </c>
      <c r="O224" s="9">
        <v>5</v>
      </c>
      <c r="P224" s="16">
        <v>0.15387999999999999</v>
      </c>
      <c r="Q224" s="9">
        <v>3.2200000000000002E-3</v>
      </c>
      <c r="R224" s="9">
        <v>0.11466999999999999</v>
      </c>
      <c r="S224" s="9">
        <v>0.54193000000000002</v>
      </c>
      <c r="T224" s="9">
        <v>5</v>
      </c>
      <c r="U224" s="16">
        <v>3.4450000000000001E-2</v>
      </c>
      <c r="V224" s="9">
        <v>0.17046</v>
      </c>
      <c r="W224" s="9">
        <v>3.2000000000000002E-3</v>
      </c>
      <c r="X224" s="9">
        <v>3.64E-3</v>
      </c>
      <c r="Y224" s="9">
        <v>1.7799999999999999E-3</v>
      </c>
      <c r="Z224" s="9">
        <v>4.5900000000000003E-2</v>
      </c>
      <c r="AA224" s="16">
        <v>4.3529999999999999E-2</v>
      </c>
      <c r="AB224" s="9">
        <v>1.81E-3</v>
      </c>
      <c r="AC224" s="9">
        <v>1.5E-3</v>
      </c>
      <c r="AD224" s="9">
        <v>5</v>
      </c>
      <c r="AE224" s="9">
        <v>4.3549999999999998E-2</v>
      </c>
      <c r="AF224" s="9">
        <v>3.0500000000000002E-3</v>
      </c>
      <c r="AG224" s="9">
        <v>5</v>
      </c>
      <c r="AH224" s="9">
        <v>1.2199999999999999E-3</v>
      </c>
      <c r="AI224" s="9">
        <v>1.31E-3</v>
      </c>
      <c r="AJ224" s="9">
        <v>2.0570000000000001E-2</v>
      </c>
      <c r="AK224" s="9">
        <v>2.5400000000000002E-3</v>
      </c>
      <c r="AL224" s="9">
        <v>4.4799999999999996E-3</v>
      </c>
      <c r="AM224" s="9">
        <v>9.2200000000000008E-3</v>
      </c>
      <c r="AN224" s="9">
        <v>4.9500000000000004E-3</v>
      </c>
    </row>
    <row r="225" spans="1:40" x14ac:dyDescent="0.15">
      <c r="A225" s="9" t="s">
        <v>334</v>
      </c>
      <c r="B225" s="9">
        <v>4.002E-2</v>
      </c>
      <c r="C225" s="9">
        <v>0.35460000000000003</v>
      </c>
      <c r="D225" s="9">
        <v>1.6066199999999999</v>
      </c>
      <c r="E225" s="9">
        <v>8.4190000000000001E-2</v>
      </c>
      <c r="F225" s="16">
        <v>4.8140000000000002E-2</v>
      </c>
      <c r="G225" s="9">
        <v>4.8129999999999999E-2</v>
      </c>
      <c r="H225" s="9">
        <v>0.33388000000000001</v>
      </c>
      <c r="I225" s="9">
        <v>8.337E-2</v>
      </c>
      <c r="J225" s="9">
        <v>2.5999999999999999E-3</v>
      </c>
      <c r="K225" s="16">
        <v>1.2144699999999999</v>
      </c>
      <c r="L225" s="9">
        <v>6.6699999999999997E-3</v>
      </c>
      <c r="M225" s="9">
        <v>1.7989999999999999E-2</v>
      </c>
      <c r="N225" s="9">
        <v>4.7699999999999999E-3</v>
      </c>
      <c r="O225" s="9">
        <v>5</v>
      </c>
      <c r="P225" s="16">
        <v>0.16119</v>
      </c>
      <c r="Q225" s="9">
        <v>2.7299999999999998E-3</v>
      </c>
      <c r="R225" s="9">
        <v>0.12265</v>
      </c>
      <c r="S225" s="9">
        <v>0.83953</v>
      </c>
      <c r="T225" s="9">
        <v>5</v>
      </c>
      <c r="U225" s="16">
        <v>3.092E-2</v>
      </c>
      <c r="V225" s="9">
        <v>0.18154999999999999</v>
      </c>
      <c r="W225" s="9">
        <v>3.2200000000000002E-3</v>
      </c>
      <c r="X225" s="9">
        <v>1.67E-3</v>
      </c>
      <c r="Y225" s="9">
        <v>1.1000000000000001E-3</v>
      </c>
      <c r="Z225" s="9">
        <v>6.7040000000000002E-2</v>
      </c>
      <c r="AA225" s="16">
        <v>3.6700000000000003E-2</v>
      </c>
      <c r="AB225" s="9">
        <v>1.2E-4</v>
      </c>
      <c r="AC225" s="9">
        <v>1.6800000000000001E-3</v>
      </c>
      <c r="AD225" s="9">
        <v>5</v>
      </c>
      <c r="AE225" s="9">
        <v>5.9429999999999997E-2</v>
      </c>
      <c r="AF225" s="9">
        <v>2.4199999999999998E-3</v>
      </c>
      <c r="AG225" s="9">
        <v>5</v>
      </c>
      <c r="AH225" s="9">
        <v>2.2499999999999998E-3</v>
      </c>
      <c r="AI225" s="9">
        <v>1.06E-3</v>
      </c>
      <c r="AJ225" s="9">
        <v>2.7629999999999998E-2</v>
      </c>
      <c r="AK225" s="9">
        <v>3.96E-3</v>
      </c>
      <c r="AL225" s="9">
        <v>4.8500000000000001E-3</v>
      </c>
      <c r="AM225" s="9">
        <v>9.3600000000000003E-3</v>
      </c>
      <c r="AN225" s="9">
        <v>4.8900000000000002E-3</v>
      </c>
    </row>
    <row r="226" spans="1:40" x14ac:dyDescent="0.15">
      <c r="A226" s="9" t="s">
        <v>335</v>
      </c>
      <c r="B226" s="9">
        <v>5.9060000000000001E-2</v>
      </c>
      <c r="C226" s="9">
        <v>0.58352000000000004</v>
      </c>
      <c r="D226" s="9">
        <v>1.85084</v>
      </c>
      <c r="E226" s="9">
        <v>8.3599999999999994E-2</v>
      </c>
      <c r="F226" s="16">
        <v>5.117E-2</v>
      </c>
      <c r="G226" s="9">
        <v>5.0209999999999998E-2</v>
      </c>
      <c r="H226" s="9">
        <v>0.32033</v>
      </c>
      <c r="I226" s="9">
        <v>8.3989999999999995E-2</v>
      </c>
      <c r="J226" s="9">
        <v>2.3600000000000001E-3</v>
      </c>
      <c r="K226" s="16">
        <v>1.08453</v>
      </c>
      <c r="L226" s="9">
        <v>4.9300000000000004E-3</v>
      </c>
      <c r="M226" s="9">
        <v>1.324E-2</v>
      </c>
      <c r="N226" s="9">
        <v>2.49E-3</v>
      </c>
      <c r="O226" s="9">
        <v>5</v>
      </c>
      <c r="P226" s="16">
        <v>0.14996000000000001</v>
      </c>
      <c r="Q226" s="9">
        <v>3.2100000000000002E-3</v>
      </c>
      <c r="R226" s="9">
        <v>0.11731</v>
      </c>
      <c r="S226" s="9">
        <v>0.99058000000000002</v>
      </c>
      <c r="T226" s="9">
        <v>5</v>
      </c>
      <c r="U226" s="16">
        <v>2.794E-2</v>
      </c>
      <c r="V226" s="9">
        <v>0.17799999999999999</v>
      </c>
      <c r="W226" s="9">
        <v>2.1099999999999999E-3</v>
      </c>
      <c r="X226" s="9">
        <v>2.3800000000000002E-3</v>
      </c>
      <c r="Y226" s="9">
        <v>4.2999999999999999E-4</v>
      </c>
      <c r="Z226" s="9">
        <v>6.4589999999999995E-2</v>
      </c>
      <c r="AA226" s="16">
        <v>3.3430000000000001E-2</v>
      </c>
      <c r="AB226" s="9">
        <v>1.06E-3</v>
      </c>
      <c r="AC226" s="9">
        <v>4.8000000000000001E-4</v>
      </c>
      <c r="AD226" s="9">
        <v>5</v>
      </c>
      <c r="AE226" s="9">
        <v>5.7619999999999998E-2</v>
      </c>
      <c r="AF226" s="9">
        <v>2.6099999999999999E-3</v>
      </c>
      <c r="AG226" s="9">
        <v>5</v>
      </c>
      <c r="AH226" s="9">
        <v>3.14E-3</v>
      </c>
      <c r="AI226" s="9">
        <v>1.74E-3</v>
      </c>
      <c r="AJ226" s="9">
        <v>2.4160000000000001E-2</v>
      </c>
      <c r="AK226" s="9">
        <v>3.5999999999999999E-3</v>
      </c>
      <c r="AL226" s="9">
        <v>4.5199999999999997E-3</v>
      </c>
      <c r="AM226" s="9">
        <v>7.5500000000000003E-3</v>
      </c>
      <c r="AN226" s="9">
        <v>4.7000000000000002E-3</v>
      </c>
    </row>
    <row r="227" spans="1:40" x14ac:dyDescent="0.15">
      <c r="A227" s="9" t="s">
        <v>336</v>
      </c>
      <c r="B227" s="9">
        <v>5.3940000000000002E-2</v>
      </c>
      <c r="C227" s="9">
        <v>0.56106999999999996</v>
      </c>
      <c r="D227" s="9">
        <v>0.93481999999999998</v>
      </c>
      <c r="E227" s="9">
        <v>0.10163999999999999</v>
      </c>
      <c r="F227" s="16">
        <v>4.675E-2</v>
      </c>
      <c r="G227" s="9">
        <v>0.19092999999999999</v>
      </c>
      <c r="H227" s="9">
        <v>0.34761999999999998</v>
      </c>
      <c r="I227" s="9">
        <v>8.4459999999999993E-2</v>
      </c>
      <c r="J227" s="9">
        <v>6.4999999999999997E-3</v>
      </c>
      <c r="K227" s="16">
        <v>3.3304299999999998</v>
      </c>
      <c r="L227" s="9">
        <v>1.299E-2</v>
      </c>
      <c r="M227" s="9">
        <v>4.7100000000000003E-2</v>
      </c>
      <c r="N227" s="9">
        <v>4.45E-3</v>
      </c>
      <c r="O227" s="9">
        <v>5</v>
      </c>
      <c r="P227" s="16">
        <v>0.20013</v>
      </c>
      <c r="Q227" s="9">
        <v>4.15E-3</v>
      </c>
      <c r="R227" s="9">
        <v>0.14027999999999999</v>
      </c>
      <c r="S227" s="9">
        <v>1.7113499999999999</v>
      </c>
      <c r="T227" s="9">
        <v>5</v>
      </c>
      <c r="U227" s="16">
        <v>6.6989999999999994E-2</v>
      </c>
      <c r="V227" s="9">
        <v>0.82577999999999996</v>
      </c>
      <c r="W227" s="9">
        <v>2.4399999999999999E-3</v>
      </c>
      <c r="X227" s="9">
        <v>1.99E-3</v>
      </c>
      <c r="Y227" s="9">
        <v>1.1900000000000001E-3</v>
      </c>
      <c r="Z227" s="9">
        <v>0.13023999999999999</v>
      </c>
      <c r="AA227" s="16">
        <v>5.5750000000000001E-2</v>
      </c>
      <c r="AB227" s="9">
        <v>2.33E-3</v>
      </c>
      <c r="AC227" s="9">
        <v>1.81E-3</v>
      </c>
      <c r="AD227" s="9">
        <v>5</v>
      </c>
      <c r="AE227" s="9">
        <v>4.657E-2</v>
      </c>
      <c r="AF227" s="9">
        <v>2.5999999999999999E-3</v>
      </c>
      <c r="AG227" s="9">
        <v>5</v>
      </c>
      <c r="AH227" s="9">
        <v>3.2699999999999999E-3</v>
      </c>
      <c r="AI227" s="9">
        <v>1.15E-3</v>
      </c>
      <c r="AJ227" s="9">
        <v>2.163E-2</v>
      </c>
      <c r="AK227" s="9">
        <v>5.5999999999999999E-3</v>
      </c>
      <c r="AL227" s="9">
        <v>3.5000000000000001E-3</v>
      </c>
      <c r="AM227" s="9">
        <v>6.3400000000000001E-3</v>
      </c>
      <c r="AN227" s="9">
        <v>4.62E-3</v>
      </c>
    </row>
    <row r="228" spans="1:40" x14ac:dyDescent="0.15">
      <c r="A228" s="9" t="s">
        <v>337</v>
      </c>
      <c r="B228" s="9">
        <v>5.7239999999999999E-2</v>
      </c>
      <c r="C228" s="9">
        <v>0.33082</v>
      </c>
      <c r="D228" s="9">
        <v>1.79942</v>
      </c>
      <c r="E228" s="9">
        <v>9.9830000000000002E-2</v>
      </c>
      <c r="F228" s="16">
        <v>4.6240000000000003E-2</v>
      </c>
      <c r="G228" s="9">
        <v>0.33577000000000001</v>
      </c>
      <c r="H228" s="9">
        <v>0.34461999999999998</v>
      </c>
      <c r="I228" s="9">
        <v>7.4999999999999997E-2</v>
      </c>
      <c r="J228" s="9">
        <v>6.7600000000000004E-3</v>
      </c>
      <c r="K228" s="16">
        <v>2.4460600000000001</v>
      </c>
      <c r="L228" s="9">
        <v>6.28E-3</v>
      </c>
      <c r="M228" s="9">
        <v>3.0870000000000002E-2</v>
      </c>
      <c r="N228" s="9">
        <v>4.5799999999999999E-3</v>
      </c>
      <c r="O228" s="9">
        <v>5</v>
      </c>
      <c r="P228" s="16">
        <v>0.18718000000000001</v>
      </c>
      <c r="Q228" s="9">
        <v>1.99E-3</v>
      </c>
      <c r="R228" s="9">
        <v>0.12873999999999999</v>
      </c>
      <c r="S228" s="9">
        <v>2.0116900000000002</v>
      </c>
      <c r="T228" s="9">
        <v>5</v>
      </c>
      <c r="U228" s="16">
        <v>4.086E-2</v>
      </c>
      <c r="V228" s="9">
        <v>0.32406000000000001</v>
      </c>
      <c r="W228" s="9">
        <v>3.82E-3</v>
      </c>
      <c r="X228" s="9">
        <v>1.34E-3</v>
      </c>
      <c r="Y228" s="9">
        <v>1.67E-3</v>
      </c>
      <c r="Z228" s="9">
        <v>7.0269999999999999E-2</v>
      </c>
      <c r="AA228" s="16">
        <v>3.7019999999999997E-2</v>
      </c>
      <c r="AB228" s="9">
        <v>2.8999999999999998E-3</v>
      </c>
      <c r="AC228" s="9">
        <v>1.23E-3</v>
      </c>
      <c r="AD228" s="9">
        <v>5</v>
      </c>
      <c r="AE228" s="9">
        <v>4.1829999999999999E-2</v>
      </c>
      <c r="AF228" s="9">
        <v>2.5100000000000001E-3</v>
      </c>
      <c r="AG228" s="9">
        <v>5</v>
      </c>
      <c r="AH228" s="9">
        <v>1.57E-3</v>
      </c>
      <c r="AI228" s="9">
        <v>5.9999999999999995E-4</v>
      </c>
      <c r="AJ228" s="9">
        <v>2.001E-2</v>
      </c>
      <c r="AK228" s="9">
        <v>3.64E-3</v>
      </c>
      <c r="AL228" s="9">
        <v>2.9099999999999998E-3</v>
      </c>
      <c r="AM228" s="9">
        <v>4.1099999999999999E-3</v>
      </c>
      <c r="AN228" s="9">
        <v>3.5799999999999998E-3</v>
      </c>
    </row>
    <row r="229" spans="1:40" x14ac:dyDescent="0.15">
      <c r="A229" s="9" t="s">
        <v>338</v>
      </c>
      <c r="B229" s="9">
        <v>9.0639999999999998E-2</v>
      </c>
      <c r="C229" s="9">
        <v>0.60414000000000001</v>
      </c>
      <c r="D229" s="9">
        <v>1.1881299999999999</v>
      </c>
      <c r="E229" s="9">
        <v>5.9959999999999999E-2</v>
      </c>
      <c r="F229" s="16">
        <v>0.1047</v>
      </c>
      <c r="G229" s="9">
        <v>5.1049999999999998E-2</v>
      </c>
      <c r="H229" s="9">
        <v>0.33357999999999999</v>
      </c>
      <c r="I229" s="9">
        <v>8.3210000000000006E-2</v>
      </c>
      <c r="J229" s="9">
        <v>3.8300000000000001E-3</v>
      </c>
      <c r="K229" s="16">
        <v>1.2697400000000001</v>
      </c>
      <c r="L229" s="9">
        <v>3.7100000000000002E-3</v>
      </c>
      <c r="M229" s="9">
        <v>2.5839999999999998E-2</v>
      </c>
      <c r="N229" s="9">
        <v>3.62E-3</v>
      </c>
      <c r="O229" s="9">
        <v>5</v>
      </c>
      <c r="P229" s="16">
        <v>0.15551000000000001</v>
      </c>
      <c r="Q229" s="9">
        <v>4.5900000000000003E-3</v>
      </c>
      <c r="R229" s="9">
        <v>0.11344</v>
      </c>
      <c r="S229" s="9">
        <v>1.0622199999999999</v>
      </c>
      <c r="T229" s="9">
        <v>5</v>
      </c>
      <c r="U229" s="16">
        <v>3.3689999999999998E-2</v>
      </c>
      <c r="V229" s="9">
        <v>0.20215</v>
      </c>
      <c r="W229" s="9">
        <v>2.33E-3</v>
      </c>
      <c r="X229" s="9">
        <v>1.3600000000000001E-3</v>
      </c>
      <c r="Y229" s="9">
        <v>5.4000000000000001E-4</v>
      </c>
      <c r="Z229" s="9">
        <v>8.2049999999999998E-2</v>
      </c>
      <c r="AA229" s="16">
        <v>3.5430000000000003E-2</v>
      </c>
      <c r="AB229" s="9">
        <v>2.5100000000000001E-3</v>
      </c>
      <c r="AC229" s="9">
        <v>2.3999999999999998E-3</v>
      </c>
      <c r="AD229" s="9">
        <v>5</v>
      </c>
      <c r="AE229" s="9">
        <v>5.1119999999999999E-2</v>
      </c>
      <c r="AF229" s="9">
        <v>3.3400000000000001E-3</v>
      </c>
      <c r="AG229" s="9">
        <v>5</v>
      </c>
      <c r="AH229" s="9">
        <v>1.3699999999999999E-3</v>
      </c>
      <c r="AI229" s="9">
        <v>6.9999999999999999E-4</v>
      </c>
      <c r="AJ229" s="9">
        <v>2.453E-2</v>
      </c>
      <c r="AK229" s="9">
        <v>4.0800000000000003E-3</v>
      </c>
      <c r="AL229" s="9">
        <v>3.1199999999999999E-3</v>
      </c>
      <c r="AM229" s="9">
        <v>4.3E-3</v>
      </c>
      <c r="AN229" s="9">
        <v>3.0400000000000002E-3</v>
      </c>
    </row>
    <row r="230" spans="1:40" x14ac:dyDescent="0.15">
      <c r="A230" s="9" t="s">
        <v>339</v>
      </c>
      <c r="B230" s="9">
        <v>7.2440000000000004E-2</v>
      </c>
      <c r="C230" s="9">
        <v>0.59123999999999999</v>
      </c>
      <c r="D230" s="9">
        <v>1.84362</v>
      </c>
      <c r="E230" s="9">
        <v>6.2560000000000004E-2</v>
      </c>
      <c r="F230" s="16">
        <v>0.17938000000000001</v>
      </c>
      <c r="G230" s="9">
        <v>4.7169999999999997E-2</v>
      </c>
      <c r="H230" s="9">
        <v>0.30942999999999998</v>
      </c>
      <c r="I230" s="9">
        <v>7.7850000000000003E-2</v>
      </c>
      <c r="J230" s="9">
        <v>3.7299999999999998E-3</v>
      </c>
      <c r="K230" s="16">
        <v>1.0108600000000001</v>
      </c>
      <c r="L230" s="9">
        <v>7.6400000000000001E-3</v>
      </c>
      <c r="M230" s="9">
        <v>1.899E-2</v>
      </c>
      <c r="N230" s="9">
        <v>4.2399999999999998E-3</v>
      </c>
      <c r="O230" s="9">
        <v>5</v>
      </c>
      <c r="P230" s="16">
        <v>0.13708000000000001</v>
      </c>
      <c r="Q230" s="9">
        <v>4.2500000000000003E-3</v>
      </c>
      <c r="R230" s="9">
        <v>0.10780000000000001</v>
      </c>
      <c r="S230" s="9">
        <v>1.4288700000000001</v>
      </c>
      <c r="T230" s="9">
        <v>5</v>
      </c>
      <c r="U230" s="16">
        <v>2.7699999999999999E-2</v>
      </c>
      <c r="V230" s="9">
        <v>0.16305</v>
      </c>
      <c r="W230" s="9">
        <v>5.5599999999999998E-3</v>
      </c>
      <c r="X230" s="9">
        <v>2.4000000000000001E-4</v>
      </c>
      <c r="Y230" s="9">
        <v>2.4099999999999998E-3</v>
      </c>
      <c r="Z230" s="9">
        <v>7.4329999999999993E-2</v>
      </c>
      <c r="AA230" s="16">
        <v>3.0460000000000001E-2</v>
      </c>
      <c r="AB230" s="9">
        <v>1.5399999999999999E-3</v>
      </c>
      <c r="AC230" s="9">
        <v>7.6000000000000004E-4</v>
      </c>
      <c r="AD230" s="9">
        <v>5</v>
      </c>
      <c r="AE230" s="9">
        <v>5.3879999999999997E-2</v>
      </c>
      <c r="AF230" s="9">
        <v>2.8E-3</v>
      </c>
      <c r="AG230" s="9">
        <v>5</v>
      </c>
      <c r="AH230" s="9">
        <v>2.1099999999999999E-3</v>
      </c>
      <c r="AI230" s="9">
        <v>1.5299999999999999E-3</v>
      </c>
      <c r="AJ230" s="9">
        <v>2.094E-2</v>
      </c>
      <c r="AK230" s="9">
        <v>4.7099999999999998E-3</v>
      </c>
      <c r="AL230" s="9">
        <v>4.7000000000000002E-3</v>
      </c>
      <c r="AM230" s="9">
        <v>5.0099999999999997E-3</v>
      </c>
      <c r="AN230" s="9">
        <v>2.16E-3</v>
      </c>
    </row>
    <row r="231" spans="1:40" x14ac:dyDescent="0.15">
      <c r="A231" s="9" t="s">
        <v>340</v>
      </c>
      <c r="B231" s="9">
        <v>4.394E-2</v>
      </c>
      <c r="C231" s="9">
        <v>0.57452000000000003</v>
      </c>
      <c r="D231" s="9">
        <v>2.0611100000000002</v>
      </c>
      <c r="E231" s="9">
        <v>7.6340000000000005E-2</v>
      </c>
      <c r="F231" s="16">
        <v>5.2330000000000002E-2</v>
      </c>
      <c r="G231" s="9">
        <v>3.4500000000000003E-2</v>
      </c>
      <c r="H231" s="9">
        <v>0.71853</v>
      </c>
      <c r="I231" s="9">
        <v>8.8730000000000003E-2</v>
      </c>
      <c r="J231" s="9">
        <v>6.0800000000000003E-3</v>
      </c>
      <c r="K231" s="16">
        <v>4.7188499999999998</v>
      </c>
      <c r="L231" s="9">
        <v>1.3270000000000001E-2</v>
      </c>
      <c r="M231" s="9">
        <v>4.7160000000000001E-2</v>
      </c>
      <c r="N231" s="9">
        <v>6.9699999999999996E-3</v>
      </c>
      <c r="O231" s="9">
        <v>5</v>
      </c>
      <c r="P231" s="16">
        <v>0.41855999999999999</v>
      </c>
      <c r="Q231" s="9">
        <v>5.0899999999999999E-3</v>
      </c>
      <c r="R231" s="9">
        <v>0.1565</v>
      </c>
      <c r="S231" s="9">
        <v>2.5395799999999999</v>
      </c>
      <c r="T231" s="9">
        <v>5</v>
      </c>
      <c r="U231" s="16">
        <v>0.37057000000000001</v>
      </c>
      <c r="V231" s="9">
        <v>0.77085999999999999</v>
      </c>
      <c r="W231" s="9">
        <v>6.6299999999999996E-3</v>
      </c>
      <c r="X231" s="9">
        <v>2.3900000000000002E-3</v>
      </c>
      <c r="Y231" s="9">
        <v>1.1999999999999999E-3</v>
      </c>
      <c r="Z231" s="9">
        <v>0.12867999999999999</v>
      </c>
      <c r="AA231" s="16">
        <v>0.10682999999999999</v>
      </c>
      <c r="AB231" s="9">
        <v>3.2299999999999998E-3</v>
      </c>
      <c r="AC231" s="9">
        <v>1.25E-3</v>
      </c>
      <c r="AD231" s="9">
        <v>5</v>
      </c>
      <c r="AE231" s="9">
        <v>1.1722600000000001</v>
      </c>
      <c r="AF231" s="9">
        <v>3.16E-3</v>
      </c>
      <c r="AG231" s="9">
        <v>5</v>
      </c>
      <c r="AH231" s="9">
        <v>3.31E-3</v>
      </c>
      <c r="AI231" s="9">
        <v>3.7200000000000002E-3</v>
      </c>
      <c r="AJ231" s="9">
        <v>9.1399999999999995E-2</v>
      </c>
      <c r="AK231" s="9">
        <v>2.0200000000000001E-3</v>
      </c>
      <c r="AL231" s="9">
        <v>9.4500000000000001E-3</v>
      </c>
      <c r="AM231" s="9">
        <v>7.5300000000000002E-3</v>
      </c>
      <c r="AN231" s="9">
        <v>6.2300000000000003E-3</v>
      </c>
    </row>
    <row r="232" spans="1:40" x14ac:dyDescent="0.15">
      <c r="A232" s="9" t="s">
        <v>341</v>
      </c>
      <c r="B232" s="9">
        <v>5.919E-2</v>
      </c>
      <c r="C232" s="9">
        <v>0.37151000000000001</v>
      </c>
      <c r="D232" s="9">
        <v>1.20825</v>
      </c>
      <c r="E232" s="9">
        <v>8.3949999999999997E-2</v>
      </c>
      <c r="F232" s="16">
        <v>3.6459999999999999E-2</v>
      </c>
      <c r="G232" s="9">
        <v>5.5960000000000003E-2</v>
      </c>
      <c r="H232" s="9">
        <v>0.32428000000000001</v>
      </c>
      <c r="I232" s="9">
        <v>9.1649999999999995E-2</v>
      </c>
      <c r="J232" s="9">
        <v>4.8799999999999998E-3</v>
      </c>
      <c r="K232" s="16">
        <v>2.9597899999999999</v>
      </c>
      <c r="L232" s="9">
        <v>5.8700000000000002E-3</v>
      </c>
      <c r="M232" s="9">
        <v>1.9230000000000001E-2</v>
      </c>
      <c r="N232" s="9">
        <v>5.9100000000000003E-3</v>
      </c>
      <c r="O232" s="9">
        <v>5</v>
      </c>
      <c r="P232" s="16">
        <v>0.25279000000000001</v>
      </c>
      <c r="Q232" s="9">
        <v>2.6800000000000001E-3</v>
      </c>
      <c r="R232" s="9">
        <v>0.13452</v>
      </c>
      <c r="S232" s="9">
        <v>1.8164</v>
      </c>
      <c r="T232" s="9">
        <v>5</v>
      </c>
      <c r="U232" s="16">
        <v>0.20827999999999999</v>
      </c>
      <c r="V232" s="9">
        <v>0.52556999999999998</v>
      </c>
      <c r="W232" s="9">
        <v>5.28E-3</v>
      </c>
      <c r="X232" s="9">
        <v>1.5499999999999999E-3</v>
      </c>
      <c r="Y232" s="9">
        <v>9.3999999999999997E-4</v>
      </c>
      <c r="Z232" s="9">
        <v>9.9510000000000001E-2</v>
      </c>
      <c r="AA232" s="16">
        <v>8.9779999999999999E-2</v>
      </c>
      <c r="AB232" s="9">
        <v>2.4599999999999999E-3</v>
      </c>
      <c r="AC232" s="9">
        <v>9.5E-4</v>
      </c>
      <c r="AD232" s="9">
        <v>5</v>
      </c>
      <c r="AE232" s="9">
        <v>9.0690000000000007E-2</v>
      </c>
      <c r="AF232" s="9">
        <v>1.91E-3</v>
      </c>
      <c r="AG232" s="9">
        <v>5</v>
      </c>
      <c r="AH232" s="9">
        <v>3.5999999999999999E-3</v>
      </c>
      <c r="AI232" s="9">
        <v>3.1900000000000001E-3</v>
      </c>
      <c r="AJ232" s="9">
        <v>4.9610000000000001E-2</v>
      </c>
      <c r="AK232" s="9">
        <v>3.6099999999999999E-3</v>
      </c>
      <c r="AL232" s="9">
        <v>6.13E-3</v>
      </c>
      <c r="AM232" s="9">
        <v>9.8700000000000003E-3</v>
      </c>
      <c r="AN232" s="9">
        <v>4.5700000000000003E-3</v>
      </c>
    </row>
    <row r="233" spans="1:40" x14ac:dyDescent="0.15">
      <c r="A233" s="9" t="s">
        <v>342</v>
      </c>
      <c r="B233" s="9">
        <v>4.0329999999999998E-2</v>
      </c>
      <c r="C233" s="9">
        <v>0.33132</v>
      </c>
      <c r="D233" s="9">
        <v>2.1922600000000001</v>
      </c>
      <c r="E233" s="9">
        <v>6.3930000000000001E-2</v>
      </c>
      <c r="F233" s="16">
        <v>4.4880000000000003E-2</v>
      </c>
      <c r="G233" s="9">
        <v>5.8369999999999998E-2</v>
      </c>
      <c r="H233" s="9">
        <v>0.33572000000000002</v>
      </c>
      <c r="I233" s="9">
        <v>9.2079999999999995E-2</v>
      </c>
      <c r="J233" s="9">
        <v>1.58E-3</v>
      </c>
      <c r="K233" s="16">
        <v>2.0041899999999999</v>
      </c>
      <c r="L233" s="9">
        <v>1.9499999999999999E-3</v>
      </c>
      <c r="M233" s="9">
        <v>1.3639999999999999E-2</v>
      </c>
      <c r="N233" s="9">
        <v>4.7699999999999999E-3</v>
      </c>
      <c r="O233" s="9">
        <v>5</v>
      </c>
      <c r="P233" s="16">
        <v>0.22567999999999999</v>
      </c>
      <c r="Q233" s="9">
        <v>4.4600000000000004E-3</v>
      </c>
      <c r="R233" s="9">
        <v>0.15179000000000001</v>
      </c>
      <c r="S233" s="9">
        <v>1.25359</v>
      </c>
      <c r="T233" s="9">
        <v>5</v>
      </c>
      <c r="U233" s="16">
        <v>0.13974</v>
      </c>
      <c r="V233" s="9">
        <v>0.48647000000000001</v>
      </c>
      <c r="W233" s="9">
        <v>3.7599999999999999E-3</v>
      </c>
      <c r="X233" s="9">
        <v>1.98E-3</v>
      </c>
      <c r="Y233" s="9">
        <v>1.7899999999999999E-3</v>
      </c>
      <c r="Z233" s="9">
        <v>8.251E-2</v>
      </c>
      <c r="AA233" s="16">
        <v>5.7489999999999999E-2</v>
      </c>
      <c r="AB233" s="9">
        <v>3.6000000000000002E-4</v>
      </c>
      <c r="AC233" s="9">
        <v>6.8999999999999997E-4</v>
      </c>
      <c r="AD233" s="9">
        <v>5</v>
      </c>
      <c r="AE233" s="9">
        <v>0.11345</v>
      </c>
      <c r="AF233" s="9">
        <v>3.6900000000000001E-3</v>
      </c>
      <c r="AG233" s="9">
        <v>5</v>
      </c>
      <c r="AH233" s="9">
        <v>2.5400000000000002E-3</v>
      </c>
      <c r="AI233" s="9">
        <v>3.31E-3</v>
      </c>
      <c r="AJ233" s="9">
        <v>5.262E-2</v>
      </c>
      <c r="AK233" s="9">
        <v>3.62E-3</v>
      </c>
      <c r="AL233" s="9">
        <v>6.8500000000000002E-3</v>
      </c>
      <c r="AM233" s="9">
        <v>7.8799999999999999E-3</v>
      </c>
      <c r="AN233" s="9">
        <v>4.8799999999999998E-3</v>
      </c>
    </row>
    <row r="234" spans="1:40" x14ac:dyDescent="0.15">
      <c r="A234" s="9" t="s">
        <v>343</v>
      </c>
      <c r="B234" s="9">
        <v>4.2939999999999999E-2</v>
      </c>
      <c r="C234" s="9">
        <v>0.34611999999999998</v>
      </c>
      <c r="D234" s="9">
        <v>1.97173</v>
      </c>
      <c r="E234" s="9">
        <v>2.5489999999999999E-2</v>
      </c>
      <c r="F234" s="16">
        <v>4.5780000000000001E-2</v>
      </c>
      <c r="G234" s="9">
        <v>3.805E-2</v>
      </c>
      <c r="H234" s="9">
        <v>0.30014000000000002</v>
      </c>
      <c r="I234" s="9">
        <v>8.4620000000000001E-2</v>
      </c>
      <c r="J234" s="9">
        <v>3.0300000000000001E-3</v>
      </c>
      <c r="K234" s="16">
        <v>1.46817</v>
      </c>
      <c r="L234" s="9">
        <v>6.1799999999999997E-3</v>
      </c>
      <c r="M234" s="9">
        <v>1.7940000000000001E-2</v>
      </c>
      <c r="N234" s="9">
        <v>2.5400000000000002E-3</v>
      </c>
      <c r="O234" s="9">
        <v>5</v>
      </c>
      <c r="P234" s="16">
        <v>0.17907000000000001</v>
      </c>
      <c r="Q234" s="9">
        <v>2.16E-3</v>
      </c>
      <c r="R234" s="9">
        <v>0.12589</v>
      </c>
      <c r="S234" s="9">
        <v>0.96684999999999999</v>
      </c>
      <c r="T234" s="9">
        <v>5</v>
      </c>
      <c r="U234" s="16">
        <v>0.10581</v>
      </c>
      <c r="V234" s="9">
        <v>0.35287000000000002</v>
      </c>
      <c r="W234" s="9">
        <v>2.8300000000000001E-3</v>
      </c>
      <c r="X234" s="9">
        <v>2.2300000000000002E-3</v>
      </c>
      <c r="Y234" s="9">
        <v>8.7000000000000001E-4</v>
      </c>
      <c r="Z234" s="9">
        <v>5.9830000000000001E-2</v>
      </c>
      <c r="AA234" s="16">
        <v>4.274E-2</v>
      </c>
      <c r="AB234" s="9">
        <v>1.2999999999999999E-3</v>
      </c>
      <c r="AC234" s="9">
        <v>1.6299999999999999E-3</v>
      </c>
      <c r="AD234" s="9">
        <v>5</v>
      </c>
      <c r="AE234" s="9">
        <v>8.362E-2</v>
      </c>
      <c r="AF234" s="9">
        <v>4.9800000000000001E-3</v>
      </c>
      <c r="AG234" s="9">
        <v>5</v>
      </c>
      <c r="AH234" s="9">
        <v>1.98E-3</v>
      </c>
      <c r="AI234" s="9">
        <v>3.2299999999999998E-3</v>
      </c>
      <c r="AJ234" s="9">
        <v>4.6440000000000002E-2</v>
      </c>
      <c r="AK234" s="9">
        <v>2.4499999999999999E-3</v>
      </c>
      <c r="AL234" s="9">
        <v>5.3899999999999998E-3</v>
      </c>
      <c r="AM234" s="9">
        <v>5.4900000000000001E-3</v>
      </c>
      <c r="AN234" s="9">
        <v>5.3400000000000001E-3</v>
      </c>
    </row>
    <row r="235" spans="1:40" x14ac:dyDescent="0.15">
      <c r="A235" s="9" t="s">
        <v>344</v>
      </c>
      <c r="B235" s="9">
        <v>2.0930000000000001E-2</v>
      </c>
      <c r="C235" s="9">
        <v>0.32332</v>
      </c>
      <c r="D235" s="9">
        <v>0.95003000000000004</v>
      </c>
      <c r="E235" s="9">
        <v>2.24E-2</v>
      </c>
      <c r="F235" s="16">
        <v>2.8199999999999999E-2</v>
      </c>
      <c r="G235" s="9">
        <v>4.2799999999999998E-2</v>
      </c>
      <c r="H235" s="9">
        <v>0.52971000000000001</v>
      </c>
      <c r="I235" s="9">
        <v>8.1299999999999997E-2</v>
      </c>
      <c r="J235" s="9">
        <v>4.3899999999999998E-3</v>
      </c>
      <c r="K235" s="16">
        <v>1.51311</v>
      </c>
      <c r="L235" s="9">
        <v>9.4599999999999997E-3</v>
      </c>
      <c r="M235" s="9">
        <v>2.3140000000000001E-2</v>
      </c>
      <c r="N235" s="9">
        <v>4.6299999999999996E-3</v>
      </c>
      <c r="O235" s="9">
        <v>5</v>
      </c>
      <c r="P235" s="16">
        <v>0.14735000000000001</v>
      </c>
      <c r="Q235" s="9">
        <v>2.8800000000000002E-3</v>
      </c>
      <c r="R235" s="9">
        <v>0.11448999999999999</v>
      </c>
      <c r="S235" s="9">
        <v>0.80659999999999998</v>
      </c>
      <c r="T235" s="9">
        <v>5</v>
      </c>
      <c r="U235" s="16">
        <v>8.4080000000000002E-2</v>
      </c>
      <c r="V235" s="9">
        <v>0.26851999999999998</v>
      </c>
      <c r="W235" s="9">
        <v>3.8500000000000001E-3</v>
      </c>
      <c r="X235" s="9">
        <v>1.7899999999999999E-3</v>
      </c>
      <c r="Y235" s="9">
        <v>1.16E-3</v>
      </c>
      <c r="Z235" s="9">
        <v>5.5410000000000001E-2</v>
      </c>
      <c r="AA235" s="16">
        <v>4.3020000000000003E-2</v>
      </c>
      <c r="AB235" s="9">
        <v>1.91E-3</v>
      </c>
      <c r="AC235" s="9">
        <v>8.0000000000000007E-5</v>
      </c>
      <c r="AD235" s="9">
        <v>5</v>
      </c>
      <c r="AE235" s="9">
        <v>6.0299999999999999E-2</v>
      </c>
      <c r="AF235" s="9">
        <v>2E-3</v>
      </c>
      <c r="AG235" s="9">
        <v>5</v>
      </c>
      <c r="AH235" s="9">
        <v>2.7100000000000002E-3</v>
      </c>
      <c r="AI235" s="9">
        <v>2.3400000000000001E-3</v>
      </c>
      <c r="AJ235" s="9">
        <v>3.959E-2</v>
      </c>
      <c r="AK235" s="9">
        <v>3.0599999999999998E-3</v>
      </c>
      <c r="AL235" s="9">
        <v>6.1399999999999996E-3</v>
      </c>
      <c r="AM235" s="9">
        <v>1.1199999999999999E-3</v>
      </c>
      <c r="AN235" s="9">
        <v>7.6099999999999996E-3</v>
      </c>
    </row>
    <row r="236" spans="1:40" x14ac:dyDescent="0.15">
      <c r="A236" s="9" t="s">
        <v>345</v>
      </c>
      <c r="B236" s="9">
        <v>4.3430000000000003E-2</v>
      </c>
      <c r="C236" s="9">
        <v>0.37112000000000001</v>
      </c>
      <c r="D236" s="9">
        <v>1.0550299999999999</v>
      </c>
      <c r="E236" s="9">
        <v>2.332E-2</v>
      </c>
      <c r="F236" s="16">
        <v>3.6760000000000001E-2</v>
      </c>
      <c r="G236" s="9">
        <v>0.14624999999999999</v>
      </c>
      <c r="H236" s="9">
        <v>0.34068999999999999</v>
      </c>
      <c r="I236" s="9">
        <v>9.2259999999999995E-2</v>
      </c>
      <c r="J236" s="9">
        <v>1.0460000000000001E-2</v>
      </c>
      <c r="K236" s="16">
        <v>1.98997</v>
      </c>
      <c r="L236" s="9">
        <v>2.5999999999999999E-3</v>
      </c>
      <c r="M236" s="9">
        <v>3.7350000000000001E-2</v>
      </c>
      <c r="N236" s="9">
        <v>7.0899999999999999E-3</v>
      </c>
      <c r="O236" s="9">
        <v>5</v>
      </c>
      <c r="P236" s="16">
        <v>0.23155999999999999</v>
      </c>
      <c r="Q236" s="9">
        <v>1.3699999999999999E-3</v>
      </c>
      <c r="R236" s="9">
        <v>0.17507</v>
      </c>
      <c r="S236" s="9">
        <v>1.2531600000000001</v>
      </c>
      <c r="T236" s="9">
        <v>5</v>
      </c>
      <c r="U236" s="16">
        <v>0.11529</v>
      </c>
      <c r="V236" s="9">
        <v>0.58658999999999994</v>
      </c>
      <c r="W236" s="9">
        <v>1.91E-3</v>
      </c>
      <c r="X236" s="9">
        <v>1.99E-3</v>
      </c>
      <c r="Y236" s="9">
        <v>1.49E-3</v>
      </c>
      <c r="Z236" s="9">
        <v>0.16882</v>
      </c>
      <c r="AA236" s="16">
        <v>4.7309999999999998E-2</v>
      </c>
      <c r="AB236" s="9">
        <v>2.31E-3</v>
      </c>
      <c r="AC236" s="9">
        <v>8.0999999999999996E-4</v>
      </c>
      <c r="AD236" s="9">
        <v>5</v>
      </c>
      <c r="AE236" s="9">
        <v>9.7650000000000001E-2</v>
      </c>
      <c r="AF236" s="9">
        <v>2.5000000000000001E-3</v>
      </c>
      <c r="AG236" s="9">
        <v>5</v>
      </c>
      <c r="AH236" s="9">
        <v>2.8500000000000001E-3</v>
      </c>
      <c r="AI236" s="9">
        <v>2.8800000000000002E-3</v>
      </c>
      <c r="AJ236" s="9">
        <v>4.9849999999999998E-2</v>
      </c>
      <c r="AK236" s="9">
        <v>7.5100000000000002E-3</v>
      </c>
      <c r="AL236" s="9">
        <v>8.5199999999999998E-3</v>
      </c>
      <c r="AM236" s="9">
        <v>1.0059999999999999E-2</v>
      </c>
      <c r="AN236" s="9">
        <v>7.1999999999999998E-3</v>
      </c>
    </row>
    <row r="237" spans="1:40" x14ac:dyDescent="0.15">
      <c r="A237" s="9" t="s">
        <v>346</v>
      </c>
      <c r="B237" s="9">
        <v>3.3119999999999997E-2</v>
      </c>
      <c r="C237" s="9">
        <v>0.31358000000000003</v>
      </c>
      <c r="D237" s="9">
        <v>0.75068999999999997</v>
      </c>
      <c r="E237" s="9">
        <v>1.7080000000000001E-2</v>
      </c>
      <c r="F237" s="16">
        <v>3.286E-2</v>
      </c>
      <c r="G237" s="9">
        <v>0.15504999999999999</v>
      </c>
      <c r="H237" s="9">
        <v>0.32918999999999998</v>
      </c>
      <c r="I237" s="9">
        <v>8.9730000000000004E-2</v>
      </c>
      <c r="J237" s="9">
        <v>3.5699999999999998E-3</v>
      </c>
      <c r="K237" s="16">
        <v>1.9503200000000001</v>
      </c>
      <c r="L237" s="9">
        <v>2.8800000000000002E-3</v>
      </c>
      <c r="M237" s="9">
        <v>5.9209999999999999E-2</v>
      </c>
      <c r="N237" s="9">
        <v>9.7099999999999999E-3</v>
      </c>
      <c r="O237" s="9">
        <v>5</v>
      </c>
      <c r="P237" s="16">
        <v>0.23289000000000001</v>
      </c>
      <c r="Q237" s="9">
        <v>5.0499999999999998E-3</v>
      </c>
      <c r="R237" s="9">
        <v>0.17002</v>
      </c>
      <c r="S237" s="9">
        <v>1.20086</v>
      </c>
      <c r="T237" s="9">
        <v>5</v>
      </c>
      <c r="U237" s="16">
        <v>0.10944</v>
      </c>
      <c r="V237" s="9">
        <v>0.57504</v>
      </c>
      <c r="W237" s="9">
        <v>4.3200000000000001E-3</v>
      </c>
      <c r="X237" s="9">
        <v>1.5399999999999999E-3</v>
      </c>
      <c r="Y237" s="9">
        <v>2.6800000000000001E-3</v>
      </c>
      <c r="Z237" s="9">
        <v>0.16511999999999999</v>
      </c>
      <c r="AA237" s="16">
        <v>4.1730000000000003E-2</v>
      </c>
      <c r="AB237" s="9">
        <v>1.6199999999999999E-3</v>
      </c>
      <c r="AC237" s="9">
        <v>5.1999999999999995E-4</v>
      </c>
      <c r="AD237" s="9">
        <v>5</v>
      </c>
      <c r="AE237" s="9">
        <v>0.10374</v>
      </c>
      <c r="AF237" s="9">
        <v>3.3899999999999998E-3</v>
      </c>
      <c r="AG237" s="9">
        <v>5</v>
      </c>
      <c r="AH237" s="9">
        <v>2.2300000000000002E-3</v>
      </c>
      <c r="AI237" s="9">
        <v>2.3900000000000002E-3</v>
      </c>
      <c r="AJ237" s="9">
        <v>4.4659999999999998E-2</v>
      </c>
      <c r="AK237" s="9">
        <v>6.9499999999999996E-3</v>
      </c>
      <c r="AL237" s="9">
        <v>6.4799999999999996E-3</v>
      </c>
      <c r="AM237" s="9">
        <v>4.9500000000000004E-3</v>
      </c>
      <c r="AN237" s="9">
        <v>6.3699999999999998E-3</v>
      </c>
    </row>
    <row r="238" spans="1:40" x14ac:dyDescent="0.15">
      <c r="A238" s="9" t="s">
        <v>347</v>
      </c>
      <c r="B238" s="9">
        <v>4.2259999999999999E-2</v>
      </c>
      <c r="C238" s="9">
        <v>0.30292999999999998</v>
      </c>
      <c r="D238" s="9">
        <v>1.0719000000000001</v>
      </c>
      <c r="E238" s="9">
        <v>2.342E-2</v>
      </c>
      <c r="F238" s="16">
        <v>3.2660000000000002E-2</v>
      </c>
      <c r="G238" s="9">
        <v>7.6799999999999993E-2</v>
      </c>
      <c r="H238" s="9">
        <v>0.31791999999999998</v>
      </c>
      <c r="I238" s="9">
        <v>8.4769999999999998E-2</v>
      </c>
      <c r="J238" s="9">
        <v>3.98E-3</v>
      </c>
      <c r="K238" s="16">
        <v>1.5575699999999999</v>
      </c>
      <c r="L238" s="9">
        <v>8.6499999999999997E-3</v>
      </c>
      <c r="M238" s="9">
        <v>3.8359999999999998E-2</v>
      </c>
      <c r="N238" s="9">
        <v>5.5500000000000002E-3</v>
      </c>
      <c r="O238" s="9">
        <v>5</v>
      </c>
      <c r="P238" s="16">
        <v>0.17426</v>
      </c>
      <c r="Q238" s="9">
        <v>3.0400000000000002E-3</v>
      </c>
      <c r="R238" s="9">
        <v>0.14404</v>
      </c>
      <c r="S238" s="9">
        <v>1.0491699999999999</v>
      </c>
      <c r="T238" s="9">
        <v>5</v>
      </c>
      <c r="U238" s="16">
        <v>8.1850000000000006E-2</v>
      </c>
      <c r="V238" s="9">
        <v>0.43970999999999999</v>
      </c>
      <c r="W238" s="9">
        <v>2.33E-3</v>
      </c>
      <c r="X238" s="9">
        <v>7.2000000000000005E-4</v>
      </c>
      <c r="Y238" s="9">
        <v>2.7200000000000002E-3</v>
      </c>
      <c r="Z238" s="9">
        <v>9.7420000000000007E-2</v>
      </c>
      <c r="AA238" s="16">
        <v>3.5819999999999998E-2</v>
      </c>
      <c r="AB238" s="9">
        <v>1.6000000000000001E-3</v>
      </c>
      <c r="AC238" s="9">
        <v>1.14E-3</v>
      </c>
      <c r="AD238" s="9">
        <v>5</v>
      </c>
      <c r="AE238" s="9">
        <v>7.9530000000000003E-2</v>
      </c>
      <c r="AF238" s="9">
        <v>1.65E-3</v>
      </c>
      <c r="AG238" s="9">
        <v>5</v>
      </c>
      <c r="AH238" s="9">
        <v>2.0200000000000001E-3</v>
      </c>
      <c r="AI238" s="9">
        <v>2.5100000000000001E-3</v>
      </c>
      <c r="AJ238" s="9">
        <v>3.9539999999999999E-2</v>
      </c>
      <c r="AK238" s="9">
        <v>4.3099999999999996E-3</v>
      </c>
      <c r="AL238" s="9">
        <v>6.28E-3</v>
      </c>
      <c r="AM238" s="9">
        <v>7.5900000000000004E-3</v>
      </c>
      <c r="AN238" s="9">
        <v>6.6499999999999997E-3</v>
      </c>
    </row>
    <row r="239" spans="1:40" x14ac:dyDescent="0.15">
      <c r="A239" s="9" t="s">
        <v>348</v>
      </c>
      <c r="B239" s="9">
        <v>1.694E-2</v>
      </c>
      <c r="C239" s="9">
        <v>0.31403999999999999</v>
      </c>
      <c r="D239" s="9">
        <v>1.04722</v>
      </c>
      <c r="E239" s="9">
        <v>2.5520000000000001E-2</v>
      </c>
      <c r="F239" s="16">
        <v>1.256E-2</v>
      </c>
      <c r="G239" s="9">
        <v>4.3180000000000003E-2</v>
      </c>
      <c r="H239" s="9">
        <v>0.32649</v>
      </c>
      <c r="I239" s="9">
        <v>8.2549999999999998E-2</v>
      </c>
      <c r="J239" s="9">
        <v>3.15E-3</v>
      </c>
      <c r="K239" s="16">
        <v>1.35626</v>
      </c>
      <c r="L239" s="9">
        <v>4.6100000000000004E-3</v>
      </c>
      <c r="M239" s="9">
        <v>2.4029999999999999E-2</v>
      </c>
      <c r="N239" s="9">
        <v>4.1000000000000003E-3</v>
      </c>
      <c r="O239" s="9">
        <v>5</v>
      </c>
      <c r="P239" s="16">
        <v>0.13758999999999999</v>
      </c>
      <c r="Q239" s="9">
        <v>4.7200000000000002E-3</v>
      </c>
      <c r="R239" s="9">
        <v>0.11919</v>
      </c>
      <c r="S239" s="9">
        <v>0.79864000000000002</v>
      </c>
      <c r="T239" s="9">
        <v>5</v>
      </c>
      <c r="U239" s="16">
        <v>5.919E-2</v>
      </c>
      <c r="V239" s="9">
        <v>0.33951999999999999</v>
      </c>
      <c r="W239" s="9">
        <v>3.7100000000000002E-3</v>
      </c>
      <c r="X239" s="9">
        <v>2.64E-3</v>
      </c>
      <c r="Y239" s="9">
        <v>5.64E-3</v>
      </c>
      <c r="Z239" s="9">
        <v>5.049E-2</v>
      </c>
      <c r="AA239" s="16">
        <v>3.5110000000000002E-2</v>
      </c>
      <c r="AB239" s="9">
        <v>3.0699999999999998E-3</v>
      </c>
      <c r="AC239" s="9">
        <v>1.9000000000000001E-4</v>
      </c>
      <c r="AD239" s="9">
        <v>5</v>
      </c>
      <c r="AE239" s="9">
        <v>6.1440000000000002E-2</v>
      </c>
      <c r="AF239" s="9">
        <v>3.32E-3</v>
      </c>
      <c r="AG239" s="9">
        <v>5</v>
      </c>
      <c r="AH239" s="9">
        <v>1.7600000000000001E-3</v>
      </c>
      <c r="AI239" s="9">
        <v>1.6900000000000001E-3</v>
      </c>
      <c r="AJ239" s="9">
        <v>2.6370000000000001E-2</v>
      </c>
      <c r="AK239" s="9">
        <v>2.5600000000000002E-3</v>
      </c>
      <c r="AL239" s="9">
        <v>4.7099999999999998E-3</v>
      </c>
      <c r="AM239" s="9">
        <v>6.7099999999999998E-3</v>
      </c>
      <c r="AN239" s="9">
        <v>3.48E-3</v>
      </c>
    </row>
    <row r="240" spans="1:40" x14ac:dyDescent="0.15">
      <c r="A240" s="9" t="s">
        <v>349</v>
      </c>
      <c r="B240" s="9">
        <v>4.2110000000000002E-2</v>
      </c>
      <c r="C240" s="9">
        <v>0.38445000000000001</v>
      </c>
      <c r="D240" s="9">
        <v>1.0909199999999999</v>
      </c>
      <c r="E240" s="9">
        <v>2.4330000000000001E-2</v>
      </c>
      <c r="F240" s="16">
        <v>3.4770000000000002E-2</v>
      </c>
      <c r="G240" s="9">
        <v>4.8009999999999997E-2</v>
      </c>
      <c r="H240" s="9">
        <v>0.34089999999999998</v>
      </c>
      <c r="I240" s="9">
        <v>5.0900000000000001E-2</v>
      </c>
      <c r="J240" s="9">
        <v>4.1700000000000001E-3</v>
      </c>
      <c r="K240" s="16">
        <v>1.5267299999999999</v>
      </c>
      <c r="L240" s="9">
        <v>6.0000000000000001E-3</v>
      </c>
      <c r="M240" s="9">
        <v>2.724E-2</v>
      </c>
      <c r="N240" s="9">
        <v>3.7399999999999998E-3</v>
      </c>
      <c r="O240" s="9">
        <v>5</v>
      </c>
      <c r="P240" s="16">
        <v>0.14627000000000001</v>
      </c>
      <c r="Q240" s="9">
        <v>5.9999999999999995E-4</v>
      </c>
      <c r="R240" s="9">
        <v>0.11508</v>
      </c>
      <c r="S240" s="9">
        <v>0.69469999999999998</v>
      </c>
      <c r="T240" s="9">
        <v>5</v>
      </c>
      <c r="U240" s="16">
        <v>6.2E-2</v>
      </c>
      <c r="V240" s="9">
        <v>0.29792000000000002</v>
      </c>
      <c r="W240" s="9">
        <v>3.8400000000000001E-3</v>
      </c>
      <c r="X240" s="9">
        <v>1.4499999999999999E-3</v>
      </c>
      <c r="Y240" s="9">
        <v>2.65E-3</v>
      </c>
      <c r="Z240" s="9">
        <v>6.1670000000000003E-2</v>
      </c>
      <c r="AA240" s="16">
        <v>3.968E-2</v>
      </c>
      <c r="AB240" s="9">
        <v>1.7899999999999999E-3</v>
      </c>
      <c r="AC240" s="9">
        <v>6.9999999999999999E-4</v>
      </c>
      <c r="AD240" s="9">
        <v>5</v>
      </c>
      <c r="AE240" s="9">
        <v>6.5930000000000002E-2</v>
      </c>
      <c r="AF240" s="9">
        <v>3.2299999999999998E-3</v>
      </c>
      <c r="AG240" s="9">
        <v>5</v>
      </c>
      <c r="AH240" s="9">
        <v>1.6900000000000001E-3</v>
      </c>
      <c r="AI240" s="9">
        <v>1.81E-3</v>
      </c>
      <c r="AJ240" s="9">
        <v>2.656E-2</v>
      </c>
      <c r="AK240" s="9">
        <v>4.8399999999999997E-3</v>
      </c>
      <c r="AL240" s="9">
        <v>4.5399999999999998E-3</v>
      </c>
      <c r="AM240" s="9">
        <v>5.7000000000000002E-3</v>
      </c>
      <c r="AN240" s="9">
        <v>6.0899999999999999E-3</v>
      </c>
    </row>
    <row r="241" spans="1:40" x14ac:dyDescent="0.15">
      <c r="A241" s="9" t="s">
        <v>350</v>
      </c>
      <c r="B241" s="9">
        <v>5.629E-2</v>
      </c>
      <c r="C241" s="9">
        <v>0.41421000000000002</v>
      </c>
      <c r="D241" s="9">
        <v>2.38591</v>
      </c>
      <c r="E241" s="9">
        <v>9.8239999999999994E-2</v>
      </c>
      <c r="F241" s="16">
        <v>2.5350000000000001E-2</v>
      </c>
      <c r="G241" s="9">
        <v>0.16993</v>
      </c>
      <c r="H241" s="9">
        <v>1.16615</v>
      </c>
      <c r="I241" s="9">
        <v>9.3189999999999995E-2</v>
      </c>
      <c r="J241" s="9">
        <v>2.4399999999999999E-3</v>
      </c>
      <c r="K241" s="16">
        <v>2.1061000000000001</v>
      </c>
      <c r="L241" s="9">
        <v>9.2599999999999991E-3</v>
      </c>
      <c r="M241" s="9">
        <v>3.0020000000000002E-2</v>
      </c>
      <c r="N241" s="9">
        <v>1.06E-3</v>
      </c>
      <c r="O241" s="9">
        <v>5</v>
      </c>
      <c r="P241" s="16">
        <v>0.30829000000000001</v>
      </c>
      <c r="Q241" s="9">
        <v>7.11E-3</v>
      </c>
      <c r="R241" s="9">
        <v>0.14657999999999999</v>
      </c>
      <c r="S241" s="9">
        <v>1.31711</v>
      </c>
      <c r="T241" s="9">
        <v>5</v>
      </c>
      <c r="U241" s="16">
        <v>0.11473999999999999</v>
      </c>
      <c r="V241" s="9">
        <v>0.43992999999999999</v>
      </c>
      <c r="W241" s="9">
        <v>2.4499999999999999E-3</v>
      </c>
      <c r="X241" s="9">
        <v>3.3800000000000002E-3</v>
      </c>
      <c r="Y241" s="9">
        <v>1.33E-3</v>
      </c>
      <c r="Z241" s="9">
        <v>8.3720000000000003E-2</v>
      </c>
      <c r="AA241" s="16">
        <v>7.2959999999999997E-2</v>
      </c>
      <c r="AB241" s="9">
        <v>1.23E-3</v>
      </c>
      <c r="AC241" s="9">
        <v>3.8999999999999999E-4</v>
      </c>
      <c r="AD241" s="9">
        <v>5</v>
      </c>
      <c r="AE241" s="9">
        <v>9.5149999999999998E-2</v>
      </c>
      <c r="AF241" s="9">
        <v>3.5300000000000002E-3</v>
      </c>
      <c r="AG241" s="9">
        <v>5</v>
      </c>
      <c r="AH241" s="9">
        <v>2.7000000000000001E-3</v>
      </c>
      <c r="AI241" s="9">
        <v>2.0100000000000001E-3</v>
      </c>
      <c r="AJ241" s="9">
        <v>9.1550000000000006E-2</v>
      </c>
      <c r="AK241" s="9">
        <v>6.3699999999999998E-3</v>
      </c>
      <c r="AL241" s="9">
        <v>8.2400000000000008E-3</v>
      </c>
      <c r="AM241" s="9">
        <v>6.7099999999999998E-3</v>
      </c>
      <c r="AN241" s="9">
        <v>3.96E-3</v>
      </c>
    </row>
    <row r="242" spans="1:40" x14ac:dyDescent="0.15">
      <c r="A242" s="9" t="s">
        <v>351</v>
      </c>
      <c r="B242" s="9">
        <v>2.9100000000000001E-2</v>
      </c>
      <c r="C242" s="9">
        <v>0.41844999999999999</v>
      </c>
      <c r="D242" s="9">
        <v>2.0258699999999998</v>
      </c>
      <c r="E242" s="9">
        <v>0.18357000000000001</v>
      </c>
      <c r="F242" s="16">
        <v>2.64E-2</v>
      </c>
      <c r="G242" s="9">
        <v>0.16144</v>
      </c>
      <c r="H242" s="9">
        <v>0.34873999999999999</v>
      </c>
      <c r="I242" s="9">
        <v>9.4579999999999997E-2</v>
      </c>
      <c r="J242" s="9">
        <v>7.6499999999999997E-3</v>
      </c>
      <c r="K242" s="16">
        <v>1.83169</v>
      </c>
      <c r="L242" s="9">
        <v>5.7299999999999999E-3</v>
      </c>
      <c r="M242" s="9">
        <v>2.3179999999999999E-2</v>
      </c>
      <c r="N242" s="9">
        <v>6.4000000000000003E-3</v>
      </c>
      <c r="O242" s="9">
        <v>5</v>
      </c>
      <c r="P242" s="16">
        <v>0.24721000000000001</v>
      </c>
      <c r="Q242" s="9">
        <v>1.2370000000000001E-2</v>
      </c>
      <c r="R242" s="9">
        <v>0.13023000000000001</v>
      </c>
      <c r="S242" s="9">
        <v>1.0624899999999999</v>
      </c>
      <c r="T242" s="9">
        <v>5</v>
      </c>
      <c r="U242" s="16">
        <v>8.3949999999999997E-2</v>
      </c>
      <c r="V242" s="9">
        <v>0.25694</v>
      </c>
      <c r="W242" s="9">
        <v>3.6600000000000001E-3</v>
      </c>
      <c r="X242" s="9">
        <v>1.48E-3</v>
      </c>
      <c r="Y242" s="9">
        <v>1.67E-3</v>
      </c>
      <c r="Z242" s="9">
        <v>5.2560000000000003E-2</v>
      </c>
      <c r="AA242" s="16">
        <v>6.4149999999999999E-2</v>
      </c>
      <c r="AB242" s="9">
        <v>1.99E-3</v>
      </c>
      <c r="AC242" s="9">
        <v>1.09E-3</v>
      </c>
      <c r="AD242" s="9">
        <v>5</v>
      </c>
      <c r="AE242" s="9">
        <v>8.6389999999999995E-2</v>
      </c>
      <c r="AF242" s="9">
        <v>1.0499999999999999E-3</v>
      </c>
      <c r="AG242" s="9">
        <v>5</v>
      </c>
      <c r="AH242" s="9">
        <v>2.31E-3</v>
      </c>
      <c r="AI242" s="9">
        <v>1.99E-3</v>
      </c>
      <c r="AJ242" s="9">
        <v>7.7160000000000006E-2</v>
      </c>
      <c r="AK242" s="9">
        <v>3.14E-3</v>
      </c>
      <c r="AL242" s="9">
        <v>8.3199999999999993E-3</v>
      </c>
      <c r="AM242" s="9">
        <v>9.2899999999999996E-3</v>
      </c>
      <c r="AN242" s="9">
        <v>1.8799999999999999E-3</v>
      </c>
    </row>
    <row r="243" spans="1:40" x14ac:dyDescent="0.15">
      <c r="A243" s="9" t="s">
        <v>352</v>
      </c>
      <c r="B243" s="9">
        <v>3.1960000000000002E-2</v>
      </c>
      <c r="C243" s="9">
        <v>0.34455999999999998</v>
      </c>
      <c r="D243" s="9">
        <v>1.83457</v>
      </c>
      <c r="E243" s="9">
        <v>0.17227000000000001</v>
      </c>
      <c r="F243" s="16">
        <v>2.7300000000000001E-2</v>
      </c>
      <c r="G243" s="9">
        <v>0.23330999999999999</v>
      </c>
      <c r="H243" s="9">
        <v>0.34721000000000002</v>
      </c>
      <c r="I243" s="9">
        <v>4.233E-2</v>
      </c>
      <c r="J243" s="9">
        <v>6.6600000000000001E-3</v>
      </c>
      <c r="K243" s="16">
        <v>1.6787399999999999</v>
      </c>
      <c r="L243" s="9">
        <v>7.6800000000000002E-3</v>
      </c>
      <c r="M243" s="9">
        <v>1.013E-2</v>
      </c>
      <c r="N243" s="9">
        <v>3.9899999999999996E-3</v>
      </c>
      <c r="O243" s="9">
        <v>5</v>
      </c>
      <c r="P243" s="16">
        <v>0.30675999999999998</v>
      </c>
      <c r="Q243" s="9">
        <v>9.9600000000000001E-3</v>
      </c>
      <c r="R243" s="9">
        <v>0.13164000000000001</v>
      </c>
      <c r="S243" s="9">
        <v>1.27674</v>
      </c>
      <c r="T243" s="9">
        <v>5</v>
      </c>
      <c r="U243" s="16">
        <v>0.13013</v>
      </c>
      <c r="V243" s="9">
        <v>0.51412999999999998</v>
      </c>
      <c r="W243" s="9">
        <v>2.5699999999999998E-3</v>
      </c>
      <c r="X243" s="9">
        <v>4.3299999999999996E-3</v>
      </c>
      <c r="Y243" s="9">
        <v>2.64E-3</v>
      </c>
      <c r="Z243" s="9">
        <v>4.7989999999999998E-2</v>
      </c>
      <c r="AA243" s="16">
        <v>4.5060000000000003E-2</v>
      </c>
      <c r="AB243" s="9">
        <v>1.7700000000000001E-3</v>
      </c>
      <c r="AC243" s="9">
        <v>1.08E-3</v>
      </c>
      <c r="AD243" s="9">
        <v>5</v>
      </c>
      <c r="AE243" s="9">
        <v>7.6200000000000004E-2</v>
      </c>
      <c r="AF243" s="9">
        <v>3.9300000000000003E-3</v>
      </c>
      <c r="AG243" s="9">
        <v>5</v>
      </c>
      <c r="AH243" s="9">
        <v>2.5000000000000001E-3</v>
      </c>
      <c r="AI243" s="9">
        <v>2.5699999999999998E-3</v>
      </c>
      <c r="AJ243" s="9">
        <v>7.2400000000000006E-2</v>
      </c>
      <c r="AK243" s="9">
        <v>5.0400000000000002E-3</v>
      </c>
      <c r="AL243" s="9">
        <v>7.3800000000000003E-3</v>
      </c>
      <c r="AM243" s="9">
        <v>1.0749999999999999E-2</v>
      </c>
      <c r="AN243" s="9">
        <v>5.9300000000000004E-3</v>
      </c>
    </row>
    <row r="244" spans="1:40" x14ac:dyDescent="0.15">
      <c r="A244" s="9" t="s">
        <v>353</v>
      </c>
      <c r="B244" s="9">
        <v>3.1949999999999999E-2</v>
      </c>
      <c r="C244" s="9">
        <v>0.31241999999999998</v>
      </c>
      <c r="D244" s="9">
        <v>1.7691600000000001</v>
      </c>
      <c r="E244" s="9">
        <v>1.942E-2</v>
      </c>
      <c r="F244" s="16">
        <v>2.768E-2</v>
      </c>
      <c r="G244" s="9">
        <v>0.15648000000000001</v>
      </c>
      <c r="H244" s="9">
        <v>0.31888</v>
      </c>
      <c r="I244" s="9">
        <v>8.7069999999999995E-2</v>
      </c>
      <c r="J244" s="9">
        <v>3.6800000000000001E-3</v>
      </c>
      <c r="K244" s="16">
        <v>1.47204</v>
      </c>
      <c r="L244" s="9">
        <v>2.4499999999999999E-3</v>
      </c>
      <c r="M244" s="9">
        <v>1.358E-2</v>
      </c>
      <c r="N244" s="9">
        <v>7.1799999999999998E-3</v>
      </c>
      <c r="O244" s="9">
        <v>5</v>
      </c>
      <c r="P244" s="16">
        <v>0.26693</v>
      </c>
      <c r="Q244" s="9">
        <v>4.0000000000000002E-4</v>
      </c>
      <c r="R244" s="9">
        <v>0.12609999999999999</v>
      </c>
      <c r="S244" s="9">
        <v>1.2018500000000001</v>
      </c>
      <c r="T244" s="9">
        <v>5</v>
      </c>
      <c r="U244" s="16">
        <v>0.14985999999999999</v>
      </c>
      <c r="V244" s="9">
        <v>0.63590000000000002</v>
      </c>
      <c r="W244" s="9">
        <v>4.4000000000000002E-4</v>
      </c>
      <c r="X244" s="9">
        <v>2.3700000000000001E-3</v>
      </c>
      <c r="Y244" s="9">
        <v>1.2700000000000001E-3</v>
      </c>
      <c r="Z244" s="9">
        <v>4.0309999999999999E-2</v>
      </c>
      <c r="AA244" s="16">
        <v>2.785E-2</v>
      </c>
      <c r="AB244" s="9">
        <v>1.81E-3</v>
      </c>
      <c r="AC244" s="9">
        <v>7.5000000000000002E-4</v>
      </c>
      <c r="AD244" s="9">
        <v>5</v>
      </c>
      <c r="AE244" s="9">
        <v>6.2469999999999998E-2</v>
      </c>
      <c r="AF244" s="9">
        <v>3.9500000000000004E-3</v>
      </c>
      <c r="AG244" s="9">
        <v>5</v>
      </c>
      <c r="AH244" s="9">
        <v>2.3800000000000002E-3</v>
      </c>
      <c r="AI244" s="9">
        <v>1.0399999999999999E-3</v>
      </c>
      <c r="AJ244" s="9">
        <v>5.4300000000000001E-2</v>
      </c>
      <c r="AK244" s="9">
        <v>2.5200000000000001E-3</v>
      </c>
      <c r="AL244" s="9">
        <v>6.1999999999999998E-3</v>
      </c>
      <c r="AM244" s="9">
        <v>5.4299999999999999E-3</v>
      </c>
      <c r="AN244" s="9">
        <v>3.2599999999999999E-3</v>
      </c>
    </row>
    <row r="245" spans="1:40" x14ac:dyDescent="0.15">
      <c r="A245" s="9" t="s">
        <v>354</v>
      </c>
      <c r="B245" s="9">
        <v>5.178E-2</v>
      </c>
      <c r="C245" s="9">
        <v>0.33115</v>
      </c>
      <c r="D245" s="9">
        <v>1.45564</v>
      </c>
      <c r="E245" s="9">
        <v>2.896E-2</v>
      </c>
      <c r="F245" s="16">
        <v>4.2790000000000002E-2</v>
      </c>
      <c r="G245" s="9">
        <v>8.1540000000000001E-2</v>
      </c>
      <c r="H245" s="9">
        <v>0.32779000000000003</v>
      </c>
      <c r="I245" s="9">
        <v>8.6449999999999999E-2</v>
      </c>
      <c r="J245" s="9">
        <v>1.47E-3</v>
      </c>
      <c r="K245" s="16">
        <v>1.5944100000000001</v>
      </c>
      <c r="L245" s="9">
        <v>3.3999999999999998E-3</v>
      </c>
      <c r="M245" s="9">
        <v>1.133E-2</v>
      </c>
      <c r="N245" s="9">
        <v>3.4099999999999998E-3</v>
      </c>
      <c r="O245" s="9">
        <v>5</v>
      </c>
      <c r="P245" s="16">
        <v>0.22675000000000001</v>
      </c>
      <c r="Q245" s="9">
        <v>3.5999999999999999E-3</v>
      </c>
      <c r="R245" s="9">
        <v>0.13227</v>
      </c>
      <c r="S245" s="9">
        <v>1.0970599999999999</v>
      </c>
      <c r="T245" s="9">
        <v>5</v>
      </c>
      <c r="U245" s="16">
        <v>0.10649</v>
      </c>
      <c r="V245" s="9">
        <v>0.66413</v>
      </c>
      <c r="W245" s="9">
        <v>2.0799999999999998E-3</v>
      </c>
      <c r="X245" s="9">
        <v>2.3900000000000002E-3</v>
      </c>
      <c r="Y245" s="9">
        <v>1.82E-3</v>
      </c>
      <c r="Z245" s="9">
        <v>3.789E-2</v>
      </c>
      <c r="AA245" s="16">
        <v>3.1780000000000003E-2</v>
      </c>
      <c r="AB245" s="9">
        <v>2.7799999999999999E-3</v>
      </c>
      <c r="AC245" s="9">
        <v>1.8000000000000001E-4</v>
      </c>
      <c r="AD245" s="9">
        <v>5</v>
      </c>
      <c r="AE245" s="9">
        <v>5.7950000000000002E-2</v>
      </c>
      <c r="AF245" s="9">
        <v>5.6600000000000001E-3</v>
      </c>
      <c r="AG245" s="9">
        <v>5</v>
      </c>
      <c r="AH245" s="9">
        <v>1.47E-3</v>
      </c>
      <c r="AI245" s="9">
        <v>1.0200000000000001E-3</v>
      </c>
      <c r="AJ245" s="9">
        <v>4.7289999999999999E-2</v>
      </c>
      <c r="AK245" s="9">
        <v>5.4299999999999999E-3</v>
      </c>
      <c r="AL245" s="9">
        <v>4.96E-3</v>
      </c>
      <c r="AM245" s="9">
        <v>1.0300000000000001E-3</v>
      </c>
      <c r="AN245" s="9">
        <v>2.7299999999999998E-3</v>
      </c>
    </row>
    <row r="246" spans="1:40" x14ac:dyDescent="0.15">
      <c r="A246" s="9" t="s">
        <v>355</v>
      </c>
      <c r="B246" s="9">
        <v>3.5270000000000003E-2</v>
      </c>
      <c r="C246" s="9">
        <v>0.32557000000000003</v>
      </c>
      <c r="D246" s="9">
        <v>1.54122</v>
      </c>
      <c r="E246" s="9">
        <v>3.023E-2</v>
      </c>
      <c r="F246" s="16">
        <v>2.87E-2</v>
      </c>
      <c r="G246" s="9">
        <v>4.0289999999999999E-2</v>
      </c>
      <c r="H246" s="9">
        <v>0.36825999999999998</v>
      </c>
      <c r="I246" s="9">
        <v>9.6740000000000007E-2</v>
      </c>
      <c r="J246" s="9">
        <v>3.2100000000000002E-3</v>
      </c>
      <c r="K246" s="16">
        <v>1.9229799999999999</v>
      </c>
      <c r="L246" s="9">
        <v>7.3200000000000001E-3</v>
      </c>
      <c r="M246" s="9">
        <v>1.5129999999999999E-2</v>
      </c>
      <c r="N246" s="9">
        <v>3.14E-3</v>
      </c>
      <c r="O246" s="9">
        <v>5</v>
      </c>
      <c r="P246" s="16">
        <v>0.20205000000000001</v>
      </c>
      <c r="Q246" s="9">
        <v>3.2000000000000002E-3</v>
      </c>
      <c r="R246" s="9">
        <v>0.15489</v>
      </c>
      <c r="S246" s="9">
        <v>1.21082</v>
      </c>
      <c r="T246" s="9">
        <v>5</v>
      </c>
      <c r="U246" s="16">
        <v>0.11713999999999999</v>
      </c>
      <c r="V246" s="9">
        <v>0.71125000000000005</v>
      </c>
      <c r="W246" s="9">
        <v>3.8300000000000001E-3</v>
      </c>
      <c r="X246" s="9">
        <v>3.0799999999999998E-3</v>
      </c>
      <c r="Y246" s="9">
        <v>3.3500000000000001E-3</v>
      </c>
      <c r="Z246" s="9">
        <v>4.1119999999999997E-2</v>
      </c>
      <c r="AA246" s="16">
        <v>3.1759999999999997E-2</v>
      </c>
      <c r="AB246" s="9">
        <v>2.5400000000000002E-3</v>
      </c>
      <c r="AC246" s="9">
        <v>1.65E-3</v>
      </c>
      <c r="AD246" s="9">
        <v>5</v>
      </c>
      <c r="AE246" s="9">
        <v>6.7239999999999994E-2</v>
      </c>
      <c r="AF246" s="9">
        <v>3.5100000000000001E-3</v>
      </c>
      <c r="AG246" s="9">
        <v>5</v>
      </c>
      <c r="AH246" s="9">
        <v>2.1099999999999999E-3</v>
      </c>
      <c r="AI246" s="9">
        <v>1.47E-3</v>
      </c>
      <c r="AJ246" s="9">
        <v>5.3429999999999998E-2</v>
      </c>
      <c r="AK246" s="9">
        <v>1.97E-3</v>
      </c>
      <c r="AL246" s="9">
        <v>5.4099999999999999E-3</v>
      </c>
      <c r="AM246" s="9">
        <v>4.3600000000000002E-3</v>
      </c>
      <c r="AN246" s="9">
        <v>3.49E-3</v>
      </c>
    </row>
    <row r="247" spans="1:40" x14ac:dyDescent="0.15">
      <c r="A247" s="9" t="s">
        <v>356</v>
      </c>
      <c r="B247" s="9">
        <v>3.431E-2</v>
      </c>
      <c r="C247" s="9">
        <v>0.43568000000000001</v>
      </c>
      <c r="D247" s="9">
        <v>1.1941200000000001</v>
      </c>
      <c r="E247" s="9">
        <v>1.3010000000000001E-2</v>
      </c>
      <c r="F247" s="16">
        <v>1.7950000000000001E-2</v>
      </c>
      <c r="G247" s="9">
        <v>2.3109999999999999E-2</v>
      </c>
      <c r="H247" s="9">
        <v>9.1957400000000007</v>
      </c>
      <c r="I247" s="9">
        <v>9.0920000000000001E-2</v>
      </c>
      <c r="J247" s="9">
        <v>5.3699999999999998E-3</v>
      </c>
      <c r="K247" s="16">
        <v>1.37401</v>
      </c>
      <c r="L247" s="9">
        <v>5.3400000000000001E-3</v>
      </c>
      <c r="M247" s="9">
        <v>2.4709999999999999E-2</v>
      </c>
      <c r="N247" s="9">
        <v>6.45E-3</v>
      </c>
      <c r="O247" s="9">
        <v>5</v>
      </c>
      <c r="P247" s="16">
        <v>0.17365</v>
      </c>
      <c r="Q247" s="9">
        <v>5.0200000000000002E-3</v>
      </c>
      <c r="R247" s="9">
        <v>0.16767000000000001</v>
      </c>
      <c r="S247" s="9">
        <v>0.60062000000000004</v>
      </c>
      <c r="T247" s="9">
        <v>5</v>
      </c>
      <c r="U247" s="16">
        <v>9.6860000000000002E-2</v>
      </c>
      <c r="V247" s="9">
        <v>0.30191000000000001</v>
      </c>
      <c r="W247" s="9">
        <v>3.1099999999999999E-3</v>
      </c>
      <c r="X247" s="9">
        <v>3.6600000000000001E-3</v>
      </c>
      <c r="Y247" s="9">
        <v>8.0000000000000007E-5</v>
      </c>
      <c r="Z247" s="9">
        <v>5.373E-2</v>
      </c>
      <c r="AA247" s="16">
        <v>4.2819999999999997E-2</v>
      </c>
      <c r="AB247" s="9">
        <v>2.31E-3</v>
      </c>
      <c r="AC247" s="9">
        <v>1.5900000000000001E-3</v>
      </c>
      <c r="AD247" s="9">
        <v>5</v>
      </c>
      <c r="AE247" s="9">
        <v>9.6329999999999999E-2</v>
      </c>
      <c r="AF247" s="9">
        <v>2.8400000000000001E-3</v>
      </c>
      <c r="AG247" s="9">
        <v>5</v>
      </c>
      <c r="AH247" s="9">
        <v>2.5799999999999998E-3</v>
      </c>
      <c r="AI247" s="9">
        <v>2.2699999999999999E-3</v>
      </c>
      <c r="AJ247" s="9">
        <v>6.089E-2</v>
      </c>
      <c r="AK247" s="9">
        <v>3.7299999999999998E-3</v>
      </c>
      <c r="AL247" s="9">
        <v>8.1799999999999998E-3</v>
      </c>
      <c r="AM247" s="9">
        <v>3.49E-3</v>
      </c>
      <c r="AN247" s="9">
        <v>5.8300000000000001E-3</v>
      </c>
    </row>
    <row r="248" spans="1:40" x14ac:dyDescent="0.15">
      <c r="A248" s="9" t="s">
        <v>357</v>
      </c>
      <c r="B248" s="9">
        <v>8.1999999999999998E-4</v>
      </c>
      <c r="C248" s="9">
        <v>0.33454</v>
      </c>
      <c r="D248" s="9">
        <v>1.302</v>
      </c>
      <c r="E248" s="9">
        <v>2.137E-2</v>
      </c>
      <c r="F248" s="16">
        <v>1.7739999999999999E-2</v>
      </c>
      <c r="G248" s="9">
        <v>7.1480000000000002E-2</v>
      </c>
      <c r="H248" s="9">
        <v>0.46034000000000003</v>
      </c>
      <c r="I248" s="9">
        <v>8.4190000000000001E-2</v>
      </c>
      <c r="J248" s="9">
        <v>4.9500000000000004E-3</v>
      </c>
      <c r="K248" s="16">
        <v>1.17215</v>
      </c>
      <c r="L248" s="9">
        <v>7.2399999999999999E-3</v>
      </c>
      <c r="M248" s="9">
        <v>1.9869999999999999E-2</v>
      </c>
      <c r="N248" s="9">
        <v>1.6000000000000001E-3</v>
      </c>
      <c r="O248" s="9">
        <v>5</v>
      </c>
      <c r="P248" s="16">
        <v>0.14853</v>
      </c>
      <c r="Q248" s="9">
        <v>1.92E-3</v>
      </c>
      <c r="R248" s="9">
        <v>0.11028</v>
      </c>
      <c r="S248" s="9">
        <v>0.43409999999999999</v>
      </c>
      <c r="T248" s="9">
        <v>5</v>
      </c>
      <c r="U248" s="16">
        <v>6.8909999999999999E-2</v>
      </c>
      <c r="V248" s="9">
        <v>0.20191000000000001</v>
      </c>
      <c r="W248" s="9">
        <v>3.8999999999999998E-3</v>
      </c>
      <c r="X248" s="9">
        <v>1E-3</v>
      </c>
      <c r="Y248" s="9">
        <v>2.7599999999999999E-3</v>
      </c>
      <c r="Z248" s="9">
        <v>4.972E-2</v>
      </c>
      <c r="AA248" s="16">
        <v>3.952E-2</v>
      </c>
      <c r="AB248" s="9">
        <v>1.23E-3</v>
      </c>
      <c r="AC248" s="9">
        <v>1.2E-4</v>
      </c>
      <c r="AD248" s="9">
        <v>5</v>
      </c>
      <c r="AE248" s="9">
        <v>4.5629999999999997E-2</v>
      </c>
      <c r="AF248" s="9">
        <v>2.5000000000000001E-3</v>
      </c>
      <c r="AG248" s="9">
        <v>5</v>
      </c>
      <c r="AH248" s="9">
        <v>1.41E-3</v>
      </c>
      <c r="AI248" s="9">
        <v>2.4599999999999999E-3</v>
      </c>
      <c r="AJ248" s="9">
        <v>4.8899999999999999E-2</v>
      </c>
      <c r="AK248" s="9">
        <v>2.8700000000000002E-3</v>
      </c>
      <c r="AL248" s="9">
        <v>6.8300000000000001E-3</v>
      </c>
      <c r="AM248" s="9">
        <v>2.98E-3</v>
      </c>
      <c r="AN248" s="9">
        <v>4.2399999999999998E-3</v>
      </c>
    </row>
    <row r="249" spans="1:40" x14ac:dyDescent="0.15">
      <c r="A249" s="9" t="s">
        <v>358</v>
      </c>
      <c r="B249" s="9">
        <v>5.4170000000000003E-2</v>
      </c>
      <c r="C249" s="9">
        <v>0.36451</v>
      </c>
      <c r="D249" s="9">
        <v>1.73323</v>
      </c>
      <c r="E249" s="9">
        <v>2.6270000000000002E-2</v>
      </c>
      <c r="F249" s="16">
        <v>2.7789999999999999E-2</v>
      </c>
      <c r="G249" s="9">
        <v>0.15318999999999999</v>
      </c>
      <c r="H249" s="9">
        <v>0.36113000000000001</v>
      </c>
      <c r="I249" s="9">
        <v>9.2299999999999993E-2</v>
      </c>
      <c r="J249" s="9">
        <v>3.7100000000000002E-3</v>
      </c>
      <c r="K249" s="16">
        <v>1.5798700000000001</v>
      </c>
      <c r="L249" s="9">
        <v>7.8399999999999997E-3</v>
      </c>
      <c r="M249" s="9">
        <v>3.2919999999999998E-2</v>
      </c>
      <c r="N249" s="9">
        <v>6.8100000000000001E-3</v>
      </c>
      <c r="O249" s="9">
        <v>5</v>
      </c>
      <c r="P249" s="16">
        <v>0.23504</v>
      </c>
      <c r="Q249" s="9">
        <v>1.67E-3</v>
      </c>
      <c r="R249" s="9">
        <v>0.14818999999999999</v>
      </c>
      <c r="S249" s="9">
        <v>0.76232999999999995</v>
      </c>
      <c r="T249" s="9">
        <v>5</v>
      </c>
      <c r="U249" s="16">
        <v>0.24984000000000001</v>
      </c>
      <c r="V249" s="9">
        <v>0.45733000000000001</v>
      </c>
      <c r="W249" s="9">
        <v>1.3600000000000001E-3</v>
      </c>
      <c r="X249" s="9">
        <v>1.56E-3</v>
      </c>
      <c r="Y249" s="9">
        <v>1.34E-3</v>
      </c>
      <c r="Z249" s="9">
        <v>5.3600000000000002E-2</v>
      </c>
      <c r="AA249" s="16">
        <v>3.8199999999999998E-2</v>
      </c>
      <c r="AB249" s="9">
        <v>1.0399999999999999E-3</v>
      </c>
      <c r="AC249" s="9">
        <v>7.6999999999999996E-4</v>
      </c>
      <c r="AD249" s="9">
        <v>5</v>
      </c>
      <c r="AE249" s="9">
        <v>3.7650000000000003E-2</v>
      </c>
      <c r="AF249" s="9">
        <v>2.6199999999999999E-3</v>
      </c>
      <c r="AG249" s="9">
        <v>5</v>
      </c>
      <c r="AH249" s="9">
        <v>2.4299999999999999E-3</v>
      </c>
      <c r="AI249" s="9">
        <v>1.32E-3</v>
      </c>
      <c r="AJ249" s="9">
        <v>2.1340000000000001E-2</v>
      </c>
      <c r="AK249" s="9">
        <v>3.9100000000000003E-3</v>
      </c>
      <c r="AL249" s="9">
        <v>4.81E-3</v>
      </c>
      <c r="AM249" s="9">
        <v>7.4900000000000001E-3</v>
      </c>
      <c r="AN249" s="9">
        <v>5.2100000000000002E-3</v>
      </c>
    </row>
    <row r="250" spans="1:40" x14ac:dyDescent="0.15">
      <c r="A250" s="9" t="s">
        <v>359</v>
      </c>
      <c r="B250" s="9">
        <v>4.2759999999999999E-2</v>
      </c>
      <c r="C250" s="9">
        <v>0.33561000000000002</v>
      </c>
      <c r="D250" s="9">
        <v>2.11775</v>
      </c>
      <c r="E250" s="9">
        <v>4.3770000000000003E-2</v>
      </c>
      <c r="F250" s="16">
        <v>3.056E-2</v>
      </c>
      <c r="G250" s="9">
        <v>0.22045999999999999</v>
      </c>
      <c r="H250" s="9">
        <v>0.32695999999999997</v>
      </c>
      <c r="I250" s="9">
        <v>9.7129999999999994E-2</v>
      </c>
      <c r="J250" s="9">
        <v>2.97E-3</v>
      </c>
      <c r="K250" s="16">
        <v>1.42716</v>
      </c>
      <c r="L250" s="9">
        <v>5.7999999999999996E-3</v>
      </c>
      <c r="M250" s="9">
        <v>2.069E-2</v>
      </c>
      <c r="N250" s="9">
        <v>6.5900000000000004E-3</v>
      </c>
      <c r="O250" s="9">
        <v>5</v>
      </c>
      <c r="P250" s="16">
        <v>0.18858</v>
      </c>
      <c r="Q250" s="9">
        <v>5.2399999999999999E-3</v>
      </c>
      <c r="R250" s="9">
        <v>0.15343999999999999</v>
      </c>
      <c r="S250" s="9">
        <v>0.92842999999999998</v>
      </c>
      <c r="T250" s="9">
        <v>5</v>
      </c>
      <c r="U250" s="16">
        <v>0.25617000000000001</v>
      </c>
      <c r="V250" s="9">
        <v>0.64900000000000002</v>
      </c>
      <c r="W250" s="9">
        <v>1.6800000000000001E-3</v>
      </c>
      <c r="X250" s="9">
        <v>3.7799999999999999E-3</v>
      </c>
      <c r="Y250" s="9">
        <v>1.39E-3</v>
      </c>
      <c r="Z250" s="9">
        <v>4.4229999999999998E-2</v>
      </c>
      <c r="AA250" s="16">
        <v>2.1239999999999998E-2</v>
      </c>
      <c r="AB250" s="9">
        <v>6.7000000000000002E-4</v>
      </c>
      <c r="AC250" s="9">
        <v>5.5999999999999995E-4</v>
      </c>
      <c r="AD250" s="9">
        <v>5</v>
      </c>
      <c r="AE250" s="9">
        <v>3.9190000000000003E-2</v>
      </c>
      <c r="AF250" s="9">
        <v>2.0400000000000001E-3</v>
      </c>
      <c r="AG250" s="9">
        <v>5</v>
      </c>
      <c r="AH250" s="9">
        <v>1.73E-3</v>
      </c>
      <c r="AI250" s="9">
        <v>1.06E-3</v>
      </c>
      <c r="AJ250" s="9">
        <v>1.2829999999999999E-2</v>
      </c>
      <c r="AK250" s="9">
        <v>4.5100000000000001E-3</v>
      </c>
      <c r="AL250" s="9">
        <v>3.0100000000000001E-3</v>
      </c>
      <c r="AM250" s="9">
        <v>5.1399999999999996E-3</v>
      </c>
      <c r="AN250" s="9">
        <v>3.98E-3</v>
      </c>
    </row>
    <row r="251" spans="1:40" x14ac:dyDescent="0.15">
      <c r="A251" s="9" t="s">
        <v>360</v>
      </c>
      <c r="B251" s="9">
        <v>6.9120000000000001E-2</v>
      </c>
      <c r="C251" s="9">
        <v>0.36291000000000001</v>
      </c>
      <c r="D251" s="9">
        <v>2.1872500000000001</v>
      </c>
      <c r="E251" s="9">
        <v>2.6079999999999999E-2</v>
      </c>
      <c r="F251" s="16">
        <v>4.1419999999999998E-2</v>
      </c>
      <c r="G251" s="9">
        <v>0.25314999999999999</v>
      </c>
      <c r="H251" s="9">
        <v>0.3468</v>
      </c>
      <c r="I251" s="9">
        <v>0.10321</v>
      </c>
      <c r="J251" s="9">
        <v>6.7000000000000002E-3</v>
      </c>
      <c r="K251" s="16">
        <v>1.61548</v>
      </c>
      <c r="L251" s="9">
        <v>9.1299999999999992E-3</v>
      </c>
      <c r="M251" s="9">
        <v>3.2309999999999998E-2</v>
      </c>
      <c r="N251" s="9">
        <v>7.0000000000000001E-3</v>
      </c>
      <c r="O251" s="9">
        <v>5</v>
      </c>
      <c r="P251" s="16">
        <v>0.21806</v>
      </c>
      <c r="Q251" s="9">
        <v>6.2599999999999999E-3</v>
      </c>
      <c r="R251" s="9">
        <v>0.15236</v>
      </c>
      <c r="S251" s="9">
        <v>0.95699000000000001</v>
      </c>
      <c r="T251" s="9">
        <v>5</v>
      </c>
      <c r="U251" s="16">
        <v>0.27737000000000001</v>
      </c>
      <c r="V251" s="9">
        <v>0.61304999999999998</v>
      </c>
      <c r="W251" s="9">
        <v>3.2699999999999999E-3</v>
      </c>
      <c r="X251" s="9">
        <v>3.29E-3</v>
      </c>
      <c r="Y251" s="9">
        <v>7.6999999999999996E-4</v>
      </c>
      <c r="Z251" s="9">
        <v>5.9299999999999999E-2</v>
      </c>
      <c r="AA251" s="16">
        <v>2.9049999999999999E-2</v>
      </c>
      <c r="AB251" s="9">
        <v>1.1100000000000001E-3</v>
      </c>
      <c r="AC251" s="9">
        <v>2.3700000000000001E-3</v>
      </c>
      <c r="AD251" s="9">
        <v>5</v>
      </c>
      <c r="AE251" s="9">
        <v>4.1480000000000003E-2</v>
      </c>
      <c r="AF251" s="9">
        <v>4.45E-3</v>
      </c>
      <c r="AG251" s="9">
        <v>5</v>
      </c>
      <c r="AH251" s="9">
        <v>1.1999999999999999E-3</v>
      </c>
      <c r="AI251" s="9">
        <v>1.2800000000000001E-3</v>
      </c>
      <c r="AJ251" s="9">
        <v>1.788E-2</v>
      </c>
      <c r="AK251" s="9">
        <v>6.8100000000000001E-3</v>
      </c>
      <c r="AL251" s="9">
        <v>3.8300000000000001E-3</v>
      </c>
      <c r="AM251" s="9">
        <v>1.83E-3</v>
      </c>
      <c r="AN251" s="9">
        <v>5.94E-3</v>
      </c>
    </row>
    <row r="252" spans="1:40" x14ac:dyDescent="0.15">
      <c r="A252" s="9" t="s">
        <v>361</v>
      </c>
      <c r="B252" s="9">
        <v>6.7659999999999998E-2</v>
      </c>
      <c r="C252" s="9">
        <v>0.45633000000000001</v>
      </c>
      <c r="D252" s="9">
        <v>1.7467600000000001</v>
      </c>
      <c r="E252" s="9">
        <v>6.1199999999999997E-2</v>
      </c>
      <c r="F252" s="16">
        <v>4.648E-2</v>
      </c>
      <c r="G252" s="9">
        <v>0.1153</v>
      </c>
      <c r="H252" s="9">
        <v>0.30098999999999998</v>
      </c>
      <c r="I252" s="9">
        <v>4.2220000000000001E-2</v>
      </c>
      <c r="J252" s="9">
        <v>3.8899999999999998E-3</v>
      </c>
      <c r="K252" s="16">
        <v>1.4079900000000001</v>
      </c>
      <c r="L252" s="9">
        <v>1.001E-2</v>
      </c>
      <c r="M252" s="9">
        <v>1.5679999999999999E-2</v>
      </c>
      <c r="N252" s="9">
        <v>1.0970000000000001E-2</v>
      </c>
      <c r="O252" s="9">
        <v>5</v>
      </c>
      <c r="P252" s="16">
        <v>0.18082999999999999</v>
      </c>
      <c r="Q252" s="9">
        <v>2.7299999999999998E-3</v>
      </c>
      <c r="R252" s="9">
        <v>0.13163</v>
      </c>
      <c r="S252" s="9">
        <v>1.0003500000000001</v>
      </c>
      <c r="T252" s="9">
        <v>5</v>
      </c>
      <c r="U252" s="16">
        <v>0.23622000000000001</v>
      </c>
      <c r="V252" s="9">
        <v>0.64066000000000001</v>
      </c>
      <c r="W252" s="9">
        <v>2.2100000000000002E-3</v>
      </c>
      <c r="X252" s="9">
        <v>1.4400000000000001E-3</v>
      </c>
      <c r="Y252" s="9">
        <v>4.9100000000000003E-3</v>
      </c>
      <c r="Z252" s="9">
        <v>5.688E-2</v>
      </c>
      <c r="AA252" s="16">
        <v>2.8379999999999999E-2</v>
      </c>
      <c r="AB252" s="9">
        <v>1.8E-3</v>
      </c>
      <c r="AC252" s="9">
        <v>9.2000000000000003E-4</v>
      </c>
      <c r="AD252" s="9">
        <v>5</v>
      </c>
      <c r="AE252" s="9">
        <v>3.7949999999999998E-2</v>
      </c>
      <c r="AF252" s="9">
        <v>2.9099999999999998E-3</v>
      </c>
      <c r="AG252" s="9">
        <v>5</v>
      </c>
      <c r="AH252" s="9">
        <v>1.8600000000000001E-3</v>
      </c>
      <c r="AI252" s="9">
        <v>1.4400000000000001E-3</v>
      </c>
      <c r="AJ252" s="9">
        <v>1.583E-2</v>
      </c>
      <c r="AK252" s="9">
        <v>4.8399999999999997E-3</v>
      </c>
      <c r="AL252" s="9">
        <v>3.5999999999999999E-3</v>
      </c>
      <c r="AM252" s="9">
        <v>5.11E-3</v>
      </c>
      <c r="AN252" s="9">
        <v>4.3899999999999998E-3</v>
      </c>
    </row>
    <row r="253" spans="1:40" x14ac:dyDescent="0.15">
      <c r="A253" s="9" t="s">
        <v>362</v>
      </c>
      <c r="B253" s="9">
        <v>3.0200000000000001E-2</v>
      </c>
      <c r="C253" s="9">
        <v>0.38450000000000001</v>
      </c>
      <c r="D253" s="9">
        <v>1.2196</v>
      </c>
      <c r="E253" s="9">
        <v>2.9080000000000002E-2</v>
      </c>
      <c r="F253" s="16">
        <v>2.196E-2</v>
      </c>
      <c r="G253" s="9">
        <v>7.1160000000000001E-2</v>
      </c>
      <c r="H253" s="9">
        <v>1.7020200000000001</v>
      </c>
      <c r="I253" s="9">
        <v>8.8190000000000004E-2</v>
      </c>
      <c r="J253" s="9">
        <v>1.6449999999999999E-2</v>
      </c>
      <c r="K253" s="16">
        <v>3.7013099999999999</v>
      </c>
      <c r="L253" s="9">
        <v>1.46E-2</v>
      </c>
      <c r="M253" s="9">
        <v>0.13186</v>
      </c>
      <c r="N253" s="9">
        <v>2.7969999999999998E-2</v>
      </c>
      <c r="O253" s="9">
        <v>5</v>
      </c>
      <c r="P253" s="16">
        <v>0.28778999999999999</v>
      </c>
      <c r="Q253" s="9">
        <v>3.0200000000000001E-3</v>
      </c>
      <c r="R253" s="9">
        <v>0.14732000000000001</v>
      </c>
      <c r="S253" s="9">
        <v>1.51231</v>
      </c>
      <c r="T253" s="9">
        <v>5</v>
      </c>
      <c r="U253" s="16">
        <v>0.27949000000000002</v>
      </c>
      <c r="V253" s="9">
        <v>0.56635000000000002</v>
      </c>
      <c r="W253" s="9">
        <v>3.5200000000000001E-3</v>
      </c>
      <c r="X253" s="9">
        <v>1.66E-3</v>
      </c>
      <c r="Y253" s="9">
        <v>2.2499999999999998E-3</v>
      </c>
      <c r="Z253" s="9">
        <v>0.11477</v>
      </c>
      <c r="AA253" s="16">
        <v>4.4150000000000002E-2</v>
      </c>
      <c r="AB253" s="9">
        <v>1.7700000000000001E-3</v>
      </c>
      <c r="AC253" s="9">
        <v>1.09E-3</v>
      </c>
      <c r="AD253" s="9">
        <v>5</v>
      </c>
      <c r="AE253" s="9">
        <v>3.3488199999999999</v>
      </c>
      <c r="AF253" s="9">
        <v>3.0999999999999999E-3</v>
      </c>
      <c r="AG253" s="9">
        <v>5</v>
      </c>
      <c r="AH253" s="9">
        <v>1.99E-3</v>
      </c>
      <c r="AI253" s="9">
        <v>2.6099999999999999E-3</v>
      </c>
      <c r="AJ253" s="9">
        <v>4.6640000000000001E-2</v>
      </c>
      <c r="AK253" s="9">
        <v>3.7499999999999999E-3</v>
      </c>
      <c r="AL253" s="9">
        <v>7.8700000000000003E-3</v>
      </c>
      <c r="AM253" s="9">
        <v>8.0199999999999994E-3</v>
      </c>
      <c r="AN253" s="9">
        <v>2.7299999999999998E-3</v>
      </c>
    </row>
    <row r="254" spans="1:40" x14ac:dyDescent="0.15">
      <c r="A254" s="9" t="s">
        <v>363</v>
      </c>
      <c r="B254" s="9">
        <v>2.1479999999999999E-2</v>
      </c>
      <c r="C254" s="9">
        <v>0.30995</v>
      </c>
      <c r="D254" s="9">
        <v>1.28837</v>
      </c>
      <c r="E254" s="9">
        <v>4.0699999999999998E-3</v>
      </c>
      <c r="F254" s="16">
        <v>6.96E-3</v>
      </c>
      <c r="G254" s="9">
        <v>2.0990000000000002E-2</v>
      </c>
      <c r="H254" s="9">
        <v>0.39456000000000002</v>
      </c>
      <c r="I254" s="9">
        <v>9.0249999999999997E-2</v>
      </c>
      <c r="J254" s="9">
        <v>2.7000000000000001E-3</v>
      </c>
      <c r="K254" s="16">
        <v>3.0176699999999999</v>
      </c>
      <c r="L254" s="9">
        <v>7.3499999999999998E-3</v>
      </c>
      <c r="M254" s="9">
        <v>3.6880000000000003E-2</v>
      </c>
      <c r="N254" s="9">
        <v>5.7600000000000004E-3</v>
      </c>
      <c r="O254" s="9">
        <v>5</v>
      </c>
      <c r="P254" s="16">
        <v>0.21639</v>
      </c>
      <c r="Q254" s="9">
        <v>1.97E-3</v>
      </c>
      <c r="R254" s="9">
        <v>0.12784999999999999</v>
      </c>
      <c r="S254" s="9">
        <v>0.91727999999999998</v>
      </c>
      <c r="T254" s="9">
        <v>5</v>
      </c>
      <c r="U254" s="16">
        <v>0.16167000000000001</v>
      </c>
      <c r="V254" s="9">
        <v>0.47854999999999998</v>
      </c>
      <c r="W254" s="9">
        <v>4.2199999999999998E-3</v>
      </c>
      <c r="X254" s="9">
        <v>1.7799999999999999E-3</v>
      </c>
      <c r="Y254" s="9">
        <v>6.9999999999999999E-4</v>
      </c>
      <c r="Z254" s="9">
        <v>8.3260000000000001E-2</v>
      </c>
      <c r="AA254" s="16">
        <v>4.0689999999999997E-2</v>
      </c>
      <c r="AB254" s="9">
        <v>1.1299999999999999E-3</v>
      </c>
      <c r="AC254" s="9">
        <v>1.72E-3</v>
      </c>
      <c r="AD254" s="9">
        <v>5</v>
      </c>
      <c r="AE254" s="9">
        <v>1.16574</v>
      </c>
      <c r="AF254" s="9">
        <v>2.4499999999999999E-3</v>
      </c>
      <c r="AG254" s="9">
        <v>5</v>
      </c>
      <c r="AH254" s="9">
        <v>2.5999999999999999E-3</v>
      </c>
      <c r="AI254" s="9">
        <v>2.7699999999999999E-3</v>
      </c>
      <c r="AJ254" s="9">
        <v>5.3039999999999997E-2</v>
      </c>
      <c r="AK254" s="9">
        <v>5.2300000000000003E-3</v>
      </c>
      <c r="AL254" s="9">
        <v>1.0460000000000001E-2</v>
      </c>
      <c r="AM254" s="9">
        <v>3.7299999999999998E-3</v>
      </c>
      <c r="AN254" s="9">
        <v>4.1599999999999996E-3</v>
      </c>
    </row>
    <row r="255" spans="1:40" x14ac:dyDescent="0.15">
      <c r="A255" s="9" t="s">
        <v>364</v>
      </c>
      <c r="B255" s="9">
        <v>5.0299999999999997E-3</v>
      </c>
      <c r="C255" s="9">
        <v>0.29569000000000001</v>
      </c>
      <c r="D255" s="9">
        <v>1.1948300000000001</v>
      </c>
      <c r="E255" s="9">
        <v>1.4829999999999999E-2</v>
      </c>
      <c r="F255" s="16">
        <v>1.9220000000000001E-2</v>
      </c>
      <c r="G255" s="9">
        <v>3.422E-2</v>
      </c>
      <c r="H255" s="9">
        <v>0.39695999999999998</v>
      </c>
      <c r="I255" s="9">
        <v>8.2390000000000005E-2</v>
      </c>
      <c r="J255" s="9">
        <v>2.15E-3</v>
      </c>
      <c r="K255" s="16">
        <v>3.4773900000000002</v>
      </c>
      <c r="L255" s="9">
        <v>7.4700000000000001E-3</v>
      </c>
      <c r="M255" s="9">
        <v>3.7539999999999997E-2</v>
      </c>
      <c r="N255" s="9">
        <v>7.2100000000000003E-3</v>
      </c>
      <c r="O255" s="9">
        <v>5</v>
      </c>
      <c r="P255" s="16">
        <v>0.21271999999999999</v>
      </c>
      <c r="Q255" s="9">
        <v>2.5400000000000002E-3</v>
      </c>
      <c r="R255" s="9">
        <v>0.11559</v>
      </c>
      <c r="S255" s="9">
        <v>0.81799999999999995</v>
      </c>
      <c r="T255" s="9">
        <v>5</v>
      </c>
      <c r="U255" s="16">
        <v>0.17357</v>
      </c>
      <c r="V255" s="9">
        <v>0.30230000000000001</v>
      </c>
      <c r="W255" s="9">
        <v>2.4599999999999999E-3</v>
      </c>
      <c r="X255" s="9">
        <v>1.17E-3</v>
      </c>
      <c r="Y255" s="9">
        <v>1.49E-3</v>
      </c>
      <c r="Z255" s="9">
        <v>7.7149999999999996E-2</v>
      </c>
      <c r="AA255" s="16">
        <v>3.569E-2</v>
      </c>
      <c r="AB255" s="9">
        <v>9.7999999999999997E-4</v>
      </c>
      <c r="AC255" s="9">
        <v>0</v>
      </c>
      <c r="AD255" s="9">
        <v>5</v>
      </c>
      <c r="AE255" s="9">
        <v>0.73487999999999998</v>
      </c>
      <c r="AF255" s="9">
        <v>3.2699999999999999E-3</v>
      </c>
      <c r="AG255" s="9">
        <v>5</v>
      </c>
      <c r="AH255" s="9">
        <v>1.5900000000000001E-3</v>
      </c>
      <c r="AI255" s="9">
        <v>2.1900000000000001E-3</v>
      </c>
      <c r="AJ255" s="9">
        <v>3.9390000000000001E-2</v>
      </c>
      <c r="AK255" s="9">
        <v>4.6100000000000004E-3</v>
      </c>
      <c r="AL255" s="9">
        <v>7.1399999999999996E-3</v>
      </c>
      <c r="AM255" s="9">
        <v>4.7099999999999998E-3</v>
      </c>
      <c r="AN255" s="9">
        <v>3.4099999999999998E-3</v>
      </c>
    </row>
    <row r="256" spans="1:40" x14ac:dyDescent="0.15">
      <c r="A256" s="9" t="s">
        <v>365</v>
      </c>
      <c r="B256" s="9">
        <v>2.496E-2</v>
      </c>
      <c r="C256" s="9">
        <v>0.33073999999999998</v>
      </c>
      <c r="D256" s="9">
        <v>1.2386299999999999</v>
      </c>
      <c r="E256" s="9">
        <v>6.8700000000000002E-3</v>
      </c>
      <c r="F256" s="16">
        <v>7.7200000000000003E-3</v>
      </c>
      <c r="G256" s="9">
        <v>7.306E-2</v>
      </c>
      <c r="H256" s="9">
        <v>0.38194</v>
      </c>
      <c r="I256" s="9">
        <v>8.6480000000000001E-2</v>
      </c>
      <c r="J256" s="9">
        <v>2.6099999999999999E-3</v>
      </c>
      <c r="K256" s="16">
        <v>5.1598499999999996</v>
      </c>
      <c r="L256" s="9">
        <v>9.7000000000000003E-3</v>
      </c>
      <c r="M256" s="9">
        <v>4.2349999999999999E-2</v>
      </c>
      <c r="N256" s="9">
        <v>5.28E-3</v>
      </c>
      <c r="O256" s="9">
        <v>5</v>
      </c>
      <c r="P256" s="16">
        <v>0.28936000000000001</v>
      </c>
      <c r="Q256" s="9">
        <v>3.0799999999999998E-3</v>
      </c>
      <c r="R256" s="9">
        <v>0.12773000000000001</v>
      </c>
      <c r="S256" s="9">
        <v>1.0542499999999999</v>
      </c>
      <c r="T256" s="9">
        <v>5</v>
      </c>
      <c r="U256" s="16">
        <v>0.16081000000000001</v>
      </c>
      <c r="V256" s="9">
        <v>0.39645000000000002</v>
      </c>
      <c r="W256" s="9">
        <v>4.2300000000000003E-3</v>
      </c>
      <c r="X256" s="9">
        <v>1.06E-3</v>
      </c>
      <c r="Y256" s="9">
        <v>2.49E-3</v>
      </c>
      <c r="Z256" s="9">
        <v>8.5120000000000001E-2</v>
      </c>
      <c r="AA256" s="16">
        <v>5.1409999999999997E-2</v>
      </c>
      <c r="AB256" s="9">
        <v>1.0300000000000001E-3</v>
      </c>
      <c r="AC256" s="9">
        <v>0</v>
      </c>
      <c r="AD256" s="9">
        <v>5</v>
      </c>
      <c r="AE256" s="9">
        <v>0.61231000000000002</v>
      </c>
      <c r="AF256" s="9">
        <v>2.8800000000000002E-3</v>
      </c>
      <c r="AG256" s="9">
        <v>5</v>
      </c>
      <c r="AH256" s="9">
        <v>1.3699999999999999E-3</v>
      </c>
      <c r="AI256" s="9">
        <v>3.5999999999999999E-3</v>
      </c>
      <c r="AJ256" s="9">
        <v>4.3619999999999999E-2</v>
      </c>
      <c r="AK256" s="9">
        <v>2.5500000000000002E-3</v>
      </c>
      <c r="AL256" s="9">
        <v>7.0000000000000001E-3</v>
      </c>
      <c r="AM256" s="9">
        <v>1.295E-2</v>
      </c>
      <c r="AN256" s="9">
        <v>2.32E-3</v>
      </c>
    </row>
    <row r="257" spans="1:40" x14ac:dyDescent="0.15">
      <c r="A257" s="2" t="s">
        <v>366</v>
      </c>
      <c r="B257" s="2">
        <v>2.334E-2</v>
      </c>
      <c r="C257" s="2">
        <v>0.28948000000000002</v>
      </c>
      <c r="D257" s="2">
        <v>1.5854600000000001</v>
      </c>
      <c r="E257" s="2">
        <v>9.2200000000000008E-3</v>
      </c>
      <c r="F257" s="16">
        <v>3.0009999999999998E-2</v>
      </c>
      <c r="G257" s="2">
        <v>0.14854999999999999</v>
      </c>
      <c r="H257" s="2">
        <v>0.36387000000000003</v>
      </c>
      <c r="I257" s="2">
        <v>9.11E-2</v>
      </c>
      <c r="J257" s="2">
        <v>1.1000000000000001E-3</v>
      </c>
      <c r="K257" s="16">
        <v>3.72377</v>
      </c>
      <c r="L257" s="2">
        <v>8.3000000000000001E-3</v>
      </c>
      <c r="M257" s="2">
        <v>3.0450000000000001E-2</v>
      </c>
      <c r="N257" s="2">
        <v>6.0800000000000003E-3</v>
      </c>
      <c r="O257" s="2">
        <v>5</v>
      </c>
      <c r="P257" s="16">
        <v>0.25502000000000002</v>
      </c>
      <c r="Q257" s="2">
        <v>3.5300000000000002E-3</v>
      </c>
      <c r="R257" s="2">
        <v>0.12141</v>
      </c>
      <c r="S257" s="2">
        <v>1.1502300000000001</v>
      </c>
      <c r="T257" s="2">
        <v>5</v>
      </c>
      <c r="U257" s="16">
        <v>0.14860999999999999</v>
      </c>
      <c r="V257" s="2">
        <v>0.41757</v>
      </c>
      <c r="W257" s="2">
        <v>3.5100000000000001E-3</v>
      </c>
      <c r="X257" s="2">
        <v>3.29E-3</v>
      </c>
      <c r="Y257" s="2">
        <v>1.5900000000000001E-3</v>
      </c>
      <c r="Z257" s="2">
        <v>7.8509999999999996E-2</v>
      </c>
      <c r="AA257" s="16">
        <v>4.2290000000000001E-2</v>
      </c>
      <c r="AB257" s="2">
        <v>1.6900000000000001E-3</v>
      </c>
      <c r="AC257" s="2">
        <v>0</v>
      </c>
      <c r="AD257" s="2">
        <v>5</v>
      </c>
      <c r="AE257" s="2">
        <v>0.62119999999999997</v>
      </c>
      <c r="AF257" s="2">
        <v>3.2000000000000002E-3</v>
      </c>
      <c r="AG257" s="2">
        <v>5</v>
      </c>
      <c r="AH257" s="2">
        <v>2.1800000000000001E-3</v>
      </c>
      <c r="AI257" s="2">
        <v>2.16E-3</v>
      </c>
      <c r="AJ257" s="2">
        <v>3.533E-2</v>
      </c>
      <c r="AK257" s="2">
        <v>1.7899999999999999E-3</v>
      </c>
      <c r="AL257" s="2">
        <v>5.9800000000000001E-3</v>
      </c>
      <c r="AM257" s="2">
        <v>6.6100000000000004E-3</v>
      </c>
      <c r="AN257" s="2">
        <v>7.3200000000000001E-3</v>
      </c>
    </row>
    <row r="258" spans="1:40" x14ac:dyDescent="0.15">
      <c r="A258" s="2" t="s">
        <v>367</v>
      </c>
      <c r="B258" s="2">
        <v>3.5490000000000001E-2</v>
      </c>
      <c r="C258" s="2">
        <v>0.36487000000000003</v>
      </c>
      <c r="D258" s="2">
        <v>1.5075499999999999</v>
      </c>
      <c r="E258" s="2">
        <v>7.1639999999999995E-2</v>
      </c>
      <c r="F258" s="16">
        <v>1.494E-2</v>
      </c>
      <c r="G258" s="2">
        <v>3.3300000000000003E-2</v>
      </c>
      <c r="H258" s="2">
        <v>1.34538</v>
      </c>
      <c r="I258" s="2">
        <v>8.3510000000000001E-2</v>
      </c>
      <c r="J258" s="2">
        <v>4.0899999999999999E-3</v>
      </c>
      <c r="K258" s="16">
        <v>6.3471399999999996</v>
      </c>
      <c r="L258" s="2">
        <v>1.03E-2</v>
      </c>
      <c r="M258" s="2">
        <v>5.9830000000000001E-2</v>
      </c>
      <c r="N258" s="2">
        <v>8.6599999999999993E-3</v>
      </c>
      <c r="O258" s="2">
        <v>5</v>
      </c>
      <c r="P258" s="16">
        <v>0.24212</v>
      </c>
      <c r="Q258" s="2">
        <v>2.7599999999999999E-3</v>
      </c>
      <c r="R258" s="2">
        <v>0.11937</v>
      </c>
      <c r="S258" s="2">
        <v>0.79469000000000001</v>
      </c>
      <c r="T258" s="2">
        <v>5</v>
      </c>
      <c r="U258" s="16">
        <v>9.9750000000000005E-2</v>
      </c>
      <c r="V258" s="2">
        <v>0.33400000000000002</v>
      </c>
      <c r="W258" s="2">
        <v>8.7799999999999996E-3</v>
      </c>
      <c r="X258" s="2">
        <v>1.9300000000000001E-3</v>
      </c>
      <c r="Y258" s="2">
        <v>1.32E-3</v>
      </c>
      <c r="Z258" s="2">
        <v>7.1919999999999998E-2</v>
      </c>
      <c r="AA258" s="16">
        <v>5.5489999999999998E-2</v>
      </c>
      <c r="AB258" s="2">
        <v>3.3400000000000001E-3</v>
      </c>
      <c r="AC258" s="2">
        <v>1.2099999999999999E-3</v>
      </c>
      <c r="AD258" s="2">
        <v>5</v>
      </c>
      <c r="AE258" s="2">
        <v>0.10173</v>
      </c>
      <c r="AF258" s="2">
        <v>2.0100000000000001E-3</v>
      </c>
      <c r="AG258" s="2">
        <v>5</v>
      </c>
      <c r="AH258" s="2">
        <v>2.5500000000000002E-3</v>
      </c>
      <c r="AI258" s="2">
        <v>2.6900000000000001E-3</v>
      </c>
      <c r="AJ258" s="2">
        <v>3.1629999999999998E-2</v>
      </c>
      <c r="AK258" s="2">
        <v>5.0899999999999999E-3</v>
      </c>
      <c r="AL258" s="2">
        <v>4.1900000000000001E-3</v>
      </c>
      <c r="AM258" s="2">
        <v>6.0099999999999997E-3</v>
      </c>
      <c r="AN258" s="2">
        <v>2.9099999999999998E-3</v>
      </c>
    </row>
    <row r="259" spans="1:40" x14ac:dyDescent="0.15">
      <c r="A259" s="2" t="s">
        <v>368</v>
      </c>
      <c r="B259" s="2">
        <v>3.7330000000000002E-2</v>
      </c>
      <c r="C259" s="2">
        <v>0.28509000000000001</v>
      </c>
      <c r="D259" s="2">
        <v>1.08399</v>
      </c>
      <c r="E259" s="2">
        <v>3.7819999999999999E-2</v>
      </c>
      <c r="F259" s="16">
        <v>1.5259999999999999E-2</v>
      </c>
      <c r="G259" s="2">
        <v>3.3309999999999999E-2</v>
      </c>
      <c r="H259" s="2">
        <v>0.47350999999999999</v>
      </c>
      <c r="I259" s="2">
        <v>7.8640000000000002E-2</v>
      </c>
      <c r="J259" s="2">
        <v>3.3500000000000001E-3</v>
      </c>
      <c r="K259" s="16">
        <v>3.5763199999999999</v>
      </c>
      <c r="L259" s="2">
        <v>8.1700000000000002E-3</v>
      </c>
      <c r="M259" s="2">
        <v>3.4369999999999998E-2</v>
      </c>
      <c r="N259" s="2">
        <v>5.6499999999999996E-3</v>
      </c>
      <c r="O259" s="2">
        <v>5</v>
      </c>
      <c r="P259" s="16">
        <v>0.13253999999999999</v>
      </c>
      <c r="Q259" s="2">
        <v>1.9E-3</v>
      </c>
      <c r="R259" s="2">
        <v>0.11153</v>
      </c>
      <c r="S259" s="2">
        <v>0.60909999999999997</v>
      </c>
      <c r="T259" s="2">
        <v>5</v>
      </c>
      <c r="U259" s="16">
        <v>7.4499999999999997E-2</v>
      </c>
      <c r="V259" s="2">
        <v>0.2477</v>
      </c>
      <c r="W259" s="2">
        <v>5.6600000000000001E-3</v>
      </c>
      <c r="X259" s="2">
        <v>3.7000000000000002E-3</v>
      </c>
      <c r="Y259" s="2">
        <v>1.9599999999999999E-3</v>
      </c>
      <c r="Z259" s="2">
        <v>4.829E-2</v>
      </c>
      <c r="AA259" s="16">
        <v>3.959E-2</v>
      </c>
      <c r="AB259" s="2">
        <v>1.7000000000000001E-4</v>
      </c>
      <c r="AC259" s="2">
        <v>1.64E-3</v>
      </c>
      <c r="AD259" s="2">
        <v>5</v>
      </c>
      <c r="AE259" s="2">
        <v>0.19424</v>
      </c>
      <c r="AF259" s="2">
        <v>2.0100000000000001E-3</v>
      </c>
      <c r="AG259" s="2">
        <v>5</v>
      </c>
      <c r="AH259" s="2">
        <v>1.5E-3</v>
      </c>
      <c r="AI259" s="2">
        <v>1.8E-3</v>
      </c>
      <c r="AJ259" s="2">
        <v>2.4680000000000001E-2</v>
      </c>
      <c r="AK259" s="2">
        <v>3.46E-3</v>
      </c>
      <c r="AL259" s="2">
        <v>3.9199999999999999E-3</v>
      </c>
      <c r="AM259" s="2">
        <v>1.3129999999999999E-2</v>
      </c>
      <c r="AN259" s="2">
        <v>5.3099999999999996E-3</v>
      </c>
    </row>
    <row r="260" spans="1:40" x14ac:dyDescent="0.15">
      <c r="A260" s="2" t="s">
        <v>369</v>
      </c>
      <c r="B260" s="2">
        <v>2.776E-2</v>
      </c>
      <c r="C260" s="2">
        <v>0.28549000000000002</v>
      </c>
      <c r="D260" s="2">
        <v>1.0146599999999999</v>
      </c>
      <c r="E260" s="2">
        <v>2.376E-2</v>
      </c>
      <c r="F260" s="16">
        <v>1.5769999999999999E-2</v>
      </c>
      <c r="G260" s="2">
        <v>1.9390000000000001E-2</v>
      </c>
      <c r="H260" s="2">
        <v>0.35468</v>
      </c>
      <c r="I260" s="2">
        <v>8.6290000000000006E-2</v>
      </c>
      <c r="J260" s="2">
        <v>2.4099999999999998E-3</v>
      </c>
      <c r="K260" s="16">
        <v>3.6202399999999999</v>
      </c>
      <c r="L260" s="2">
        <v>5.62E-3</v>
      </c>
      <c r="M260" s="2">
        <v>3.3529999999999997E-2</v>
      </c>
      <c r="N260" s="2">
        <v>1.4400000000000001E-3</v>
      </c>
      <c r="O260" s="2">
        <v>5</v>
      </c>
      <c r="P260" s="16">
        <v>0.15023</v>
      </c>
      <c r="Q260" s="2">
        <v>3.2499999999999999E-3</v>
      </c>
      <c r="R260" s="2">
        <v>0.10915999999999999</v>
      </c>
      <c r="S260" s="2">
        <v>0.35704999999999998</v>
      </c>
      <c r="T260" s="2">
        <v>5</v>
      </c>
      <c r="U260" s="16">
        <v>3.7789999999999997E-2</v>
      </c>
      <c r="V260" s="2">
        <v>0.157</v>
      </c>
      <c r="W260" s="2">
        <v>2.8500000000000001E-3</v>
      </c>
      <c r="X260" s="2">
        <v>4.2000000000000002E-4</v>
      </c>
      <c r="Y260" s="2">
        <v>8.8000000000000003E-4</v>
      </c>
      <c r="Z260" s="2">
        <v>4.2380000000000001E-2</v>
      </c>
      <c r="AA260" s="16">
        <v>3.3360000000000001E-2</v>
      </c>
      <c r="AB260" s="2">
        <v>1.01E-3</v>
      </c>
      <c r="AC260" s="2">
        <v>6.4999999999999997E-4</v>
      </c>
      <c r="AD260" s="2">
        <v>5</v>
      </c>
      <c r="AE260" s="2">
        <v>8.695E-2</v>
      </c>
      <c r="AF260" s="2">
        <v>2.7699999999999999E-3</v>
      </c>
      <c r="AG260" s="2">
        <v>5</v>
      </c>
      <c r="AH260" s="2">
        <v>1.2700000000000001E-3</v>
      </c>
      <c r="AI260" s="2">
        <v>1.6100000000000001E-3</v>
      </c>
      <c r="AJ260" s="2">
        <v>2.214E-2</v>
      </c>
      <c r="AK260" s="2">
        <v>2.7299999999999998E-3</v>
      </c>
      <c r="AL260" s="2">
        <v>4.1700000000000001E-3</v>
      </c>
      <c r="AM260" s="2">
        <v>6.7000000000000002E-3</v>
      </c>
      <c r="AN260" s="2">
        <v>4.3800000000000002E-3</v>
      </c>
    </row>
    <row r="261" spans="1:40" x14ac:dyDescent="0.15">
      <c r="A261" s="2" t="s">
        <v>370</v>
      </c>
      <c r="B261" s="2">
        <v>2.2530000000000001E-2</v>
      </c>
      <c r="C261" s="2">
        <v>0.30013000000000001</v>
      </c>
      <c r="D261" s="2">
        <v>0.67793000000000003</v>
      </c>
      <c r="E261" s="2">
        <v>1.5869999999999999E-2</v>
      </c>
      <c r="F261" s="16">
        <v>1.2109999999999999E-2</v>
      </c>
      <c r="G261" s="2">
        <v>2.7799999999999998E-2</v>
      </c>
      <c r="H261" s="2">
        <v>0.35515000000000002</v>
      </c>
      <c r="I261" s="2">
        <v>8.8569999999999996E-2</v>
      </c>
      <c r="J261" s="2">
        <v>2.6199999999999999E-3</v>
      </c>
      <c r="K261" s="16">
        <v>4.2730100000000002</v>
      </c>
      <c r="L261" s="2">
        <v>7.2100000000000003E-3</v>
      </c>
      <c r="M261" s="2">
        <v>4.1889999999999997E-2</v>
      </c>
      <c r="N261" s="2">
        <v>4.1099999999999999E-3</v>
      </c>
      <c r="O261" s="2">
        <v>5</v>
      </c>
      <c r="P261" s="16">
        <v>0.18812999999999999</v>
      </c>
      <c r="Q261" s="2">
        <v>3.2599999999999999E-3</v>
      </c>
      <c r="R261" s="2">
        <v>0.11118</v>
      </c>
      <c r="S261" s="2">
        <v>0.38873999999999997</v>
      </c>
      <c r="T261" s="2">
        <v>5</v>
      </c>
      <c r="U261" s="16">
        <v>5.3690000000000002E-2</v>
      </c>
      <c r="V261" s="2">
        <v>0.17516999999999999</v>
      </c>
      <c r="W261" s="2">
        <v>4.8900000000000002E-3</v>
      </c>
      <c r="X261" s="2">
        <v>1.33E-3</v>
      </c>
      <c r="Y261" s="2">
        <v>1.2899999999999999E-3</v>
      </c>
      <c r="Z261" s="2">
        <v>3.9149999999999997E-2</v>
      </c>
      <c r="AA261" s="16">
        <v>3.5740000000000001E-2</v>
      </c>
      <c r="AB261" s="2">
        <v>7.5000000000000002E-4</v>
      </c>
      <c r="AC261" s="2">
        <v>1.0300000000000001E-3</v>
      </c>
      <c r="AD261" s="2">
        <v>5</v>
      </c>
      <c r="AE261" s="2">
        <v>8.5639999999999994E-2</v>
      </c>
      <c r="AF261" s="2">
        <v>1.75E-3</v>
      </c>
      <c r="AG261" s="2">
        <v>5</v>
      </c>
      <c r="AH261" s="2">
        <v>2.1700000000000001E-3</v>
      </c>
      <c r="AI261" s="2">
        <v>1.8699999999999999E-3</v>
      </c>
      <c r="AJ261" s="2">
        <v>2.3529999999999999E-2</v>
      </c>
      <c r="AK261" s="2">
        <v>2.65E-3</v>
      </c>
      <c r="AL261" s="2">
        <v>3.3899999999999998E-3</v>
      </c>
      <c r="AM261" s="2">
        <v>3.8700000000000002E-3</v>
      </c>
      <c r="AN261" s="2">
        <v>4.1200000000000004E-3</v>
      </c>
    </row>
    <row r="262" spans="1:40" x14ac:dyDescent="0.15">
      <c r="A262" s="2" t="s">
        <v>371</v>
      </c>
      <c r="B262" s="2">
        <v>3.3660000000000002E-2</v>
      </c>
      <c r="C262" s="2">
        <v>0.39501999999999998</v>
      </c>
      <c r="D262" s="2">
        <v>0.69879000000000002</v>
      </c>
      <c r="E262" s="2">
        <v>8.1399999999999997E-3</v>
      </c>
      <c r="F262" s="16">
        <v>1.167E-2</v>
      </c>
      <c r="G262" s="2">
        <v>1.0149999999999999E-2</v>
      </c>
      <c r="H262" s="2">
        <v>0.30819999999999997</v>
      </c>
      <c r="I262" s="2">
        <v>4.7480000000000001E-2</v>
      </c>
      <c r="J262" s="2">
        <v>1.6800000000000001E-3</v>
      </c>
      <c r="K262" s="16">
        <v>2.3849399999999998</v>
      </c>
      <c r="L262" s="2">
        <v>4.5300000000000002E-3</v>
      </c>
      <c r="M262" s="2">
        <v>2.1999999999999999E-2</v>
      </c>
      <c r="N262" s="2">
        <v>2.3500000000000001E-3</v>
      </c>
      <c r="O262" s="2">
        <v>5</v>
      </c>
      <c r="P262" s="16">
        <v>0.10206999999999999</v>
      </c>
      <c r="Q262" s="2">
        <v>9.2000000000000003E-4</v>
      </c>
      <c r="R262" s="2">
        <v>0.10002999999999999</v>
      </c>
      <c r="S262" s="2">
        <v>0.27714</v>
      </c>
      <c r="T262" s="2">
        <v>5</v>
      </c>
      <c r="U262" s="16">
        <v>3.4130000000000001E-2</v>
      </c>
      <c r="V262" s="2">
        <v>0.11025</v>
      </c>
      <c r="W262" s="2">
        <v>2.7799999999999999E-3</v>
      </c>
      <c r="X262" s="2">
        <v>1.8500000000000001E-3</v>
      </c>
      <c r="Y262" s="2">
        <v>1.56E-3</v>
      </c>
      <c r="Z262" s="2">
        <v>3.0599999999999999E-2</v>
      </c>
      <c r="AA262" s="16">
        <v>2.8400000000000002E-2</v>
      </c>
      <c r="AB262" s="2">
        <v>1.75E-3</v>
      </c>
      <c r="AC262" s="2">
        <v>8.0000000000000004E-4</v>
      </c>
      <c r="AD262" s="2">
        <v>5</v>
      </c>
      <c r="AE262" s="2">
        <v>8.6010000000000003E-2</v>
      </c>
      <c r="AF262" s="2">
        <v>1.6900000000000001E-3</v>
      </c>
      <c r="AG262" s="2">
        <v>5</v>
      </c>
      <c r="AH262" s="2">
        <v>1.1999999999999999E-3</v>
      </c>
      <c r="AI262" s="2">
        <v>1.66E-3</v>
      </c>
      <c r="AJ262" s="2">
        <v>2.2249999999999999E-2</v>
      </c>
      <c r="AK262" s="2">
        <v>4.0800000000000003E-3</v>
      </c>
      <c r="AL262" s="2">
        <v>3.9100000000000003E-3</v>
      </c>
      <c r="AM262" s="2">
        <v>6.1900000000000002E-3</v>
      </c>
      <c r="AN262" s="2">
        <v>4.3200000000000001E-3</v>
      </c>
    </row>
    <row r="263" spans="1:40" x14ac:dyDescent="0.15">
      <c r="A263" s="2" t="s">
        <v>372</v>
      </c>
      <c r="B263" s="2">
        <v>4.6899999999999997E-3</v>
      </c>
      <c r="C263" s="2">
        <v>0.22847000000000001</v>
      </c>
      <c r="D263" s="2">
        <v>0.89298</v>
      </c>
      <c r="E263" s="2">
        <v>2.6239999999999999E-2</v>
      </c>
      <c r="F263" s="16">
        <v>1.438E-2</v>
      </c>
      <c r="G263" s="2">
        <v>3.6679999999999997E-2</v>
      </c>
      <c r="H263" s="2">
        <v>0.52853000000000006</v>
      </c>
      <c r="I263" s="2">
        <v>7.9170000000000004E-2</v>
      </c>
      <c r="J263" s="2">
        <v>3.1800000000000001E-3</v>
      </c>
      <c r="K263" s="16">
        <v>3.2723200000000001</v>
      </c>
      <c r="L263" s="2">
        <v>6.6299999999999996E-3</v>
      </c>
      <c r="M263" s="2">
        <v>3.243E-2</v>
      </c>
      <c r="N263" s="2">
        <v>1.6000000000000001E-3</v>
      </c>
      <c r="O263" s="2">
        <v>5</v>
      </c>
      <c r="P263" s="16">
        <v>0.17163</v>
      </c>
      <c r="Q263" s="2">
        <v>4.0400000000000002E-3</v>
      </c>
      <c r="R263" s="2">
        <v>0.10256</v>
      </c>
      <c r="S263" s="2">
        <v>0.61846000000000001</v>
      </c>
      <c r="T263" s="2">
        <v>5</v>
      </c>
      <c r="U263" s="16">
        <v>5.5640000000000002E-2</v>
      </c>
      <c r="V263" s="2">
        <v>0.1933</v>
      </c>
      <c r="W263" s="2">
        <v>4.15E-3</v>
      </c>
      <c r="X263" s="2">
        <v>1.99E-3</v>
      </c>
      <c r="Y263" s="2">
        <v>1.6299999999999999E-3</v>
      </c>
      <c r="Z263" s="2">
        <v>5.9729999999999998E-2</v>
      </c>
      <c r="AA263" s="16">
        <v>3.193E-2</v>
      </c>
      <c r="AB263" s="2">
        <v>7.2000000000000005E-4</v>
      </c>
      <c r="AC263" s="2">
        <v>1.6299999999999999E-3</v>
      </c>
      <c r="AD263" s="2">
        <v>5</v>
      </c>
      <c r="AE263" s="2">
        <v>0.11642</v>
      </c>
      <c r="AF263" s="2">
        <v>2.5600000000000002E-3</v>
      </c>
      <c r="AG263" s="2">
        <v>5</v>
      </c>
      <c r="AH263" s="2">
        <v>2.3800000000000002E-3</v>
      </c>
      <c r="AI263" s="2">
        <v>1.15E-3</v>
      </c>
      <c r="AJ263" s="2">
        <v>1.89E-2</v>
      </c>
      <c r="AK263" s="2">
        <v>3.7799999999999999E-3</v>
      </c>
      <c r="AL263" s="2">
        <v>2.6700000000000001E-3</v>
      </c>
      <c r="AM263" s="2">
        <v>4.2300000000000003E-3</v>
      </c>
      <c r="AN263" s="2">
        <v>1.4E-3</v>
      </c>
    </row>
    <row r="264" spans="1:40" x14ac:dyDescent="0.15">
      <c r="A264" s="2" t="s">
        <v>373</v>
      </c>
      <c r="B264" s="2">
        <v>4.1759999999999999E-2</v>
      </c>
      <c r="C264" s="2">
        <v>0.31753999999999999</v>
      </c>
      <c r="D264" s="2">
        <v>1.3585199999999999</v>
      </c>
      <c r="E264" s="2">
        <v>3.5229999999999997E-2</v>
      </c>
      <c r="F264" s="16">
        <v>7.5500000000000003E-3</v>
      </c>
      <c r="G264" s="2">
        <v>8.8900000000000003E-3</v>
      </c>
      <c r="H264" s="2">
        <v>0.31302999999999997</v>
      </c>
      <c r="I264" s="2">
        <v>8.7309999999999999E-2</v>
      </c>
      <c r="J264" s="2">
        <v>4.6800000000000001E-3</v>
      </c>
      <c r="K264" s="16">
        <v>1.70479</v>
      </c>
      <c r="L264" s="2">
        <v>5.1799999999999997E-3</v>
      </c>
      <c r="M264" s="2">
        <v>1.7909999999999999E-2</v>
      </c>
      <c r="N264" s="2">
        <v>2.5300000000000001E-3</v>
      </c>
      <c r="O264" s="2">
        <v>5</v>
      </c>
      <c r="P264" s="16">
        <v>0.12359000000000001</v>
      </c>
      <c r="Q264" s="2">
        <v>4.0800000000000003E-3</v>
      </c>
      <c r="R264" s="2">
        <v>0.11092</v>
      </c>
      <c r="S264" s="2">
        <v>0.55164000000000002</v>
      </c>
      <c r="T264" s="2">
        <v>5</v>
      </c>
      <c r="U264" s="16">
        <v>3.805E-2</v>
      </c>
      <c r="V264" s="2">
        <v>0.16384000000000001</v>
      </c>
      <c r="W264" s="2">
        <v>2.9299999999999999E-3</v>
      </c>
      <c r="X264" s="2">
        <v>2.9999999999999997E-4</v>
      </c>
      <c r="Y264" s="2">
        <v>1.99E-3</v>
      </c>
      <c r="Z264" s="2">
        <v>4.4999999999999998E-2</v>
      </c>
      <c r="AA264" s="16">
        <v>3.6179999999999997E-2</v>
      </c>
      <c r="AB264" s="2">
        <v>1.2999999999999999E-3</v>
      </c>
      <c r="AC264" s="2">
        <v>4.6999999999999999E-4</v>
      </c>
      <c r="AD264" s="2">
        <v>5</v>
      </c>
      <c r="AE264" s="2">
        <v>8.6629999999999999E-2</v>
      </c>
      <c r="AF264" s="2">
        <v>1.82E-3</v>
      </c>
      <c r="AG264" s="2">
        <v>5</v>
      </c>
      <c r="AH264" s="2">
        <v>3.1900000000000001E-3</v>
      </c>
      <c r="AI264" s="2">
        <v>1.1900000000000001E-3</v>
      </c>
      <c r="AJ264" s="2">
        <v>1.0880000000000001E-2</v>
      </c>
      <c r="AK264" s="2">
        <v>2.5400000000000002E-3</v>
      </c>
      <c r="AL264" s="2">
        <v>2.98E-3</v>
      </c>
      <c r="AM264" s="2">
        <v>6.1399999999999996E-3</v>
      </c>
      <c r="AN264" s="2">
        <v>5.0099999999999997E-3</v>
      </c>
    </row>
    <row r="265" spans="1:40" x14ac:dyDescent="0.15">
      <c r="A265" s="2" t="s">
        <v>374</v>
      </c>
      <c r="B265" s="2">
        <v>1.1169999999999999E-2</v>
      </c>
      <c r="C265" s="2">
        <v>0.33888000000000001</v>
      </c>
      <c r="D265" s="2">
        <v>0.77685000000000004</v>
      </c>
      <c r="E265" s="2">
        <v>8.77E-3</v>
      </c>
      <c r="F265" s="16">
        <v>1.992E-2</v>
      </c>
      <c r="G265" s="2">
        <v>2.3109999999999999E-2</v>
      </c>
      <c r="H265" s="2">
        <v>0.28861999999999999</v>
      </c>
      <c r="I265" s="2">
        <v>8.0390000000000003E-2</v>
      </c>
      <c r="J265" s="2">
        <v>2.3900000000000002E-3</v>
      </c>
      <c r="K265" s="16">
        <v>1.68418</v>
      </c>
      <c r="L265" s="2">
        <v>3.9300000000000003E-3</v>
      </c>
      <c r="M265" s="2">
        <v>1.583E-2</v>
      </c>
      <c r="N265" s="2">
        <v>1.81E-3</v>
      </c>
      <c r="O265" s="2">
        <v>5</v>
      </c>
      <c r="P265" s="16">
        <v>0.11368</v>
      </c>
      <c r="Q265" s="2">
        <v>2.8900000000000002E-3</v>
      </c>
      <c r="R265" s="2">
        <v>9.4960000000000003E-2</v>
      </c>
      <c r="S265" s="2">
        <v>0.56677999999999995</v>
      </c>
      <c r="T265" s="2">
        <v>5</v>
      </c>
      <c r="U265" s="16">
        <v>3.798E-2</v>
      </c>
      <c r="V265" s="2">
        <v>0.15604999999999999</v>
      </c>
      <c r="W265" s="2">
        <v>2.7299999999999998E-3</v>
      </c>
      <c r="X265" s="2">
        <v>1.5299999999999999E-3</v>
      </c>
      <c r="Y265" s="2">
        <v>1.9599999999999999E-3</v>
      </c>
      <c r="Z265" s="2">
        <v>3.8760000000000003E-2</v>
      </c>
      <c r="AA265" s="16">
        <v>3.7409999999999999E-2</v>
      </c>
      <c r="AB265" s="2">
        <v>1.0499999999999999E-3</v>
      </c>
      <c r="AC265" s="2">
        <v>7.7999999999999999E-4</v>
      </c>
      <c r="AD265" s="2">
        <v>5</v>
      </c>
      <c r="AE265" s="2">
        <v>6.9830000000000003E-2</v>
      </c>
      <c r="AF265" s="2">
        <v>2.65E-3</v>
      </c>
      <c r="AG265" s="2">
        <v>5</v>
      </c>
      <c r="AH265" s="2">
        <v>2.1299999999999999E-3</v>
      </c>
      <c r="AI265" s="2">
        <v>1.6999999999999999E-3</v>
      </c>
      <c r="AJ265" s="2">
        <v>1.013E-2</v>
      </c>
      <c r="AK265" s="2">
        <v>4.7000000000000002E-3</v>
      </c>
      <c r="AL265" s="2">
        <v>2.33E-3</v>
      </c>
      <c r="AM265" s="2">
        <v>4.5599999999999998E-3</v>
      </c>
      <c r="AN265" s="2">
        <v>2.96E-3</v>
      </c>
    </row>
    <row r="266" spans="1:40" x14ac:dyDescent="0.15">
      <c r="A266" s="2" t="s">
        <v>375</v>
      </c>
      <c r="B266" s="2">
        <v>3.3860000000000001E-2</v>
      </c>
      <c r="C266" s="2">
        <v>0.37436999999999998</v>
      </c>
      <c r="D266" s="2">
        <v>0.47302</v>
      </c>
      <c r="E266" s="2">
        <v>2.8590000000000001E-2</v>
      </c>
      <c r="F266" s="16">
        <v>2.0709999999999999E-2</v>
      </c>
      <c r="G266" s="2">
        <v>8.6999999999999994E-3</v>
      </c>
      <c r="H266" s="2">
        <v>0.33515</v>
      </c>
      <c r="I266" s="2">
        <v>8.0339999999999995E-2</v>
      </c>
      <c r="J266" s="2">
        <v>2.0200000000000001E-3</v>
      </c>
      <c r="K266" s="16">
        <v>4.30802</v>
      </c>
      <c r="L266" s="2">
        <v>1.048E-2</v>
      </c>
      <c r="M266" s="2">
        <v>4.0219999999999999E-2</v>
      </c>
      <c r="N266" s="2">
        <v>3.0200000000000001E-3</v>
      </c>
      <c r="O266" s="2">
        <v>5</v>
      </c>
      <c r="P266" s="16">
        <v>0.19009000000000001</v>
      </c>
      <c r="Q266" s="2">
        <v>2.7100000000000002E-3</v>
      </c>
      <c r="R266" s="2">
        <v>0.10878</v>
      </c>
      <c r="S266" s="2">
        <v>0.54808000000000001</v>
      </c>
      <c r="T266" s="2">
        <v>5</v>
      </c>
      <c r="U266" s="16">
        <v>4.5789999999999997E-2</v>
      </c>
      <c r="V266" s="2">
        <v>0.19939000000000001</v>
      </c>
      <c r="W266" s="2">
        <v>7.4400000000000004E-3</v>
      </c>
      <c r="X266" s="2">
        <v>1.6999999999999999E-3</v>
      </c>
      <c r="Y266" s="2">
        <v>1.4599999999999999E-3</v>
      </c>
      <c r="Z266" s="2">
        <v>4.7149999999999997E-2</v>
      </c>
      <c r="AA266" s="16">
        <v>4.1540000000000001E-2</v>
      </c>
      <c r="AB266" s="2">
        <v>1.3699999999999999E-3</v>
      </c>
      <c r="AC266" s="2">
        <v>1.1E-4</v>
      </c>
      <c r="AD266" s="2">
        <v>5</v>
      </c>
      <c r="AE266" s="2">
        <v>7.2120000000000004E-2</v>
      </c>
      <c r="AF266" s="2">
        <v>1.48E-3</v>
      </c>
      <c r="AG266" s="2">
        <v>5</v>
      </c>
      <c r="AH266" s="2">
        <v>1.6800000000000001E-3</v>
      </c>
      <c r="AI266" s="2">
        <v>2.2200000000000002E-3</v>
      </c>
      <c r="AJ266" s="2">
        <v>1.77E-2</v>
      </c>
      <c r="AK266" s="2">
        <v>3.3999999999999998E-3</v>
      </c>
      <c r="AL266" s="2">
        <v>2.8800000000000002E-3</v>
      </c>
      <c r="AM266" s="2">
        <v>3.1800000000000001E-3</v>
      </c>
      <c r="AN266" s="2">
        <v>3.5500000000000002E-3</v>
      </c>
    </row>
    <row r="267" spans="1:40" x14ac:dyDescent="0.15">
      <c r="A267" s="2" t="s">
        <v>376</v>
      </c>
      <c r="B267" s="2">
        <v>0.17283000000000001</v>
      </c>
      <c r="C267" s="2">
        <v>0.90717999999999999</v>
      </c>
      <c r="D267" s="2">
        <v>1.6330199999999999</v>
      </c>
      <c r="E267" s="2">
        <v>0.14026</v>
      </c>
      <c r="F267" s="16">
        <v>2.1690000000000001E-2</v>
      </c>
      <c r="G267" s="2">
        <v>0.43461</v>
      </c>
      <c r="H267" s="2">
        <v>0.29587999999999998</v>
      </c>
      <c r="I267" s="2">
        <v>8.7330000000000005E-2</v>
      </c>
      <c r="J267" s="2">
        <v>9.0600000000000003E-3</v>
      </c>
      <c r="K267" s="16">
        <v>3.37948</v>
      </c>
      <c r="L267" s="2">
        <v>1.84E-2</v>
      </c>
      <c r="M267" s="2">
        <v>3.4630000000000001E-2</v>
      </c>
      <c r="N267" s="2">
        <v>9.7099999999999999E-3</v>
      </c>
      <c r="O267" s="2">
        <v>5</v>
      </c>
      <c r="P267" s="16">
        <v>0.29376999999999998</v>
      </c>
      <c r="Q267" s="2">
        <v>2.7000000000000001E-3</v>
      </c>
      <c r="R267" s="2">
        <v>0.15503</v>
      </c>
      <c r="S267" s="2">
        <v>1.3919699999999999</v>
      </c>
      <c r="T267" s="2">
        <v>5</v>
      </c>
      <c r="U267" s="16">
        <v>0.15368999999999999</v>
      </c>
      <c r="V267" s="2">
        <v>0.49986000000000003</v>
      </c>
      <c r="W267" s="2">
        <v>4.79E-3</v>
      </c>
      <c r="X267" s="2">
        <v>7.1000000000000002E-4</v>
      </c>
      <c r="Y267" s="2">
        <v>2.7999999999999998E-4</v>
      </c>
      <c r="Z267" s="2">
        <v>8.0530000000000004E-2</v>
      </c>
      <c r="AA267" s="16">
        <v>0.11037</v>
      </c>
      <c r="AB267" s="2">
        <v>1.5100000000000001E-3</v>
      </c>
      <c r="AC267" s="2">
        <v>1.6999999999999999E-3</v>
      </c>
      <c r="AD267" s="2">
        <v>5</v>
      </c>
      <c r="AE267" s="2">
        <v>7.6670000000000002E-2</v>
      </c>
      <c r="AF267" s="2">
        <v>3.0599999999999998E-3</v>
      </c>
      <c r="AG267" s="2">
        <v>5</v>
      </c>
      <c r="AH267" s="2">
        <v>4.9800000000000001E-3</v>
      </c>
      <c r="AI267" s="2">
        <v>4.0800000000000003E-3</v>
      </c>
      <c r="AJ267" s="2">
        <v>3.1390000000000001E-2</v>
      </c>
      <c r="AK267" s="2">
        <v>6.7299999999999999E-3</v>
      </c>
      <c r="AL267" s="2">
        <v>1.0789999999999999E-2</v>
      </c>
      <c r="AM267" s="2">
        <v>9.9699999999999997E-3</v>
      </c>
      <c r="AN267" s="2">
        <v>7.0800000000000004E-3</v>
      </c>
    </row>
    <row r="268" spans="1:40" x14ac:dyDescent="0.15">
      <c r="A268" s="2" t="s">
        <v>377</v>
      </c>
      <c r="B268" s="2">
        <v>7.9560000000000006E-2</v>
      </c>
      <c r="C268" s="2">
        <v>0.41835</v>
      </c>
      <c r="D268" s="2">
        <v>1.8255399999999999</v>
      </c>
      <c r="E268" s="2">
        <v>1.8800000000000001E-2</v>
      </c>
      <c r="F268" s="16">
        <v>2.5229999999999999E-2</v>
      </c>
      <c r="G268" s="2">
        <v>2.052E-2</v>
      </c>
      <c r="H268" s="2">
        <v>0.29609000000000002</v>
      </c>
      <c r="I268" s="2">
        <v>8.8889999999999997E-2</v>
      </c>
      <c r="J268" s="2">
        <v>6.8500000000000002E-3</v>
      </c>
      <c r="K268" s="16">
        <v>1.42306</v>
      </c>
      <c r="L268" s="2">
        <v>6.8500000000000002E-3</v>
      </c>
      <c r="M268" s="2">
        <v>1.7100000000000001E-2</v>
      </c>
      <c r="N268" s="2">
        <v>5.8900000000000003E-3</v>
      </c>
      <c r="O268" s="2">
        <v>5</v>
      </c>
      <c r="P268" s="16">
        <v>9.418E-2</v>
      </c>
      <c r="Q268" s="2">
        <v>2.2899999999999999E-3</v>
      </c>
      <c r="R268" s="2">
        <v>0.10686</v>
      </c>
      <c r="S268" s="2">
        <v>0.4738</v>
      </c>
      <c r="T268" s="2">
        <v>5</v>
      </c>
      <c r="U268" s="16">
        <v>7.1690000000000004E-2</v>
      </c>
      <c r="V268" s="2">
        <v>0.28876000000000002</v>
      </c>
      <c r="W268" s="2">
        <v>3.6600000000000001E-3</v>
      </c>
      <c r="X268" s="2">
        <v>1.4599999999999999E-3</v>
      </c>
      <c r="Y268" s="2">
        <v>4.7499999999999999E-3</v>
      </c>
      <c r="Z268" s="2">
        <v>5.3179999999999998E-2</v>
      </c>
      <c r="AA268" s="16">
        <v>9.425E-2</v>
      </c>
      <c r="AB268" s="2">
        <v>1.49E-3</v>
      </c>
      <c r="AC268" s="2">
        <v>8.0000000000000007E-5</v>
      </c>
      <c r="AD268" s="2">
        <v>5</v>
      </c>
      <c r="AE268" s="2">
        <v>5.4190000000000002E-2</v>
      </c>
      <c r="AF268" s="2">
        <v>3.0999999999999999E-3</v>
      </c>
      <c r="AG268" s="2">
        <v>5</v>
      </c>
      <c r="AH268" s="2">
        <v>4.8199999999999996E-3</v>
      </c>
      <c r="AI268" s="2">
        <v>3.5899999999999999E-3</v>
      </c>
      <c r="AJ268" s="2">
        <v>2.7189999999999999E-2</v>
      </c>
      <c r="AK268" s="2">
        <v>5.4299999999999999E-3</v>
      </c>
      <c r="AL268" s="2">
        <v>8.9200000000000008E-3</v>
      </c>
      <c r="AM268" s="2">
        <v>1.0970000000000001E-2</v>
      </c>
      <c r="AN268" s="2">
        <v>6.4099999999999999E-3</v>
      </c>
    </row>
    <row r="269" spans="1:40" x14ac:dyDescent="0.15">
      <c r="A269" s="2" t="s">
        <v>378</v>
      </c>
      <c r="B269" s="2">
        <v>6.1359999999999998E-2</v>
      </c>
      <c r="C269" s="2">
        <v>0.57230999999999999</v>
      </c>
      <c r="D269" s="2">
        <v>1.28762</v>
      </c>
      <c r="E269" s="2">
        <v>3.6089999999999997E-2</v>
      </c>
      <c r="F269" s="16">
        <v>1.7999999999999999E-2</v>
      </c>
      <c r="G269" s="2">
        <v>5.6169999999999998E-2</v>
      </c>
      <c r="H269" s="2">
        <v>0.32868000000000003</v>
      </c>
      <c r="I269" s="2">
        <v>0.1014</v>
      </c>
      <c r="J269" s="2">
        <v>1.15E-2</v>
      </c>
      <c r="K269" s="16">
        <v>2.3792399999999998</v>
      </c>
      <c r="L269" s="2">
        <v>1.11E-2</v>
      </c>
      <c r="M269" s="2">
        <v>3.2989999999999998E-2</v>
      </c>
      <c r="N269" s="2">
        <v>5.5399999999999998E-3</v>
      </c>
      <c r="O269" s="2">
        <v>5</v>
      </c>
      <c r="P269" s="16">
        <v>0.20069000000000001</v>
      </c>
      <c r="Q269" s="2">
        <v>1.5499999999999999E-3</v>
      </c>
      <c r="R269" s="2">
        <v>0.11882</v>
      </c>
      <c r="S269" s="2">
        <v>0.73465999999999998</v>
      </c>
      <c r="T269" s="2">
        <v>5</v>
      </c>
      <c r="U269" s="16">
        <v>7.9020000000000007E-2</v>
      </c>
      <c r="V269" s="2">
        <v>0.62409999999999999</v>
      </c>
      <c r="W269" s="2">
        <v>6.4599999999999996E-3</v>
      </c>
      <c r="X269" s="2">
        <v>9.1E-4</v>
      </c>
      <c r="Y269" s="2">
        <v>1.23E-3</v>
      </c>
      <c r="Z269" s="2">
        <v>0.10409</v>
      </c>
      <c r="AA269" s="16">
        <v>0.19470000000000001</v>
      </c>
      <c r="AB269" s="2">
        <v>1.64E-3</v>
      </c>
      <c r="AC269" s="2">
        <v>1.06E-3</v>
      </c>
      <c r="AD269" s="2">
        <v>5</v>
      </c>
      <c r="AE269" s="2">
        <v>4.9320000000000003E-2</v>
      </c>
      <c r="AF269" s="2">
        <v>2.9299999999999999E-3</v>
      </c>
      <c r="AG269" s="2">
        <v>5</v>
      </c>
      <c r="AH269" s="2">
        <v>3.3400000000000001E-3</v>
      </c>
      <c r="AI269" s="2">
        <v>3.2100000000000002E-3</v>
      </c>
      <c r="AJ269" s="2">
        <v>2.921E-2</v>
      </c>
      <c r="AK269" s="2">
        <v>4.7099999999999998E-3</v>
      </c>
      <c r="AL269" s="2">
        <v>6.8199999999999997E-3</v>
      </c>
      <c r="AM269" s="2">
        <v>5.1999999999999998E-3</v>
      </c>
      <c r="AN269" s="2">
        <v>5.0800000000000003E-3</v>
      </c>
    </row>
    <row r="270" spans="1:40" x14ac:dyDescent="0.15">
      <c r="A270" s="2" t="s">
        <v>379</v>
      </c>
      <c r="B270" s="2">
        <v>2.8209999999999999E-2</v>
      </c>
      <c r="C270" s="2">
        <v>0.41930000000000001</v>
      </c>
      <c r="D270" s="2">
        <v>1.5141500000000001</v>
      </c>
      <c r="E270" s="2">
        <v>8.7609999999999993E-2</v>
      </c>
      <c r="F270" s="16">
        <v>1.5859999999999999E-2</v>
      </c>
      <c r="G270" s="2">
        <v>7.5170000000000001E-2</v>
      </c>
      <c r="H270" s="2">
        <v>0.27717999999999998</v>
      </c>
      <c r="I270" s="2">
        <v>8.9219999999999994E-2</v>
      </c>
      <c r="J270" s="2">
        <v>2.31E-3</v>
      </c>
      <c r="K270" s="16">
        <v>1.4353800000000001</v>
      </c>
      <c r="L270" s="2">
        <v>7.3299999999999997E-3</v>
      </c>
      <c r="M270" s="2">
        <v>1.575E-2</v>
      </c>
      <c r="N270" s="2">
        <v>3.8999999999999998E-3</v>
      </c>
      <c r="O270" s="2">
        <v>5</v>
      </c>
      <c r="P270" s="16">
        <v>0.17324000000000001</v>
      </c>
      <c r="Q270" s="2">
        <v>5.28E-3</v>
      </c>
      <c r="R270" s="2">
        <v>0.11343</v>
      </c>
      <c r="S270" s="2">
        <v>0.89946999999999999</v>
      </c>
      <c r="T270" s="2">
        <v>5</v>
      </c>
      <c r="U270" s="16">
        <v>6.7449999999999996E-2</v>
      </c>
      <c r="V270" s="2">
        <v>0.36199999999999999</v>
      </c>
      <c r="W270" s="2">
        <v>5.6999999999999998E-4</v>
      </c>
      <c r="X270" s="2">
        <v>6.8999999999999997E-4</v>
      </c>
      <c r="Y270" s="2">
        <v>8.8000000000000003E-4</v>
      </c>
      <c r="Z270" s="2">
        <v>5.3940000000000002E-2</v>
      </c>
      <c r="AA270" s="16">
        <v>8.1320000000000003E-2</v>
      </c>
      <c r="AB270" s="2">
        <v>1.23E-3</v>
      </c>
      <c r="AC270" s="2">
        <v>4.0000000000000002E-4</v>
      </c>
      <c r="AD270" s="2">
        <v>5</v>
      </c>
      <c r="AE270" s="2">
        <v>4.6269999999999999E-2</v>
      </c>
      <c r="AF270" s="2">
        <v>2.31E-3</v>
      </c>
      <c r="AG270" s="2">
        <v>5</v>
      </c>
      <c r="AH270" s="2">
        <v>4.3200000000000001E-3</v>
      </c>
      <c r="AI270" s="2">
        <v>3.15E-3</v>
      </c>
      <c r="AJ270" s="2">
        <v>2.112E-2</v>
      </c>
      <c r="AK270" s="2">
        <v>4.6899999999999997E-3</v>
      </c>
      <c r="AL270" s="2">
        <v>8.4200000000000004E-3</v>
      </c>
      <c r="AM270" s="2">
        <v>7.0600000000000003E-3</v>
      </c>
      <c r="AN270" s="2">
        <v>4.79E-3</v>
      </c>
    </row>
    <row r="271" spans="1:40" x14ac:dyDescent="0.15">
      <c r="A271" s="2" t="s">
        <v>380</v>
      </c>
      <c r="B271" s="2">
        <v>5.2670000000000002E-2</v>
      </c>
      <c r="C271" s="2">
        <v>0.62316000000000005</v>
      </c>
      <c r="D271" s="2">
        <v>2.3055099999999999</v>
      </c>
      <c r="E271" s="2">
        <v>1.111E-2</v>
      </c>
      <c r="F271" s="16">
        <v>1.9529999999999999E-2</v>
      </c>
      <c r="G271" s="2">
        <v>3.0269999999999998E-2</v>
      </c>
      <c r="H271" s="2">
        <v>0.34065000000000001</v>
      </c>
      <c r="I271" s="2">
        <v>9.2259999999999995E-2</v>
      </c>
      <c r="J271" s="2">
        <v>5.4099999999999999E-3</v>
      </c>
      <c r="K271" s="16">
        <v>1.5172300000000001</v>
      </c>
      <c r="L271" s="2">
        <v>1.393E-2</v>
      </c>
      <c r="M271" s="2">
        <v>1.8370000000000001E-2</v>
      </c>
      <c r="N271" s="2">
        <v>5.7499999999999999E-3</v>
      </c>
      <c r="O271" s="2">
        <v>5</v>
      </c>
      <c r="P271" s="16">
        <v>0.15090000000000001</v>
      </c>
      <c r="Q271" s="2">
        <v>1.3799999999999999E-3</v>
      </c>
      <c r="R271" s="2">
        <v>0.12005</v>
      </c>
      <c r="S271" s="2">
        <v>0.65276000000000001</v>
      </c>
      <c r="T271" s="2">
        <v>5</v>
      </c>
      <c r="U271" s="16">
        <v>4.5240000000000002E-2</v>
      </c>
      <c r="V271" s="2">
        <v>0.24593000000000001</v>
      </c>
      <c r="W271" s="2">
        <v>2.9099999999999998E-3</v>
      </c>
      <c r="X271" s="2">
        <v>1.4999999999999999E-4</v>
      </c>
      <c r="Y271" s="2">
        <v>2.48E-3</v>
      </c>
      <c r="Z271" s="2">
        <v>4.156E-2</v>
      </c>
      <c r="AA271" s="16">
        <v>6.1690000000000002E-2</v>
      </c>
      <c r="AB271" s="2">
        <v>1.34E-3</v>
      </c>
      <c r="AC271" s="2">
        <v>2.1299999999999999E-3</v>
      </c>
      <c r="AD271" s="2">
        <v>5</v>
      </c>
      <c r="AE271" s="2">
        <v>2.911E-2</v>
      </c>
      <c r="AF271" s="2">
        <v>2.3500000000000001E-3</v>
      </c>
      <c r="AG271" s="2">
        <v>5</v>
      </c>
      <c r="AH271" s="2">
        <v>1.5299999999999999E-3</v>
      </c>
      <c r="AI271" s="2">
        <v>1.07E-3</v>
      </c>
      <c r="AJ271" s="2">
        <v>2.1139999999999999E-2</v>
      </c>
      <c r="AK271" s="2">
        <v>3.9300000000000003E-3</v>
      </c>
      <c r="AL271" s="2">
        <v>5.96E-3</v>
      </c>
      <c r="AM271" s="2">
        <v>7.7600000000000004E-3</v>
      </c>
      <c r="AN271" s="2">
        <v>3.48E-3</v>
      </c>
    </row>
    <row r="272" spans="1:40" x14ac:dyDescent="0.15">
      <c r="A272" s="2" t="s">
        <v>381</v>
      </c>
      <c r="B272" s="2">
        <v>5.2650000000000002E-2</v>
      </c>
      <c r="C272" s="2">
        <v>0.39423000000000002</v>
      </c>
      <c r="D272" s="2">
        <v>1.1396299999999999</v>
      </c>
      <c r="E272" s="2">
        <v>1.5699999999999999E-2</v>
      </c>
      <c r="F272" s="16">
        <v>1.274E-2</v>
      </c>
      <c r="G272" s="2">
        <v>3.4229999999999997E-2</v>
      </c>
      <c r="H272" s="2">
        <v>0.31563999999999998</v>
      </c>
      <c r="I272" s="2">
        <v>9.6640000000000004E-2</v>
      </c>
      <c r="J272" s="2">
        <v>3.5000000000000001E-3</v>
      </c>
      <c r="K272" s="16">
        <v>1.1546799999999999</v>
      </c>
      <c r="L272" s="2">
        <v>1.0580000000000001E-2</v>
      </c>
      <c r="M272" s="2">
        <v>1.7149999999999999E-2</v>
      </c>
      <c r="N272" s="2">
        <v>4.7999999999999996E-3</v>
      </c>
      <c r="O272" s="2">
        <v>5</v>
      </c>
      <c r="P272" s="16">
        <v>0.11332</v>
      </c>
      <c r="Q272" s="2">
        <v>3.7699999999999999E-3</v>
      </c>
      <c r="R272" s="2">
        <v>0.11718000000000001</v>
      </c>
      <c r="S272" s="2">
        <v>0.50073000000000001</v>
      </c>
      <c r="T272" s="2">
        <v>5</v>
      </c>
      <c r="U272" s="16">
        <v>4.0770000000000001E-2</v>
      </c>
      <c r="V272" s="2">
        <v>0.20712</v>
      </c>
      <c r="W272" s="2">
        <v>2.3800000000000002E-3</v>
      </c>
      <c r="X272" s="2">
        <v>3.1800000000000001E-3</v>
      </c>
      <c r="Y272" s="2">
        <v>3.0699999999999998E-3</v>
      </c>
      <c r="Z272" s="2">
        <v>3.2259999999999997E-2</v>
      </c>
      <c r="AA272" s="16">
        <v>5.0810000000000001E-2</v>
      </c>
      <c r="AB272" s="2">
        <v>1.82E-3</v>
      </c>
      <c r="AC272" s="2">
        <v>7.5000000000000002E-4</v>
      </c>
      <c r="AD272" s="2">
        <v>5</v>
      </c>
      <c r="AE272" s="2">
        <v>2.409E-2</v>
      </c>
      <c r="AF272" s="2">
        <v>2.14E-3</v>
      </c>
      <c r="AG272" s="2">
        <v>5</v>
      </c>
      <c r="AH272" s="2">
        <v>2.6700000000000001E-3</v>
      </c>
      <c r="AI272" s="2">
        <v>1.82E-3</v>
      </c>
      <c r="AJ272" s="2">
        <v>1.8839999999999999E-2</v>
      </c>
      <c r="AK272" s="2">
        <v>5.2300000000000003E-3</v>
      </c>
      <c r="AL272" s="2">
        <v>6.2599999999999999E-3</v>
      </c>
      <c r="AM272" s="2">
        <v>1.004E-2</v>
      </c>
      <c r="AN272" s="2">
        <v>1.0279999999999999E-2</v>
      </c>
    </row>
    <row r="273" spans="1:40" x14ac:dyDescent="0.15">
      <c r="A273" s="2" t="s">
        <v>382</v>
      </c>
      <c r="B273" s="2">
        <v>3.8030000000000001E-2</v>
      </c>
      <c r="C273" s="2">
        <v>0.44672000000000001</v>
      </c>
      <c r="D273" s="2">
        <v>1.05823</v>
      </c>
      <c r="E273" s="2">
        <v>1.34E-2</v>
      </c>
      <c r="F273" s="16">
        <v>1.009E-2</v>
      </c>
      <c r="G273" s="2">
        <v>2.086E-2</v>
      </c>
      <c r="H273" s="2">
        <v>0.30854999999999999</v>
      </c>
      <c r="I273" s="2">
        <v>9.6339999999999995E-2</v>
      </c>
      <c r="J273" s="2">
        <v>1.4499999999999999E-3</v>
      </c>
      <c r="K273" s="16">
        <v>1.3062199999999999</v>
      </c>
      <c r="L273" s="2">
        <v>1.175E-2</v>
      </c>
      <c r="M273" s="2">
        <v>2.0219999999999998E-2</v>
      </c>
      <c r="N273" s="2">
        <v>6.7000000000000002E-4</v>
      </c>
      <c r="O273" s="2">
        <v>5</v>
      </c>
      <c r="P273" s="16">
        <v>0.11802</v>
      </c>
      <c r="Q273" s="2">
        <v>1.57E-3</v>
      </c>
      <c r="R273" s="2">
        <v>0.11525000000000001</v>
      </c>
      <c r="S273" s="2">
        <v>0.49880999999999998</v>
      </c>
      <c r="T273" s="2">
        <v>5</v>
      </c>
      <c r="U273" s="16">
        <v>4.3999999999999997E-2</v>
      </c>
      <c r="V273" s="2">
        <v>0.26132</v>
      </c>
      <c r="W273" s="2">
        <v>2.82E-3</v>
      </c>
      <c r="X273" s="2">
        <v>1.56E-3</v>
      </c>
      <c r="Y273" s="2">
        <v>1.9000000000000001E-4</v>
      </c>
      <c r="Z273" s="2">
        <v>4.1309999999999999E-2</v>
      </c>
      <c r="AA273" s="16">
        <v>6.9180000000000005E-2</v>
      </c>
      <c r="AB273" s="2">
        <v>4.6999999999999999E-4</v>
      </c>
      <c r="AC273" s="2">
        <v>5.5999999999999995E-4</v>
      </c>
      <c r="AD273" s="2">
        <v>5</v>
      </c>
      <c r="AE273" s="2">
        <v>2.7150000000000001E-2</v>
      </c>
      <c r="AF273" s="2">
        <v>3.5599999999999998E-3</v>
      </c>
      <c r="AG273" s="2">
        <v>5</v>
      </c>
      <c r="AH273" s="2">
        <v>2.7599999999999999E-3</v>
      </c>
      <c r="AI273" s="2">
        <v>1.58E-3</v>
      </c>
      <c r="AJ273" s="2">
        <v>1.4619999999999999E-2</v>
      </c>
      <c r="AK273" s="2">
        <v>4.6899999999999997E-3</v>
      </c>
      <c r="AL273" s="2">
        <v>6.8500000000000002E-3</v>
      </c>
      <c r="AM273" s="2">
        <v>7.5799999999999999E-3</v>
      </c>
      <c r="AN273" s="2">
        <v>8.8500000000000002E-3</v>
      </c>
    </row>
    <row r="274" spans="1:40" x14ac:dyDescent="0.15">
      <c r="A274" s="2" t="s">
        <v>383</v>
      </c>
      <c r="B274" s="2">
        <v>4.5350000000000001E-2</v>
      </c>
      <c r="C274" s="2">
        <v>0.42547000000000001</v>
      </c>
      <c r="D274" s="2">
        <v>1.58026</v>
      </c>
      <c r="E274" s="2">
        <v>1.6209999999999999E-2</v>
      </c>
      <c r="F274" s="16">
        <v>2.717E-2</v>
      </c>
      <c r="G274" s="2">
        <v>3.3119999999999997E-2</v>
      </c>
      <c r="H274" s="2">
        <v>0.31003999999999998</v>
      </c>
      <c r="I274" s="2">
        <v>8.931E-2</v>
      </c>
      <c r="J274" s="2">
        <v>3.9899999999999996E-3</v>
      </c>
      <c r="K274" s="16">
        <v>1.54332</v>
      </c>
      <c r="L274" s="2">
        <v>5.3699999999999998E-3</v>
      </c>
      <c r="M274" s="2">
        <v>1.619E-2</v>
      </c>
      <c r="N274" s="2">
        <v>5.3400000000000001E-3</v>
      </c>
      <c r="O274" s="2">
        <v>5</v>
      </c>
      <c r="P274" s="16">
        <v>0.19949</v>
      </c>
      <c r="Q274" s="2">
        <v>4.0800000000000003E-3</v>
      </c>
      <c r="R274" s="2">
        <v>0.10702</v>
      </c>
      <c r="S274" s="2">
        <v>0.46335999999999999</v>
      </c>
      <c r="T274" s="2">
        <v>5</v>
      </c>
      <c r="U274" s="16">
        <v>3.8589999999999999E-2</v>
      </c>
      <c r="V274" s="2">
        <v>0.22459999999999999</v>
      </c>
      <c r="W274" s="2">
        <v>8.1999999999999998E-4</v>
      </c>
      <c r="X274" s="2">
        <v>5.8E-4</v>
      </c>
      <c r="Y274" s="2">
        <v>8.0000000000000007E-5</v>
      </c>
      <c r="Z274" s="2">
        <v>3.3829999999999999E-2</v>
      </c>
      <c r="AA274" s="16">
        <v>5.1709999999999999E-2</v>
      </c>
      <c r="AB274" s="2">
        <v>1.2099999999999999E-3</v>
      </c>
      <c r="AC274" s="2">
        <v>2.0000000000000001E-4</v>
      </c>
      <c r="AD274" s="2">
        <v>5</v>
      </c>
      <c r="AE274" s="2">
        <v>2.3939999999999999E-2</v>
      </c>
      <c r="AF274" s="2">
        <v>3.1900000000000001E-3</v>
      </c>
      <c r="AG274" s="2">
        <v>5</v>
      </c>
      <c r="AH274" s="2">
        <v>1.8699999999999999E-3</v>
      </c>
      <c r="AI274" s="2">
        <v>1.33E-3</v>
      </c>
      <c r="AJ274" s="2">
        <v>1.4080000000000001E-2</v>
      </c>
      <c r="AK274" s="2">
        <v>1.6999999999999999E-3</v>
      </c>
      <c r="AL274" s="2">
        <v>3.0699999999999998E-3</v>
      </c>
      <c r="AM274" s="2">
        <v>1.2999999999999999E-3</v>
      </c>
      <c r="AN274" s="2">
        <v>2.5300000000000001E-3</v>
      </c>
    </row>
    <row r="275" spans="1:40" x14ac:dyDescent="0.15">
      <c r="A275" s="2" t="s">
        <v>384</v>
      </c>
      <c r="B275" s="2">
        <v>0.12629000000000001</v>
      </c>
      <c r="C275" s="2">
        <v>1.08924</v>
      </c>
      <c r="D275" s="2">
        <v>1.10229</v>
      </c>
      <c r="E275" s="2">
        <v>4.6240000000000003E-2</v>
      </c>
      <c r="F275" s="16">
        <v>4.8999999999999998E-4</v>
      </c>
      <c r="G275" s="2">
        <v>2.76E-2</v>
      </c>
      <c r="H275" s="2">
        <v>0.51746000000000003</v>
      </c>
      <c r="I275" s="2">
        <v>8.5610000000000006E-2</v>
      </c>
      <c r="J275" s="2">
        <v>1.2600000000000001E-3</v>
      </c>
      <c r="K275" s="16">
        <v>4.7526099999999998</v>
      </c>
      <c r="L275" s="2">
        <v>6.8900000000000003E-3</v>
      </c>
      <c r="M275" s="2">
        <v>5.2409999999999998E-2</v>
      </c>
      <c r="N275" s="2">
        <v>6.5500000000000003E-3</v>
      </c>
      <c r="O275" s="2">
        <v>5</v>
      </c>
      <c r="P275" s="16">
        <v>0.33505000000000001</v>
      </c>
      <c r="Q275" s="2">
        <v>3.5899999999999999E-3</v>
      </c>
      <c r="R275" s="2">
        <v>0.12634000000000001</v>
      </c>
      <c r="S275" s="2">
        <v>0.71821999999999997</v>
      </c>
      <c r="T275" s="2">
        <v>5</v>
      </c>
      <c r="U275" s="16">
        <v>0.21496999999999999</v>
      </c>
      <c r="V275" s="2">
        <v>0.38135000000000002</v>
      </c>
      <c r="W275" s="2">
        <v>9.58E-3</v>
      </c>
      <c r="X275" s="2">
        <v>3.4199999999999999E-3</v>
      </c>
      <c r="Y275" s="2">
        <v>3.9699999999999996E-3</v>
      </c>
      <c r="Z275" s="2">
        <v>9.3350000000000002E-2</v>
      </c>
      <c r="AA275" s="16">
        <v>0.11959</v>
      </c>
      <c r="AB275" s="2">
        <v>1.6000000000000001E-3</v>
      </c>
      <c r="AC275" s="2">
        <v>1.1100000000000001E-3</v>
      </c>
      <c r="AD275" s="2">
        <v>5</v>
      </c>
      <c r="AE275" s="2">
        <v>2.3859999999999999E-2</v>
      </c>
      <c r="AF275" s="2">
        <v>3.2000000000000002E-3</v>
      </c>
      <c r="AG275" s="2">
        <v>5</v>
      </c>
      <c r="AH275" s="2">
        <v>1.67E-3</v>
      </c>
      <c r="AI275" s="2">
        <v>1.6299999999999999E-3</v>
      </c>
      <c r="AJ275" s="2">
        <v>3.5150000000000001E-2</v>
      </c>
      <c r="AK275" s="2">
        <v>5.2100000000000002E-3</v>
      </c>
      <c r="AL275" s="2">
        <v>2.7399999999999998E-3</v>
      </c>
      <c r="AM275" s="2">
        <v>6.0499999999999998E-3</v>
      </c>
      <c r="AN275" s="2">
        <v>5.4000000000000003E-3</v>
      </c>
    </row>
    <row r="276" spans="1:40" x14ac:dyDescent="0.15">
      <c r="A276" s="2" t="s">
        <v>385</v>
      </c>
      <c r="B276" s="2">
        <v>6.4250000000000002E-2</v>
      </c>
      <c r="C276" s="2">
        <v>0.44814999999999999</v>
      </c>
      <c r="D276" s="2">
        <v>1.12582</v>
      </c>
      <c r="E276" s="2">
        <v>5.0099999999999997E-3</v>
      </c>
      <c r="F276" s="16">
        <v>1.0279999999999999E-2</v>
      </c>
      <c r="G276" s="2">
        <v>1.91E-3</v>
      </c>
      <c r="H276" s="2">
        <v>0.28111000000000003</v>
      </c>
      <c r="I276" s="2">
        <v>8.097E-2</v>
      </c>
      <c r="J276" s="2">
        <v>1.66E-3</v>
      </c>
      <c r="K276" s="16">
        <v>1.0156400000000001</v>
      </c>
      <c r="L276" s="2">
        <v>1.3559999999999999E-2</v>
      </c>
      <c r="M276" s="2">
        <v>2.7279999999999999E-2</v>
      </c>
      <c r="N276" s="2">
        <v>4.7299999999999998E-3</v>
      </c>
      <c r="O276" s="2">
        <v>5</v>
      </c>
      <c r="P276" s="16">
        <v>0.13965</v>
      </c>
      <c r="Q276" s="2">
        <v>2.14E-3</v>
      </c>
      <c r="R276" s="2">
        <v>0.10642</v>
      </c>
      <c r="S276" s="2">
        <v>0.41807</v>
      </c>
      <c r="T276" s="2">
        <v>5</v>
      </c>
      <c r="U276" s="16">
        <v>4.4069999999999998E-2</v>
      </c>
      <c r="V276" s="2">
        <v>0.15981000000000001</v>
      </c>
      <c r="W276" s="2">
        <v>2.2200000000000002E-3</v>
      </c>
      <c r="X276" s="2">
        <v>4.2000000000000002E-4</v>
      </c>
      <c r="Y276" s="2">
        <v>7.1000000000000002E-4</v>
      </c>
      <c r="Z276" s="2">
        <v>3.1669999999999997E-2</v>
      </c>
      <c r="AA276" s="16">
        <v>3.0040000000000001E-2</v>
      </c>
      <c r="AB276" s="2">
        <v>6.8999999999999997E-4</v>
      </c>
      <c r="AC276" s="2">
        <v>2.48E-3</v>
      </c>
      <c r="AD276" s="2">
        <v>5</v>
      </c>
      <c r="AE276" s="2">
        <v>2.0379999999999999E-2</v>
      </c>
      <c r="AF276" s="2">
        <v>2.0300000000000001E-3</v>
      </c>
      <c r="AG276" s="2">
        <v>5</v>
      </c>
      <c r="AH276" s="2">
        <v>2.5100000000000001E-3</v>
      </c>
      <c r="AI276" s="2">
        <v>1.6000000000000001E-3</v>
      </c>
      <c r="AJ276" s="2">
        <v>1.23E-2</v>
      </c>
      <c r="AK276" s="2">
        <v>2.1700000000000001E-3</v>
      </c>
      <c r="AL276" s="2">
        <v>5.7800000000000004E-3</v>
      </c>
      <c r="AM276" s="2">
        <v>9.9100000000000004E-3</v>
      </c>
      <c r="AN276" s="2">
        <v>4.6600000000000001E-3</v>
      </c>
    </row>
    <row r="277" spans="1:40" x14ac:dyDescent="0.15">
      <c r="A277" s="2" t="s">
        <v>386</v>
      </c>
      <c r="B277" s="2">
        <v>1.5740000000000001E-2</v>
      </c>
      <c r="C277" s="2">
        <v>0.32754</v>
      </c>
      <c r="D277" s="2">
        <v>1.3356300000000001</v>
      </c>
      <c r="E277" s="2">
        <v>8.5800000000000008E-3</v>
      </c>
      <c r="F277" s="16">
        <v>8.2799999999999992E-3</v>
      </c>
      <c r="G277" s="2">
        <v>2.8500000000000001E-3</v>
      </c>
      <c r="H277" s="2">
        <v>0.33096999999999999</v>
      </c>
      <c r="I277" s="2">
        <v>9.1200000000000003E-2</v>
      </c>
      <c r="J277" s="2">
        <v>6.1000000000000004E-3</v>
      </c>
      <c r="K277" s="16">
        <v>1.34426</v>
      </c>
      <c r="L277" s="2">
        <v>7.8300000000000002E-3</v>
      </c>
      <c r="M277" s="2">
        <v>2.0750000000000001E-2</v>
      </c>
      <c r="N277" s="2">
        <v>0.01</v>
      </c>
      <c r="O277" s="2">
        <v>5</v>
      </c>
      <c r="P277" s="16">
        <v>0.15293999999999999</v>
      </c>
      <c r="Q277" s="2">
        <v>4.7099999999999998E-3</v>
      </c>
      <c r="R277" s="2">
        <v>0.12002</v>
      </c>
      <c r="S277" s="2">
        <v>0.51402000000000003</v>
      </c>
      <c r="T277" s="2">
        <v>5</v>
      </c>
      <c r="U277" s="16">
        <v>5.2589999999999998E-2</v>
      </c>
      <c r="V277" s="2">
        <v>0.15114</v>
      </c>
      <c r="W277" s="2">
        <v>2.64E-3</v>
      </c>
      <c r="X277" s="2">
        <v>1.0200000000000001E-3</v>
      </c>
      <c r="Y277" s="2">
        <v>8.0000000000000007E-5</v>
      </c>
      <c r="Z277" s="2">
        <v>3.3509999999999998E-2</v>
      </c>
      <c r="AA277" s="16">
        <v>2.7969999999999998E-2</v>
      </c>
      <c r="AB277" s="2">
        <v>1.6000000000000001E-3</v>
      </c>
      <c r="AC277" s="2">
        <v>5.9999999999999995E-4</v>
      </c>
      <c r="AD277" s="2">
        <v>5</v>
      </c>
      <c r="AE277" s="2">
        <v>2.545E-2</v>
      </c>
      <c r="AF277" s="2">
        <v>1.9499999999999999E-3</v>
      </c>
      <c r="AG277" s="2">
        <v>5</v>
      </c>
      <c r="AH277" s="2">
        <v>2.2399999999999998E-3</v>
      </c>
      <c r="AI277" s="2">
        <v>9.7000000000000005E-4</v>
      </c>
      <c r="AJ277" s="2">
        <v>1.8589999999999999E-2</v>
      </c>
      <c r="AK277" s="2">
        <v>2.48E-3</v>
      </c>
      <c r="AL277" s="2">
        <v>3.1099999999999999E-3</v>
      </c>
      <c r="AM277" s="2">
        <v>6.1900000000000002E-3</v>
      </c>
      <c r="AN277" s="2">
        <v>2.2100000000000002E-3</v>
      </c>
    </row>
    <row r="278" spans="1:40" x14ac:dyDescent="0.15">
      <c r="A278" s="2" t="s">
        <v>387</v>
      </c>
      <c r="B278" s="2">
        <v>9.8739999999999994E-2</v>
      </c>
      <c r="C278" s="2">
        <v>0.69071000000000005</v>
      </c>
      <c r="D278" s="2">
        <v>0.78325</v>
      </c>
      <c r="E278" s="2">
        <v>9.3600000000000003E-3</v>
      </c>
      <c r="F278" s="16">
        <v>1.7170000000000001E-2</v>
      </c>
      <c r="G278" s="2">
        <v>1.082E-2</v>
      </c>
      <c r="H278" s="2">
        <v>0.35215999999999997</v>
      </c>
      <c r="I278" s="2">
        <v>9.3969999999999998E-2</v>
      </c>
      <c r="J278" s="2">
        <v>1.8699999999999999E-3</v>
      </c>
      <c r="K278" s="16">
        <v>1.56151</v>
      </c>
      <c r="L278" s="2">
        <v>5.9800000000000001E-3</v>
      </c>
      <c r="M278" s="2">
        <v>2.9170000000000001E-2</v>
      </c>
      <c r="N278" s="2">
        <v>6.3200000000000001E-3</v>
      </c>
      <c r="O278" s="2">
        <v>5</v>
      </c>
      <c r="P278" s="16">
        <v>0.13144</v>
      </c>
      <c r="Q278" s="2">
        <v>1.9599999999999999E-3</v>
      </c>
      <c r="R278" s="2">
        <v>0.1096</v>
      </c>
      <c r="S278" s="2">
        <v>0.59109</v>
      </c>
      <c r="T278" s="2">
        <v>5</v>
      </c>
      <c r="U278" s="16">
        <v>0.12939000000000001</v>
      </c>
      <c r="V278" s="2">
        <v>0.35879</v>
      </c>
      <c r="W278" s="2">
        <v>2.6900000000000001E-3</v>
      </c>
      <c r="X278" s="2">
        <v>2.47E-3</v>
      </c>
      <c r="Y278" s="2">
        <v>1.73E-3</v>
      </c>
      <c r="Z278" s="2">
        <v>3.2379999999999999E-2</v>
      </c>
      <c r="AA278" s="16">
        <v>3.3959999999999997E-2</v>
      </c>
      <c r="AB278" s="2">
        <v>8.5999999999999998E-4</v>
      </c>
      <c r="AC278" s="2">
        <v>1.6800000000000001E-3</v>
      </c>
      <c r="AD278" s="2">
        <v>5</v>
      </c>
      <c r="AE278" s="2">
        <v>3.5150000000000001E-2</v>
      </c>
      <c r="AF278" s="2">
        <v>3.6900000000000001E-3</v>
      </c>
      <c r="AG278" s="2">
        <v>5</v>
      </c>
      <c r="AH278" s="2">
        <v>2.16E-3</v>
      </c>
      <c r="AI278" s="2">
        <v>1.3799999999999999E-3</v>
      </c>
      <c r="AJ278" s="2">
        <v>1.4E-2</v>
      </c>
      <c r="AK278" s="2">
        <v>4.13E-3</v>
      </c>
      <c r="AL278" s="2">
        <v>3.9300000000000003E-3</v>
      </c>
      <c r="AM278" s="2">
        <v>8.7200000000000003E-3</v>
      </c>
      <c r="AN278" s="2">
        <v>3.6800000000000001E-3</v>
      </c>
    </row>
    <row r="279" spans="1:40" x14ac:dyDescent="0.15">
      <c r="A279" s="2" t="s">
        <v>388</v>
      </c>
      <c r="B279" s="2">
        <v>2.3709999999999998E-2</v>
      </c>
      <c r="C279" s="2">
        <v>0.34183000000000002</v>
      </c>
      <c r="D279" s="2">
        <v>4.1720899999999999</v>
      </c>
      <c r="E279" s="2">
        <v>4.6120000000000001E-2</v>
      </c>
      <c r="F279" s="16">
        <v>1.421E-2</v>
      </c>
      <c r="G279" s="2">
        <v>5.7349999999999998E-2</v>
      </c>
      <c r="H279" s="2">
        <v>0.70037000000000005</v>
      </c>
      <c r="I279" s="2">
        <v>9.0410000000000004E-2</v>
      </c>
      <c r="J279" s="2">
        <v>4.3899999999999998E-3</v>
      </c>
      <c r="K279" s="16">
        <v>0.87626999999999999</v>
      </c>
      <c r="L279" s="2">
        <v>1.4760000000000001E-2</v>
      </c>
      <c r="M279" s="2">
        <v>9.1400000000000006E-3</v>
      </c>
      <c r="N279" s="2">
        <v>5.3600000000000002E-3</v>
      </c>
      <c r="O279" s="2">
        <v>5</v>
      </c>
      <c r="P279" s="16">
        <v>0.13788</v>
      </c>
      <c r="Q279" s="2">
        <v>5.1999999999999998E-3</v>
      </c>
      <c r="R279" s="2">
        <v>0.15523999999999999</v>
      </c>
      <c r="S279" s="2">
        <v>0.66139999999999999</v>
      </c>
      <c r="T279" s="2">
        <v>5</v>
      </c>
      <c r="U279" s="16">
        <v>9.3560000000000004E-2</v>
      </c>
      <c r="V279" s="2">
        <v>4.34314</v>
      </c>
      <c r="W279" s="2">
        <v>3.6600000000000001E-3</v>
      </c>
      <c r="X279" s="2">
        <v>6.3000000000000003E-4</v>
      </c>
      <c r="Y279" s="2">
        <v>3.4499999999999999E-3</v>
      </c>
      <c r="Z279" s="2">
        <v>4.0989999999999999E-2</v>
      </c>
      <c r="AA279" s="16">
        <v>2.7879999999999999E-2</v>
      </c>
      <c r="AB279" s="2">
        <v>1.1199999999999999E-3</v>
      </c>
      <c r="AC279" s="2">
        <v>0</v>
      </c>
      <c r="AD279" s="2">
        <v>5</v>
      </c>
      <c r="AE279" s="2">
        <v>0.12565999999999999</v>
      </c>
      <c r="AF279" s="2">
        <v>2.5600000000000002E-3</v>
      </c>
      <c r="AG279" s="2">
        <v>5</v>
      </c>
      <c r="AH279" s="2">
        <v>2.1900000000000001E-3</v>
      </c>
      <c r="AI279" s="2">
        <v>2.7399999999999998E-3</v>
      </c>
      <c r="AJ279" s="2">
        <v>4.5620000000000001E-2</v>
      </c>
      <c r="AK279" s="2">
        <v>6.1500000000000001E-3</v>
      </c>
      <c r="AL279" s="2">
        <v>1.0370000000000001E-2</v>
      </c>
      <c r="AM279" s="2">
        <v>1.11E-2</v>
      </c>
      <c r="AN279" s="2">
        <v>4.7999999999999996E-3</v>
      </c>
    </row>
    <row r="280" spans="1:40" x14ac:dyDescent="0.15">
      <c r="A280" s="2" t="s">
        <v>389</v>
      </c>
      <c r="B280" s="2">
        <v>2.2040000000000001E-2</v>
      </c>
      <c r="C280" s="2">
        <v>0.26652999999999999</v>
      </c>
      <c r="D280" s="2">
        <v>0.92649000000000004</v>
      </c>
      <c r="E280" s="2">
        <v>5.6299999999999996E-3</v>
      </c>
      <c r="F280" s="16">
        <v>9.6799999999999994E-3</v>
      </c>
      <c r="G280" s="2">
        <v>9.2499999999999995E-3</v>
      </c>
      <c r="H280" s="2">
        <v>0.30110999999999999</v>
      </c>
      <c r="I280" s="2">
        <v>8.8650000000000007E-2</v>
      </c>
      <c r="J280" s="2">
        <v>5.1599999999999997E-3</v>
      </c>
      <c r="K280" s="16">
        <v>0.47697000000000001</v>
      </c>
      <c r="L280" s="2">
        <v>5.28E-3</v>
      </c>
      <c r="M280" s="2">
        <v>8.1399999999999997E-3</v>
      </c>
      <c r="N280" s="2">
        <v>4.3600000000000002E-3</v>
      </c>
      <c r="O280" s="2">
        <v>5</v>
      </c>
      <c r="P280" s="16">
        <v>4.8309999999999999E-2</v>
      </c>
      <c r="Q280" s="2">
        <v>2.6199999999999999E-3</v>
      </c>
      <c r="R280" s="2">
        <v>0.10281</v>
      </c>
      <c r="S280" s="2">
        <v>0.25527</v>
      </c>
      <c r="T280" s="2">
        <v>5</v>
      </c>
      <c r="U280" s="16">
        <v>6.3909999999999995E-2</v>
      </c>
      <c r="V280" s="2">
        <v>0.11099000000000001</v>
      </c>
      <c r="W280" s="2">
        <v>1.9599999999999999E-3</v>
      </c>
      <c r="X280" s="2">
        <v>4.2000000000000002E-4</v>
      </c>
      <c r="Y280" s="2">
        <v>3.0400000000000002E-3</v>
      </c>
      <c r="Z280" s="2">
        <v>2.6190000000000001E-2</v>
      </c>
      <c r="AA280" s="16">
        <v>1.8339999999999999E-2</v>
      </c>
      <c r="AB280" s="2">
        <v>1.24E-3</v>
      </c>
      <c r="AC280" s="2">
        <v>3.1E-4</v>
      </c>
      <c r="AD280" s="2">
        <v>5</v>
      </c>
      <c r="AE280" s="2">
        <v>6.3630000000000006E-2</v>
      </c>
      <c r="AF280" s="2">
        <v>1.15E-3</v>
      </c>
      <c r="AG280" s="2">
        <v>5</v>
      </c>
      <c r="AH280" s="2">
        <v>1.31E-3</v>
      </c>
      <c r="AI280" s="2">
        <v>1.4400000000000001E-3</v>
      </c>
      <c r="AJ280" s="2">
        <v>3.117E-2</v>
      </c>
      <c r="AK280" s="2">
        <v>1.2099999999999999E-3</v>
      </c>
      <c r="AL280" s="2">
        <v>5.96E-3</v>
      </c>
      <c r="AM280" s="2">
        <v>5.3699999999999998E-3</v>
      </c>
      <c r="AN280" s="2">
        <v>2.3500000000000001E-3</v>
      </c>
    </row>
    <row r="281" spans="1:40" x14ac:dyDescent="0.15">
      <c r="A281" s="2" t="s">
        <v>390</v>
      </c>
      <c r="B281" s="2">
        <v>2.5729999999999999E-2</v>
      </c>
      <c r="C281" s="2">
        <v>0.25985000000000003</v>
      </c>
      <c r="D281" s="2">
        <v>0.96753999999999996</v>
      </c>
      <c r="E281" s="2">
        <v>5.9100000000000003E-3</v>
      </c>
      <c r="F281" s="16">
        <v>1.223E-2</v>
      </c>
      <c r="G281" s="2">
        <v>9.2000000000000003E-4</v>
      </c>
      <c r="H281" s="2">
        <v>0.31405</v>
      </c>
      <c r="I281" s="2">
        <v>9.2340000000000005E-2</v>
      </c>
      <c r="J281" s="2">
        <v>2.14E-3</v>
      </c>
      <c r="K281" s="16">
        <v>0.48427999999999999</v>
      </c>
      <c r="L281" s="2">
        <v>3.0899999999999999E-3</v>
      </c>
      <c r="M281" s="2">
        <v>6.1799999999999997E-3</v>
      </c>
      <c r="N281" s="2">
        <v>1.72E-3</v>
      </c>
      <c r="O281" s="2">
        <v>5</v>
      </c>
      <c r="P281" s="16">
        <v>4.4600000000000001E-2</v>
      </c>
      <c r="Q281" s="2">
        <v>2.6199999999999999E-3</v>
      </c>
      <c r="R281" s="2">
        <v>0.11068</v>
      </c>
      <c r="S281" s="2">
        <v>0.24357000000000001</v>
      </c>
      <c r="T281" s="2">
        <v>5</v>
      </c>
      <c r="U281" s="16">
        <v>5.466E-2</v>
      </c>
      <c r="V281" s="2">
        <v>9.4339999999999993E-2</v>
      </c>
      <c r="W281" s="2">
        <v>1.5499999999999999E-3</v>
      </c>
      <c r="X281" s="2">
        <v>1.1E-4</v>
      </c>
      <c r="Y281" s="2">
        <v>1.7099999999999999E-3</v>
      </c>
      <c r="Z281" s="2">
        <v>2.2589999999999999E-2</v>
      </c>
      <c r="AA281" s="16">
        <v>1.6230000000000001E-2</v>
      </c>
      <c r="AB281" s="2">
        <v>1.5499999999999999E-3</v>
      </c>
      <c r="AC281" s="2">
        <v>2.3700000000000001E-3</v>
      </c>
      <c r="AD281" s="2">
        <v>5</v>
      </c>
      <c r="AE281" s="2">
        <v>6.3289999999999999E-2</v>
      </c>
      <c r="AF281" s="2">
        <v>1.67E-3</v>
      </c>
      <c r="AG281" s="2">
        <v>5</v>
      </c>
      <c r="AH281" s="2">
        <v>1.6999999999999999E-3</v>
      </c>
      <c r="AI281" s="2">
        <v>1.8600000000000001E-3</v>
      </c>
      <c r="AJ281" s="2">
        <v>3.2129999999999999E-2</v>
      </c>
      <c r="AK281" s="2">
        <v>3.79E-3</v>
      </c>
      <c r="AL281" s="2">
        <v>6.6299999999999996E-3</v>
      </c>
      <c r="AM281" s="2">
        <v>4.81E-3</v>
      </c>
      <c r="AN281" s="2">
        <v>4.6299999999999996E-3</v>
      </c>
    </row>
    <row r="282" spans="1:40" x14ac:dyDescent="0.15">
      <c r="A282" s="2" t="s">
        <v>391</v>
      </c>
      <c r="B282" s="2">
        <v>6.6019999999999995E-2</v>
      </c>
      <c r="C282" s="2">
        <v>0.66051000000000004</v>
      </c>
      <c r="D282" s="2">
        <v>0.72885</v>
      </c>
      <c r="E282" s="2">
        <v>1.465E-2</v>
      </c>
      <c r="F282" s="16">
        <v>2.3230000000000001E-2</v>
      </c>
      <c r="G282" s="2">
        <v>0.16850000000000001</v>
      </c>
      <c r="H282" s="2">
        <v>0.29929</v>
      </c>
      <c r="I282" s="2">
        <v>4.8599999999999997E-2</v>
      </c>
      <c r="J282" s="2">
        <v>4.7499999999999999E-3</v>
      </c>
      <c r="K282" s="16">
        <v>2.1164900000000002</v>
      </c>
      <c r="L282" s="2">
        <v>7.0099999999999997E-3</v>
      </c>
      <c r="M282" s="2">
        <v>4.061E-2</v>
      </c>
      <c r="N282" s="2">
        <v>4.6499999999999996E-3</v>
      </c>
      <c r="O282" s="2">
        <v>5</v>
      </c>
      <c r="P282" s="16">
        <v>0.24512999999999999</v>
      </c>
      <c r="Q282" s="2">
        <v>2.0500000000000002E-3</v>
      </c>
      <c r="R282" s="2">
        <v>0.11908000000000001</v>
      </c>
      <c r="S282" s="2">
        <v>1.2994699999999999</v>
      </c>
      <c r="T282" s="2">
        <v>5</v>
      </c>
      <c r="U282" s="16">
        <v>0.12093</v>
      </c>
      <c r="V282" s="2">
        <v>0.55620999999999998</v>
      </c>
      <c r="W282" s="2">
        <v>1.2800000000000001E-3</v>
      </c>
      <c r="X282" s="2">
        <v>1.23E-3</v>
      </c>
      <c r="Y282" s="2">
        <v>9.2000000000000003E-4</v>
      </c>
      <c r="Z282" s="2">
        <v>8.0409999999999995E-2</v>
      </c>
      <c r="AA282" s="16">
        <v>5.1839999999999997E-2</v>
      </c>
      <c r="AB282" s="2">
        <v>2.8300000000000001E-3</v>
      </c>
      <c r="AC282" s="2">
        <v>8.4000000000000003E-4</v>
      </c>
      <c r="AD282" s="2">
        <v>5</v>
      </c>
      <c r="AE282" s="2">
        <v>0.46131</v>
      </c>
      <c r="AF282" s="2">
        <v>1.9400000000000001E-3</v>
      </c>
      <c r="AG282" s="2">
        <v>5</v>
      </c>
      <c r="AH282" s="2">
        <v>2.3400000000000001E-3</v>
      </c>
      <c r="AI282" s="2">
        <v>2.0799999999999998E-3</v>
      </c>
      <c r="AJ282" s="2">
        <v>1.915E-2</v>
      </c>
      <c r="AK282" s="2">
        <v>4.0099999999999997E-3</v>
      </c>
      <c r="AL282" s="2">
        <v>5.9500000000000004E-3</v>
      </c>
      <c r="AM282" s="2">
        <v>3.2699999999999999E-3</v>
      </c>
      <c r="AN282" s="2">
        <v>3.8700000000000002E-3</v>
      </c>
    </row>
    <row r="283" spans="1:40" x14ac:dyDescent="0.15">
      <c r="A283" s="2" t="s">
        <v>392</v>
      </c>
      <c r="B283" s="2">
        <v>7.8960000000000002E-2</v>
      </c>
      <c r="C283" s="2">
        <v>0.55420000000000003</v>
      </c>
      <c r="D283" s="2">
        <v>1.30471</v>
      </c>
      <c r="E283" s="2">
        <v>1.464E-2</v>
      </c>
      <c r="F283" s="16">
        <v>1.2659999999999999E-2</v>
      </c>
      <c r="G283" s="2">
        <v>4.8379999999999999E-2</v>
      </c>
      <c r="H283" s="2">
        <v>0.30423</v>
      </c>
      <c r="I283" s="2">
        <v>3.8399999999999997E-2</v>
      </c>
      <c r="J283" s="2">
        <v>1.8799999999999999E-3</v>
      </c>
      <c r="K283" s="16">
        <v>2.2027000000000001</v>
      </c>
      <c r="L283" s="2">
        <v>4.0000000000000001E-3</v>
      </c>
      <c r="M283" s="2">
        <v>1.417E-2</v>
      </c>
      <c r="N283" s="2">
        <v>2.0600000000000002E-3</v>
      </c>
      <c r="O283" s="2">
        <v>5</v>
      </c>
      <c r="P283" s="16">
        <v>0.18153</v>
      </c>
      <c r="Q283" s="2">
        <v>1.83E-3</v>
      </c>
      <c r="R283" s="2">
        <v>0.1111</v>
      </c>
      <c r="S283" s="2">
        <v>0.91151000000000004</v>
      </c>
      <c r="T283" s="2">
        <v>5</v>
      </c>
      <c r="U283" s="16">
        <v>0.13120000000000001</v>
      </c>
      <c r="V283" s="2">
        <v>0.29320000000000002</v>
      </c>
      <c r="W283" s="2">
        <v>1.2199999999999999E-3</v>
      </c>
      <c r="X283" s="2">
        <v>1.6000000000000001E-3</v>
      </c>
      <c r="Y283" s="2">
        <v>1.41E-3</v>
      </c>
      <c r="Z283" s="2">
        <v>5.6300000000000003E-2</v>
      </c>
      <c r="AA283" s="16">
        <v>4.4819999999999999E-2</v>
      </c>
      <c r="AB283" s="2">
        <v>1.5399999999999999E-3</v>
      </c>
      <c r="AC283" s="2">
        <v>1.5900000000000001E-3</v>
      </c>
      <c r="AD283" s="2">
        <v>5</v>
      </c>
      <c r="AE283" s="2">
        <v>0.46405999999999997</v>
      </c>
      <c r="AF283" s="2">
        <v>1.3600000000000001E-3</v>
      </c>
      <c r="AG283" s="2">
        <v>5</v>
      </c>
      <c r="AH283" s="2">
        <v>2.5100000000000001E-3</v>
      </c>
      <c r="AI283" s="2">
        <v>1.32E-3</v>
      </c>
      <c r="AJ283" s="2">
        <v>2.0820000000000002E-2</v>
      </c>
      <c r="AK283" s="2">
        <v>3.81E-3</v>
      </c>
      <c r="AL283" s="2">
        <v>5.1399999999999996E-3</v>
      </c>
      <c r="AM283" s="2">
        <v>5.0200000000000002E-3</v>
      </c>
      <c r="AN283" s="2">
        <v>3.48E-3</v>
      </c>
    </row>
    <row r="284" spans="1:40" x14ac:dyDescent="0.15">
      <c r="A284" s="2" t="s">
        <v>393</v>
      </c>
      <c r="B284" s="2">
        <v>5.0209999999999998E-2</v>
      </c>
      <c r="C284" s="2">
        <v>0.32768000000000003</v>
      </c>
      <c r="D284" s="2">
        <v>1.2293400000000001</v>
      </c>
      <c r="E284" s="2">
        <v>3.6260000000000001E-2</v>
      </c>
      <c r="F284" s="16">
        <v>1.502E-2</v>
      </c>
      <c r="G284" s="2">
        <v>4.1910000000000003E-2</v>
      </c>
      <c r="H284" s="2">
        <v>0.32862999999999998</v>
      </c>
      <c r="I284" s="2">
        <v>8.5930000000000006E-2</v>
      </c>
      <c r="J284" s="2">
        <v>1.32E-3</v>
      </c>
      <c r="K284" s="16">
        <v>2.8044099999999998</v>
      </c>
      <c r="L284" s="2">
        <v>3.7200000000000002E-3</v>
      </c>
      <c r="M284" s="2">
        <v>8.4399999999999996E-3</v>
      </c>
      <c r="N284" s="2">
        <v>3.3500000000000001E-3</v>
      </c>
      <c r="O284" s="2">
        <v>5</v>
      </c>
      <c r="P284" s="16">
        <v>0.18318000000000001</v>
      </c>
      <c r="Q284" s="2">
        <v>6.6E-4</v>
      </c>
      <c r="R284" s="2">
        <v>0.10804</v>
      </c>
      <c r="S284" s="2">
        <v>0.94391000000000003</v>
      </c>
      <c r="T284" s="2">
        <v>5</v>
      </c>
      <c r="U284" s="16">
        <v>9.4839999999999994E-2</v>
      </c>
      <c r="V284" s="2">
        <v>0.45534000000000002</v>
      </c>
      <c r="W284" s="2">
        <v>3.3800000000000002E-3</v>
      </c>
      <c r="X284" s="2">
        <v>1.24E-3</v>
      </c>
      <c r="Y284" s="2">
        <v>1.8E-3</v>
      </c>
      <c r="Z284" s="2">
        <v>4.7759999999999997E-2</v>
      </c>
      <c r="AA284" s="16">
        <v>4.045E-2</v>
      </c>
      <c r="AB284" s="2">
        <v>1.23E-3</v>
      </c>
      <c r="AC284" s="2">
        <v>2.3000000000000001E-4</v>
      </c>
      <c r="AD284" s="2">
        <v>5</v>
      </c>
      <c r="AE284" s="2">
        <v>0.40536</v>
      </c>
      <c r="AF284" s="2">
        <v>1.34E-3</v>
      </c>
      <c r="AG284" s="2">
        <v>5</v>
      </c>
      <c r="AH284" s="2">
        <v>1.83E-3</v>
      </c>
      <c r="AI284" s="2">
        <v>1.14E-3</v>
      </c>
      <c r="AJ284" s="2">
        <v>2.0379999999999999E-2</v>
      </c>
      <c r="AK284" s="2">
        <v>2.7100000000000002E-3</v>
      </c>
      <c r="AL284" s="2">
        <v>4.3800000000000002E-3</v>
      </c>
      <c r="AM284" s="2">
        <v>4.2300000000000003E-3</v>
      </c>
      <c r="AN284" s="2">
        <v>2.3E-3</v>
      </c>
    </row>
    <row r="285" spans="1:40" x14ac:dyDescent="0.15">
      <c r="A285" s="2" t="s">
        <v>394</v>
      </c>
      <c r="B285" s="2">
        <v>2.5000000000000001E-2</v>
      </c>
      <c r="C285" s="2">
        <v>0.33600999999999998</v>
      </c>
      <c r="D285" s="2">
        <v>1.3785000000000001</v>
      </c>
      <c r="E285" s="2">
        <v>2.8459999999999999E-2</v>
      </c>
      <c r="F285" s="16">
        <v>8.8299999999999993E-3</v>
      </c>
      <c r="G285" s="2">
        <v>1.1270000000000001E-2</v>
      </c>
      <c r="H285" s="2">
        <v>0.32200000000000001</v>
      </c>
      <c r="I285" s="2">
        <v>8.727E-2</v>
      </c>
      <c r="J285" s="2">
        <v>3.48E-3</v>
      </c>
      <c r="K285" s="16">
        <v>2.4219499999999998</v>
      </c>
      <c r="L285" s="2">
        <v>4.6299999999999996E-3</v>
      </c>
      <c r="M285" s="2">
        <v>1.319E-2</v>
      </c>
      <c r="N285" s="2">
        <v>2.7000000000000001E-3</v>
      </c>
      <c r="O285" s="2">
        <v>5</v>
      </c>
      <c r="P285" s="16">
        <v>0.13277</v>
      </c>
      <c r="Q285" s="2">
        <v>1.66E-3</v>
      </c>
      <c r="R285" s="2">
        <v>0.11151</v>
      </c>
      <c r="S285" s="2">
        <v>0.79569000000000001</v>
      </c>
      <c r="T285" s="2">
        <v>5</v>
      </c>
      <c r="U285" s="16">
        <v>9.8960000000000006E-2</v>
      </c>
      <c r="V285" s="2">
        <v>0.3821</v>
      </c>
      <c r="W285" s="2">
        <v>9.5E-4</v>
      </c>
      <c r="X285" s="2">
        <v>0</v>
      </c>
      <c r="Y285" s="2">
        <v>2.6199999999999999E-3</v>
      </c>
      <c r="Z285" s="2">
        <v>4.1300000000000003E-2</v>
      </c>
      <c r="AA285" s="16">
        <v>3.7139999999999999E-2</v>
      </c>
      <c r="AB285" s="2">
        <v>1.33E-3</v>
      </c>
      <c r="AC285" s="2">
        <v>5.0000000000000002E-5</v>
      </c>
      <c r="AD285" s="2">
        <v>5</v>
      </c>
      <c r="AE285" s="2">
        <v>0.36268</v>
      </c>
      <c r="AF285" s="2">
        <v>1.7799999999999999E-3</v>
      </c>
      <c r="AG285" s="2">
        <v>5</v>
      </c>
      <c r="AH285" s="2">
        <v>2.0300000000000001E-3</v>
      </c>
      <c r="AI285" s="2">
        <v>1.58E-3</v>
      </c>
      <c r="AJ285" s="2">
        <v>1.6879999999999999E-2</v>
      </c>
      <c r="AK285" s="2">
        <v>3.0400000000000002E-3</v>
      </c>
      <c r="AL285" s="2">
        <v>3.98E-3</v>
      </c>
      <c r="AM285" s="2">
        <v>3.7399999999999998E-3</v>
      </c>
      <c r="AN285" s="2">
        <v>5.8199999999999997E-3</v>
      </c>
    </row>
    <row r="286" spans="1:40" x14ac:dyDescent="0.15">
      <c r="A286" s="2" t="s">
        <v>395</v>
      </c>
      <c r="B286" s="2">
        <v>2.971E-2</v>
      </c>
      <c r="C286" s="2">
        <v>0.4723</v>
      </c>
      <c r="D286" s="2">
        <v>1.64238</v>
      </c>
      <c r="E286" s="2">
        <v>2.4559999999999998E-2</v>
      </c>
      <c r="F286" s="16">
        <v>2.2460000000000001E-2</v>
      </c>
      <c r="G286" s="2">
        <v>2.1219999999999999E-2</v>
      </c>
      <c r="H286" s="2">
        <v>0.36556</v>
      </c>
      <c r="I286" s="2">
        <v>9.8559999999999995E-2</v>
      </c>
      <c r="J286" s="2">
        <v>1.97E-3</v>
      </c>
      <c r="K286" s="16">
        <v>2.1046399999999998</v>
      </c>
      <c r="L286" s="2">
        <v>2.0400000000000001E-3</v>
      </c>
      <c r="M286" s="2">
        <v>2.085E-2</v>
      </c>
      <c r="N286" s="2">
        <v>3.6099999999999999E-3</v>
      </c>
      <c r="O286" s="2">
        <v>5</v>
      </c>
      <c r="P286" s="16">
        <v>0.14011000000000001</v>
      </c>
      <c r="Q286" s="2">
        <v>1.34E-3</v>
      </c>
      <c r="R286" s="2">
        <v>0.11652</v>
      </c>
      <c r="S286" s="2">
        <v>0.68630999999999998</v>
      </c>
      <c r="T286" s="2">
        <v>5</v>
      </c>
      <c r="U286" s="16">
        <v>0.13471</v>
      </c>
      <c r="V286" s="2">
        <v>0.35844999999999999</v>
      </c>
      <c r="W286" s="2">
        <v>1.1100000000000001E-3</v>
      </c>
      <c r="X286" s="2">
        <v>1.5E-3</v>
      </c>
      <c r="Y286" s="2">
        <v>1.8E-3</v>
      </c>
      <c r="Z286" s="2">
        <v>4.5440000000000001E-2</v>
      </c>
      <c r="AA286" s="16">
        <v>4.1730000000000003E-2</v>
      </c>
      <c r="AB286" s="2">
        <v>1.73E-3</v>
      </c>
      <c r="AC286" s="2">
        <v>3.8999999999999999E-4</v>
      </c>
      <c r="AD286" s="2">
        <v>5</v>
      </c>
      <c r="AE286" s="2">
        <v>0.43196000000000001</v>
      </c>
      <c r="AF286" s="2">
        <v>1.81E-3</v>
      </c>
      <c r="AG286" s="2">
        <v>5</v>
      </c>
      <c r="AH286" s="2">
        <v>1.5200000000000001E-3</v>
      </c>
      <c r="AI286" s="2">
        <v>1.5399999999999999E-3</v>
      </c>
      <c r="AJ286" s="2">
        <v>2.009E-2</v>
      </c>
      <c r="AK286" s="2">
        <v>5.0899999999999999E-3</v>
      </c>
      <c r="AL286" s="2">
        <v>4.3699999999999998E-3</v>
      </c>
      <c r="AM286" s="2">
        <v>8.8199999999999997E-3</v>
      </c>
      <c r="AN286" s="2">
        <v>3.9699999999999996E-3</v>
      </c>
    </row>
    <row r="287" spans="1:40" x14ac:dyDescent="0.15">
      <c r="A287" s="2" t="s">
        <v>396</v>
      </c>
      <c r="B287" s="2">
        <v>6.6210000000000005E-2</v>
      </c>
      <c r="C287" s="2">
        <v>0.57410000000000005</v>
      </c>
      <c r="D287" s="2">
        <v>2.5902699999999999</v>
      </c>
      <c r="E287" s="2">
        <v>0.18579000000000001</v>
      </c>
      <c r="F287" s="16">
        <v>5.4699999999999999E-2</v>
      </c>
      <c r="G287" s="2">
        <v>0.42620999999999998</v>
      </c>
      <c r="H287" s="2">
        <v>0.32227</v>
      </c>
      <c r="I287" s="2">
        <v>8.9020000000000002E-2</v>
      </c>
      <c r="J287" s="2">
        <v>1.0359999999999999E-2</v>
      </c>
      <c r="K287" s="16">
        <v>3.2208199999999998</v>
      </c>
      <c r="L287" s="2">
        <v>1.9380000000000001E-2</v>
      </c>
      <c r="M287" s="2">
        <v>5.1020000000000003E-2</v>
      </c>
      <c r="N287" s="2">
        <v>2.7650000000000001E-2</v>
      </c>
      <c r="O287" s="2">
        <v>5</v>
      </c>
      <c r="P287" s="16">
        <v>0.34504000000000001</v>
      </c>
      <c r="Q287" s="2">
        <v>2.3900000000000002E-3</v>
      </c>
      <c r="R287" s="2">
        <v>0.17415</v>
      </c>
      <c r="S287" s="2">
        <v>2.5493700000000001</v>
      </c>
      <c r="T287" s="2">
        <v>5</v>
      </c>
      <c r="U287" s="16">
        <v>0.20832000000000001</v>
      </c>
      <c r="V287" s="2">
        <v>0.49702000000000002</v>
      </c>
      <c r="W287" s="2">
        <v>2.5999999999999999E-3</v>
      </c>
      <c r="X287" s="2">
        <v>1.6999999999999999E-3</v>
      </c>
      <c r="Y287" s="2">
        <v>2.7100000000000002E-3</v>
      </c>
      <c r="Z287" s="2">
        <v>8.7090000000000001E-2</v>
      </c>
      <c r="AA287" s="16">
        <v>5.185E-2</v>
      </c>
      <c r="AB287" s="2">
        <v>4.2000000000000002E-4</v>
      </c>
      <c r="AC287" s="2">
        <v>1.09E-3</v>
      </c>
      <c r="AD287" s="2">
        <v>5</v>
      </c>
      <c r="AE287" s="2">
        <v>0.16563</v>
      </c>
      <c r="AF287" s="2">
        <v>3.0400000000000002E-3</v>
      </c>
      <c r="AG287" s="2">
        <v>5</v>
      </c>
      <c r="AH287" s="2">
        <v>4.47E-3</v>
      </c>
      <c r="AI287" s="2">
        <v>3.3400000000000001E-3</v>
      </c>
      <c r="AJ287" s="2">
        <v>8.3519999999999997E-2</v>
      </c>
      <c r="AK287" s="2">
        <v>6.0299999999999998E-3</v>
      </c>
      <c r="AL287" s="2">
        <v>1.3050000000000001E-2</v>
      </c>
      <c r="AM287" s="2">
        <v>1.473E-2</v>
      </c>
      <c r="AN287" s="2">
        <v>5.96E-3</v>
      </c>
    </row>
    <row r="288" spans="1:40" x14ac:dyDescent="0.15">
      <c r="A288" s="2" t="s">
        <v>397</v>
      </c>
      <c r="B288" s="2">
        <v>8.2830000000000001E-2</v>
      </c>
      <c r="C288" s="2">
        <v>0.53779999999999994</v>
      </c>
      <c r="D288" s="2">
        <v>1.4089100000000001</v>
      </c>
      <c r="E288" s="2">
        <v>4.9540000000000001E-2</v>
      </c>
      <c r="F288" s="16">
        <v>6.5700000000000003E-3</v>
      </c>
      <c r="G288" s="2">
        <v>0.19176000000000001</v>
      </c>
      <c r="H288" s="2">
        <v>0.32422000000000001</v>
      </c>
      <c r="I288" s="2">
        <v>9.1800000000000007E-2</v>
      </c>
      <c r="J288" s="2">
        <v>9.0200000000000002E-3</v>
      </c>
      <c r="K288" s="16">
        <v>2.6906300000000001</v>
      </c>
      <c r="L288" s="2">
        <v>1.6199999999999999E-2</v>
      </c>
      <c r="M288" s="2">
        <v>4.5179999999999998E-2</v>
      </c>
      <c r="N288" s="2">
        <v>1.7950000000000001E-2</v>
      </c>
      <c r="O288" s="2">
        <v>5</v>
      </c>
      <c r="P288" s="16">
        <v>0.24557000000000001</v>
      </c>
      <c r="Q288" s="2">
        <v>5.0400000000000002E-3</v>
      </c>
      <c r="R288" s="2">
        <v>0.13314000000000001</v>
      </c>
      <c r="S288" s="2">
        <v>1.55569</v>
      </c>
      <c r="T288" s="2">
        <v>5</v>
      </c>
      <c r="U288" s="16">
        <v>0.19627</v>
      </c>
      <c r="V288" s="2">
        <v>0.41715999999999998</v>
      </c>
      <c r="W288" s="2">
        <v>2.7899999999999999E-3</v>
      </c>
      <c r="X288" s="2">
        <v>1.2899999999999999E-3</v>
      </c>
      <c r="Y288" s="2">
        <v>2.0100000000000001E-3</v>
      </c>
      <c r="Z288" s="2">
        <v>7.7229999999999993E-2</v>
      </c>
      <c r="AA288" s="16">
        <v>6.053E-2</v>
      </c>
      <c r="AB288" s="2">
        <v>3.2000000000000002E-3</v>
      </c>
      <c r="AC288" s="2">
        <v>8.1999999999999998E-4</v>
      </c>
      <c r="AD288" s="2">
        <v>5</v>
      </c>
      <c r="AE288" s="2">
        <v>0.10339</v>
      </c>
      <c r="AF288" s="2">
        <v>4.2599999999999999E-3</v>
      </c>
      <c r="AG288" s="2">
        <v>5</v>
      </c>
      <c r="AH288" s="2">
        <v>4.1099999999999999E-3</v>
      </c>
      <c r="AI288" s="2">
        <v>2.6800000000000001E-3</v>
      </c>
      <c r="AJ288" s="2">
        <v>6.6229999999999997E-2</v>
      </c>
      <c r="AK288" s="2">
        <v>3.8899999999999998E-3</v>
      </c>
      <c r="AL288" s="2">
        <v>1.1520000000000001E-2</v>
      </c>
      <c r="AM288" s="2">
        <v>3.79E-3</v>
      </c>
      <c r="AN288" s="2">
        <v>4.4200000000000003E-3</v>
      </c>
    </row>
    <row r="289" spans="1:40" x14ac:dyDescent="0.15">
      <c r="A289" s="2" t="s">
        <v>398</v>
      </c>
      <c r="B289" s="2">
        <v>3.7929999999999998E-2</v>
      </c>
      <c r="C289" s="2">
        <v>0.35237000000000002</v>
      </c>
      <c r="D289" s="2">
        <v>1.57338</v>
      </c>
      <c r="E289" s="2">
        <v>2.2270000000000002E-2</v>
      </c>
      <c r="F289" s="16">
        <v>5.4900000000000001E-3</v>
      </c>
      <c r="G289" s="2">
        <v>9.9500000000000005E-3</v>
      </c>
      <c r="H289" s="2">
        <v>0.31262000000000001</v>
      </c>
      <c r="I289" s="2">
        <v>8.763E-2</v>
      </c>
      <c r="J289" s="2">
        <v>7.6099999999999996E-3</v>
      </c>
      <c r="K289" s="16">
        <v>1.10738</v>
      </c>
      <c r="L289" s="2">
        <v>1.7139999999999999E-2</v>
      </c>
      <c r="M289" s="2">
        <v>4.6800000000000001E-2</v>
      </c>
      <c r="N289" s="2">
        <v>2.1489999999999999E-2</v>
      </c>
      <c r="O289" s="2">
        <v>5</v>
      </c>
      <c r="P289" s="16">
        <v>0.11146</v>
      </c>
      <c r="Q289" s="2">
        <v>2.1800000000000001E-3</v>
      </c>
      <c r="R289" s="2">
        <v>0.11532000000000001</v>
      </c>
      <c r="S289" s="2">
        <v>0.72375999999999996</v>
      </c>
      <c r="T289" s="2">
        <v>5</v>
      </c>
      <c r="U289" s="16">
        <v>0.13811999999999999</v>
      </c>
      <c r="V289" s="2">
        <v>0.27493000000000001</v>
      </c>
      <c r="W289" s="2">
        <v>3.31E-3</v>
      </c>
      <c r="X289" s="2">
        <v>9.3000000000000005E-4</v>
      </c>
      <c r="Y289" s="2">
        <v>5.9000000000000003E-4</v>
      </c>
      <c r="Z289" s="2">
        <v>5.8639999999999998E-2</v>
      </c>
      <c r="AA289" s="16">
        <v>4.607E-2</v>
      </c>
      <c r="AB289" s="2">
        <v>1.4499999999999999E-3</v>
      </c>
      <c r="AC289" s="2">
        <v>1.82E-3</v>
      </c>
      <c r="AD289" s="2">
        <v>5</v>
      </c>
      <c r="AE289" s="2">
        <v>0.10191</v>
      </c>
      <c r="AF289" s="2">
        <v>3.0400000000000002E-3</v>
      </c>
      <c r="AG289" s="2">
        <v>5</v>
      </c>
      <c r="AH289" s="2">
        <v>3.3500000000000001E-3</v>
      </c>
      <c r="AI289" s="2">
        <v>2.9299999999999999E-3</v>
      </c>
      <c r="AJ289" s="2">
        <v>7.1660000000000001E-2</v>
      </c>
      <c r="AK289" s="2">
        <v>6.8399999999999997E-3</v>
      </c>
      <c r="AL289" s="2">
        <v>1.094E-2</v>
      </c>
      <c r="AM289" s="2">
        <v>7.11E-3</v>
      </c>
      <c r="AN289" s="2">
        <v>5.6600000000000001E-3</v>
      </c>
    </row>
    <row r="290" spans="1:40" x14ac:dyDescent="0.15">
      <c r="A290" s="2" t="s">
        <v>399</v>
      </c>
      <c r="B290" s="2">
        <v>2.674E-2</v>
      </c>
      <c r="C290" s="2">
        <v>0.32108999999999999</v>
      </c>
      <c r="D290" s="2">
        <v>1.04457</v>
      </c>
      <c r="E290" s="2">
        <v>1.9300000000000001E-3</v>
      </c>
      <c r="F290" s="16">
        <v>1.8550000000000001E-2</v>
      </c>
      <c r="G290" s="2">
        <v>1.5699999999999999E-2</v>
      </c>
      <c r="H290" s="2">
        <v>0.30146000000000001</v>
      </c>
      <c r="I290" s="2">
        <v>8.9279999999999998E-2</v>
      </c>
      <c r="J290" s="2">
        <v>1.34E-3</v>
      </c>
      <c r="K290" s="16">
        <v>0.76397999999999999</v>
      </c>
      <c r="L290" s="2">
        <v>1.2160000000000001E-2</v>
      </c>
      <c r="M290" s="2">
        <v>2.3400000000000001E-2</v>
      </c>
      <c r="N290" s="2">
        <v>7.7299999999999999E-3</v>
      </c>
      <c r="O290" s="2">
        <v>5</v>
      </c>
      <c r="P290" s="16">
        <v>7.6679999999999998E-2</v>
      </c>
      <c r="Q290" s="2">
        <v>2.8800000000000002E-3</v>
      </c>
      <c r="R290" s="2">
        <v>0.1031</v>
      </c>
      <c r="S290" s="2">
        <v>0.44083</v>
      </c>
      <c r="T290" s="2">
        <v>5</v>
      </c>
      <c r="U290" s="16">
        <v>7.2929999999999995E-2</v>
      </c>
      <c r="V290" s="2">
        <v>0.14097999999999999</v>
      </c>
      <c r="W290" s="2">
        <v>2.6099999999999999E-3</v>
      </c>
      <c r="X290" s="2">
        <v>2.66E-3</v>
      </c>
      <c r="Y290" s="2">
        <v>8.4999999999999995E-4</v>
      </c>
      <c r="Z290" s="2">
        <v>4.4380000000000003E-2</v>
      </c>
      <c r="AA290" s="16">
        <v>3.0079999999999999E-2</v>
      </c>
      <c r="AB290" s="2">
        <v>7.5000000000000002E-4</v>
      </c>
      <c r="AC290" s="2">
        <v>0</v>
      </c>
      <c r="AD290" s="2">
        <v>5</v>
      </c>
      <c r="AE290" s="2">
        <v>7.0989999999999998E-2</v>
      </c>
      <c r="AF290" s="2">
        <v>1.9400000000000001E-3</v>
      </c>
      <c r="AG290" s="2">
        <v>5</v>
      </c>
      <c r="AH290" s="2">
        <v>3.0699999999999998E-3</v>
      </c>
      <c r="AI290" s="2">
        <v>2.32E-3</v>
      </c>
      <c r="AJ290" s="2">
        <v>6.0179999999999997E-2</v>
      </c>
      <c r="AK290" s="2">
        <v>3.48E-3</v>
      </c>
      <c r="AL290" s="2">
        <v>9.6200000000000001E-3</v>
      </c>
      <c r="AM290" s="2">
        <v>8.6400000000000001E-3</v>
      </c>
      <c r="AN290" s="2">
        <v>5.8199999999999997E-3</v>
      </c>
    </row>
    <row r="291" spans="1:40" x14ac:dyDescent="0.15">
      <c r="A291" s="2" t="s">
        <v>400</v>
      </c>
      <c r="B291" s="2">
        <v>6.7200000000000003E-3</v>
      </c>
      <c r="C291" s="2">
        <v>0.35300999999999999</v>
      </c>
      <c r="D291" s="2">
        <v>1.3535299999999999</v>
      </c>
      <c r="E291" s="2">
        <v>2.002E-2</v>
      </c>
      <c r="F291" s="16">
        <v>9.9500000000000005E-3</v>
      </c>
      <c r="G291" s="2">
        <v>1.208E-2</v>
      </c>
      <c r="H291" s="2">
        <v>0.47183999999999998</v>
      </c>
      <c r="I291" s="2">
        <v>9.1910000000000006E-2</v>
      </c>
      <c r="J291" s="2">
        <v>3.2299999999999998E-3</v>
      </c>
      <c r="K291" s="16">
        <v>1.59867</v>
      </c>
      <c r="L291" s="2">
        <v>5.8199999999999997E-3</v>
      </c>
      <c r="M291" s="2">
        <v>2.2290000000000001E-2</v>
      </c>
      <c r="N291" s="2">
        <v>5.2399999999999999E-3</v>
      </c>
      <c r="O291" s="2">
        <v>5</v>
      </c>
      <c r="P291" s="16">
        <v>0.19617000000000001</v>
      </c>
      <c r="Q291" s="2">
        <v>1.67E-3</v>
      </c>
      <c r="R291" s="2">
        <v>0.12087000000000001</v>
      </c>
      <c r="S291" s="2">
        <v>0.68001999999999996</v>
      </c>
      <c r="T291" s="2">
        <v>5</v>
      </c>
      <c r="U291" s="16">
        <v>0.10165</v>
      </c>
      <c r="V291" s="2">
        <v>0.32435999999999998</v>
      </c>
      <c r="W291" s="2">
        <v>3.8E-3</v>
      </c>
      <c r="X291" s="2">
        <v>3.4499999999999999E-3</v>
      </c>
      <c r="Y291" s="2">
        <v>1.64E-3</v>
      </c>
      <c r="Z291" s="2">
        <v>4.9189999999999998E-2</v>
      </c>
      <c r="AA291" s="16">
        <v>3.9359999999999999E-2</v>
      </c>
      <c r="AB291" s="2">
        <v>1.7700000000000001E-3</v>
      </c>
      <c r="AC291" s="2">
        <v>1.2800000000000001E-3</v>
      </c>
      <c r="AD291" s="2">
        <v>5</v>
      </c>
      <c r="AE291" s="2">
        <v>0.37562000000000001</v>
      </c>
      <c r="AF291" s="2">
        <v>3.13E-3</v>
      </c>
      <c r="AG291" s="2">
        <v>5</v>
      </c>
      <c r="AH291" s="2">
        <v>1.8500000000000001E-3</v>
      </c>
      <c r="AI291" s="2">
        <v>1.2199999999999999E-3</v>
      </c>
      <c r="AJ291" s="2">
        <v>3.2550000000000003E-2</v>
      </c>
      <c r="AK291" s="2">
        <v>5.8500000000000002E-3</v>
      </c>
      <c r="AL291" s="2">
        <v>6.5500000000000003E-3</v>
      </c>
      <c r="AM291" s="2">
        <v>6.7099999999999998E-3</v>
      </c>
      <c r="AN291" s="2">
        <v>3.2200000000000002E-3</v>
      </c>
    </row>
    <row r="292" spans="1:40" x14ac:dyDescent="0.15">
      <c r="A292" s="2" t="s">
        <v>401</v>
      </c>
      <c r="B292" s="2">
        <v>3.0609999999999998E-2</v>
      </c>
      <c r="C292" s="2">
        <v>0.41171999999999997</v>
      </c>
      <c r="D292" s="2">
        <v>1.3980699999999999</v>
      </c>
      <c r="E292" s="2">
        <v>1.41E-2</v>
      </c>
      <c r="F292" s="16">
        <v>3.1099999999999999E-3</v>
      </c>
      <c r="G292" s="2">
        <v>4.3800000000000002E-3</v>
      </c>
      <c r="H292" s="2">
        <v>0.36054000000000003</v>
      </c>
      <c r="I292" s="2">
        <v>9.3740000000000004E-2</v>
      </c>
      <c r="J292" s="2">
        <v>1.8E-3</v>
      </c>
      <c r="K292" s="16">
        <v>1.85589</v>
      </c>
      <c r="L292" s="2">
        <v>1.81E-3</v>
      </c>
      <c r="M292" s="2">
        <v>2.1700000000000001E-2</v>
      </c>
      <c r="N292" s="2">
        <v>2.0799999999999998E-3</v>
      </c>
      <c r="O292" s="2">
        <v>5</v>
      </c>
      <c r="P292" s="16">
        <v>0.16158</v>
      </c>
      <c r="Q292" s="2">
        <v>1.32E-3</v>
      </c>
      <c r="R292" s="2">
        <v>0.11942999999999999</v>
      </c>
      <c r="S292" s="2">
        <v>0.67396999999999996</v>
      </c>
      <c r="T292" s="2">
        <v>5</v>
      </c>
      <c r="U292" s="16">
        <v>0.15246999999999999</v>
      </c>
      <c r="V292" s="2">
        <v>0.29294999999999999</v>
      </c>
      <c r="W292" s="2">
        <v>5.4799999999999996E-3</v>
      </c>
      <c r="X292" s="2">
        <v>2.65E-3</v>
      </c>
      <c r="Y292" s="2">
        <v>1.2600000000000001E-3</v>
      </c>
      <c r="Z292" s="2">
        <v>3.5830000000000001E-2</v>
      </c>
      <c r="AA292" s="16">
        <v>4.0309999999999999E-2</v>
      </c>
      <c r="AB292" s="2">
        <v>1.6199999999999999E-3</v>
      </c>
      <c r="AC292" s="2">
        <v>1E-3</v>
      </c>
      <c r="AD292" s="2">
        <v>5</v>
      </c>
      <c r="AE292" s="2">
        <v>0.38712000000000002</v>
      </c>
      <c r="AF292" s="2">
        <v>1.0200000000000001E-3</v>
      </c>
      <c r="AG292" s="2">
        <v>5</v>
      </c>
      <c r="AH292" s="2">
        <v>1.01E-3</v>
      </c>
      <c r="AI292" s="2">
        <v>1.31E-3</v>
      </c>
      <c r="AJ292" s="2">
        <v>2.1160000000000002E-2</v>
      </c>
      <c r="AK292" s="2">
        <v>3.5999999999999999E-3</v>
      </c>
      <c r="AL292" s="2">
        <v>3.8800000000000002E-3</v>
      </c>
      <c r="AM292" s="2">
        <v>1.6900000000000001E-3</v>
      </c>
      <c r="AN292" s="2">
        <v>3.5899999999999999E-3</v>
      </c>
    </row>
  </sheetData>
  <phoneticPr fontId="1" type="noConversion"/>
  <conditionalFormatting sqref="I1:I292">
    <cfRule type="cellIs" dxfId="14" priority="5" operator="between">
      <formula>0.05</formula>
      <formula>0.1</formula>
    </cfRule>
    <cfRule type="colorScale" priority="6">
      <colorScale>
        <cfvo type="num" val="0.05"/>
        <cfvo type="num" val="0.1"/>
        <color theme="6" tint="0.79998168889431442"/>
        <color theme="9" tint="0.39997558519241921"/>
      </colorScale>
    </cfRule>
    <cfRule type="colorScale" priority="7">
      <colorScale>
        <cfvo type="min"/>
        <cfvo type="max"/>
        <color theme="9" tint="0.79998168889431442"/>
        <color theme="9" tint="-0.249977111117893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F98F-272B-49E3-B4F6-689BD0753F1A}">
  <dimension ref="A1:H292"/>
  <sheetViews>
    <sheetView workbookViewId="0">
      <selection activeCell="A214" sqref="A214:B219"/>
    </sheetView>
  </sheetViews>
  <sheetFormatPr defaultRowHeight="13.5" x14ac:dyDescent="0.15"/>
  <cols>
    <col min="1" max="1" width="14.875" customWidth="1"/>
    <col min="2" max="2" width="9.25" customWidth="1"/>
  </cols>
  <sheetData>
    <row r="1" spans="1:8" x14ac:dyDescent="0.15">
      <c r="A1" s="48" t="s">
        <v>0</v>
      </c>
      <c r="B1" s="48"/>
      <c r="C1" s="48"/>
      <c r="D1" s="1"/>
      <c r="E1" s="1"/>
      <c r="F1" s="1"/>
      <c r="G1" s="1"/>
      <c r="H1" s="1"/>
    </row>
    <row r="2" spans="1:8" x14ac:dyDescent="0.15">
      <c r="A2" s="2"/>
      <c r="B2" s="2"/>
      <c r="C2" s="2"/>
      <c r="D2" s="2"/>
      <c r="E2" s="1" t="s">
        <v>432</v>
      </c>
      <c r="F2" s="1"/>
      <c r="G2" s="2"/>
      <c r="H2" s="2"/>
    </row>
    <row r="3" spans="1:8" x14ac:dyDescent="0.15">
      <c r="A3" s="2"/>
      <c r="B3" s="11" t="s">
        <v>413</v>
      </c>
      <c r="E3" s="11" t="s">
        <v>413</v>
      </c>
    </row>
    <row r="4" spans="1:8" x14ac:dyDescent="0.15">
      <c r="A4" s="2" t="s">
        <v>3</v>
      </c>
      <c r="B4" s="7" t="s">
        <v>10</v>
      </c>
      <c r="E4" s="7" t="s">
        <v>10</v>
      </c>
    </row>
    <row r="5" spans="1:8" x14ac:dyDescent="0.15">
      <c r="A5" s="9" t="s">
        <v>114</v>
      </c>
      <c r="B5" s="8">
        <v>1.3838299999999999</v>
      </c>
      <c r="E5">
        <f>B5*2.45</f>
        <v>3.3903835</v>
      </c>
    </row>
    <row r="6" spans="1:8" x14ac:dyDescent="0.15">
      <c r="A6" s="9" t="s">
        <v>115</v>
      </c>
      <c r="B6" s="9">
        <v>1.39764</v>
      </c>
      <c r="E6" s="1">
        <f t="shared" ref="E6:E69" si="0">B6*2.45</f>
        <v>3.4242180000000002</v>
      </c>
    </row>
    <row r="7" spans="1:8" x14ac:dyDescent="0.15">
      <c r="A7" s="9" t="s">
        <v>116</v>
      </c>
      <c r="B7" s="9">
        <v>1.4652799999999999</v>
      </c>
      <c r="E7" s="1">
        <f t="shared" si="0"/>
        <v>3.5899360000000002</v>
      </c>
    </row>
    <row r="8" spans="1:8" x14ac:dyDescent="0.15">
      <c r="A8" s="9" t="s">
        <v>117</v>
      </c>
      <c r="B8" s="9">
        <v>1.27108</v>
      </c>
      <c r="E8" s="1">
        <f t="shared" si="0"/>
        <v>3.1141460000000003</v>
      </c>
    </row>
    <row r="9" spans="1:8" x14ac:dyDescent="0.15">
      <c r="A9" s="9" t="s">
        <v>118</v>
      </c>
      <c r="B9" s="9">
        <v>1.2193400000000001</v>
      </c>
      <c r="E9" s="1">
        <f t="shared" si="0"/>
        <v>2.9873830000000003</v>
      </c>
    </row>
    <row r="10" spans="1:8" x14ac:dyDescent="0.15">
      <c r="A10" s="9" t="s">
        <v>119</v>
      </c>
      <c r="B10" s="9">
        <v>1.2466600000000001</v>
      </c>
      <c r="E10" s="1">
        <f t="shared" si="0"/>
        <v>3.0543170000000006</v>
      </c>
    </row>
    <row r="11" spans="1:8" x14ac:dyDescent="0.15">
      <c r="A11" s="9" t="s">
        <v>120</v>
      </c>
      <c r="B11" s="9">
        <v>1.5785199999999999</v>
      </c>
      <c r="E11" s="1">
        <f t="shared" si="0"/>
        <v>3.8673740000000003</v>
      </c>
    </row>
    <row r="12" spans="1:8" x14ac:dyDescent="0.15">
      <c r="A12" s="9" t="s">
        <v>121</v>
      </c>
      <c r="B12" s="9">
        <v>1.29016</v>
      </c>
      <c r="E12" s="1">
        <f t="shared" si="0"/>
        <v>3.160892</v>
      </c>
    </row>
    <row r="13" spans="1:8" x14ac:dyDescent="0.15">
      <c r="A13" s="9" t="s">
        <v>122</v>
      </c>
      <c r="B13" s="9">
        <v>2.58683</v>
      </c>
      <c r="E13" s="1">
        <f t="shared" si="0"/>
        <v>6.3377335000000006</v>
      </c>
    </row>
    <row r="14" spans="1:8" x14ac:dyDescent="0.15">
      <c r="A14" s="9" t="s">
        <v>123</v>
      </c>
      <c r="B14" s="9">
        <v>1.3342700000000001</v>
      </c>
      <c r="E14" s="1">
        <f t="shared" si="0"/>
        <v>3.2689615000000005</v>
      </c>
    </row>
    <row r="15" spans="1:8" x14ac:dyDescent="0.15">
      <c r="A15" s="9" t="s">
        <v>124</v>
      </c>
      <c r="B15" s="9">
        <v>1.3356699999999999</v>
      </c>
      <c r="E15" s="1">
        <f t="shared" si="0"/>
        <v>3.2723914999999999</v>
      </c>
    </row>
    <row r="16" spans="1:8" x14ac:dyDescent="0.15">
      <c r="A16" s="9" t="s">
        <v>125</v>
      </c>
      <c r="B16" s="9">
        <v>1.3377300000000001</v>
      </c>
      <c r="E16" s="1">
        <f t="shared" si="0"/>
        <v>3.2774385000000006</v>
      </c>
    </row>
    <row r="17" spans="1:5" x14ac:dyDescent="0.15">
      <c r="A17" s="9" t="s">
        <v>126</v>
      </c>
      <c r="B17" s="9">
        <v>1.0504800000000001</v>
      </c>
      <c r="E17" s="1">
        <f t="shared" si="0"/>
        <v>2.5736760000000003</v>
      </c>
    </row>
    <row r="18" spans="1:5" x14ac:dyDescent="0.15">
      <c r="A18" s="9" t="s">
        <v>127</v>
      </c>
      <c r="B18" s="9">
        <v>1.08403</v>
      </c>
      <c r="E18" s="1">
        <f t="shared" si="0"/>
        <v>2.6558735000000002</v>
      </c>
    </row>
    <row r="19" spans="1:5" x14ac:dyDescent="0.15">
      <c r="A19" s="9" t="s">
        <v>128</v>
      </c>
      <c r="B19" s="9">
        <v>1.11494</v>
      </c>
      <c r="E19" s="1">
        <f t="shared" si="0"/>
        <v>2.7316030000000002</v>
      </c>
    </row>
    <row r="20" spans="1:5" x14ac:dyDescent="0.15">
      <c r="A20" s="9" t="s">
        <v>129</v>
      </c>
      <c r="B20" s="9">
        <v>1.72062</v>
      </c>
      <c r="E20" s="1">
        <f t="shared" si="0"/>
        <v>4.2155190000000005</v>
      </c>
    </row>
    <row r="21" spans="1:5" x14ac:dyDescent="0.15">
      <c r="A21" s="9" t="s">
        <v>130</v>
      </c>
      <c r="B21" s="9">
        <v>1.09412</v>
      </c>
      <c r="E21" s="1">
        <f t="shared" si="0"/>
        <v>2.6805940000000001</v>
      </c>
    </row>
    <row r="22" spans="1:5" x14ac:dyDescent="0.15">
      <c r="A22" s="9" t="s">
        <v>131</v>
      </c>
      <c r="B22" s="9">
        <v>1.18031</v>
      </c>
      <c r="E22" s="1">
        <f t="shared" si="0"/>
        <v>2.8917595</v>
      </c>
    </row>
    <row r="23" spans="1:5" x14ac:dyDescent="0.15">
      <c r="A23" s="9" t="s">
        <v>132</v>
      </c>
      <c r="B23" s="9">
        <v>1.6440600000000001</v>
      </c>
      <c r="E23" s="1">
        <f t="shared" si="0"/>
        <v>4.0279470000000002</v>
      </c>
    </row>
    <row r="24" spans="1:5" x14ac:dyDescent="0.15">
      <c r="A24" s="9" t="s">
        <v>133</v>
      </c>
      <c r="B24" s="9">
        <v>1.7863899999999999</v>
      </c>
      <c r="E24" s="1">
        <f t="shared" si="0"/>
        <v>4.3766555</v>
      </c>
    </row>
    <row r="25" spans="1:5" x14ac:dyDescent="0.15">
      <c r="A25" s="9" t="s">
        <v>134</v>
      </c>
      <c r="B25" s="9">
        <v>1.16597</v>
      </c>
      <c r="E25" s="1">
        <f t="shared" si="0"/>
        <v>2.8566265</v>
      </c>
    </row>
    <row r="26" spans="1:5" x14ac:dyDescent="0.15">
      <c r="A26" s="9" t="s">
        <v>135</v>
      </c>
      <c r="B26" s="9">
        <v>0.94362999999999997</v>
      </c>
      <c r="E26" s="1">
        <f t="shared" si="0"/>
        <v>2.3118935</v>
      </c>
    </row>
    <row r="27" spans="1:5" x14ac:dyDescent="0.15">
      <c r="A27" s="9" t="s">
        <v>136</v>
      </c>
      <c r="B27" s="9">
        <v>1.0506800000000001</v>
      </c>
      <c r="E27" s="1">
        <f t="shared" si="0"/>
        <v>2.5741660000000004</v>
      </c>
    </row>
    <row r="28" spans="1:5" x14ac:dyDescent="0.15">
      <c r="A28" s="9" t="s">
        <v>137</v>
      </c>
      <c r="B28" s="9">
        <v>0.96323000000000003</v>
      </c>
      <c r="E28" s="1">
        <f t="shared" si="0"/>
        <v>2.3599135000000002</v>
      </c>
    </row>
    <row r="29" spans="1:5" x14ac:dyDescent="0.15">
      <c r="A29" s="9" t="s">
        <v>138</v>
      </c>
      <c r="B29" s="9">
        <v>0.97416000000000003</v>
      </c>
      <c r="E29" s="1">
        <f t="shared" si="0"/>
        <v>2.386692</v>
      </c>
    </row>
    <row r="30" spans="1:5" x14ac:dyDescent="0.15">
      <c r="A30" s="9" t="s">
        <v>139</v>
      </c>
      <c r="B30" s="9">
        <v>0.99533000000000005</v>
      </c>
      <c r="E30" s="1">
        <f t="shared" si="0"/>
        <v>2.4385585000000001</v>
      </c>
    </row>
    <row r="31" spans="1:5" x14ac:dyDescent="0.15">
      <c r="A31" s="9" t="s">
        <v>140</v>
      </c>
      <c r="B31" s="9">
        <v>0.95645000000000002</v>
      </c>
      <c r="E31" s="1">
        <f t="shared" si="0"/>
        <v>2.3433025000000001</v>
      </c>
    </row>
    <row r="32" spans="1:5" x14ac:dyDescent="0.15">
      <c r="A32" s="9" t="s">
        <v>141</v>
      </c>
      <c r="B32" s="9">
        <v>0.95645000000000002</v>
      </c>
      <c r="E32" s="1">
        <f t="shared" si="0"/>
        <v>2.3433025000000001</v>
      </c>
    </row>
    <row r="33" spans="1:5" x14ac:dyDescent="0.15">
      <c r="A33" s="9" t="s">
        <v>142</v>
      </c>
      <c r="B33" s="9">
        <v>0.59609999999999996</v>
      </c>
      <c r="E33" s="1">
        <f t="shared" si="0"/>
        <v>1.460445</v>
      </c>
    </row>
    <row r="34" spans="1:5" x14ac:dyDescent="0.15">
      <c r="A34" s="9" t="s">
        <v>143</v>
      </c>
      <c r="B34" s="9">
        <v>0.60302</v>
      </c>
      <c r="E34" s="1">
        <f t="shared" si="0"/>
        <v>1.4773990000000001</v>
      </c>
    </row>
    <row r="35" spans="1:5" x14ac:dyDescent="0.15">
      <c r="A35" s="9" t="s">
        <v>144</v>
      </c>
      <c r="B35" s="9">
        <v>0.63109999999999999</v>
      </c>
      <c r="E35" s="1">
        <f t="shared" si="0"/>
        <v>1.5461950000000002</v>
      </c>
    </row>
    <row r="36" spans="1:5" x14ac:dyDescent="0.15">
      <c r="A36" s="9" t="s">
        <v>145</v>
      </c>
      <c r="B36" s="9">
        <v>0.76449999999999996</v>
      </c>
      <c r="E36" s="1">
        <f t="shared" si="0"/>
        <v>1.8730249999999999</v>
      </c>
    </row>
    <row r="37" spans="1:5" x14ac:dyDescent="0.15">
      <c r="A37" s="9" t="s">
        <v>146</v>
      </c>
      <c r="B37" s="9">
        <v>1.6055900000000001</v>
      </c>
      <c r="E37" s="1">
        <f t="shared" si="0"/>
        <v>3.9336955000000007</v>
      </c>
    </row>
    <row r="38" spans="1:5" x14ac:dyDescent="0.15">
      <c r="A38" s="9" t="s">
        <v>147</v>
      </c>
      <c r="B38" s="9">
        <v>0.87792999999999999</v>
      </c>
      <c r="E38" s="1">
        <f t="shared" si="0"/>
        <v>2.1509285</v>
      </c>
    </row>
    <row r="39" spans="1:5" x14ac:dyDescent="0.15">
      <c r="A39" s="9" t="s">
        <v>148</v>
      </c>
      <c r="B39" s="9">
        <v>1.01474</v>
      </c>
      <c r="E39" s="1">
        <f t="shared" si="0"/>
        <v>2.486113</v>
      </c>
    </row>
    <row r="40" spans="1:5" x14ac:dyDescent="0.15">
      <c r="A40" s="9" t="s">
        <v>149</v>
      </c>
      <c r="B40" s="9">
        <v>0.98819999999999997</v>
      </c>
      <c r="E40" s="1">
        <f t="shared" si="0"/>
        <v>2.42109</v>
      </c>
    </row>
    <row r="41" spans="1:5" x14ac:dyDescent="0.15">
      <c r="A41" s="9" t="s">
        <v>150</v>
      </c>
      <c r="B41" s="9">
        <v>1.0121500000000001</v>
      </c>
      <c r="E41" s="1">
        <f t="shared" si="0"/>
        <v>2.4797675000000003</v>
      </c>
    </row>
    <row r="42" spans="1:5" x14ac:dyDescent="0.15">
      <c r="A42" s="9" t="s">
        <v>151</v>
      </c>
      <c r="B42" s="9">
        <v>1.4148400000000001</v>
      </c>
      <c r="E42" s="1">
        <f t="shared" si="0"/>
        <v>3.4663580000000005</v>
      </c>
    </row>
    <row r="43" spans="1:5" x14ac:dyDescent="0.15">
      <c r="A43" s="9" t="s">
        <v>152</v>
      </c>
      <c r="B43" s="9">
        <v>0.96765000000000001</v>
      </c>
      <c r="E43" s="1">
        <f t="shared" si="0"/>
        <v>2.3707425</v>
      </c>
    </row>
    <row r="44" spans="1:5" x14ac:dyDescent="0.15">
      <c r="A44" s="9" t="s">
        <v>153</v>
      </c>
      <c r="B44" s="9">
        <v>2.3961600000000001</v>
      </c>
      <c r="E44" s="1">
        <f t="shared" si="0"/>
        <v>5.8705920000000003</v>
      </c>
    </row>
    <row r="45" spans="1:5" x14ac:dyDescent="0.15">
      <c r="A45" s="9" t="s">
        <v>154</v>
      </c>
      <c r="B45" s="9">
        <v>1.3516699999999999</v>
      </c>
      <c r="E45" s="1">
        <f t="shared" si="0"/>
        <v>3.3115915</v>
      </c>
    </row>
    <row r="46" spans="1:5" x14ac:dyDescent="0.15">
      <c r="A46" s="9" t="s">
        <v>155</v>
      </c>
      <c r="B46" s="9">
        <v>0.95896000000000003</v>
      </c>
      <c r="E46" s="1">
        <f t="shared" si="0"/>
        <v>2.3494520000000003</v>
      </c>
    </row>
    <row r="47" spans="1:5" x14ac:dyDescent="0.15">
      <c r="A47" s="9" t="s">
        <v>156</v>
      </c>
      <c r="B47" s="9">
        <v>0.94177</v>
      </c>
      <c r="E47" s="1">
        <f t="shared" si="0"/>
        <v>2.3073365000000003</v>
      </c>
    </row>
    <row r="48" spans="1:5" s="15" customFormat="1" x14ac:dyDescent="0.15">
      <c r="A48" s="14" t="s">
        <v>157</v>
      </c>
      <c r="B48" s="14">
        <v>1.04487</v>
      </c>
      <c r="E48" s="15">
        <f t="shared" si="0"/>
        <v>2.5599315000000002</v>
      </c>
    </row>
    <row r="49" spans="1:5" x14ac:dyDescent="0.15">
      <c r="A49" s="9" t="s">
        <v>158</v>
      </c>
      <c r="B49" s="9">
        <v>0.96906000000000003</v>
      </c>
      <c r="E49" s="1">
        <f t="shared" si="0"/>
        <v>2.3741970000000001</v>
      </c>
    </row>
    <row r="50" spans="1:5" x14ac:dyDescent="0.15">
      <c r="A50" s="9" t="s">
        <v>159</v>
      </c>
      <c r="B50" s="9">
        <v>1.3023800000000001</v>
      </c>
      <c r="E50" s="1">
        <f t="shared" si="0"/>
        <v>3.1908310000000006</v>
      </c>
    </row>
    <row r="51" spans="1:5" x14ac:dyDescent="0.15">
      <c r="A51" s="9" t="s">
        <v>160</v>
      </c>
      <c r="B51" s="9">
        <v>0.66098000000000001</v>
      </c>
      <c r="E51" s="1">
        <f t="shared" si="0"/>
        <v>1.6194010000000001</v>
      </c>
    </row>
    <row r="52" spans="1:5" x14ac:dyDescent="0.15">
      <c r="A52" s="9" t="s">
        <v>161</v>
      </c>
      <c r="B52" s="9">
        <v>1.11191</v>
      </c>
      <c r="E52" s="1">
        <f t="shared" si="0"/>
        <v>2.7241795</v>
      </c>
    </row>
    <row r="53" spans="1:5" x14ac:dyDescent="0.15">
      <c r="A53" s="9" t="s">
        <v>162</v>
      </c>
      <c r="B53" s="9">
        <v>0.46539000000000003</v>
      </c>
      <c r="E53" s="1">
        <f t="shared" si="0"/>
        <v>1.1402055000000002</v>
      </c>
    </row>
    <row r="54" spans="1:5" x14ac:dyDescent="0.15">
      <c r="A54" s="9" t="s">
        <v>163</v>
      </c>
      <c r="B54" s="9">
        <v>0.99651000000000001</v>
      </c>
      <c r="E54" s="1">
        <f t="shared" si="0"/>
        <v>2.4414495000000001</v>
      </c>
    </row>
    <row r="55" spans="1:5" x14ac:dyDescent="0.15">
      <c r="A55" s="9" t="s">
        <v>164</v>
      </c>
      <c r="B55" s="9">
        <v>0.89522000000000002</v>
      </c>
      <c r="E55" s="1">
        <f t="shared" si="0"/>
        <v>2.193289</v>
      </c>
    </row>
    <row r="56" spans="1:5" x14ac:dyDescent="0.15">
      <c r="A56" s="9" t="s">
        <v>165</v>
      </c>
      <c r="B56" s="9">
        <v>0.73133000000000004</v>
      </c>
      <c r="E56" s="1">
        <f t="shared" si="0"/>
        <v>1.7917585000000003</v>
      </c>
    </row>
    <row r="57" spans="1:5" x14ac:dyDescent="0.15">
      <c r="A57" s="9" t="s">
        <v>166</v>
      </c>
      <c r="B57" s="9">
        <v>0.52603999999999995</v>
      </c>
      <c r="E57" s="1">
        <f t="shared" si="0"/>
        <v>1.2887979999999999</v>
      </c>
    </row>
    <row r="58" spans="1:5" x14ac:dyDescent="0.15">
      <c r="A58" s="9" t="s">
        <v>167</v>
      </c>
      <c r="B58" s="9">
        <v>0.58564000000000005</v>
      </c>
      <c r="E58" s="1">
        <f t="shared" si="0"/>
        <v>1.4348180000000001</v>
      </c>
    </row>
    <row r="59" spans="1:5" x14ac:dyDescent="0.15">
      <c r="A59" s="9" t="s">
        <v>168</v>
      </c>
      <c r="B59" s="9">
        <v>0.78400000000000003</v>
      </c>
      <c r="E59" s="1">
        <f t="shared" si="0"/>
        <v>1.9208000000000003</v>
      </c>
    </row>
    <row r="60" spans="1:5" x14ac:dyDescent="0.15">
      <c r="A60" s="9" t="s">
        <v>169</v>
      </c>
      <c r="B60" s="9">
        <v>0.66761999999999999</v>
      </c>
      <c r="E60" s="1">
        <f t="shared" si="0"/>
        <v>1.635669</v>
      </c>
    </row>
    <row r="61" spans="1:5" x14ac:dyDescent="0.15">
      <c r="A61" s="9" t="s">
        <v>170</v>
      </c>
      <c r="B61" s="9">
        <v>0.45562999999999998</v>
      </c>
      <c r="E61" s="1">
        <f t="shared" si="0"/>
        <v>1.1162935</v>
      </c>
    </row>
    <row r="62" spans="1:5" x14ac:dyDescent="0.15">
      <c r="A62" s="9" t="s">
        <v>171</v>
      </c>
      <c r="B62" s="9">
        <v>1.6010200000000001</v>
      </c>
      <c r="E62" s="1">
        <f t="shared" si="0"/>
        <v>3.9224990000000006</v>
      </c>
    </row>
    <row r="63" spans="1:5" x14ac:dyDescent="0.15">
      <c r="A63" s="9" t="s">
        <v>172</v>
      </c>
      <c r="B63" s="9">
        <v>1.1575599999999999</v>
      </c>
      <c r="E63" s="1">
        <f t="shared" si="0"/>
        <v>2.8360219999999998</v>
      </c>
    </row>
    <row r="64" spans="1:5" x14ac:dyDescent="0.15">
      <c r="A64" s="9" t="s">
        <v>173</v>
      </c>
      <c r="B64" s="9">
        <v>0.94591999999999998</v>
      </c>
      <c r="E64" s="1">
        <f t="shared" si="0"/>
        <v>2.317504</v>
      </c>
    </row>
    <row r="65" spans="1:5" x14ac:dyDescent="0.15">
      <c r="A65" s="9" t="s">
        <v>174</v>
      </c>
      <c r="B65" s="9">
        <v>0.96972000000000003</v>
      </c>
      <c r="E65" s="1">
        <f t="shared" si="0"/>
        <v>2.3758140000000001</v>
      </c>
    </row>
    <row r="66" spans="1:5" x14ac:dyDescent="0.15">
      <c r="A66" s="9" t="s">
        <v>175</v>
      </c>
      <c r="B66" s="9">
        <v>0.8468</v>
      </c>
      <c r="E66" s="1">
        <f t="shared" si="0"/>
        <v>2.0746600000000002</v>
      </c>
    </row>
    <row r="67" spans="1:5" x14ac:dyDescent="0.15">
      <c r="A67" s="9" t="s">
        <v>176</v>
      </c>
      <c r="B67" s="9">
        <v>0.87519999999999998</v>
      </c>
      <c r="E67" s="1">
        <f t="shared" si="0"/>
        <v>2.1442399999999999</v>
      </c>
    </row>
    <row r="68" spans="1:5" x14ac:dyDescent="0.15">
      <c r="A68" s="9" t="s">
        <v>177</v>
      </c>
      <c r="B68" s="9">
        <v>1.74454</v>
      </c>
      <c r="E68" s="1">
        <f t="shared" si="0"/>
        <v>4.2741230000000003</v>
      </c>
    </row>
    <row r="69" spans="1:5" x14ac:dyDescent="0.15">
      <c r="A69" s="9" t="s">
        <v>178</v>
      </c>
      <c r="B69" s="9">
        <v>1.16865</v>
      </c>
      <c r="E69" s="1">
        <f t="shared" si="0"/>
        <v>2.8631925000000003</v>
      </c>
    </row>
    <row r="70" spans="1:5" x14ac:dyDescent="0.15">
      <c r="A70" s="9" t="s">
        <v>179</v>
      </c>
      <c r="B70" s="9">
        <v>0.88907999999999998</v>
      </c>
      <c r="E70" s="1">
        <f t="shared" ref="E70:E133" si="1">B70*2.45</f>
        <v>2.1782460000000001</v>
      </c>
    </row>
    <row r="71" spans="1:5" x14ac:dyDescent="0.15">
      <c r="A71" s="9" t="s">
        <v>180</v>
      </c>
      <c r="B71" s="9">
        <v>1.13626</v>
      </c>
      <c r="E71" s="1">
        <f t="shared" si="1"/>
        <v>2.7838370000000001</v>
      </c>
    </row>
    <row r="72" spans="1:5" x14ac:dyDescent="0.15">
      <c r="A72" s="9" t="s">
        <v>181</v>
      </c>
      <c r="B72" s="9">
        <v>1.08992</v>
      </c>
      <c r="E72" s="1">
        <f t="shared" si="1"/>
        <v>2.6703040000000002</v>
      </c>
    </row>
    <row r="73" spans="1:5" x14ac:dyDescent="0.15">
      <c r="A73" s="9" t="s">
        <v>182</v>
      </c>
      <c r="B73" s="9">
        <v>1.6933499999999999</v>
      </c>
      <c r="E73" s="1">
        <f t="shared" si="1"/>
        <v>4.1487075000000004</v>
      </c>
    </row>
    <row r="74" spans="1:5" x14ac:dyDescent="0.15">
      <c r="A74" s="9" t="s">
        <v>183</v>
      </c>
      <c r="B74" s="9">
        <v>1.31806</v>
      </c>
      <c r="E74" s="1">
        <f t="shared" si="1"/>
        <v>3.2292470000000004</v>
      </c>
    </row>
    <row r="75" spans="1:5" x14ac:dyDescent="0.15">
      <c r="A75" s="9" t="s">
        <v>184</v>
      </c>
      <c r="B75" s="9">
        <v>1.04189</v>
      </c>
      <c r="E75" s="1">
        <f t="shared" si="1"/>
        <v>2.5526305000000002</v>
      </c>
    </row>
    <row r="76" spans="1:5" x14ac:dyDescent="0.15">
      <c r="A76" s="9" t="s">
        <v>185</v>
      </c>
      <c r="B76" s="9">
        <v>0.86468</v>
      </c>
      <c r="E76" s="1">
        <f t="shared" si="1"/>
        <v>2.1184660000000002</v>
      </c>
    </row>
    <row r="77" spans="1:5" x14ac:dyDescent="0.15">
      <c r="A77" s="9" t="s">
        <v>186</v>
      </c>
      <c r="B77" s="9">
        <v>0.68230999999999997</v>
      </c>
      <c r="E77" s="1">
        <f t="shared" si="1"/>
        <v>1.6716595000000001</v>
      </c>
    </row>
    <row r="78" spans="1:5" x14ac:dyDescent="0.15">
      <c r="A78" s="9" t="s">
        <v>187</v>
      </c>
      <c r="B78" s="9">
        <v>0.99460999999999999</v>
      </c>
      <c r="E78" s="1">
        <f t="shared" si="1"/>
        <v>2.4367945</v>
      </c>
    </row>
    <row r="79" spans="1:5" x14ac:dyDescent="0.15">
      <c r="A79" s="9" t="s">
        <v>188</v>
      </c>
      <c r="B79" s="9">
        <v>1.28122</v>
      </c>
      <c r="E79" s="1">
        <f t="shared" si="1"/>
        <v>3.1389890000000005</v>
      </c>
    </row>
    <row r="80" spans="1:5" x14ac:dyDescent="0.15">
      <c r="A80" s="9" t="s">
        <v>189</v>
      </c>
      <c r="B80" s="9">
        <v>0.52342</v>
      </c>
      <c r="E80" s="1">
        <f t="shared" si="1"/>
        <v>1.2823790000000002</v>
      </c>
    </row>
    <row r="81" spans="1:5" x14ac:dyDescent="0.15">
      <c r="A81" s="9" t="s">
        <v>190</v>
      </c>
      <c r="B81" s="9">
        <v>0.40809000000000001</v>
      </c>
      <c r="E81" s="1">
        <f t="shared" si="1"/>
        <v>0.99982050000000011</v>
      </c>
    </row>
    <row r="82" spans="1:5" x14ac:dyDescent="0.15">
      <c r="A82" s="9" t="s">
        <v>191</v>
      </c>
      <c r="B82" s="9">
        <v>0.38429000000000002</v>
      </c>
      <c r="E82" s="1">
        <f t="shared" si="1"/>
        <v>0.94151050000000014</v>
      </c>
    </row>
    <row r="83" spans="1:5" x14ac:dyDescent="0.15">
      <c r="A83" s="9" t="s">
        <v>192</v>
      </c>
      <c r="B83" s="9">
        <v>0.34427999999999997</v>
      </c>
      <c r="E83" s="1">
        <f t="shared" si="1"/>
        <v>0.84348599999999996</v>
      </c>
    </row>
    <row r="84" spans="1:5" x14ac:dyDescent="0.15">
      <c r="A84" s="9" t="s">
        <v>193</v>
      </c>
      <c r="B84" s="9">
        <v>0.69257999999999997</v>
      </c>
      <c r="E84" s="1">
        <f t="shared" si="1"/>
        <v>1.6968210000000001</v>
      </c>
    </row>
    <row r="85" spans="1:5" x14ac:dyDescent="0.15">
      <c r="A85" s="9" t="s">
        <v>194</v>
      </c>
      <c r="B85" s="9">
        <v>0.45532</v>
      </c>
      <c r="E85" s="1">
        <f t="shared" si="1"/>
        <v>1.115534</v>
      </c>
    </row>
    <row r="86" spans="1:5" x14ac:dyDescent="0.15">
      <c r="A86" s="9" t="s">
        <v>195</v>
      </c>
      <c r="B86" s="9">
        <v>0.42397000000000001</v>
      </c>
      <c r="E86" s="1">
        <f t="shared" si="1"/>
        <v>1.0387265000000001</v>
      </c>
    </row>
    <row r="87" spans="1:5" x14ac:dyDescent="0.15">
      <c r="A87" s="9" t="s">
        <v>196</v>
      </c>
      <c r="B87" s="9">
        <v>0.35797000000000001</v>
      </c>
      <c r="E87" s="1">
        <f t="shared" si="1"/>
        <v>0.87702650000000004</v>
      </c>
    </row>
    <row r="88" spans="1:5" x14ac:dyDescent="0.15">
      <c r="A88" s="9" t="s">
        <v>197</v>
      </c>
      <c r="B88" s="9">
        <v>0.60985999999999996</v>
      </c>
      <c r="E88" s="1">
        <f t="shared" si="1"/>
        <v>1.494157</v>
      </c>
    </row>
    <row r="89" spans="1:5" x14ac:dyDescent="0.15">
      <c r="A89" s="9" t="s">
        <v>198</v>
      </c>
      <c r="B89" s="9">
        <v>1.4750300000000001</v>
      </c>
      <c r="E89" s="1">
        <f t="shared" si="1"/>
        <v>3.6138235000000005</v>
      </c>
    </row>
    <row r="90" spans="1:5" x14ac:dyDescent="0.15">
      <c r="A90" s="9" t="s">
        <v>199</v>
      </c>
      <c r="B90" s="9">
        <v>0.54391</v>
      </c>
      <c r="E90" s="1">
        <f t="shared" si="1"/>
        <v>1.3325795</v>
      </c>
    </row>
    <row r="91" spans="1:5" x14ac:dyDescent="0.15">
      <c r="A91" s="9" t="s">
        <v>200</v>
      </c>
      <c r="B91" s="9">
        <v>1.01318</v>
      </c>
      <c r="E91" s="1">
        <f t="shared" si="1"/>
        <v>2.482291</v>
      </c>
    </row>
    <row r="92" spans="1:5" x14ac:dyDescent="0.15">
      <c r="A92" s="9" t="s">
        <v>201</v>
      </c>
      <c r="B92" s="9">
        <v>0.76361000000000001</v>
      </c>
      <c r="E92" s="1">
        <f t="shared" si="1"/>
        <v>1.8708445000000002</v>
      </c>
    </row>
    <row r="93" spans="1:5" x14ac:dyDescent="0.15">
      <c r="A93" s="9" t="s">
        <v>202</v>
      </c>
      <c r="B93" s="9">
        <v>0.77388000000000001</v>
      </c>
      <c r="E93" s="1">
        <f t="shared" si="1"/>
        <v>1.8960060000000001</v>
      </c>
    </row>
    <row r="94" spans="1:5" x14ac:dyDescent="0.15">
      <c r="A94" s="9" t="s">
        <v>203</v>
      </c>
      <c r="B94" s="9">
        <v>0.78695999999999999</v>
      </c>
      <c r="E94" s="1">
        <f t="shared" si="1"/>
        <v>1.9280520000000001</v>
      </c>
    </row>
    <row r="95" spans="1:5" x14ac:dyDescent="0.15">
      <c r="A95" s="9" t="s">
        <v>204</v>
      </c>
      <c r="B95" s="9">
        <v>2.4734799999999999</v>
      </c>
      <c r="E95" s="1">
        <f t="shared" si="1"/>
        <v>6.0600260000000006</v>
      </c>
    </row>
    <row r="96" spans="1:5" x14ac:dyDescent="0.15">
      <c r="A96" s="9" t="s">
        <v>205</v>
      </c>
      <c r="B96" s="9">
        <v>1.25667</v>
      </c>
      <c r="E96" s="1">
        <f t="shared" si="1"/>
        <v>3.0788415000000002</v>
      </c>
    </row>
    <row r="97" spans="1:5" x14ac:dyDescent="0.15">
      <c r="A97" s="9" t="s">
        <v>206</v>
      </c>
      <c r="B97" s="9">
        <v>0.73036000000000001</v>
      </c>
      <c r="E97" s="1">
        <f t="shared" si="1"/>
        <v>1.7893820000000003</v>
      </c>
    </row>
    <row r="98" spans="1:5" x14ac:dyDescent="0.15">
      <c r="A98" s="9" t="s">
        <v>207</v>
      </c>
      <c r="B98" s="9">
        <v>0.53588999999999998</v>
      </c>
      <c r="E98" s="1">
        <f t="shared" si="1"/>
        <v>1.3129305</v>
      </c>
    </row>
    <row r="99" spans="1:5" x14ac:dyDescent="0.15">
      <c r="A99" s="9" t="s">
        <v>208</v>
      </c>
      <c r="B99" s="9">
        <v>0.59075999999999995</v>
      </c>
      <c r="E99" s="1">
        <f t="shared" si="1"/>
        <v>1.447362</v>
      </c>
    </row>
    <row r="100" spans="1:5" x14ac:dyDescent="0.15">
      <c r="A100" s="9" t="s">
        <v>209</v>
      </c>
      <c r="B100" s="9">
        <v>1.1572</v>
      </c>
      <c r="E100" s="1">
        <f t="shared" si="1"/>
        <v>2.8351400000000004</v>
      </c>
    </row>
    <row r="101" spans="1:5" x14ac:dyDescent="0.15">
      <c r="A101" s="9" t="s">
        <v>210</v>
      </c>
      <c r="B101" s="9">
        <v>1.0768200000000001</v>
      </c>
      <c r="E101" s="1">
        <f t="shared" si="1"/>
        <v>2.6382090000000002</v>
      </c>
    </row>
    <row r="102" spans="1:5" x14ac:dyDescent="0.15">
      <c r="A102" s="9" t="s">
        <v>211</v>
      </c>
      <c r="B102" s="9">
        <v>1.09775</v>
      </c>
      <c r="E102" s="1">
        <f t="shared" si="1"/>
        <v>2.6894875000000003</v>
      </c>
    </row>
    <row r="103" spans="1:5" x14ac:dyDescent="0.15">
      <c r="A103" s="9" t="s">
        <v>212</v>
      </c>
      <c r="B103" s="9">
        <v>1.1306</v>
      </c>
      <c r="E103" s="1">
        <f t="shared" si="1"/>
        <v>2.7699700000000003</v>
      </c>
    </row>
    <row r="104" spans="1:5" x14ac:dyDescent="0.15">
      <c r="A104" s="9" t="s">
        <v>213</v>
      </c>
      <c r="B104" s="9">
        <v>1.17624</v>
      </c>
      <c r="E104" s="1">
        <f t="shared" si="1"/>
        <v>2.8817880000000002</v>
      </c>
    </row>
    <row r="105" spans="1:5" x14ac:dyDescent="0.15">
      <c r="A105" s="9" t="s">
        <v>214</v>
      </c>
      <c r="B105" s="9">
        <v>1.5768</v>
      </c>
      <c r="E105" s="1">
        <f t="shared" si="1"/>
        <v>3.8631600000000001</v>
      </c>
    </row>
    <row r="106" spans="1:5" x14ac:dyDescent="0.15">
      <c r="A106" s="9" t="s">
        <v>215</v>
      </c>
      <c r="B106" s="9">
        <v>2.1001300000000001</v>
      </c>
      <c r="E106" s="1">
        <f t="shared" si="1"/>
        <v>5.1453185000000001</v>
      </c>
    </row>
    <row r="107" spans="1:5" x14ac:dyDescent="0.15">
      <c r="A107" s="9" t="s">
        <v>216</v>
      </c>
      <c r="B107" s="9">
        <v>1.02023</v>
      </c>
      <c r="E107" s="1">
        <f t="shared" si="1"/>
        <v>2.4995635000000003</v>
      </c>
    </row>
    <row r="108" spans="1:5" x14ac:dyDescent="0.15">
      <c r="A108" s="9" t="s">
        <v>217</v>
      </c>
      <c r="B108" s="9">
        <v>0.95404</v>
      </c>
      <c r="E108" s="1">
        <f t="shared" si="1"/>
        <v>2.3373980000000003</v>
      </c>
    </row>
    <row r="109" spans="1:5" x14ac:dyDescent="0.15">
      <c r="A109" s="9" t="s">
        <v>218</v>
      </c>
      <c r="B109" s="9">
        <v>0.82438</v>
      </c>
      <c r="E109" s="1">
        <f t="shared" si="1"/>
        <v>2.0197310000000002</v>
      </c>
    </row>
    <row r="110" spans="1:5" x14ac:dyDescent="0.15">
      <c r="A110" s="9" t="s">
        <v>219</v>
      </c>
      <c r="B110" s="9">
        <v>1.1263399999999999</v>
      </c>
      <c r="E110" s="1">
        <f t="shared" si="1"/>
        <v>2.7595329999999998</v>
      </c>
    </row>
    <row r="111" spans="1:5" x14ac:dyDescent="0.15">
      <c r="A111" s="9" t="s">
        <v>220</v>
      </c>
      <c r="B111" s="9">
        <v>0.57033</v>
      </c>
      <c r="E111" s="1">
        <f t="shared" si="1"/>
        <v>1.3973085000000001</v>
      </c>
    </row>
    <row r="112" spans="1:5" x14ac:dyDescent="0.15">
      <c r="A112" s="9" t="s">
        <v>221</v>
      </c>
      <c r="B112" s="9">
        <v>0.53281000000000001</v>
      </c>
      <c r="E112" s="1">
        <f t="shared" si="1"/>
        <v>1.3053845000000002</v>
      </c>
    </row>
    <row r="113" spans="1:5" x14ac:dyDescent="0.15">
      <c r="A113" s="9" t="s">
        <v>222</v>
      </c>
      <c r="B113" s="9">
        <v>1.3228599999999999</v>
      </c>
      <c r="E113" s="1">
        <f t="shared" si="1"/>
        <v>3.2410070000000002</v>
      </c>
    </row>
    <row r="114" spans="1:5" x14ac:dyDescent="0.15">
      <c r="A114" s="9" t="s">
        <v>223</v>
      </c>
      <c r="B114" s="9">
        <v>1.28298</v>
      </c>
      <c r="E114" s="1">
        <f t="shared" si="1"/>
        <v>3.1433010000000001</v>
      </c>
    </row>
    <row r="115" spans="1:5" x14ac:dyDescent="0.15">
      <c r="A115" s="9" t="s">
        <v>224</v>
      </c>
      <c r="B115" s="9">
        <v>2.1286999999999998</v>
      </c>
      <c r="E115" s="1">
        <f t="shared" si="1"/>
        <v>5.2153150000000004</v>
      </c>
    </row>
    <row r="116" spans="1:5" x14ac:dyDescent="0.15">
      <c r="A116" s="9" t="s">
        <v>225</v>
      </c>
      <c r="B116" s="9">
        <v>2.3523299999999998</v>
      </c>
      <c r="E116" s="1">
        <f t="shared" si="1"/>
        <v>5.7632085000000002</v>
      </c>
    </row>
    <row r="117" spans="1:5" x14ac:dyDescent="0.15">
      <c r="A117" s="9" t="s">
        <v>226</v>
      </c>
      <c r="B117" s="9">
        <v>1.2376199999999999</v>
      </c>
      <c r="E117" s="1">
        <f t="shared" si="1"/>
        <v>3.0321690000000001</v>
      </c>
    </row>
    <row r="118" spans="1:5" x14ac:dyDescent="0.15">
      <c r="A118" s="9" t="s">
        <v>227</v>
      </c>
      <c r="B118" s="9">
        <v>1.16303</v>
      </c>
      <c r="E118" s="1">
        <f t="shared" si="1"/>
        <v>2.8494235000000003</v>
      </c>
    </row>
    <row r="119" spans="1:5" x14ac:dyDescent="0.15">
      <c r="A119" s="9" t="s">
        <v>228</v>
      </c>
      <c r="B119" s="9">
        <v>1.3259300000000001</v>
      </c>
      <c r="E119" s="1">
        <f t="shared" si="1"/>
        <v>3.2485285000000004</v>
      </c>
    </row>
    <row r="120" spans="1:5" x14ac:dyDescent="0.15">
      <c r="A120" s="9" t="s">
        <v>229</v>
      </c>
      <c r="B120" s="9">
        <v>1.3798299999999999</v>
      </c>
      <c r="E120" s="1">
        <f t="shared" si="1"/>
        <v>3.3805835000000002</v>
      </c>
    </row>
    <row r="121" spans="1:5" x14ac:dyDescent="0.15">
      <c r="A121" s="9" t="s">
        <v>230</v>
      </c>
      <c r="B121" s="9">
        <v>2.5070800000000002</v>
      </c>
      <c r="E121" s="1">
        <f t="shared" si="1"/>
        <v>6.1423460000000007</v>
      </c>
    </row>
    <row r="122" spans="1:5" x14ac:dyDescent="0.15">
      <c r="A122" s="9" t="s">
        <v>231</v>
      </c>
      <c r="B122" s="9">
        <v>2.14778</v>
      </c>
      <c r="E122" s="1">
        <f t="shared" si="1"/>
        <v>5.2620610000000001</v>
      </c>
    </row>
    <row r="123" spans="1:5" x14ac:dyDescent="0.15">
      <c r="A123" s="9" t="s">
        <v>232</v>
      </c>
      <c r="B123" s="9">
        <v>1.4115800000000001</v>
      </c>
      <c r="E123" s="1">
        <f t="shared" si="1"/>
        <v>3.4583710000000005</v>
      </c>
    </row>
    <row r="124" spans="1:5" x14ac:dyDescent="0.15">
      <c r="A124" s="9" t="s">
        <v>233</v>
      </c>
      <c r="B124" s="9">
        <v>1.1653</v>
      </c>
      <c r="E124" s="1">
        <f t="shared" si="1"/>
        <v>2.8549850000000001</v>
      </c>
    </row>
    <row r="125" spans="1:5" x14ac:dyDescent="0.15">
      <c r="A125" s="9" t="s">
        <v>234</v>
      </c>
      <c r="B125" s="9">
        <v>1.0828899999999999</v>
      </c>
      <c r="E125" s="1">
        <f t="shared" si="1"/>
        <v>2.6530805000000002</v>
      </c>
    </row>
    <row r="126" spans="1:5" x14ac:dyDescent="0.15">
      <c r="A126" s="9" t="s">
        <v>235</v>
      </c>
      <c r="B126" s="9">
        <v>2.2408299999999999</v>
      </c>
      <c r="E126" s="1">
        <f t="shared" si="1"/>
        <v>5.4900335</v>
      </c>
    </row>
    <row r="127" spans="1:5" x14ac:dyDescent="0.15">
      <c r="A127" s="9" t="s">
        <v>236</v>
      </c>
      <c r="B127" s="9">
        <v>2.8110200000000001</v>
      </c>
      <c r="E127" s="1">
        <f t="shared" si="1"/>
        <v>6.8869990000000003</v>
      </c>
    </row>
    <row r="128" spans="1:5" x14ac:dyDescent="0.15">
      <c r="A128" s="9" t="s">
        <v>237</v>
      </c>
      <c r="B128" s="9">
        <v>1.9660899999999999</v>
      </c>
      <c r="E128" s="1">
        <f t="shared" si="1"/>
        <v>4.8169205000000002</v>
      </c>
    </row>
    <row r="129" spans="1:5" x14ac:dyDescent="0.15">
      <c r="A129" s="9" t="s">
        <v>238</v>
      </c>
      <c r="B129" s="9">
        <v>2.57707</v>
      </c>
      <c r="E129" s="1">
        <f t="shared" si="1"/>
        <v>6.3138215000000004</v>
      </c>
    </row>
    <row r="130" spans="1:5" x14ac:dyDescent="0.15">
      <c r="A130" s="9" t="s">
        <v>239</v>
      </c>
      <c r="B130" s="9">
        <v>2.4843299999999999</v>
      </c>
      <c r="E130" s="1">
        <f t="shared" si="1"/>
        <v>6.0866085000000005</v>
      </c>
    </row>
    <row r="131" spans="1:5" x14ac:dyDescent="0.15">
      <c r="A131" s="9" t="s">
        <v>240</v>
      </c>
      <c r="B131" s="9">
        <v>2.6655099999999998</v>
      </c>
      <c r="E131" s="1">
        <f t="shared" si="1"/>
        <v>6.5304995000000003</v>
      </c>
    </row>
    <row r="132" spans="1:5" x14ac:dyDescent="0.15">
      <c r="A132" s="9" t="s">
        <v>241</v>
      </c>
      <c r="B132" s="9">
        <v>1.61547</v>
      </c>
      <c r="E132" s="1">
        <f t="shared" si="1"/>
        <v>3.9579015000000002</v>
      </c>
    </row>
    <row r="133" spans="1:5" x14ac:dyDescent="0.15">
      <c r="A133" s="9" t="s">
        <v>242</v>
      </c>
      <c r="B133" s="9">
        <v>2.5679599999999998</v>
      </c>
      <c r="E133" s="1">
        <f t="shared" si="1"/>
        <v>6.2915020000000004</v>
      </c>
    </row>
    <row r="134" spans="1:5" x14ac:dyDescent="0.15">
      <c r="A134" s="9" t="s">
        <v>243</v>
      </c>
      <c r="B134" s="9">
        <v>1.6598599999999999</v>
      </c>
      <c r="E134" s="1">
        <f t="shared" ref="E134:E197" si="2">B134*2.45</f>
        <v>4.0666570000000002</v>
      </c>
    </row>
    <row r="135" spans="1:5" x14ac:dyDescent="0.15">
      <c r="A135" s="9" t="s">
        <v>244</v>
      </c>
      <c r="B135" s="9">
        <v>1.09466</v>
      </c>
      <c r="E135" s="1">
        <f t="shared" si="2"/>
        <v>2.6819170000000003</v>
      </c>
    </row>
    <row r="136" spans="1:5" x14ac:dyDescent="0.15">
      <c r="A136" s="9" t="s">
        <v>245</v>
      </c>
      <c r="B136" s="9">
        <v>0.77653000000000005</v>
      </c>
      <c r="E136" s="1">
        <f t="shared" si="2"/>
        <v>1.9024985000000003</v>
      </c>
    </row>
    <row r="137" spans="1:5" x14ac:dyDescent="0.15">
      <c r="A137" s="9" t="s">
        <v>246</v>
      </c>
      <c r="B137" s="9">
        <v>0.65585000000000004</v>
      </c>
      <c r="E137" s="1">
        <f t="shared" si="2"/>
        <v>1.6068325000000003</v>
      </c>
    </row>
    <row r="138" spans="1:5" x14ac:dyDescent="0.15">
      <c r="A138" s="9" t="s">
        <v>247</v>
      </c>
      <c r="B138" s="9">
        <v>0.61931000000000003</v>
      </c>
      <c r="E138" s="1">
        <f t="shared" si="2"/>
        <v>1.5173095000000001</v>
      </c>
    </row>
    <row r="139" spans="1:5" x14ac:dyDescent="0.15">
      <c r="A139" s="9" t="s">
        <v>248</v>
      </c>
      <c r="B139" s="9">
        <v>0.62380999999999998</v>
      </c>
      <c r="E139" s="1">
        <f t="shared" si="2"/>
        <v>1.5283345000000002</v>
      </c>
    </row>
    <row r="140" spans="1:5" x14ac:dyDescent="0.15">
      <c r="A140" s="9" t="s">
        <v>249</v>
      </c>
      <c r="B140" s="9">
        <v>0.60219</v>
      </c>
      <c r="E140" s="1">
        <f t="shared" si="2"/>
        <v>1.4753655000000001</v>
      </c>
    </row>
    <row r="141" spans="1:5" x14ac:dyDescent="0.15">
      <c r="A141" s="9" t="s">
        <v>250</v>
      </c>
      <c r="B141" s="9">
        <v>0.99514999999999998</v>
      </c>
      <c r="E141" s="1">
        <f t="shared" si="2"/>
        <v>2.4381175000000002</v>
      </c>
    </row>
    <row r="142" spans="1:5" x14ac:dyDescent="0.15">
      <c r="A142" s="9" t="s">
        <v>251</v>
      </c>
      <c r="B142" s="9">
        <v>0.88036000000000003</v>
      </c>
      <c r="E142" s="1">
        <f t="shared" si="2"/>
        <v>2.1568820000000004</v>
      </c>
    </row>
    <row r="143" spans="1:5" x14ac:dyDescent="0.15">
      <c r="A143" s="9" t="s">
        <v>252</v>
      </c>
      <c r="B143" s="9">
        <v>0.72055999999999998</v>
      </c>
      <c r="E143" s="1">
        <f t="shared" si="2"/>
        <v>1.7653720000000002</v>
      </c>
    </row>
    <row r="144" spans="1:5" x14ac:dyDescent="0.15">
      <c r="A144" s="9" t="s">
        <v>253</v>
      </c>
      <c r="B144" s="9">
        <v>0.66898000000000002</v>
      </c>
      <c r="E144" s="1">
        <f t="shared" si="2"/>
        <v>1.6390010000000002</v>
      </c>
    </row>
    <row r="145" spans="1:5" x14ac:dyDescent="0.15">
      <c r="A145" s="9" t="s">
        <v>254</v>
      </c>
      <c r="B145" s="9">
        <v>0.68191000000000002</v>
      </c>
      <c r="E145" s="1">
        <f t="shared" si="2"/>
        <v>1.6706795000000001</v>
      </c>
    </row>
    <row r="146" spans="1:5" x14ac:dyDescent="0.15">
      <c r="A146" s="9" t="s">
        <v>255</v>
      </c>
      <c r="B146" s="9">
        <v>0.71872000000000003</v>
      </c>
      <c r="E146" s="1">
        <f t="shared" si="2"/>
        <v>1.7608640000000002</v>
      </c>
    </row>
    <row r="147" spans="1:5" x14ac:dyDescent="0.15">
      <c r="A147" s="9" t="s">
        <v>256</v>
      </c>
      <c r="B147" s="9">
        <v>1.5605199999999999</v>
      </c>
      <c r="E147" s="1">
        <f t="shared" si="2"/>
        <v>3.8232740000000001</v>
      </c>
    </row>
    <row r="148" spans="1:5" x14ac:dyDescent="0.15">
      <c r="A148" s="9" t="s">
        <v>257</v>
      </c>
      <c r="B148" s="9">
        <v>0.87839999999999996</v>
      </c>
      <c r="E148" s="1">
        <f t="shared" si="2"/>
        <v>2.1520800000000002</v>
      </c>
    </row>
    <row r="149" spans="1:5" x14ac:dyDescent="0.15">
      <c r="A149" s="9" t="s">
        <v>258</v>
      </c>
      <c r="B149" s="9">
        <v>0.86170000000000002</v>
      </c>
      <c r="E149" s="1">
        <f t="shared" si="2"/>
        <v>2.1111650000000002</v>
      </c>
    </row>
    <row r="150" spans="1:5" x14ac:dyDescent="0.15">
      <c r="A150" s="9" t="s">
        <v>259</v>
      </c>
      <c r="B150" s="9">
        <v>1.36419</v>
      </c>
      <c r="E150" s="1">
        <f t="shared" si="2"/>
        <v>3.3422655000000003</v>
      </c>
    </row>
    <row r="151" spans="1:5" x14ac:dyDescent="0.15">
      <c r="A151" s="9" t="s">
        <v>260</v>
      </c>
      <c r="B151" s="9">
        <v>1.08294</v>
      </c>
      <c r="E151" s="1">
        <f t="shared" si="2"/>
        <v>2.6532030000000004</v>
      </c>
    </row>
    <row r="152" spans="1:5" x14ac:dyDescent="0.15">
      <c r="A152" s="9" t="s">
        <v>261</v>
      </c>
      <c r="B152" s="9">
        <v>1.04339</v>
      </c>
      <c r="E152" s="1">
        <f t="shared" si="2"/>
        <v>2.5563055000000001</v>
      </c>
    </row>
    <row r="153" spans="1:5" x14ac:dyDescent="0.15">
      <c r="A153" s="9" t="s">
        <v>262</v>
      </c>
      <c r="B153" s="9">
        <v>0.72070999999999996</v>
      </c>
      <c r="E153" s="1">
        <f t="shared" si="2"/>
        <v>1.7657395</v>
      </c>
    </row>
    <row r="154" spans="1:5" x14ac:dyDescent="0.15">
      <c r="A154" s="9" t="s">
        <v>263</v>
      </c>
      <c r="B154" s="9">
        <v>0.73607999999999996</v>
      </c>
      <c r="E154" s="1">
        <f t="shared" si="2"/>
        <v>1.803396</v>
      </c>
    </row>
    <row r="155" spans="1:5" x14ac:dyDescent="0.15">
      <c r="A155" s="9" t="s">
        <v>264</v>
      </c>
      <c r="B155" s="9">
        <v>1.22122</v>
      </c>
      <c r="E155" s="1">
        <f t="shared" si="2"/>
        <v>2.9919890000000002</v>
      </c>
    </row>
    <row r="156" spans="1:5" x14ac:dyDescent="0.15">
      <c r="A156" s="9" t="s">
        <v>265</v>
      </c>
      <c r="B156" s="9">
        <v>1.8488</v>
      </c>
      <c r="E156" s="1">
        <f t="shared" si="2"/>
        <v>4.52956</v>
      </c>
    </row>
    <row r="157" spans="1:5" x14ac:dyDescent="0.15">
      <c r="A157" s="9" t="s">
        <v>266</v>
      </c>
      <c r="B157" s="9">
        <v>1.1931</v>
      </c>
      <c r="E157" s="1">
        <f t="shared" si="2"/>
        <v>2.9230950000000004</v>
      </c>
    </row>
    <row r="158" spans="1:5" x14ac:dyDescent="0.15">
      <c r="A158" s="9" t="s">
        <v>267</v>
      </c>
      <c r="B158" s="9">
        <v>0.91300000000000003</v>
      </c>
      <c r="E158" s="1">
        <f t="shared" si="2"/>
        <v>2.2368500000000004</v>
      </c>
    </row>
    <row r="159" spans="1:5" x14ac:dyDescent="0.15">
      <c r="A159" s="9" t="s">
        <v>268</v>
      </c>
      <c r="B159" s="9">
        <v>0.95762000000000003</v>
      </c>
      <c r="E159" s="1">
        <f t="shared" si="2"/>
        <v>2.3461690000000002</v>
      </c>
    </row>
    <row r="160" spans="1:5" x14ac:dyDescent="0.15">
      <c r="A160" s="9" t="s">
        <v>269</v>
      </c>
      <c r="B160" s="9">
        <v>1.0207599999999999</v>
      </c>
      <c r="E160" s="1">
        <f t="shared" si="2"/>
        <v>2.5008619999999997</v>
      </c>
    </row>
    <row r="161" spans="1:5" x14ac:dyDescent="0.15">
      <c r="A161" s="9" t="s">
        <v>270</v>
      </c>
      <c r="B161" s="9">
        <v>1.1469400000000001</v>
      </c>
      <c r="E161" s="1">
        <f t="shared" si="2"/>
        <v>2.8100030000000005</v>
      </c>
    </row>
    <row r="162" spans="1:5" x14ac:dyDescent="0.15">
      <c r="A162" s="9" t="s">
        <v>271</v>
      </c>
      <c r="B162" s="9">
        <v>0.80923</v>
      </c>
      <c r="E162" s="1">
        <f t="shared" si="2"/>
        <v>1.9826135000000003</v>
      </c>
    </row>
    <row r="163" spans="1:5" x14ac:dyDescent="0.15">
      <c r="A163" s="9" t="s">
        <v>272</v>
      </c>
      <c r="B163" s="9">
        <v>2.0425</v>
      </c>
      <c r="E163" s="1">
        <f t="shared" si="2"/>
        <v>5.0041250000000002</v>
      </c>
    </row>
    <row r="164" spans="1:5" x14ac:dyDescent="0.15">
      <c r="A164" s="9" t="s">
        <v>273</v>
      </c>
      <c r="B164" s="9">
        <v>2.1007699999999998</v>
      </c>
      <c r="E164" s="1">
        <f t="shared" si="2"/>
        <v>5.1468864999999999</v>
      </c>
    </row>
    <row r="165" spans="1:5" x14ac:dyDescent="0.15">
      <c r="A165" s="9" t="s">
        <v>274</v>
      </c>
      <c r="B165" s="9">
        <v>1.7230700000000001</v>
      </c>
      <c r="E165" s="1">
        <f t="shared" si="2"/>
        <v>4.2215215000000006</v>
      </c>
    </row>
    <row r="166" spans="1:5" x14ac:dyDescent="0.15">
      <c r="A166" s="9" t="s">
        <v>275</v>
      </c>
      <c r="B166" s="9">
        <v>0.97213000000000005</v>
      </c>
      <c r="E166" s="1">
        <f t="shared" si="2"/>
        <v>2.3817185000000003</v>
      </c>
    </row>
    <row r="167" spans="1:5" x14ac:dyDescent="0.15">
      <c r="A167" s="9" t="s">
        <v>276</v>
      </c>
      <c r="B167" s="9">
        <v>0.62048000000000003</v>
      </c>
      <c r="E167" s="1">
        <f t="shared" si="2"/>
        <v>1.5201760000000002</v>
      </c>
    </row>
    <row r="168" spans="1:5" x14ac:dyDescent="0.15">
      <c r="A168" s="9" t="s">
        <v>277</v>
      </c>
      <c r="B168" s="9">
        <v>0.62673999999999996</v>
      </c>
      <c r="E168" s="1">
        <f t="shared" si="2"/>
        <v>1.5355130000000001</v>
      </c>
    </row>
    <row r="169" spans="1:5" x14ac:dyDescent="0.15">
      <c r="A169" s="9" t="s">
        <v>278</v>
      </c>
      <c r="B169" s="9">
        <v>2.55139</v>
      </c>
      <c r="E169" s="1">
        <f t="shared" si="2"/>
        <v>6.2509055000000009</v>
      </c>
    </row>
    <row r="170" spans="1:5" x14ac:dyDescent="0.15">
      <c r="A170" s="9" t="s">
        <v>279</v>
      </c>
      <c r="B170" s="9">
        <v>2.8551600000000001</v>
      </c>
      <c r="E170" s="1">
        <f t="shared" si="2"/>
        <v>6.9951420000000004</v>
      </c>
    </row>
    <row r="171" spans="1:5" x14ac:dyDescent="0.15">
      <c r="A171" s="9" t="s">
        <v>280</v>
      </c>
      <c r="B171" s="9">
        <v>2.7448999999999999</v>
      </c>
      <c r="E171" s="1">
        <f t="shared" si="2"/>
        <v>6.7250050000000003</v>
      </c>
    </row>
    <row r="172" spans="1:5" x14ac:dyDescent="0.15">
      <c r="A172" s="9" t="s">
        <v>281</v>
      </c>
      <c r="B172" s="9">
        <v>2.6960199999999999</v>
      </c>
      <c r="E172" s="1">
        <f t="shared" si="2"/>
        <v>6.6052489999999997</v>
      </c>
    </row>
    <row r="173" spans="1:5" x14ac:dyDescent="0.15">
      <c r="A173" s="9" t="s">
        <v>282</v>
      </c>
      <c r="B173" s="9">
        <v>2.6053600000000001</v>
      </c>
      <c r="E173" s="1">
        <f t="shared" si="2"/>
        <v>6.3831320000000007</v>
      </c>
    </row>
    <row r="174" spans="1:5" x14ac:dyDescent="0.15">
      <c r="A174" s="9" t="s">
        <v>283</v>
      </c>
      <c r="B174" s="9">
        <v>3.03851</v>
      </c>
      <c r="E174" s="1">
        <f t="shared" si="2"/>
        <v>7.4443495000000004</v>
      </c>
    </row>
    <row r="175" spans="1:5" x14ac:dyDescent="0.15">
      <c r="A175" s="9" t="s">
        <v>284</v>
      </c>
      <c r="B175" s="9">
        <v>1.44302</v>
      </c>
      <c r="E175" s="1">
        <f t="shared" si="2"/>
        <v>3.5353990000000004</v>
      </c>
    </row>
    <row r="176" spans="1:5" x14ac:dyDescent="0.15">
      <c r="A176" s="9" t="s">
        <v>285</v>
      </c>
      <c r="B176" s="9">
        <v>1.4874400000000001</v>
      </c>
      <c r="E176" s="1">
        <f t="shared" si="2"/>
        <v>3.6442280000000005</v>
      </c>
    </row>
    <row r="177" spans="1:5" x14ac:dyDescent="0.15">
      <c r="A177" s="9" t="s">
        <v>286</v>
      </c>
      <c r="B177" s="9">
        <v>1.5679799999999999</v>
      </c>
      <c r="E177" s="1">
        <f t="shared" si="2"/>
        <v>3.8415509999999999</v>
      </c>
    </row>
    <row r="178" spans="1:5" x14ac:dyDescent="0.15">
      <c r="A178" s="9" t="s">
        <v>287</v>
      </c>
      <c r="B178" s="9">
        <v>5.5923400000000001</v>
      </c>
      <c r="E178" s="1">
        <f t="shared" si="2"/>
        <v>13.701233000000002</v>
      </c>
    </row>
    <row r="179" spans="1:5" x14ac:dyDescent="0.15">
      <c r="A179" s="9" t="s">
        <v>288</v>
      </c>
      <c r="B179" s="9">
        <v>3.1836500000000001</v>
      </c>
      <c r="E179" s="1">
        <f t="shared" si="2"/>
        <v>7.7999425000000011</v>
      </c>
    </row>
    <row r="180" spans="1:5" x14ac:dyDescent="0.15">
      <c r="A180" s="9" t="s">
        <v>289</v>
      </c>
      <c r="B180" s="9">
        <v>5.5958899999999998</v>
      </c>
      <c r="E180" s="1">
        <f t="shared" si="2"/>
        <v>13.7099305</v>
      </c>
    </row>
    <row r="181" spans="1:5" x14ac:dyDescent="0.15">
      <c r="A181" s="9" t="s">
        <v>290</v>
      </c>
      <c r="B181" s="9">
        <v>4.9379900000000001</v>
      </c>
      <c r="E181" s="1">
        <f t="shared" si="2"/>
        <v>12.098075500000002</v>
      </c>
    </row>
    <row r="182" spans="1:5" x14ac:dyDescent="0.15">
      <c r="A182" s="9" t="s">
        <v>291</v>
      </c>
      <c r="B182" s="9">
        <v>3.6108600000000002</v>
      </c>
      <c r="E182" s="1">
        <f t="shared" si="2"/>
        <v>8.8466070000000006</v>
      </c>
    </row>
    <row r="183" spans="1:5" x14ac:dyDescent="0.15">
      <c r="A183" s="9" t="s">
        <v>292</v>
      </c>
      <c r="B183" s="9">
        <v>2.48712</v>
      </c>
      <c r="E183" s="1">
        <f t="shared" si="2"/>
        <v>6.0934440000000007</v>
      </c>
    </row>
    <row r="184" spans="1:5" x14ac:dyDescent="0.15">
      <c r="A184" s="9" t="s">
        <v>293</v>
      </c>
      <c r="B184" s="9">
        <v>2.3891100000000001</v>
      </c>
      <c r="E184" s="1">
        <f t="shared" si="2"/>
        <v>5.8533195000000005</v>
      </c>
    </row>
    <row r="185" spans="1:5" x14ac:dyDescent="0.15">
      <c r="A185" s="9" t="s">
        <v>294</v>
      </c>
      <c r="B185" s="9">
        <v>1.78603</v>
      </c>
      <c r="E185" s="1">
        <f t="shared" si="2"/>
        <v>4.3757735000000002</v>
      </c>
    </row>
    <row r="186" spans="1:5" x14ac:dyDescent="0.15">
      <c r="A186" s="9" t="s">
        <v>295</v>
      </c>
      <c r="B186" s="9">
        <v>1.35666</v>
      </c>
      <c r="E186" s="1">
        <f t="shared" si="2"/>
        <v>3.323817</v>
      </c>
    </row>
    <row r="187" spans="1:5" x14ac:dyDescent="0.15">
      <c r="A187" s="9" t="s">
        <v>296</v>
      </c>
      <c r="B187" s="9">
        <v>1.16496</v>
      </c>
      <c r="E187" s="1">
        <f t="shared" si="2"/>
        <v>2.854152</v>
      </c>
    </row>
    <row r="188" spans="1:5" x14ac:dyDescent="0.15">
      <c r="A188" s="9" t="s">
        <v>297</v>
      </c>
      <c r="B188" s="9">
        <v>1.2035</v>
      </c>
      <c r="E188" s="1">
        <f t="shared" si="2"/>
        <v>2.9485750000000004</v>
      </c>
    </row>
    <row r="189" spans="1:5" x14ac:dyDescent="0.15">
      <c r="A189" s="9" t="s">
        <v>298</v>
      </c>
      <c r="B189" s="9">
        <v>1.24417</v>
      </c>
      <c r="E189" s="1">
        <f t="shared" si="2"/>
        <v>3.0482165000000001</v>
      </c>
    </row>
    <row r="190" spans="1:5" x14ac:dyDescent="0.15">
      <c r="A190" s="9" t="s">
        <v>299</v>
      </c>
      <c r="B190" s="9">
        <v>2.9096600000000001</v>
      </c>
      <c r="E190" s="1">
        <f t="shared" si="2"/>
        <v>7.128667000000001</v>
      </c>
    </row>
    <row r="191" spans="1:5" x14ac:dyDescent="0.15">
      <c r="A191" s="9" t="s">
        <v>300</v>
      </c>
      <c r="B191" s="9">
        <v>1.30077</v>
      </c>
      <c r="E191" s="1">
        <f t="shared" si="2"/>
        <v>3.1868865000000004</v>
      </c>
    </row>
    <row r="192" spans="1:5" x14ac:dyDescent="0.15">
      <c r="A192" s="9" t="s">
        <v>301</v>
      </c>
      <c r="B192" s="9">
        <v>1.3833599999999999</v>
      </c>
      <c r="E192" s="1">
        <f t="shared" si="2"/>
        <v>3.3892320000000002</v>
      </c>
    </row>
    <row r="193" spans="1:5" x14ac:dyDescent="0.15">
      <c r="A193" s="9" t="s">
        <v>302</v>
      </c>
      <c r="B193" s="9">
        <v>1.3204199999999999</v>
      </c>
      <c r="E193" s="1">
        <f t="shared" si="2"/>
        <v>3.2350289999999999</v>
      </c>
    </row>
    <row r="194" spans="1:5" x14ac:dyDescent="0.15">
      <c r="A194" s="9" t="s">
        <v>303</v>
      </c>
      <c r="B194" s="9">
        <v>1.33561</v>
      </c>
      <c r="E194" s="1">
        <f t="shared" si="2"/>
        <v>3.2722445000000002</v>
      </c>
    </row>
    <row r="195" spans="1:5" x14ac:dyDescent="0.15">
      <c r="A195" s="9" t="s">
        <v>304</v>
      </c>
      <c r="B195" s="9">
        <v>1.2851300000000001</v>
      </c>
      <c r="E195" s="1">
        <f t="shared" si="2"/>
        <v>3.1485685000000005</v>
      </c>
    </row>
    <row r="196" spans="1:5" x14ac:dyDescent="0.15">
      <c r="A196" s="9" t="s">
        <v>305</v>
      </c>
      <c r="B196" s="9">
        <v>2.6427299999999998</v>
      </c>
      <c r="E196" s="1">
        <f t="shared" si="2"/>
        <v>6.4746885000000001</v>
      </c>
    </row>
    <row r="197" spans="1:5" x14ac:dyDescent="0.15">
      <c r="A197" s="9" t="s">
        <v>306</v>
      </c>
      <c r="B197" s="9">
        <v>4.0286600000000004</v>
      </c>
      <c r="E197" s="1">
        <f t="shared" si="2"/>
        <v>9.870217000000002</v>
      </c>
    </row>
    <row r="198" spans="1:5" x14ac:dyDescent="0.15">
      <c r="A198" s="9" t="s">
        <v>307</v>
      </c>
      <c r="B198" s="9">
        <v>1.51257</v>
      </c>
      <c r="E198" s="1">
        <f t="shared" ref="E198:E261" si="3">B198*2.45</f>
        <v>3.7057965000000004</v>
      </c>
    </row>
    <row r="199" spans="1:5" x14ac:dyDescent="0.15">
      <c r="A199" s="9" t="s">
        <v>308</v>
      </c>
      <c r="B199" s="9">
        <v>1.9245699999999999</v>
      </c>
      <c r="E199" s="1">
        <f t="shared" si="3"/>
        <v>4.7151965000000002</v>
      </c>
    </row>
    <row r="200" spans="1:5" x14ac:dyDescent="0.15">
      <c r="A200" s="9" t="s">
        <v>309</v>
      </c>
      <c r="B200" s="9">
        <v>2.5870299999999999</v>
      </c>
      <c r="E200" s="1">
        <f t="shared" si="3"/>
        <v>6.3382235000000007</v>
      </c>
    </row>
    <row r="201" spans="1:5" x14ac:dyDescent="0.15">
      <c r="A201" s="9" t="s">
        <v>310</v>
      </c>
      <c r="B201" s="9">
        <v>3.1736499999999999</v>
      </c>
      <c r="E201" s="1">
        <f t="shared" si="3"/>
        <v>7.7754425000000005</v>
      </c>
    </row>
    <row r="202" spans="1:5" x14ac:dyDescent="0.15">
      <c r="A202" s="9" t="s">
        <v>311</v>
      </c>
      <c r="B202" s="9">
        <v>1.38947</v>
      </c>
      <c r="E202" s="1">
        <f t="shared" si="3"/>
        <v>3.4042015000000001</v>
      </c>
    </row>
    <row r="203" spans="1:5" x14ac:dyDescent="0.15">
      <c r="A203" s="9" t="s">
        <v>312</v>
      </c>
      <c r="B203" s="9">
        <v>1.3352999999999999</v>
      </c>
      <c r="E203" s="1">
        <f t="shared" si="3"/>
        <v>3.2714850000000002</v>
      </c>
    </row>
    <row r="204" spans="1:5" x14ac:dyDescent="0.15">
      <c r="A204" s="9" t="s">
        <v>313</v>
      </c>
      <c r="B204" s="9">
        <v>1.30484</v>
      </c>
      <c r="E204" s="1">
        <f t="shared" si="3"/>
        <v>3.1968580000000002</v>
      </c>
    </row>
    <row r="205" spans="1:5" x14ac:dyDescent="0.15">
      <c r="A205" s="9" t="s">
        <v>314</v>
      </c>
      <c r="B205" s="9">
        <v>1.3467100000000001</v>
      </c>
      <c r="E205" s="1">
        <f t="shared" si="3"/>
        <v>3.2994395000000005</v>
      </c>
    </row>
    <row r="206" spans="1:5" x14ac:dyDescent="0.15">
      <c r="A206" s="9" t="s">
        <v>315</v>
      </c>
      <c r="B206" s="9">
        <v>1.3163899999999999</v>
      </c>
      <c r="E206" s="1">
        <f t="shared" si="3"/>
        <v>3.2251555000000001</v>
      </c>
    </row>
    <row r="207" spans="1:5" x14ac:dyDescent="0.15">
      <c r="A207" s="9" t="s">
        <v>316</v>
      </c>
      <c r="B207" s="9">
        <v>1.31026</v>
      </c>
      <c r="E207" s="1">
        <f t="shared" si="3"/>
        <v>3.210137</v>
      </c>
    </row>
    <row r="208" spans="1:5" x14ac:dyDescent="0.15">
      <c r="A208" s="9" t="s">
        <v>317</v>
      </c>
      <c r="B208" s="9">
        <v>1.89219</v>
      </c>
      <c r="E208" s="1">
        <f t="shared" si="3"/>
        <v>4.6358655000000004</v>
      </c>
    </row>
    <row r="209" spans="1:5" x14ac:dyDescent="0.15">
      <c r="A209" s="9" t="s">
        <v>318</v>
      </c>
      <c r="B209" s="9">
        <v>1.2625</v>
      </c>
      <c r="E209" s="1">
        <f t="shared" si="3"/>
        <v>3.0931250000000001</v>
      </c>
    </row>
    <row r="210" spans="1:5" x14ac:dyDescent="0.15">
      <c r="A210" s="9" t="s">
        <v>319</v>
      </c>
      <c r="B210" s="9">
        <v>2.1253099999999998</v>
      </c>
      <c r="E210" s="1">
        <f t="shared" si="3"/>
        <v>5.2070094999999998</v>
      </c>
    </row>
    <row r="211" spans="1:5" x14ac:dyDescent="0.15">
      <c r="A211" s="9" t="s">
        <v>320</v>
      </c>
      <c r="B211" s="9">
        <v>1.43309</v>
      </c>
      <c r="E211" s="1">
        <f t="shared" si="3"/>
        <v>3.5110705000000002</v>
      </c>
    </row>
    <row r="212" spans="1:5" x14ac:dyDescent="0.15">
      <c r="A212" s="9" t="s">
        <v>321</v>
      </c>
      <c r="B212" s="9">
        <v>1.3892899999999999</v>
      </c>
      <c r="E212" s="1">
        <f t="shared" si="3"/>
        <v>3.4037605000000002</v>
      </c>
    </row>
    <row r="213" spans="1:5" x14ac:dyDescent="0.15">
      <c r="A213" s="9" t="s">
        <v>322</v>
      </c>
      <c r="B213" s="9">
        <v>1.2744200000000001</v>
      </c>
      <c r="E213" s="1">
        <f t="shared" si="3"/>
        <v>3.1223290000000006</v>
      </c>
    </row>
    <row r="214" spans="1:5" x14ac:dyDescent="0.15">
      <c r="A214" s="9" t="s">
        <v>323</v>
      </c>
      <c r="B214" s="9">
        <v>1.9098200000000001</v>
      </c>
      <c r="E214" s="1">
        <f t="shared" si="3"/>
        <v>4.6790590000000005</v>
      </c>
    </row>
    <row r="215" spans="1:5" x14ac:dyDescent="0.15">
      <c r="A215" s="9" t="s">
        <v>324</v>
      </c>
      <c r="B215" s="9">
        <v>1.18588</v>
      </c>
      <c r="E215" s="1">
        <f t="shared" si="3"/>
        <v>2.9054060000000002</v>
      </c>
    </row>
    <row r="216" spans="1:5" x14ac:dyDescent="0.15">
      <c r="A216" s="9" t="s">
        <v>325</v>
      </c>
      <c r="B216" s="9">
        <v>0.83350000000000002</v>
      </c>
      <c r="E216" s="1">
        <f t="shared" si="3"/>
        <v>2.0420750000000001</v>
      </c>
    </row>
    <row r="217" spans="1:5" x14ac:dyDescent="0.15">
      <c r="A217" s="9" t="s">
        <v>326</v>
      </c>
      <c r="B217" s="9">
        <v>0.91932000000000003</v>
      </c>
      <c r="E217" s="1">
        <f t="shared" si="3"/>
        <v>2.2523340000000003</v>
      </c>
    </row>
    <row r="218" spans="1:5" x14ac:dyDescent="0.15">
      <c r="A218" s="9" t="s">
        <v>327</v>
      </c>
      <c r="B218" s="9">
        <v>1.2639199999999999</v>
      </c>
      <c r="E218" s="1">
        <f t="shared" si="3"/>
        <v>3.0966040000000001</v>
      </c>
    </row>
    <row r="219" spans="1:5" x14ac:dyDescent="0.15">
      <c r="A219" s="9" t="s">
        <v>328</v>
      </c>
      <c r="B219" s="9">
        <v>1.1595</v>
      </c>
      <c r="E219" s="1">
        <f t="shared" si="3"/>
        <v>2.8407750000000003</v>
      </c>
    </row>
    <row r="220" spans="1:5" x14ac:dyDescent="0.15">
      <c r="A220" s="9" t="s">
        <v>329</v>
      </c>
      <c r="B220" s="9">
        <v>1.19034</v>
      </c>
      <c r="E220" s="1">
        <f t="shared" si="3"/>
        <v>2.9163330000000003</v>
      </c>
    </row>
    <row r="221" spans="1:5" x14ac:dyDescent="0.15">
      <c r="A221" s="9" t="s">
        <v>330</v>
      </c>
      <c r="B221" s="9">
        <v>1.18225</v>
      </c>
      <c r="E221" s="1">
        <f t="shared" si="3"/>
        <v>2.8965125</v>
      </c>
    </row>
    <row r="222" spans="1:5" x14ac:dyDescent="0.15">
      <c r="A222" s="9" t="s">
        <v>331</v>
      </c>
      <c r="B222" s="9">
        <v>1.09195</v>
      </c>
      <c r="E222" s="1">
        <f t="shared" si="3"/>
        <v>2.6752775</v>
      </c>
    </row>
    <row r="223" spans="1:5" x14ac:dyDescent="0.15">
      <c r="A223" s="9" t="s">
        <v>332</v>
      </c>
      <c r="B223" s="9">
        <v>1.1318699999999999</v>
      </c>
      <c r="E223" s="1">
        <f t="shared" si="3"/>
        <v>2.7730815</v>
      </c>
    </row>
    <row r="224" spans="1:5" x14ac:dyDescent="0.15">
      <c r="A224" s="9" t="s">
        <v>333</v>
      </c>
      <c r="B224" s="9">
        <v>1.1811799999999999</v>
      </c>
      <c r="E224" s="1">
        <f t="shared" si="3"/>
        <v>2.893891</v>
      </c>
    </row>
    <row r="225" spans="1:5" x14ac:dyDescent="0.15">
      <c r="A225" s="9" t="s">
        <v>334</v>
      </c>
      <c r="B225" s="9">
        <v>1.27417</v>
      </c>
      <c r="E225" s="1">
        <f t="shared" si="3"/>
        <v>3.1217165000000002</v>
      </c>
    </row>
    <row r="226" spans="1:5" x14ac:dyDescent="0.15">
      <c r="A226" s="9" t="s">
        <v>335</v>
      </c>
      <c r="B226" s="9">
        <v>1.1900900000000001</v>
      </c>
      <c r="E226" s="1">
        <f t="shared" si="3"/>
        <v>2.9157205000000004</v>
      </c>
    </row>
    <row r="227" spans="1:5" x14ac:dyDescent="0.15">
      <c r="A227" s="9" t="s">
        <v>336</v>
      </c>
      <c r="B227" s="9">
        <v>2.1532499999999999</v>
      </c>
      <c r="E227" s="1">
        <f t="shared" si="3"/>
        <v>5.2754624999999997</v>
      </c>
    </row>
    <row r="228" spans="1:5" x14ac:dyDescent="0.15">
      <c r="A228" s="9" t="s">
        <v>337</v>
      </c>
      <c r="B228" s="9">
        <v>1.3032600000000001</v>
      </c>
      <c r="E228" s="1">
        <f t="shared" si="3"/>
        <v>3.1929870000000005</v>
      </c>
    </row>
    <row r="229" spans="1:5" x14ac:dyDescent="0.15">
      <c r="A229" s="9" t="s">
        <v>338</v>
      </c>
      <c r="B229" s="9">
        <v>1.59985</v>
      </c>
      <c r="E229" s="1">
        <f t="shared" si="3"/>
        <v>3.9196325000000001</v>
      </c>
    </row>
    <row r="230" spans="1:5" x14ac:dyDescent="0.15">
      <c r="A230" s="9" t="s">
        <v>339</v>
      </c>
      <c r="B230" s="9">
        <v>1.4683600000000001</v>
      </c>
      <c r="E230" s="1">
        <f t="shared" si="3"/>
        <v>3.5974820000000007</v>
      </c>
    </row>
    <row r="231" spans="1:5" x14ac:dyDescent="0.15">
      <c r="A231" s="9" t="s">
        <v>340</v>
      </c>
      <c r="B231" s="9">
        <v>3.0756100000000002</v>
      </c>
      <c r="E231" s="1">
        <f t="shared" si="3"/>
        <v>7.535244500000001</v>
      </c>
    </row>
    <row r="232" spans="1:5" x14ac:dyDescent="0.15">
      <c r="A232" s="9" t="s">
        <v>341</v>
      </c>
      <c r="B232" s="9">
        <v>1.60545</v>
      </c>
      <c r="E232" s="1">
        <f t="shared" si="3"/>
        <v>3.9333525000000003</v>
      </c>
    </row>
    <row r="233" spans="1:5" x14ac:dyDescent="0.15">
      <c r="A233" s="9" t="s">
        <v>342</v>
      </c>
      <c r="B233" s="9">
        <v>1.2315700000000001</v>
      </c>
      <c r="E233" s="1">
        <f t="shared" si="3"/>
        <v>3.0173465000000004</v>
      </c>
    </row>
    <row r="234" spans="1:5" x14ac:dyDescent="0.15">
      <c r="A234" s="9" t="s">
        <v>343</v>
      </c>
      <c r="B234" s="9">
        <v>1.0726800000000001</v>
      </c>
      <c r="E234" s="1">
        <f t="shared" si="3"/>
        <v>2.6280660000000005</v>
      </c>
    </row>
    <row r="235" spans="1:5" x14ac:dyDescent="0.15">
      <c r="A235" s="9" t="s">
        <v>344</v>
      </c>
      <c r="B235" s="9">
        <v>1.5711200000000001</v>
      </c>
      <c r="E235" s="1">
        <f t="shared" si="3"/>
        <v>3.8492440000000006</v>
      </c>
    </row>
    <row r="236" spans="1:5" x14ac:dyDescent="0.15">
      <c r="A236" s="9" t="s">
        <v>345</v>
      </c>
      <c r="B236" s="9">
        <v>1.24594</v>
      </c>
      <c r="E236" s="1">
        <f t="shared" si="3"/>
        <v>3.0525530000000005</v>
      </c>
    </row>
    <row r="237" spans="1:5" x14ac:dyDescent="0.15">
      <c r="A237" s="9" t="s">
        <v>346</v>
      </c>
      <c r="B237" s="9">
        <v>1.2386299999999999</v>
      </c>
      <c r="E237" s="1">
        <f t="shared" si="3"/>
        <v>3.0346435</v>
      </c>
    </row>
    <row r="238" spans="1:5" x14ac:dyDescent="0.15">
      <c r="A238" s="9" t="s">
        <v>347</v>
      </c>
      <c r="B238" s="9">
        <v>1.2480599999999999</v>
      </c>
      <c r="E238" s="1">
        <f t="shared" si="3"/>
        <v>3.057747</v>
      </c>
    </row>
    <row r="239" spans="1:5" x14ac:dyDescent="0.15">
      <c r="A239" s="9" t="s">
        <v>348</v>
      </c>
      <c r="B239" s="9">
        <v>1.2480599999999999</v>
      </c>
      <c r="E239" s="1">
        <f t="shared" si="3"/>
        <v>3.057747</v>
      </c>
    </row>
    <row r="240" spans="1:5" x14ac:dyDescent="0.15">
      <c r="A240" s="9" t="s">
        <v>349</v>
      </c>
      <c r="B240" s="9">
        <v>1.2311799999999999</v>
      </c>
      <c r="E240" s="1">
        <f t="shared" si="3"/>
        <v>3.016391</v>
      </c>
    </row>
    <row r="241" spans="1:5" x14ac:dyDescent="0.15">
      <c r="A241" s="9" t="s">
        <v>350</v>
      </c>
      <c r="B241" s="9">
        <v>1.8061100000000001</v>
      </c>
      <c r="E241" s="1">
        <f t="shared" si="3"/>
        <v>4.4249695000000004</v>
      </c>
    </row>
    <row r="242" spans="1:5" x14ac:dyDescent="0.15">
      <c r="A242" s="9" t="s">
        <v>351</v>
      </c>
      <c r="B242" s="9">
        <v>1.3769800000000001</v>
      </c>
      <c r="E242" s="1">
        <f t="shared" si="3"/>
        <v>3.3736010000000003</v>
      </c>
    </row>
    <row r="243" spans="1:5" x14ac:dyDescent="0.15">
      <c r="A243" s="9" t="s">
        <v>352</v>
      </c>
      <c r="B243" s="9">
        <v>1.3805099999999999</v>
      </c>
      <c r="E243" s="1">
        <f t="shared" si="3"/>
        <v>3.3822494999999999</v>
      </c>
    </row>
    <row r="244" spans="1:5" x14ac:dyDescent="0.15">
      <c r="A244" s="9" t="s">
        <v>353</v>
      </c>
      <c r="B244" s="9">
        <v>1.1637200000000001</v>
      </c>
      <c r="E244" s="1">
        <f t="shared" si="3"/>
        <v>2.8511140000000004</v>
      </c>
    </row>
    <row r="245" spans="1:5" x14ac:dyDescent="0.15">
      <c r="A245" s="9" t="s">
        <v>354</v>
      </c>
      <c r="B245" s="9">
        <v>1.1275500000000001</v>
      </c>
      <c r="E245" s="1">
        <f t="shared" si="3"/>
        <v>2.7624975000000003</v>
      </c>
    </row>
    <row r="246" spans="1:5" x14ac:dyDescent="0.15">
      <c r="A246" s="9" t="s">
        <v>355</v>
      </c>
      <c r="B246" s="9">
        <v>1.2028399999999999</v>
      </c>
      <c r="E246" s="1">
        <f t="shared" si="3"/>
        <v>2.946958</v>
      </c>
    </row>
    <row r="247" spans="1:5" x14ac:dyDescent="0.15">
      <c r="A247" s="9" t="s">
        <v>356</v>
      </c>
      <c r="B247" s="9">
        <v>1.1444700000000001</v>
      </c>
      <c r="E247" s="1">
        <f t="shared" si="3"/>
        <v>2.8039515000000006</v>
      </c>
    </row>
    <row r="248" spans="1:5" x14ac:dyDescent="0.15">
      <c r="A248" s="9" t="s">
        <v>357</v>
      </c>
      <c r="B248" s="9">
        <v>0.97260999999999997</v>
      </c>
      <c r="E248" s="1">
        <f t="shared" si="3"/>
        <v>2.3828944999999999</v>
      </c>
    </row>
    <row r="249" spans="1:5" x14ac:dyDescent="0.15">
      <c r="A249" s="9" t="s">
        <v>358</v>
      </c>
      <c r="B249" s="9">
        <v>1.09172</v>
      </c>
      <c r="E249" s="1">
        <f t="shared" si="3"/>
        <v>2.6747140000000003</v>
      </c>
    </row>
    <row r="250" spans="1:5" x14ac:dyDescent="0.15">
      <c r="A250" s="9" t="s">
        <v>359</v>
      </c>
      <c r="B250" s="9">
        <v>1.0845100000000001</v>
      </c>
      <c r="E250" s="1">
        <f t="shared" si="3"/>
        <v>2.6570495000000003</v>
      </c>
    </row>
    <row r="251" spans="1:5" x14ac:dyDescent="0.15">
      <c r="A251" s="9" t="s">
        <v>360</v>
      </c>
      <c r="B251" s="9">
        <v>1.1264000000000001</v>
      </c>
      <c r="E251" s="1">
        <f t="shared" si="3"/>
        <v>2.7596800000000004</v>
      </c>
    </row>
    <row r="252" spans="1:5" x14ac:dyDescent="0.15">
      <c r="A252" s="9" t="s">
        <v>361</v>
      </c>
      <c r="B252" s="9">
        <v>1.24885</v>
      </c>
      <c r="E252" s="1">
        <f t="shared" si="3"/>
        <v>3.0596825000000001</v>
      </c>
    </row>
    <row r="253" spans="1:5" x14ac:dyDescent="0.15">
      <c r="A253" s="9" t="s">
        <v>362</v>
      </c>
      <c r="B253" s="9">
        <v>1.3974599999999999</v>
      </c>
      <c r="E253" s="1">
        <f t="shared" si="3"/>
        <v>3.4237769999999998</v>
      </c>
    </row>
    <row r="254" spans="1:5" x14ac:dyDescent="0.15">
      <c r="A254" s="9" t="s">
        <v>363</v>
      </c>
      <c r="B254" s="9">
        <v>1.2420899999999999</v>
      </c>
      <c r="E254" s="1">
        <f t="shared" si="3"/>
        <v>3.0431205000000001</v>
      </c>
    </row>
    <row r="255" spans="1:5" x14ac:dyDescent="0.15">
      <c r="A255" s="9" t="s">
        <v>364</v>
      </c>
      <c r="B255" s="9">
        <v>1.1417900000000001</v>
      </c>
      <c r="E255" s="1">
        <f t="shared" si="3"/>
        <v>2.7973855000000003</v>
      </c>
    </row>
    <row r="256" spans="1:5" x14ac:dyDescent="0.15">
      <c r="A256" s="9" t="s">
        <v>365</v>
      </c>
      <c r="B256" s="9">
        <v>1.1242399999999999</v>
      </c>
      <c r="E256" s="1">
        <f t="shared" si="3"/>
        <v>2.7543880000000001</v>
      </c>
    </row>
    <row r="257" spans="1:5" x14ac:dyDescent="0.15">
      <c r="A257" s="2" t="s">
        <v>366</v>
      </c>
      <c r="B257" s="2">
        <v>1.15551</v>
      </c>
      <c r="E257" s="1">
        <f t="shared" si="3"/>
        <v>2.8309995000000003</v>
      </c>
    </row>
    <row r="258" spans="1:5" x14ac:dyDescent="0.15">
      <c r="A258" s="2" t="s">
        <v>367</v>
      </c>
      <c r="B258" s="2">
        <v>1.3152699999999999</v>
      </c>
      <c r="E258" s="1">
        <f t="shared" si="3"/>
        <v>3.2224115000000002</v>
      </c>
    </row>
    <row r="259" spans="1:5" x14ac:dyDescent="0.15">
      <c r="A259" s="2" t="s">
        <v>368</v>
      </c>
      <c r="B259" s="2">
        <v>0.90332000000000001</v>
      </c>
      <c r="E259" s="1">
        <f t="shared" si="3"/>
        <v>2.2131340000000002</v>
      </c>
    </row>
    <row r="260" spans="1:5" x14ac:dyDescent="0.15">
      <c r="A260" s="2" t="s">
        <v>369</v>
      </c>
      <c r="B260" s="2">
        <v>0.83355999999999997</v>
      </c>
      <c r="E260" s="1">
        <f t="shared" si="3"/>
        <v>2.0422220000000002</v>
      </c>
    </row>
    <row r="261" spans="1:5" x14ac:dyDescent="0.15">
      <c r="A261" s="2" t="s">
        <v>370</v>
      </c>
      <c r="B261" s="2">
        <v>0.47788000000000003</v>
      </c>
      <c r="E261" s="1">
        <f t="shared" si="3"/>
        <v>1.1708060000000002</v>
      </c>
    </row>
    <row r="262" spans="1:5" x14ac:dyDescent="0.15">
      <c r="A262" s="2" t="s">
        <v>371</v>
      </c>
      <c r="B262" s="2">
        <v>0.40662999999999999</v>
      </c>
      <c r="E262" s="1">
        <f t="shared" ref="E262:E292" si="4">B262*2.45</f>
        <v>0.99624350000000006</v>
      </c>
    </row>
    <row r="263" spans="1:5" x14ac:dyDescent="0.15">
      <c r="A263" s="2" t="s">
        <v>372</v>
      </c>
      <c r="B263" s="2">
        <v>0.97829999999999995</v>
      </c>
      <c r="E263" s="1">
        <f t="shared" si="4"/>
        <v>2.3968349999999998</v>
      </c>
    </row>
    <row r="264" spans="1:5" x14ac:dyDescent="0.15">
      <c r="A264" s="2" t="s">
        <v>373</v>
      </c>
      <c r="B264" s="2">
        <v>0.81716</v>
      </c>
      <c r="E264" s="1">
        <f t="shared" si="4"/>
        <v>2.0020420000000003</v>
      </c>
    </row>
    <row r="265" spans="1:5" x14ac:dyDescent="0.15">
      <c r="A265" s="2" t="s">
        <v>374</v>
      </c>
      <c r="B265" s="2">
        <v>0.83984999999999999</v>
      </c>
      <c r="E265" s="1">
        <f t="shared" si="4"/>
        <v>2.0576325</v>
      </c>
    </row>
    <row r="266" spans="1:5" x14ac:dyDescent="0.15">
      <c r="A266" s="2" t="s">
        <v>375</v>
      </c>
      <c r="B266" s="2">
        <v>0.85404999999999998</v>
      </c>
      <c r="E266" s="1">
        <f t="shared" si="4"/>
        <v>2.0924225000000001</v>
      </c>
    </row>
    <row r="267" spans="1:5" x14ac:dyDescent="0.15">
      <c r="A267" s="2" t="s">
        <v>376</v>
      </c>
      <c r="B267" s="2">
        <v>2.5541499999999999</v>
      </c>
      <c r="E267" s="1">
        <f t="shared" si="4"/>
        <v>6.2576675000000002</v>
      </c>
    </row>
    <row r="268" spans="1:5" x14ac:dyDescent="0.15">
      <c r="A268" s="2" t="s">
        <v>377</v>
      </c>
      <c r="B268" s="2">
        <v>0.55167999999999995</v>
      </c>
      <c r="E268" s="1">
        <f t="shared" si="4"/>
        <v>1.3516159999999999</v>
      </c>
    </row>
    <row r="269" spans="1:5" x14ac:dyDescent="0.15">
      <c r="A269" s="2" t="s">
        <v>378</v>
      </c>
      <c r="B269" s="2">
        <v>0.71557999999999999</v>
      </c>
      <c r="E269" s="1">
        <f t="shared" si="4"/>
        <v>1.753171</v>
      </c>
    </row>
    <row r="270" spans="1:5" x14ac:dyDescent="0.15">
      <c r="A270" s="2" t="s">
        <v>379</v>
      </c>
      <c r="B270" s="2">
        <v>0.70794999999999997</v>
      </c>
      <c r="E270" s="1">
        <f t="shared" si="4"/>
        <v>1.7344775000000001</v>
      </c>
    </row>
    <row r="271" spans="1:5" x14ac:dyDescent="0.15">
      <c r="A271" s="2" t="s">
        <v>380</v>
      </c>
      <c r="B271" s="2">
        <v>0.84769000000000005</v>
      </c>
      <c r="E271" s="1">
        <f t="shared" si="4"/>
        <v>2.0768405000000003</v>
      </c>
    </row>
    <row r="272" spans="1:5" x14ac:dyDescent="0.15">
      <c r="A272" s="2" t="s">
        <v>381</v>
      </c>
      <c r="B272" s="2">
        <v>0.70989000000000002</v>
      </c>
      <c r="E272" s="1">
        <f t="shared" si="4"/>
        <v>1.7392305000000001</v>
      </c>
    </row>
    <row r="273" spans="1:5" x14ac:dyDescent="0.15">
      <c r="A273" s="2" t="s">
        <v>382</v>
      </c>
      <c r="B273" s="2">
        <v>0.70816000000000001</v>
      </c>
      <c r="E273" s="1">
        <f t="shared" si="4"/>
        <v>1.7349920000000001</v>
      </c>
    </row>
    <row r="274" spans="1:5" x14ac:dyDescent="0.15">
      <c r="A274" s="2" t="s">
        <v>383</v>
      </c>
      <c r="B274" s="2">
        <v>0.74975999999999998</v>
      </c>
      <c r="E274" s="1">
        <f t="shared" si="4"/>
        <v>1.8369120000000001</v>
      </c>
    </row>
    <row r="275" spans="1:5" x14ac:dyDescent="0.15">
      <c r="A275" s="2" t="s">
        <v>384</v>
      </c>
      <c r="B275" s="2">
        <v>2.61822</v>
      </c>
      <c r="E275" s="1">
        <f t="shared" si="4"/>
        <v>6.4146390000000002</v>
      </c>
    </row>
    <row r="276" spans="1:5" x14ac:dyDescent="0.15">
      <c r="A276" s="2" t="s">
        <v>385</v>
      </c>
      <c r="B276" s="2">
        <v>0.56647999999999998</v>
      </c>
      <c r="E276" s="1">
        <f t="shared" si="4"/>
        <v>1.3878760000000001</v>
      </c>
    </row>
    <row r="277" spans="1:5" x14ac:dyDescent="0.15">
      <c r="A277" s="2" t="s">
        <v>386</v>
      </c>
      <c r="B277" s="2">
        <v>0.69813000000000003</v>
      </c>
      <c r="E277" s="1">
        <f t="shared" si="4"/>
        <v>1.7104185000000003</v>
      </c>
    </row>
    <row r="278" spans="1:5" x14ac:dyDescent="0.15">
      <c r="A278" s="2" t="s">
        <v>387</v>
      </c>
      <c r="B278" s="2">
        <v>1.0741400000000001</v>
      </c>
      <c r="E278" s="1">
        <f t="shared" si="4"/>
        <v>2.6316430000000004</v>
      </c>
    </row>
    <row r="279" spans="1:5" x14ac:dyDescent="0.15">
      <c r="A279" s="2" t="s">
        <v>388</v>
      </c>
      <c r="B279" s="2">
        <v>0.81508999999999998</v>
      </c>
      <c r="E279" s="1">
        <f t="shared" si="4"/>
        <v>1.9969705000000002</v>
      </c>
    </row>
    <row r="280" spans="1:5" x14ac:dyDescent="0.15">
      <c r="A280" s="2" t="s">
        <v>389</v>
      </c>
      <c r="B280" s="2">
        <v>0.20119999999999999</v>
      </c>
      <c r="E280" s="1">
        <f t="shared" si="4"/>
        <v>0.49293999999999999</v>
      </c>
    </row>
    <row r="281" spans="1:5" x14ac:dyDescent="0.15">
      <c r="A281" s="2" t="s">
        <v>390</v>
      </c>
      <c r="B281" s="2">
        <v>0.19681000000000001</v>
      </c>
      <c r="E281" s="1">
        <f t="shared" si="4"/>
        <v>0.48218450000000007</v>
      </c>
    </row>
    <row r="282" spans="1:5" x14ac:dyDescent="0.15">
      <c r="A282" s="2" t="s">
        <v>391</v>
      </c>
      <c r="B282" s="2">
        <v>2.2802699999999998</v>
      </c>
      <c r="E282" s="1">
        <f t="shared" si="4"/>
        <v>5.5866614999999999</v>
      </c>
    </row>
    <row r="283" spans="1:5" x14ac:dyDescent="0.15">
      <c r="A283" s="2" t="s">
        <v>392</v>
      </c>
      <c r="B283" s="2">
        <v>0.98394999999999999</v>
      </c>
      <c r="E283" s="1">
        <f t="shared" si="4"/>
        <v>2.4106775000000003</v>
      </c>
    </row>
    <row r="284" spans="1:5" x14ac:dyDescent="0.15">
      <c r="A284" s="2" t="s">
        <v>393</v>
      </c>
      <c r="B284" s="2">
        <v>0.99234999999999995</v>
      </c>
      <c r="E284" s="1">
        <f t="shared" si="4"/>
        <v>2.4312575000000001</v>
      </c>
    </row>
    <row r="285" spans="1:5" x14ac:dyDescent="0.15">
      <c r="A285" s="2" t="s">
        <v>394</v>
      </c>
      <c r="B285" s="2">
        <v>0.84082000000000001</v>
      </c>
      <c r="E285" s="1">
        <f t="shared" si="4"/>
        <v>2.060009</v>
      </c>
    </row>
    <row r="286" spans="1:5" x14ac:dyDescent="0.15">
      <c r="A286" s="2" t="s">
        <v>395</v>
      </c>
      <c r="B286" s="2">
        <v>0.86934999999999996</v>
      </c>
      <c r="E286" s="1">
        <f t="shared" si="4"/>
        <v>2.1299074999999998</v>
      </c>
    </row>
    <row r="287" spans="1:5" x14ac:dyDescent="0.15">
      <c r="A287" s="2" t="s">
        <v>396</v>
      </c>
      <c r="B287" s="2">
        <v>2.2642699999999998</v>
      </c>
      <c r="E287" s="1">
        <f t="shared" si="4"/>
        <v>5.5474614999999998</v>
      </c>
    </row>
    <row r="288" spans="1:5" x14ac:dyDescent="0.15">
      <c r="A288" s="2" t="s">
        <v>397</v>
      </c>
      <c r="B288" s="2">
        <v>1.6035299999999999</v>
      </c>
      <c r="E288" s="1">
        <f t="shared" si="4"/>
        <v>3.9286485</v>
      </c>
    </row>
    <row r="289" spans="1:5" x14ac:dyDescent="0.15">
      <c r="A289" s="2" t="s">
        <v>398</v>
      </c>
      <c r="B289" s="2">
        <v>0.55223999999999995</v>
      </c>
      <c r="E289" s="1">
        <f t="shared" si="4"/>
        <v>1.3529880000000001</v>
      </c>
    </row>
    <row r="290" spans="1:5" x14ac:dyDescent="0.15">
      <c r="A290" s="2" t="s">
        <v>399</v>
      </c>
      <c r="B290" s="2">
        <v>0.38340999999999997</v>
      </c>
      <c r="E290" s="1">
        <f t="shared" si="4"/>
        <v>0.93935449999999998</v>
      </c>
    </row>
    <row r="291" spans="1:5" x14ac:dyDescent="0.15">
      <c r="A291" s="2" t="s">
        <v>400</v>
      </c>
      <c r="B291" s="2">
        <v>1.10782</v>
      </c>
      <c r="E291" s="1">
        <f t="shared" si="4"/>
        <v>2.7141590000000004</v>
      </c>
    </row>
    <row r="292" spans="1:5" x14ac:dyDescent="0.15">
      <c r="A292" s="2" t="s">
        <v>401</v>
      </c>
      <c r="B292" s="2">
        <v>1.11287</v>
      </c>
      <c r="E292" s="1">
        <f t="shared" si="4"/>
        <v>2.7265315000000001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0627-4BE6-425F-B729-F4CF5B561F23}">
  <dimension ref="A1:AV35"/>
  <sheetViews>
    <sheetView workbookViewId="0">
      <selection activeCell="C39" sqref="C39"/>
    </sheetView>
  </sheetViews>
  <sheetFormatPr defaultRowHeight="13.5" x14ac:dyDescent="0.15"/>
  <sheetData>
    <row r="1" spans="1:48" x14ac:dyDescent="0.15">
      <c r="B1" s="19" t="s">
        <v>402</v>
      </c>
      <c r="C1" s="19" t="s">
        <v>403</v>
      </c>
      <c r="D1" s="19" t="s">
        <v>405</v>
      </c>
      <c r="E1" s="19" t="s">
        <v>404</v>
      </c>
      <c r="F1" s="11" t="s">
        <v>406</v>
      </c>
      <c r="G1" s="19" t="s">
        <v>408</v>
      </c>
      <c r="H1" s="19" t="s">
        <v>407</v>
      </c>
      <c r="I1" s="11" t="s">
        <v>409</v>
      </c>
      <c r="J1" s="19" t="s">
        <v>410</v>
      </c>
      <c r="K1" s="11" t="s">
        <v>409</v>
      </c>
      <c r="L1" s="11" t="s">
        <v>406</v>
      </c>
      <c r="M1" s="11" t="s">
        <v>409</v>
      </c>
      <c r="N1" s="11" t="s">
        <v>409</v>
      </c>
      <c r="O1" s="11" t="s">
        <v>411</v>
      </c>
      <c r="P1" s="2"/>
      <c r="Q1" s="11" t="s">
        <v>411</v>
      </c>
      <c r="R1" s="11" t="s">
        <v>409</v>
      </c>
      <c r="S1" s="11" t="s">
        <v>411</v>
      </c>
      <c r="T1" s="11" t="s">
        <v>411</v>
      </c>
      <c r="U1" s="11" t="s">
        <v>412</v>
      </c>
      <c r="V1" s="11" t="s">
        <v>411</v>
      </c>
      <c r="W1" s="2"/>
      <c r="X1" s="11" t="s">
        <v>412</v>
      </c>
      <c r="Y1" s="11" t="s">
        <v>412</v>
      </c>
      <c r="Z1" s="11" t="s">
        <v>412</v>
      </c>
      <c r="AA1" s="11" t="s">
        <v>412</v>
      </c>
      <c r="AB1" s="2"/>
      <c r="AC1" s="2"/>
      <c r="AD1" s="2"/>
      <c r="AE1" s="2"/>
      <c r="AF1" s="19" t="s">
        <v>413</v>
      </c>
      <c r="AG1" s="19" t="s">
        <v>414</v>
      </c>
      <c r="AH1" s="19" t="s">
        <v>415</v>
      </c>
      <c r="AI1" s="19" t="s">
        <v>417</v>
      </c>
      <c r="AJ1" s="19" t="s">
        <v>416</v>
      </c>
      <c r="AK1" s="11"/>
      <c r="AL1" s="11"/>
      <c r="AM1" s="11"/>
      <c r="AN1" s="19" t="s">
        <v>418</v>
      </c>
      <c r="AO1" s="2"/>
      <c r="AP1" s="2"/>
      <c r="AQ1" s="12" t="s">
        <v>419</v>
      </c>
      <c r="AR1" s="12" t="s">
        <v>420</v>
      </c>
      <c r="AS1" s="12" t="s">
        <v>421</v>
      </c>
      <c r="AT1" s="12" t="s">
        <v>421</v>
      </c>
      <c r="AU1" s="12" t="s">
        <v>421</v>
      </c>
      <c r="AV1" s="2"/>
    </row>
    <row r="2" spans="1:48" x14ac:dyDescent="0.15">
      <c r="B2" s="35" t="s">
        <v>4</v>
      </c>
      <c r="C2" s="35" t="s">
        <v>6</v>
      </c>
      <c r="D2" s="35" t="s">
        <v>9</v>
      </c>
      <c r="E2" s="35" t="s">
        <v>8</v>
      </c>
      <c r="F2" s="3" t="s">
        <v>13</v>
      </c>
      <c r="G2" s="35" t="s">
        <v>16</v>
      </c>
      <c r="H2" s="35" t="s">
        <v>15</v>
      </c>
      <c r="I2" s="3" t="s">
        <v>33</v>
      </c>
      <c r="J2" s="35" t="s">
        <v>37</v>
      </c>
      <c r="K2" s="3" t="s">
        <v>38</v>
      </c>
      <c r="L2" s="3" t="s">
        <v>13</v>
      </c>
      <c r="M2" s="3" t="s">
        <v>40</v>
      </c>
      <c r="N2" s="3" t="s">
        <v>43</v>
      </c>
      <c r="O2" s="3" t="s">
        <v>46</v>
      </c>
      <c r="P2" s="3" t="s">
        <v>48</v>
      </c>
      <c r="Q2" s="3" t="s">
        <v>53</v>
      </c>
      <c r="R2" s="3" t="s">
        <v>55</v>
      </c>
      <c r="S2" s="3" t="s">
        <v>56</v>
      </c>
      <c r="T2" s="3" t="s">
        <v>57</v>
      </c>
      <c r="U2" s="3" t="s">
        <v>61</v>
      </c>
      <c r="V2" s="3" t="s">
        <v>62</v>
      </c>
      <c r="W2" s="3" t="s">
        <v>66</v>
      </c>
      <c r="X2" s="3" t="s">
        <v>70</v>
      </c>
      <c r="Y2" s="3" t="s">
        <v>71</v>
      </c>
      <c r="Z2" s="3" t="s">
        <v>72</v>
      </c>
      <c r="AA2" s="3" t="s">
        <v>76</v>
      </c>
      <c r="AB2" s="3" t="s">
        <v>87</v>
      </c>
      <c r="AC2" s="3" t="s">
        <v>98</v>
      </c>
      <c r="AD2" s="3" t="s">
        <v>108</v>
      </c>
      <c r="AE2" s="3" t="s">
        <v>110</v>
      </c>
      <c r="AF2" s="35" t="s">
        <v>5</v>
      </c>
      <c r="AG2" s="35" t="s">
        <v>7</v>
      </c>
      <c r="AH2" s="35" t="s">
        <v>11</v>
      </c>
      <c r="AI2" s="35" t="s">
        <v>14</v>
      </c>
      <c r="AJ2" s="35" t="s">
        <v>12</v>
      </c>
      <c r="AK2" s="4" t="s">
        <v>21</v>
      </c>
      <c r="AL2" s="4" t="s">
        <v>25</v>
      </c>
      <c r="AM2" s="4" t="s">
        <v>26</v>
      </c>
      <c r="AN2" s="35" t="s">
        <v>27</v>
      </c>
      <c r="AO2" s="4" t="s">
        <v>28</v>
      </c>
      <c r="AP2" s="4" t="s">
        <v>42</v>
      </c>
      <c r="AQ2" s="5" t="s">
        <v>60</v>
      </c>
      <c r="AR2" s="5" t="s">
        <v>75</v>
      </c>
      <c r="AS2" s="5" t="s">
        <v>86</v>
      </c>
      <c r="AT2" s="5" t="s">
        <v>88</v>
      </c>
      <c r="AU2" s="5" t="s">
        <v>89</v>
      </c>
      <c r="AV2" s="5" t="s">
        <v>90</v>
      </c>
    </row>
    <row r="3" spans="1:48" x14ac:dyDescent="0.15">
      <c r="B3">
        <v>4.7471701562500002</v>
      </c>
      <c r="C3">
        <v>6.8217645312499995</v>
      </c>
      <c r="D3">
        <v>5.9610731249999978</v>
      </c>
      <c r="E3">
        <v>9.6533923437499993</v>
      </c>
      <c r="F3">
        <v>7.909078125000002E-2</v>
      </c>
      <c r="G3">
        <v>5.9147565624999983</v>
      </c>
      <c r="H3">
        <v>9.6589342187500016</v>
      </c>
      <c r="I3">
        <v>6.7705625000000019E-2</v>
      </c>
      <c r="J3">
        <v>0.83420453125000005</v>
      </c>
      <c r="K3">
        <v>0.57662312500000024</v>
      </c>
      <c r="L3">
        <v>0.20462453125000002</v>
      </c>
      <c r="M3">
        <v>0.75085812500000015</v>
      </c>
      <c r="N3">
        <v>1.3212170312499996</v>
      </c>
      <c r="O3">
        <v>7.6689218749999982E-2</v>
      </c>
      <c r="P3">
        <v>0.28591515624999991</v>
      </c>
      <c r="Q3">
        <v>0.30169218749999999</v>
      </c>
      <c r="R3">
        <v>0.65471046874999994</v>
      </c>
      <c r="S3">
        <v>4.8018281250000003E-2</v>
      </c>
      <c r="T3">
        <v>0.15490437499999998</v>
      </c>
      <c r="U3">
        <v>6.598343750000002E-2</v>
      </c>
      <c r="V3">
        <v>0.28269515625000002</v>
      </c>
      <c r="W3">
        <v>0.20287921875000003</v>
      </c>
      <c r="X3">
        <v>2.5283281250000001E-2</v>
      </c>
      <c r="Y3">
        <v>6.2966250000000001E-2</v>
      </c>
      <c r="Z3">
        <v>4.2077812500000013E-2</v>
      </c>
      <c r="AA3">
        <v>0.14275031250000003</v>
      </c>
      <c r="AB3">
        <v>7.9267187500000003E-2</v>
      </c>
      <c r="AC3">
        <v>8.0100937500000011E-2</v>
      </c>
      <c r="AD3">
        <v>7.4855937500000025E-2</v>
      </c>
      <c r="AE3">
        <v>2.4694703125000004</v>
      </c>
      <c r="AF3">
        <v>4.6419741791044764</v>
      </c>
      <c r="AG3">
        <v>1.9693555223880592</v>
      </c>
      <c r="AH3">
        <v>0.12660164179104474</v>
      </c>
      <c r="AI3">
        <v>0.17972014925373134</v>
      </c>
      <c r="AJ3">
        <v>0.18422268656716423</v>
      </c>
      <c r="AK3">
        <v>0.27939432835820888</v>
      </c>
      <c r="AL3">
        <v>4.6574328358208954E-2</v>
      </c>
      <c r="AM3">
        <v>6.3387014925373159E-2</v>
      </c>
      <c r="AN3">
        <v>8.8898955223880638E-2</v>
      </c>
      <c r="AO3">
        <v>2.380373134328358E-2</v>
      </c>
      <c r="AP3">
        <v>3.1710895522388066E-2</v>
      </c>
      <c r="AQ3">
        <v>1.3978146969696967</v>
      </c>
      <c r="AR3">
        <v>2.5588731818181807</v>
      </c>
      <c r="AS3">
        <v>0.89549651515151496</v>
      </c>
      <c r="AT3">
        <v>0.89097757575757586</v>
      </c>
      <c r="AU3">
        <v>0.68616909090909084</v>
      </c>
      <c r="AV3">
        <v>0.35822712121212119</v>
      </c>
    </row>
    <row r="4" spans="1:48" x14ac:dyDescent="0.15">
      <c r="B4">
        <v>4.614073125</v>
      </c>
      <c r="C4">
        <v>4.6856745833333351</v>
      </c>
      <c r="D4">
        <v>5.3059237500000007</v>
      </c>
      <c r="E4">
        <v>8.6066360416666683</v>
      </c>
      <c r="F4">
        <v>3.9535416666666656E-2</v>
      </c>
      <c r="G4">
        <v>6.058784375000001</v>
      </c>
      <c r="H4">
        <v>9.5322700000000005</v>
      </c>
      <c r="I4">
        <v>4.6451041666666672E-2</v>
      </c>
      <c r="J4">
        <v>0.5884464583333332</v>
      </c>
      <c r="K4">
        <v>0.41779354166666671</v>
      </c>
      <c r="L4">
        <v>0.15849812500000002</v>
      </c>
      <c r="M4">
        <v>0.48175750000000006</v>
      </c>
      <c r="N4">
        <v>1.157299375</v>
      </c>
      <c r="O4">
        <v>7.9594791666666678E-2</v>
      </c>
      <c r="P4">
        <v>0.22629937500000008</v>
      </c>
      <c r="Q4">
        <v>0.22443604166666664</v>
      </c>
      <c r="R4">
        <v>0.32471375000000008</v>
      </c>
      <c r="S4">
        <v>3.139562500000001E-2</v>
      </c>
      <c r="T4">
        <v>0.15801999999999997</v>
      </c>
      <c r="U4">
        <v>3.6168958333333341E-2</v>
      </c>
      <c r="V4">
        <v>0.23798854166666664</v>
      </c>
      <c r="W4">
        <v>0.17434458333333336</v>
      </c>
      <c r="X4">
        <v>1.6451874999999998E-2</v>
      </c>
      <c r="Y4">
        <v>5.6531666666666668E-2</v>
      </c>
      <c r="Z4">
        <v>4.0655000000000018E-2</v>
      </c>
      <c r="AA4">
        <v>0.14070208333333337</v>
      </c>
      <c r="AB4">
        <v>7.1430624999999998E-2</v>
      </c>
      <c r="AC4">
        <v>7.7952083333333311E-2</v>
      </c>
      <c r="AD4">
        <v>7.2979791666666682E-2</v>
      </c>
      <c r="AE4">
        <v>2.6346712499999998</v>
      </c>
      <c r="AF4">
        <v>3.0070068750000001</v>
      </c>
      <c r="AG4">
        <v>1.7397600000000002</v>
      </c>
      <c r="AH4">
        <v>6.0349375000000004E-2</v>
      </c>
      <c r="AI4">
        <v>0.13636083333333338</v>
      </c>
      <c r="AJ4">
        <v>7.0766041666666682E-2</v>
      </c>
      <c r="AK4">
        <v>0.384630625</v>
      </c>
      <c r="AL4">
        <v>2.4614166666666673E-2</v>
      </c>
      <c r="AM4">
        <v>3.8081249999999997E-2</v>
      </c>
      <c r="AN4">
        <v>5.0467083333333336E-2</v>
      </c>
      <c r="AO4">
        <v>1.0139791666666665E-2</v>
      </c>
      <c r="AP4">
        <v>2.0477291666666671E-2</v>
      </c>
      <c r="AQ4">
        <v>1.3568621568627453</v>
      </c>
      <c r="AR4">
        <v>2.2748533333333336</v>
      </c>
      <c r="AS4">
        <v>0.60852568627450987</v>
      </c>
      <c r="AT4">
        <v>0.6589531372549019</v>
      </c>
      <c r="AU4">
        <v>0.52115666666666671</v>
      </c>
      <c r="AV4">
        <v>0.315868431372549</v>
      </c>
    </row>
    <row r="5" spans="1:48" x14ac:dyDescent="0.15">
      <c r="B5">
        <v>3.6242335714285718</v>
      </c>
      <c r="C5">
        <v>3.6641469047619033</v>
      </c>
      <c r="D5">
        <v>4.4269390476190473</v>
      </c>
      <c r="E5">
        <v>9.5496840476190474</v>
      </c>
      <c r="F5">
        <v>2.7026428571428573E-2</v>
      </c>
      <c r="G5">
        <v>6.2709864285714279</v>
      </c>
      <c r="H5">
        <v>9.2193533333333342</v>
      </c>
      <c r="I5">
        <v>3.991928571428572E-2</v>
      </c>
      <c r="J5">
        <v>0.50613619047619041</v>
      </c>
      <c r="K5">
        <v>0.36069595238095237</v>
      </c>
      <c r="L5">
        <v>0.1347230952380952</v>
      </c>
      <c r="M5">
        <v>0.33344999999999991</v>
      </c>
      <c r="N5">
        <v>0.70365047619047627</v>
      </c>
      <c r="O5">
        <v>7.683714285714284E-2</v>
      </c>
      <c r="P5">
        <v>0.17108571428571423</v>
      </c>
      <c r="Q5">
        <v>0.23310714285714282</v>
      </c>
      <c r="R5">
        <v>0.30267357142857149</v>
      </c>
      <c r="S5">
        <v>3.1056904761904765E-2</v>
      </c>
      <c r="T5">
        <v>0.10673833333333331</v>
      </c>
      <c r="U5">
        <v>2.9308333333333332E-2</v>
      </c>
      <c r="V5">
        <v>0.21963761904761908</v>
      </c>
      <c r="W5">
        <v>0.16880047619047614</v>
      </c>
      <c r="X5">
        <v>1.419333333333333E-2</v>
      </c>
      <c r="Y5">
        <v>5.1855476190476202E-2</v>
      </c>
      <c r="Z5">
        <v>3.4562619047619043E-2</v>
      </c>
      <c r="AA5">
        <v>0.13143857142857143</v>
      </c>
      <c r="AB5">
        <v>6.9006190476190471E-2</v>
      </c>
      <c r="AC5">
        <v>7.097333333333336E-2</v>
      </c>
      <c r="AD5">
        <v>6.3798095238095237E-2</v>
      </c>
      <c r="AE5">
        <v>2.3778988095238094</v>
      </c>
      <c r="AF5">
        <v>2.2769454761904764</v>
      </c>
      <c r="AG5">
        <v>1.0868254761904759</v>
      </c>
      <c r="AH5">
        <v>9.688476190476189E-2</v>
      </c>
      <c r="AI5">
        <v>0.12002452380952379</v>
      </c>
      <c r="AJ5">
        <v>4.2428571428571427E-2</v>
      </c>
      <c r="AK5">
        <v>0.11750738095238096</v>
      </c>
      <c r="AL5">
        <v>1.9146666666666666E-2</v>
      </c>
      <c r="AM5">
        <v>3.7871666666666678E-2</v>
      </c>
      <c r="AN5">
        <v>4.1491428571428568E-2</v>
      </c>
      <c r="AO5">
        <v>1.7585238095238098E-2</v>
      </c>
      <c r="AP5">
        <v>2.128571428571429E-2</v>
      </c>
      <c r="AQ5">
        <v>1.0606081818181818</v>
      </c>
      <c r="AR5">
        <v>2.2382750000000002</v>
      </c>
      <c r="AS5">
        <v>0.66040068181818201</v>
      </c>
      <c r="AT5">
        <v>0.65497113636363635</v>
      </c>
      <c r="AU5">
        <v>0.51413840909090902</v>
      </c>
      <c r="AV5">
        <v>0.28278863636363638</v>
      </c>
    </row>
    <row r="6" spans="1:48" x14ac:dyDescent="0.15">
      <c r="B6">
        <v>3.6792058541362977</v>
      </c>
      <c r="C6">
        <v>3.6430980820274552</v>
      </c>
      <c r="D6">
        <v>4.42843808005345</v>
      </c>
      <c r="E6">
        <v>9.2663159680211376</v>
      </c>
      <c r="F6">
        <v>3.1434543397716244E-2</v>
      </c>
      <c r="G6">
        <v>5.6807758646137048</v>
      </c>
      <c r="H6">
        <v>9.4145272969812925</v>
      </c>
      <c r="I6">
        <v>3.9151958211856172E-2</v>
      </c>
      <c r="J6">
        <v>0.51776871796039847</v>
      </c>
      <c r="K6">
        <v>0.39053495140913502</v>
      </c>
      <c r="L6">
        <v>0.13789542349975703</v>
      </c>
      <c r="M6">
        <v>0.3956201147959183</v>
      </c>
      <c r="N6">
        <v>0.75033565066205044</v>
      </c>
      <c r="O6">
        <v>6.7708186801506323E-2</v>
      </c>
      <c r="P6">
        <v>0.18000408664358608</v>
      </c>
      <c r="Q6">
        <v>0.20081582391885328</v>
      </c>
      <c r="R6">
        <v>0.22283852633017498</v>
      </c>
      <c r="S6">
        <v>4.5532057367589883E-2</v>
      </c>
      <c r="T6">
        <v>0.1441174022108844</v>
      </c>
      <c r="U6">
        <v>3.4260423044217697E-2</v>
      </c>
      <c r="V6">
        <v>0.22517063912172017</v>
      </c>
      <c r="W6">
        <v>0.17356723016885323</v>
      </c>
      <c r="X6">
        <v>1.6444458971088434E-2</v>
      </c>
      <c r="Y6">
        <v>5.2449661078717201E-2</v>
      </c>
      <c r="Z6">
        <v>3.8653988398931E-2</v>
      </c>
      <c r="AA6">
        <v>0.12586961157677357</v>
      </c>
      <c r="AB6">
        <v>6.8279673530126345E-2</v>
      </c>
      <c r="AC6">
        <v>6.320972151360546E-2</v>
      </c>
      <c r="AD6">
        <v>5.6633547436831855E-2</v>
      </c>
      <c r="AE6">
        <v>1.5251344973882415</v>
      </c>
      <c r="AF6">
        <v>2.9023985416666669</v>
      </c>
      <c r="AG6">
        <v>1.0518785416666665</v>
      </c>
      <c r="AH6">
        <v>6.1372708333333331E-2</v>
      </c>
      <c r="AI6">
        <v>0.16502708333333335</v>
      </c>
      <c r="AJ6">
        <v>4.693958333333334E-2</v>
      </c>
      <c r="AK6">
        <v>0.18110458333333335</v>
      </c>
      <c r="AL6">
        <v>1.9353333333333337E-2</v>
      </c>
      <c r="AM6">
        <v>9.0242083333333292E-2</v>
      </c>
      <c r="AN6">
        <v>4.3639999999999984E-2</v>
      </c>
      <c r="AO6">
        <v>1.3458333333333334E-2</v>
      </c>
      <c r="AP6">
        <v>2.0940208333333332E-2</v>
      </c>
      <c r="AQ6">
        <v>0.97692820000000025</v>
      </c>
      <c r="AR6">
        <v>2.0443592000000002</v>
      </c>
      <c r="AS6">
        <v>0.56313880000000016</v>
      </c>
      <c r="AT6">
        <v>0.5675813999999999</v>
      </c>
      <c r="AU6">
        <v>0.44613860000000011</v>
      </c>
      <c r="AV6">
        <v>0.25620859999999995</v>
      </c>
    </row>
    <row r="7" spans="1:48" x14ac:dyDescent="0.15">
      <c r="B7">
        <v>3.5262204761904767</v>
      </c>
      <c r="C7">
        <v>3.5356980952380956</v>
      </c>
      <c r="D7">
        <v>5.9502176190476188</v>
      </c>
      <c r="E7">
        <v>8.0555859523809517</v>
      </c>
      <c r="F7">
        <v>1.0746190476190477E-2</v>
      </c>
      <c r="G7">
        <v>7.032822619047618</v>
      </c>
      <c r="H7">
        <v>11.043191904761905</v>
      </c>
      <c r="I7">
        <v>3.1481190476190475E-2</v>
      </c>
      <c r="J7">
        <v>0.36496642857142858</v>
      </c>
      <c r="K7">
        <v>0.27503880952380949</v>
      </c>
      <c r="L7">
        <v>0.11935571428571431</v>
      </c>
      <c r="M7">
        <v>0.28301928571428575</v>
      </c>
      <c r="N7">
        <v>0.55623761904761904</v>
      </c>
      <c r="O7">
        <v>6.2674761904761928E-2</v>
      </c>
      <c r="P7">
        <v>0.13260976190476192</v>
      </c>
      <c r="Q7">
        <v>0.18709880952380953</v>
      </c>
      <c r="R7">
        <v>0.19902642857142855</v>
      </c>
      <c r="S7">
        <v>2.4251190476190478E-2</v>
      </c>
      <c r="T7">
        <v>0.12646785714285716</v>
      </c>
      <c r="U7">
        <v>2.5799761904761912E-2</v>
      </c>
      <c r="V7">
        <v>0.20937190476190473</v>
      </c>
      <c r="W7">
        <v>0.16967976190476194</v>
      </c>
      <c r="X7">
        <v>1.3036190476190479E-2</v>
      </c>
      <c r="Y7">
        <v>4.4640476190476189E-2</v>
      </c>
      <c r="Z7">
        <v>2.8626190476190468E-2</v>
      </c>
      <c r="AA7">
        <v>0.12082857142857142</v>
      </c>
      <c r="AB7">
        <v>5.9097619047619065E-2</v>
      </c>
      <c r="AC7">
        <v>6.5927380952380932E-2</v>
      </c>
      <c r="AD7">
        <v>5.7264761904761909E-2</v>
      </c>
      <c r="AE7">
        <v>1.6823085714285715</v>
      </c>
      <c r="AF7">
        <v>1.9535999999999996</v>
      </c>
      <c r="AG7">
        <v>1.0388404545454546</v>
      </c>
      <c r="AH7">
        <v>5.4902500000000014E-2</v>
      </c>
      <c r="AI7">
        <v>0.16632295454545457</v>
      </c>
      <c r="AJ7">
        <v>2.6221136363636367E-2</v>
      </c>
      <c r="AK7">
        <v>0.14549227272727275</v>
      </c>
      <c r="AL7">
        <v>1.5333181818181814E-2</v>
      </c>
      <c r="AM7">
        <v>6.1157499999999983E-2</v>
      </c>
      <c r="AN7">
        <v>3.5311136363636371E-2</v>
      </c>
      <c r="AO7">
        <v>8.1265909090909097E-3</v>
      </c>
      <c r="AP7">
        <v>1.9873409090909091E-2</v>
      </c>
      <c r="AQ7">
        <v>0.88140886363636384</v>
      </c>
      <c r="AR7">
        <v>2.112414318181818</v>
      </c>
      <c r="AS7">
        <v>0.60572590909090929</v>
      </c>
      <c r="AT7">
        <v>0.60547772727272708</v>
      </c>
      <c r="AU7">
        <v>0.4773934090909091</v>
      </c>
      <c r="AV7">
        <v>0.28737340909090908</v>
      </c>
    </row>
    <row r="8" spans="1:48" x14ac:dyDescent="0.15">
      <c r="B8">
        <v>3.7527247826086954</v>
      </c>
      <c r="C8">
        <v>3.1374047826086953</v>
      </c>
      <c r="D8">
        <v>4.5920860869565212</v>
      </c>
      <c r="E8">
        <v>8.8611030434782609</v>
      </c>
      <c r="F8">
        <v>5.0486956521739127E-3</v>
      </c>
      <c r="G8">
        <v>6.8143791304347836</v>
      </c>
      <c r="H8">
        <v>10.395327391304345</v>
      </c>
      <c r="I8">
        <v>2.7185217391304355E-2</v>
      </c>
      <c r="J8">
        <v>0.25780260869565219</v>
      </c>
      <c r="K8">
        <v>0.20352000000000003</v>
      </c>
      <c r="L8">
        <v>0.10170956521739132</v>
      </c>
      <c r="M8">
        <v>0.26813739130434783</v>
      </c>
      <c r="N8">
        <v>0.62428086956521733</v>
      </c>
      <c r="O8">
        <v>6.1475652173913042E-2</v>
      </c>
      <c r="P8">
        <v>0.11265130434782607</v>
      </c>
      <c r="Q8">
        <v>0.15805260869565219</v>
      </c>
      <c r="R8">
        <v>0.15739521739130433</v>
      </c>
      <c r="S8">
        <v>1.9390434782608698E-2</v>
      </c>
      <c r="T8">
        <v>0.10053521739130435</v>
      </c>
      <c r="U8">
        <v>2.0886956521739129E-2</v>
      </c>
      <c r="V8">
        <v>0.21214391304347827</v>
      </c>
      <c r="W8">
        <v>0.16570521739130434</v>
      </c>
      <c r="X8">
        <v>1.0777826086956523E-2</v>
      </c>
      <c r="Y8">
        <v>3.8614347826086949E-2</v>
      </c>
      <c r="Z8">
        <v>2.5056086956521742E-2</v>
      </c>
      <c r="AA8">
        <v>0.12116086956521741</v>
      </c>
      <c r="AB8">
        <v>5.682478260869564E-2</v>
      </c>
      <c r="AC8">
        <v>6.2571739130434775E-2</v>
      </c>
      <c r="AD8">
        <v>5.2400434782608703E-2</v>
      </c>
      <c r="AE8">
        <v>2.0709930434782611</v>
      </c>
      <c r="AF8">
        <v>1.801794090909091</v>
      </c>
      <c r="AG8">
        <v>1.5302590909090912</v>
      </c>
      <c r="AH8">
        <v>4.5633636363636369E-2</v>
      </c>
      <c r="AI8">
        <v>9.2387272727272721E-2</v>
      </c>
      <c r="AJ8">
        <v>2.7175909090909087E-2</v>
      </c>
      <c r="AK8">
        <v>8.2296818181818179E-2</v>
      </c>
      <c r="AL8">
        <v>9.7990909090909083E-3</v>
      </c>
      <c r="AM8">
        <v>1.6695000000000002E-2</v>
      </c>
      <c r="AN8">
        <v>2.5900000000000003E-2</v>
      </c>
      <c r="AO8">
        <v>4.420454545454546E-3</v>
      </c>
      <c r="AP8">
        <v>1.4657272727272725E-2</v>
      </c>
      <c r="AQ8">
        <v>0.88862125000000003</v>
      </c>
      <c r="AR8">
        <v>1.9951995833333334</v>
      </c>
      <c r="AS8">
        <v>0.70081958333333338</v>
      </c>
      <c r="AT8">
        <v>0.6481279166666668</v>
      </c>
      <c r="AU8">
        <v>0.50094958333333339</v>
      </c>
      <c r="AV8">
        <v>0.26491583333333329</v>
      </c>
    </row>
    <row r="12" spans="1:48" x14ac:dyDescent="0.15">
      <c r="A12" s="1"/>
      <c r="B12" s="19" t="s">
        <v>402</v>
      </c>
      <c r="C12" s="19" t="s">
        <v>403</v>
      </c>
      <c r="D12" s="19" t="s">
        <v>405</v>
      </c>
      <c r="E12" s="19" t="s">
        <v>404</v>
      </c>
      <c r="F12" s="11" t="s">
        <v>406</v>
      </c>
      <c r="G12" s="19" t="s">
        <v>408</v>
      </c>
      <c r="H12" s="19" t="s">
        <v>407</v>
      </c>
      <c r="I12" s="11" t="s">
        <v>409</v>
      </c>
      <c r="J12" s="19" t="s">
        <v>410</v>
      </c>
      <c r="K12" s="11" t="s">
        <v>409</v>
      </c>
      <c r="L12" s="11" t="s">
        <v>406</v>
      </c>
      <c r="M12" s="11" t="s">
        <v>409</v>
      </c>
      <c r="N12" s="11" t="s">
        <v>409</v>
      </c>
      <c r="O12" s="11" t="s">
        <v>411</v>
      </c>
      <c r="P12" s="2"/>
      <c r="Q12" s="11" t="s">
        <v>411</v>
      </c>
      <c r="R12" s="11" t="s">
        <v>409</v>
      </c>
      <c r="S12" s="11" t="s">
        <v>411</v>
      </c>
      <c r="T12" s="11" t="s">
        <v>411</v>
      </c>
      <c r="U12" s="11" t="s">
        <v>412</v>
      </c>
      <c r="V12" s="11" t="s">
        <v>411</v>
      </c>
      <c r="W12" s="2"/>
      <c r="X12" s="11" t="s">
        <v>412</v>
      </c>
      <c r="Y12" s="11" t="s">
        <v>412</v>
      </c>
      <c r="Z12" s="11" t="s">
        <v>412</v>
      </c>
      <c r="AA12" s="11" t="s">
        <v>412</v>
      </c>
      <c r="AB12" s="2"/>
      <c r="AC12" s="19" t="s">
        <v>413</v>
      </c>
      <c r="AD12" s="19" t="s">
        <v>414</v>
      </c>
      <c r="AE12" s="19" t="s">
        <v>415</v>
      </c>
      <c r="AF12" s="19" t="s">
        <v>417</v>
      </c>
      <c r="AG12" s="19" t="s">
        <v>416</v>
      </c>
      <c r="AH12" s="11"/>
      <c r="AI12" s="11"/>
      <c r="AJ12" s="11"/>
      <c r="AK12" s="19" t="s">
        <v>418</v>
      </c>
      <c r="AL12" s="2"/>
      <c r="AM12" s="2"/>
      <c r="AN12" s="12" t="s">
        <v>419</v>
      </c>
      <c r="AO12" s="12" t="s">
        <v>420</v>
      </c>
      <c r="AP12" s="12" t="s">
        <v>421</v>
      </c>
      <c r="AQ12" s="12" t="s">
        <v>421</v>
      </c>
      <c r="AR12" s="12" t="s">
        <v>421</v>
      </c>
      <c r="AS12" s="2"/>
      <c r="AT12" s="1"/>
    </row>
    <row r="13" spans="1:48" x14ac:dyDescent="0.15">
      <c r="A13" s="1"/>
      <c r="B13" s="35" t="s">
        <v>4</v>
      </c>
      <c r="C13" s="35" t="s">
        <v>6</v>
      </c>
      <c r="D13" s="35" t="s">
        <v>9</v>
      </c>
      <c r="E13" s="35" t="s">
        <v>8</v>
      </c>
      <c r="F13" s="3" t="s">
        <v>13</v>
      </c>
      <c r="G13" s="35" t="s">
        <v>16</v>
      </c>
      <c r="H13" s="35" t="s">
        <v>15</v>
      </c>
      <c r="I13" s="3" t="s">
        <v>33</v>
      </c>
      <c r="J13" s="35" t="s">
        <v>37</v>
      </c>
      <c r="K13" s="3" t="s">
        <v>38</v>
      </c>
      <c r="L13" s="3" t="s">
        <v>13</v>
      </c>
      <c r="M13" s="3" t="s">
        <v>40</v>
      </c>
      <c r="N13" s="3" t="s">
        <v>43</v>
      </c>
      <c r="O13" s="3" t="s">
        <v>46</v>
      </c>
      <c r="P13" s="3" t="s">
        <v>48</v>
      </c>
      <c r="Q13" s="3" t="s">
        <v>53</v>
      </c>
      <c r="R13" s="3" t="s">
        <v>55</v>
      </c>
      <c r="S13" s="3" t="s">
        <v>56</v>
      </c>
      <c r="T13" s="3" t="s">
        <v>57</v>
      </c>
      <c r="U13" s="3" t="s">
        <v>61</v>
      </c>
      <c r="V13" s="3" t="s">
        <v>62</v>
      </c>
      <c r="W13" s="3" t="s">
        <v>66</v>
      </c>
      <c r="X13" s="3" t="s">
        <v>70</v>
      </c>
      <c r="Y13" s="3" t="s">
        <v>71</v>
      </c>
      <c r="Z13" s="3" t="s">
        <v>72</v>
      </c>
      <c r="AA13" s="3" t="s">
        <v>76</v>
      </c>
      <c r="AB13" s="3" t="s">
        <v>87</v>
      </c>
      <c r="AC13" s="35" t="s">
        <v>5</v>
      </c>
      <c r="AD13" s="35" t="s">
        <v>7</v>
      </c>
      <c r="AE13" s="35" t="s">
        <v>11</v>
      </c>
      <c r="AF13" s="35" t="s">
        <v>14</v>
      </c>
      <c r="AG13" s="35" t="s">
        <v>12</v>
      </c>
      <c r="AH13" s="4" t="s">
        <v>21</v>
      </c>
      <c r="AI13" s="4" t="s">
        <v>25</v>
      </c>
      <c r="AJ13" s="4" t="s">
        <v>26</v>
      </c>
      <c r="AK13" s="35" t="s">
        <v>27</v>
      </c>
      <c r="AL13" s="4" t="s">
        <v>28</v>
      </c>
      <c r="AM13" s="4" t="s">
        <v>42</v>
      </c>
      <c r="AN13" s="5" t="s">
        <v>60</v>
      </c>
      <c r="AO13" s="5" t="s">
        <v>75</v>
      </c>
      <c r="AP13" s="5" t="s">
        <v>86</v>
      </c>
      <c r="AQ13" s="5" t="s">
        <v>88</v>
      </c>
      <c r="AR13" s="5" t="s">
        <v>89</v>
      </c>
      <c r="AS13" s="5" t="s">
        <v>90</v>
      </c>
      <c r="AT13" s="1"/>
    </row>
    <row r="14" spans="1:48" x14ac:dyDescent="0.15">
      <c r="A14" s="1"/>
      <c r="B14" s="1">
        <v>4.7471701562500002</v>
      </c>
      <c r="C14" s="1">
        <v>6.8217645312499995</v>
      </c>
      <c r="D14" s="1">
        <v>5.9610731249999978</v>
      </c>
      <c r="E14" s="1">
        <v>9.6533923437499993</v>
      </c>
      <c r="F14" s="1">
        <v>7.909078125000002E-2</v>
      </c>
      <c r="G14" s="1">
        <v>5.9147565624999983</v>
      </c>
      <c r="H14" s="1">
        <v>9.6589342187500016</v>
      </c>
      <c r="I14" s="1">
        <v>6.7705625000000019E-2</v>
      </c>
      <c r="J14" s="1">
        <v>0.83420453125000005</v>
      </c>
      <c r="K14" s="1">
        <v>0.57662312500000024</v>
      </c>
      <c r="L14" s="1">
        <v>0.20462453125000002</v>
      </c>
      <c r="M14" s="1">
        <v>0.75085812500000015</v>
      </c>
      <c r="N14" s="1">
        <v>1.3212170312499996</v>
      </c>
      <c r="O14" s="1">
        <v>7.6689218749999982E-2</v>
      </c>
      <c r="P14" s="1">
        <v>0.28591515624999991</v>
      </c>
      <c r="Q14" s="1">
        <v>0.30169218749999999</v>
      </c>
      <c r="R14" s="1">
        <v>0.65471046874999994</v>
      </c>
      <c r="S14" s="1">
        <v>4.8018281250000003E-2</v>
      </c>
      <c r="T14" s="1">
        <v>0.15490437499999998</v>
      </c>
      <c r="U14" s="1">
        <v>6.598343750000002E-2</v>
      </c>
      <c r="V14" s="1">
        <v>0.28269515625000002</v>
      </c>
      <c r="W14" s="1">
        <v>0.20287921875000003</v>
      </c>
      <c r="X14" s="1">
        <v>2.5283281250000001E-2</v>
      </c>
      <c r="Y14" s="1">
        <v>6.2966250000000001E-2</v>
      </c>
      <c r="Z14" s="1">
        <v>4.2077812500000013E-2</v>
      </c>
      <c r="AA14" s="1">
        <v>0.14275031250000003</v>
      </c>
      <c r="AB14" s="1">
        <v>7.9267187500000003E-2</v>
      </c>
      <c r="AC14" s="1">
        <v>4.6419741791044764</v>
      </c>
      <c r="AD14" s="1">
        <v>1.9693555223880592</v>
      </c>
      <c r="AE14" s="1">
        <v>0.12660164179104474</v>
      </c>
      <c r="AF14" s="1">
        <v>0.17972014925373134</v>
      </c>
      <c r="AG14" s="1">
        <v>0.18422268656716423</v>
      </c>
      <c r="AH14" s="1">
        <v>0.27939432835820888</v>
      </c>
      <c r="AI14" s="1">
        <v>4.6574328358208954E-2</v>
      </c>
      <c r="AJ14" s="1">
        <v>6.3387014925373159E-2</v>
      </c>
      <c r="AK14" s="1">
        <v>8.8898955223880638E-2</v>
      </c>
      <c r="AL14" s="1">
        <v>2.380373134328358E-2</v>
      </c>
      <c r="AM14" s="1">
        <v>3.1710895522388066E-2</v>
      </c>
      <c r="AN14" s="1">
        <v>1.3978146969696967</v>
      </c>
      <c r="AO14" s="1">
        <v>2.5588731818181807</v>
      </c>
      <c r="AP14" s="1">
        <v>0.89549651515151496</v>
      </c>
      <c r="AQ14" s="1">
        <v>0.89097757575757586</v>
      </c>
      <c r="AR14" s="1">
        <v>0.68616909090909084</v>
      </c>
      <c r="AS14" s="1">
        <v>0.35822712121212119</v>
      </c>
      <c r="AT14" s="1"/>
    </row>
    <row r="15" spans="1:48" x14ac:dyDescent="0.15">
      <c r="A15" s="1"/>
      <c r="B15" s="1">
        <v>4.614073125</v>
      </c>
      <c r="C15" s="1">
        <v>4.6856745833333351</v>
      </c>
      <c r="D15" s="1">
        <v>5.3059237500000007</v>
      </c>
      <c r="E15" s="1">
        <v>8.6066360416666683</v>
      </c>
      <c r="F15" s="1">
        <v>3.9535416666666656E-2</v>
      </c>
      <c r="G15" s="1">
        <v>6.058784375000001</v>
      </c>
      <c r="H15" s="1">
        <v>9.5322700000000005</v>
      </c>
      <c r="I15" s="1">
        <v>4.6451041666666672E-2</v>
      </c>
      <c r="J15" s="1">
        <v>0.5884464583333332</v>
      </c>
      <c r="K15" s="1">
        <v>0.41779354166666671</v>
      </c>
      <c r="L15" s="1">
        <v>0.15849812500000002</v>
      </c>
      <c r="M15" s="1">
        <v>0.48175750000000006</v>
      </c>
      <c r="N15" s="1">
        <v>1.157299375</v>
      </c>
      <c r="O15" s="1">
        <v>7.9594791666666678E-2</v>
      </c>
      <c r="P15" s="1">
        <v>0.22629937500000008</v>
      </c>
      <c r="Q15" s="1">
        <v>0.22443604166666664</v>
      </c>
      <c r="R15" s="1">
        <v>0.32471375000000008</v>
      </c>
      <c r="S15" s="1">
        <v>3.139562500000001E-2</v>
      </c>
      <c r="T15" s="1">
        <v>0.15801999999999997</v>
      </c>
      <c r="U15" s="1">
        <v>3.6168958333333341E-2</v>
      </c>
      <c r="V15" s="1">
        <v>0.23798854166666664</v>
      </c>
      <c r="W15" s="1">
        <v>0.17434458333333336</v>
      </c>
      <c r="X15" s="1">
        <v>1.6451874999999998E-2</v>
      </c>
      <c r="Y15" s="1">
        <v>5.6531666666666668E-2</v>
      </c>
      <c r="Z15" s="1">
        <v>4.0655000000000018E-2</v>
      </c>
      <c r="AA15" s="1">
        <v>0.14070208333333337</v>
      </c>
      <c r="AB15" s="1">
        <v>7.1430624999999998E-2</v>
      </c>
      <c r="AC15" s="1">
        <v>3.0070068750000001</v>
      </c>
      <c r="AD15" s="1">
        <v>1.7397600000000002</v>
      </c>
      <c r="AE15" s="1">
        <v>6.0349375000000004E-2</v>
      </c>
      <c r="AF15" s="1">
        <v>0.13636083333333338</v>
      </c>
      <c r="AG15" s="1">
        <v>7.0766041666666682E-2</v>
      </c>
      <c r="AH15" s="1">
        <v>0.384630625</v>
      </c>
      <c r="AI15" s="1">
        <v>2.4614166666666673E-2</v>
      </c>
      <c r="AJ15" s="1">
        <v>3.8081249999999997E-2</v>
      </c>
      <c r="AK15" s="1">
        <v>5.0467083333333336E-2</v>
      </c>
      <c r="AL15" s="1">
        <v>1.0139791666666665E-2</v>
      </c>
      <c r="AM15" s="1">
        <v>2.0477291666666671E-2</v>
      </c>
      <c r="AN15" s="1">
        <v>1.3568621568627453</v>
      </c>
      <c r="AO15" s="1">
        <v>2.2748533333333336</v>
      </c>
      <c r="AP15" s="1">
        <v>0.60852568627450987</v>
      </c>
      <c r="AQ15" s="1">
        <v>0.6589531372549019</v>
      </c>
      <c r="AR15" s="1">
        <v>0.52115666666666671</v>
      </c>
      <c r="AS15" s="1">
        <v>0.315868431372549</v>
      </c>
      <c r="AT15" s="1"/>
    </row>
    <row r="16" spans="1:48" x14ac:dyDescent="0.15">
      <c r="A16" s="1"/>
      <c r="B16" s="1">
        <v>3.6242335714285718</v>
      </c>
      <c r="C16" s="1">
        <v>3.6641469047619033</v>
      </c>
      <c r="D16" s="1">
        <v>4.4269390476190473</v>
      </c>
      <c r="E16" s="1">
        <v>9.5496840476190474</v>
      </c>
      <c r="F16" s="1">
        <v>2.7026428571428573E-2</v>
      </c>
      <c r="G16" s="1">
        <v>6.2709864285714279</v>
      </c>
      <c r="H16" s="1">
        <v>9.2193533333333342</v>
      </c>
      <c r="I16" s="1">
        <v>3.991928571428572E-2</v>
      </c>
      <c r="J16" s="1">
        <v>0.50613619047619041</v>
      </c>
      <c r="K16" s="1">
        <v>0.36069595238095237</v>
      </c>
      <c r="L16" s="1">
        <v>0.1347230952380952</v>
      </c>
      <c r="M16" s="1">
        <v>0.33344999999999991</v>
      </c>
      <c r="N16" s="1">
        <v>0.70365047619047627</v>
      </c>
      <c r="O16" s="1">
        <v>7.683714285714284E-2</v>
      </c>
      <c r="P16" s="1">
        <v>0.17108571428571423</v>
      </c>
      <c r="Q16" s="1">
        <v>0.23310714285714282</v>
      </c>
      <c r="R16" s="1">
        <v>0.30267357142857149</v>
      </c>
      <c r="S16" s="1">
        <v>3.1056904761904765E-2</v>
      </c>
      <c r="T16" s="1">
        <v>0.10673833333333331</v>
      </c>
      <c r="U16" s="1">
        <v>2.9308333333333332E-2</v>
      </c>
      <c r="V16" s="1">
        <v>0.21963761904761908</v>
      </c>
      <c r="W16" s="1">
        <v>0.16880047619047614</v>
      </c>
      <c r="X16" s="1">
        <v>1.419333333333333E-2</v>
      </c>
      <c r="Y16" s="1">
        <v>5.1855476190476202E-2</v>
      </c>
      <c r="Z16" s="1">
        <v>3.4562619047619043E-2</v>
      </c>
      <c r="AA16" s="1">
        <v>0.13143857142857143</v>
      </c>
      <c r="AB16" s="1">
        <v>6.9006190476190471E-2</v>
      </c>
      <c r="AC16" s="1">
        <v>2.2769454761904764</v>
      </c>
      <c r="AD16" s="1">
        <v>1.0868254761904759</v>
      </c>
      <c r="AE16" s="1">
        <v>9.688476190476189E-2</v>
      </c>
      <c r="AF16" s="1">
        <v>0.12002452380952379</v>
      </c>
      <c r="AG16" s="1">
        <v>4.2428571428571427E-2</v>
      </c>
      <c r="AH16" s="1">
        <v>0.11750738095238096</v>
      </c>
      <c r="AI16" s="1">
        <v>1.9146666666666666E-2</v>
      </c>
      <c r="AJ16" s="1">
        <v>3.7871666666666678E-2</v>
      </c>
      <c r="AK16" s="1">
        <v>4.1491428571428568E-2</v>
      </c>
      <c r="AL16" s="1">
        <v>1.7585238095238098E-2</v>
      </c>
      <c r="AM16" s="1">
        <v>2.128571428571429E-2</v>
      </c>
      <c r="AN16" s="1">
        <v>1.0606081818181818</v>
      </c>
      <c r="AO16" s="1">
        <v>2.2382750000000002</v>
      </c>
      <c r="AP16" s="1">
        <v>0.66040068181818201</v>
      </c>
      <c r="AQ16" s="1">
        <v>0.65497113636363635</v>
      </c>
      <c r="AR16" s="1">
        <v>0.51413840909090902</v>
      </c>
      <c r="AS16" s="1">
        <v>0.28278863636363638</v>
      </c>
      <c r="AT16" s="1"/>
    </row>
    <row r="17" spans="1:46" x14ac:dyDescent="0.15">
      <c r="A17" s="1"/>
      <c r="B17" s="1">
        <v>3.6792058541362977</v>
      </c>
      <c r="C17" s="1">
        <v>3.6430980820274552</v>
      </c>
      <c r="D17" s="1">
        <v>4.42843808005345</v>
      </c>
      <c r="E17" s="1">
        <v>9.2663159680211376</v>
      </c>
      <c r="F17" s="1">
        <v>3.1434543397716244E-2</v>
      </c>
      <c r="G17" s="1">
        <v>5.6807758646137048</v>
      </c>
      <c r="H17" s="1">
        <v>9.4145272969812925</v>
      </c>
      <c r="I17" s="1">
        <v>3.9151958211856172E-2</v>
      </c>
      <c r="J17" s="1">
        <v>0.51776871796039847</v>
      </c>
      <c r="K17" s="1">
        <v>0.39053495140913502</v>
      </c>
      <c r="L17" s="1">
        <v>0.13789542349975703</v>
      </c>
      <c r="M17" s="1">
        <v>0.3956201147959183</v>
      </c>
      <c r="N17" s="1">
        <v>0.75033565066205044</v>
      </c>
      <c r="O17" s="1">
        <v>6.7708186801506323E-2</v>
      </c>
      <c r="P17" s="1">
        <v>0.18000408664358608</v>
      </c>
      <c r="Q17" s="1">
        <v>0.20081582391885328</v>
      </c>
      <c r="R17" s="1">
        <v>0.22283852633017498</v>
      </c>
      <c r="S17" s="1">
        <v>4.5532057367589883E-2</v>
      </c>
      <c r="T17" s="1">
        <v>0.1441174022108844</v>
      </c>
      <c r="U17" s="1">
        <v>3.4260423044217697E-2</v>
      </c>
      <c r="V17" s="1">
        <v>0.22517063912172017</v>
      </c>
      <c r="W17" s="1">
        <v>0.17356723016885323</v>
      </c>
      <c r="X17" s="1">
        <v>1.6444458971088434E-2</v>
      </c>
      <c r="Y17" s="1">
        <v>5.2449661078717201E-2</v>
      </c>
      <c r="Z17" s="1">
        <v>3.8653988398931E-2</v>
      </c>
      <c r="AA17" s="1">
        <v>0.12586961157677357</v>
      </c>
      <c r="AB17" s="1">
        <v>6.8279673530126345E-2</v>
      </c>
      <c r="AC17" s="1">
        <v>2.2023985416666698</v>
      </c>
      <c r="AD17" s="1">
        <v>1.0518785416666665</v>
      </c>
      <c r="AE17" s="1">
        <v>6.1372708333333331E-2</v>
      </c>
      <c r="AF17" s="1">
        <v>0.16502708333333335</v>
      </c>
      <c r="AG17" s="1">
        <v>4.693958333333334E-2</v>
      </c>
      <c r="AH17" s="1">
        <v>0.18110458333333335</v>
      </c>
      <c r="AI17" s="1">
        <v>1.9353333333333337E-2</v>
      </c>
      <c r="AJ17" s="1">
        <v>9.0242083333333292E-2</v>
      </c>
      <c r="AK17" s="1">
        <v>4.3639999999999984E-2</v>
      </c>
      <c r="AL17" s="1">
        <v>1.3458333333333334E-2</v>
      </c>
      <c r="AM17" s="1">
        <v>2.0940208333333332E-2</v>
      </c>
      <c r="AN17" s="1">
        <v>0.97692820000000025</v>
      </c>
      <c r="AO17" s="1">
        <v>2.0443592000000002</v>
      </c>
      <c r="AP17" s="1">
        <v>0.56313880000000016</v>
      </c>
      <c r="AQ17" s="1">
        <v>0.5675813999999999</v>
      </c>
      <c r="AR17" s="1">
        <v>0.44613860000000011</v>
      </c>
      <c r="AS17" s="1">
        <v>0.25620859999999995</v>
      </c>
      <c r="AT17" s="1"/>
    </row>
    <row r="18" spans="1:46" x14ac:dyDescent="0.15">
      <c r="A18" s="1"/>
      <c r="B18" s="1">
        <v>3.5262204761904767</v>
      </c>
      <c r="C18" s="1">
        <v>3.5356980952380956</v>
      </c>
      <c r="D18" s="1">
        <v>5.9502176190476188</v>
      </c>
      <c r="E18" s="1">
        <v>8.0555859523809517</v>
      </c>
      <c r="F18" s="1">
        <v>1.0746190476190477E-2</v>
      </c>
      <c r="G18" s="1">
        <v>7.032822619047618</v>
      </c>
      <c r="H18" s="1">
        <v>11.043191904761905</v>
      </c>
      <c r="I18" s="1">
        <v>3.1481190476190475E-2</v>
      </c>
      <c r="J18" s="1">
        <v>0.36496642857142858</v>
      </c>
      <c r="K18" s="1">
        <v>0.27503880952380949</v>
      </c>
      <c r="L18" s="1">
        <v>0.11935571428571431</v>
      </c>
      <c r="M18" s="1">
        <v>0.28301928571428575</v>
      </c>
      <c r="N18" s="1">
        <v>0.55623761904761904</v>
      </c>
      <c r="O18" s="1">
        <v>6.2674761904761928E-2</v>
      </c>
      <c r="P18" s="1">
        <v>0.13260976190476192</v>
      </c>
      <c r="Q18" s="1">
        <v>0.18709880952380953</v>
      </c>
      <c r="R18" s="1">
        <v>0.19902642857142855</v>
      </c>
      <c r="S18" s="1">
        <v>2.4251190476190478E-2</v>
      </c>
      <c r="T18" s="1">
        <v>0.12646785714285716</v>
      </c>
      <c r="U18" s="1">
        <v>2.5799761904761912E-2</v>
      </c>
      <c r="V18" s="1">
        <v>0.20937190476190473</v>
      </c>
      <c r="W18" s="1">
        <v>0.16967976190476194</v>
      </c>
      <c r="X18" s="1">
        <v>1.3036190476190479E-2</v>
      </c>
      <c r="Y18" s="1">
        <v>4.4640476190476189E-2</v>
      </c>
      <c r="Z18" s="1">
        <v>2.8626190476190468E-2</v>
      </c>
      <c r="AA18" s="1">
        <v>0.12082857142857142</v>
      </c>
      <c r="AB18" s="1">
        <v>5.9097619047619065E-2</v>
      </c>
      <c r="AC18" s="1">
        <v>1.9535999999999996</v>
      </c>
      <c r="AD18" s="1">
        <v>1.0388404545454546</v>
      </c>
      <c r="AE18" s="1">
        <v>5.4902500000000014E-2</v>
      </c>
      <c r="AF18" s="1">
        <v>0.16632295454545457</v>
      </c>
      <c r="AG18" s="1">
        <v>2.6221136363636367E-2</v>
      </c>
      <c r="AH18" s="1">
        <v>0.14549227272727275</v>
      </c>
      <c r="AI18" s="1">
        <v>1.5333181818181814E-2</v>
      </c>
      <c r="AJ18" s="1">
        <v>6.1157499999999983E-2</v>
      </c>
      <c r="AK18" s="1">
        <v>3.5311136363636371E-2</v>
      </c>
      <c r="AL18" s="1">
        <v>8.1265909090909097E-3</v>
      </c>
      <c r="AM18" s="1">
        <v>1.9873409090909091E-2</v>
      </c>
      <c r="AN18" s="1">
        <v>0.88140886363636384</v>
      </c>
      <c r="AO18" s="1">
        <v>2.112414318181818</v>
      </c>
      <c r="AP18" s="1">
        <v>0.60572590909090929</v>
      </c>
      <c r="AQ18" s="1">
        <v>0.60547772727272708</v>
      </c>
      <c r="AR18" s="1">
        <v>0.4773934090909091</v>
      </c>
      <c r="AS18" s="1">
        <v>0.28737340909090908</v>
      </c>
      <c r="AT18" s="1"/>
    </row>
    <row r="19" spans="1:46" x14ac:dyDescent="0.15">
      <c r="A19" s="1"/>
      <c r="B19" s="1">
        <v>3.7527247826086954</v>
      </c>
      <c r="C19" s="1">
        <v>3.1374047826086953</v>
      </c>
      <c r="D19" s="1">
        <v>4.5920860869565212</v>
      </c>
      <c r="E19" s="1">
        <v>8.8611030434782609</v>
      </c>
      <c r="F19" s="1">
        <v>5.0486956521739127E-3</v>
      </c>
      <c r="G19" s="1">
        <v>6.8143791304347836</v>
      </c>
      <c r="H19" s="1">
        <v>10.395327391304345</v>
      </c>
      <c r="I19" s="1">
        <v>2.7185217391304355E-2</v>
      </c>
      <c r="J19" s="1">
        <v>0.25780260869565219</v>
      </c>
      <c r="K19" s="1">
        <v>0.20352000000000003</v>
      </c>
      <c r="L19" s="1">
        <v>0.10170956521739132</v>
      </c>
      <c r="M19" s="1">
        <v>0.26813739130434783</v>
      </c>
      <c r="N19" s="1">
        <v>0.62428086956521733</v>
      </c>
      <c r="O19" s="1">
        <v>6.1475652173913042E-2</v>
      </c>
      <c r="P19" s="1">
        <v>0.11265130434782607</v>
      </c>
      <c r="Q19" s="1">
        <v>0.15805260869565219</v>
      </c>
      <c r="R19" s="1">
        <v>0.15739521739130433</v>
      </c>
      <c r="S19" s="1">
        <v>1.9390434782608698E-2</v>
      </c>
      <c r="T19" s="1">
        <v>0.10053521739130435</v>
      </c>
      <c r="U19" s="1">
        <v>2.0886956521739129E-2</v>
      </c>
      <c r="V19" s="1">
        <v>0.21214391304347827</v>
      </c>
      <c r="W19" s="1">
        <v>0.16570521739130434</v>
      </c>
      <c r="X19" s="1">
        <v>1.0777826086956523E-2</v>
      </c>
      <c r="Y19" s="1">
        <v>3.8614347826086949E-2</v>
      </c>
      <c r="Z19" s="1">
        <v>2.5056086956521742E-2</v>
      </c>
      <c r="AA19" s="1">
        <v>0.12116086956521741</v>
      </c>
      <c r="AB19" s="1">
        <v>5.682478260869564E-2</v>
      </c>
      <c r="AC19" s="1">
        <v>1.801794090909091</v>
      </c>
      <c r="AD19" s="1">
        <v>1.5302590909090912</v>
      </c>
      <c r="AE19" s="1">
        <v>4.5633636363636369E-2</v>
      </c>
      <c r="AF19" s="1">
        <v>9.2387272727272721E-2</v>
      </c>
      <c r="AG19" s="1">
        <v>2.7175909090909087E-2</v>
      </c>
      <c r="AH19" s="1">
        <v>8.2296818181818179E-2</v>
      </c>
      <c r="AI19" s="1">
        <v>9.7990909090909083E-3</v>
      </c>
      <c r="AJ19" s="1">
        <v>1.6695000000000002E-2</v>
      </c>
      <c r="AK19" s="1">
        <v>2.5900000000000003E-2</v>
      </c>
      <c r="AL19" s="1">
        <v>4.420454545454546E-3</v>
      </c>
      <c r="AM19" s="1">
        <v>1.4657272727272725E-2</v>
      </c>
      <c r="AN19" s="1">
        <v>0.88862125000000003</v>
      </c>
      <c r="AO19" s="1">
        <v>1.9951995833333334</v>
      </c>
      <c r="AP19" s="1">
        <v>0.70081958333333338</v>
      </c>
      <c r="AQ19" s="1">
        <v>0.6481279166666668</v>
      </c>
      <c r="AR19" s="1">
        <v>0.50094958333333339</v>
      </c>
      <c r="AS19" s="1">
        <v>0.26491583333333329</v>
      </c>
      <c r="AT19" s="1"/>
    </row>
    <row r="20" spans="1:46" x14ac:dyDescent="0.15">
      <c r="A20" s="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1"/>
    </row>
    <row r="21" spans="1:46" x14ac:dyDescent="0.15">
      <c r="A21" s="1"/>
      <c r="B21" s="31">
        <v>0.28000000000000003</v>
      </c>
      <c r="C21" s="31">
        <v>0.9</v>
      </c>
      <c r="D21" s="31">
        <v>1.1499999999999999</v>
      </c>
      <c r="E21" s="31">
        <v>1.23</v>
      </c>
      <c r="F21" s="31">
        <v>2.39</v>
      </c>
      <c r="G21" s="31">
        <v>0.67</v>
      </c>
      <c r="H21" s="31">
        <v>1.45</v>
      </c>
      <c r="I21" s="31">
        <v>1.17</v>
      </c>
      <c r="J21" s="31">
        <v>0.97</v>
      </c>
      <c r="K21" s="31">
        <v>1.5</v>
      </c>
      <c r="L21" s="31">
        <v>2.39</v>
      </c>
      <c r="M21" s="31">
        <v>1.8</v>
      </c>
      <c r="N21" s="31">
        <v>1.24</v>
      </c>
      <c r="O21" s="31">
        <v>1.55</v>
      </c>
      <c r="P21" s="31">
        <v>2.19</v>
      </c>
      <c r="Q21" s="31">
        <v>1.19</v>
      </c>
      <c r="R21" s="31">
        <v>1.25</v>
      </c>
      <c r="S21" s="31">
        <v>1.34</v>
      </c>
      <c r="T21" s="31">
        <v>1.61</v>
      </c>
      <c r="U21" s="31">
        <v>1.26</v>
      </c>
      <c r="V21" s="31">
        <v>1.07</v>
      </c>
      <c r="W21" s="31">
        <v>2.19</v>
      </c>
      <c r="X21" s="31">
        <v>1.03</v>
      </c>
      <c r="Y21" s="31">
        <v>1.07</v>
      </c>
      <c r="Z21" s="31">
        <v>1.24</v>
      </c>
      <c r="AA21" s="31">
        <v>0.9</v>
      </c>
      <c r="AB21" s="31">
        <v>0.78</v>
      </c>
      <c r="AC21" s="31">
        <v>9</v>
      </c>
      <c r="AD21" s="31">
        <v>11.66</v>
      </c>
      <c r="AE21" s="31">
        <v>15.16</v>
      </c>
      <c r="AF21" s="31">
        <v>14.24</v>
      </c>
      <c r="AG21" s="31">
        <v>9.73</v>
      </c>
      <c r="AH21" s="31">
        <v>12.61</v>
      </c>
      <c r="AI21" s="31">
        <v>7.21</v>
      </c>
      <c r="AJ21" s="31">
        <v>10.56</v>
      </c>
      <c r="AK21" s="31">
        <v>10.61</v>
      </c>
      <c r="AL21" s="31">
        <v>10.38</v>
      </c>
      <c r="AM21" s="31">
        <v>5.49</v>
      </c>
      <c r="AN21" s="31">
        <v>0.72</v>
      </c>
      <c r="AO21" s="31">
        <v>4</v>
      </c>
      <c r="AP21" s="31">
        <v>3.04</v>
      </c>
      <c r="AQ21" s="31">
        <v>9.75</v>
      </c>
      <c r="AR21" s="31">
        <v>7.64</v>
      </c>
      <c r="AS21" s="31">
        <v>1.73</v>
      </c>
      <c r="AT21" s="1"/>
    </row>
    <row r="22" spans="1:46" x14ac:dyDescent="0.15">
      <c r="A22" s="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"/>
    </row>
    <row r="23" spans="1:46" x14ac:dyDescent="0.15">
      <c r="A23" s="9" t="s">
        <v>289</v>
      </c>
      <c r="B23" s="31">
        <f>B14*0.28</f>
        <v>1.3292076437500002</v>
      </c>
      <c r="C23" s="22">
        <f>C14*0.9</f>
        <v>6.1395880781249996</v>
      </c>
      <c r="D23" s="22">
        <f>D14*1.15</f>
        <v>6.8552340937499965</v>
      </c>
      <c r="E23" s="22">
        <f>E14*1.23</f>
        <v>11.8736725828125</v>
      </c>
      <c r="F23" s="31">
        <f>F14*2.39</f>
        <v>0.18902696718750006</v>
      </c>
      <c r="G23" s="22">
        <f>G14*0.67</f>
        <v>3.9628868968749993</v>
      </c>
      <c r="H23" s="22">
        <f>H14*1.45</f>
        <v>14.005454617187501</v>
      </c>
      <c r="I23" s="31">
        <f>I14*1.17</f>
        <v>7.9215581250000014E-2</v>
      </c>
      <c r="J23" s="31">
        <f>J14*0.97</f>
        <v>0.80917839531250002</v>
      </c>
      <c r="K23" s="31">
        <f>K14*1.5</f>
        <v>0.86493468750000035</v>
      </c>
      <c r="L23" s="31">
        <f>L14*2.39</f>
        <v>0.48905262968750007</v>
      </c>
      <c r="M23" s="31">
        <f>M14*1.8</f>
        <v>1.3515446250000003</v>
      </c>
      <c r="N23" s="31">
        <f>N14*1.24</f>
        <v>1.6383091187499994</v>
      </c>
      <c r="O23" s="31">
        <f>O14*1.55</f>
        <v>0.11886828906249998</v>
      </c>
      <c r="P23" s="31">
        <f>P14*2.19</f>
        <v>0.62615419218749979</v>
      </c>
      <c r="Q23" s="31">
        <f>Q14*1.19</f>
        <v>0.35901370312499997</v>
      </c>
      <c r="R23" s="31">
        <f>R14*1.25</f>
        <v>0.8183880859374999</v>
      </c>
      <c r="S23" s="31">
        <f>S14*1.34</f>
        <v>6.4344496875000004E-2</v>
      </c>
      <c r="T23" s="31">
        <f>T14*1.61</f>
        <v>0.24939604374999999</v>
      </c>
      <c r="U23" s="31">
        <f>U14*1.26</f>
        <v>8.3139131250000026E-2</v>
      </c>
      <c r="V23" s="31">
        <f>V14*1.07</f>
        <v>0.30248381718750006</v>
      </c>
      <c r="W23" s="31">
        <f>W14*2.19</f>
        <v>0.44430548906250006</v>
      </c>
      <c r="X23" s="31">
        <f>X14*1.03</f>
        <v>2.6041779687500002E-2</v>
      </c>
      <c r="Y23" s="31">
        <f>Y14*1.07</f>
        <v>6.7373887500000007E-2</v>
      </c>
      <c r="Z23" s="31">
        <f>Z14*1.24</f>
        <v>5.2176487500000014E-2</v>
      </c>
      <c r="AA23" s="31">
        <f>AA14*0.9</f>
        <v>0.12847528125000005</v>
      </c>
      <c r="AB23" s="31">
        <f>AB14*0.78</f>
        <v>6.1828406250000002E-2</v>
      </c>
      <c r="AC23" s="22">
        <f>AC14*9</f>
        <v>41.777767611940291</v>
      </c>
      <c r="AD23" s="22">
        <f>AD14*11.66</f>
        <v>22.962685391044772</v>
      </c>
      <c r="AE23" s="31">
        <f>AE14*15.16</f>
        <v>1.9192808895522384</v>
      </c>
      <c r="AF23" s="31">
        <f>AF14*14.24</f>
        <v>2.5592149253731344</v>
      </c>
      <c r="AG23" s="31">
        <f>AG14*9.73</f>
        <v>1.7924867402985081</v>
      </c>
      <c r="AH23" s="31">
        <f>AH14*12.61</f>
        <v>3.5231624805970139</v>
      </c>
      <c r="AI23" s="31">
        <f>AI14*7.21</f>
        <v>0.33580090746268654</v>
      </c>
      <c r="AJ23" s="31">
        <f>AJ14*10.56</f>
        <v>0.66936687761194058</v>
      </c>
      <c r="AK23" s="31">
        <f>AK14*10.61</f>
        <v>0.94321791492537355</v>
      </c>
      <c r="AL23" s="31">
        <f>AL14*10.38</f>
        <v>0.24708273134328357</v>
      </c>
      <c r="AM23" s="31">
        <f>AM14*5.49</f>
        <v>0.1740928164179105</v>
      </c>
      <c r="AN23" s="31">
        <f>AN14*0.72</f>
        <v>1.0064265818181817</v>
      </c>
      <c r="AO23" s="22">
        <f>AO14*4</f>
        <v>10.235492727272723</v>
      </c>
      <c r="AP23" s="31">
        <f>AP14*3.04</f>
        <v>2.7223094060606057</v>
      </c>
      <c r="AQ23" s="22">
        <f>AQ14*9.75</f>
        <v>8.6870313636363647</v>
      </c>
      <c r="AR23" s="22">
        <f>AR14*7.64</f>
        <v>5.242331854545454</v>
      </c>
      <c r="AS23" s="31">
        <f>AS14*1.73</f>
        <v>0.61973291969696964</v>
      </c>
      <c r="AT23" s="1">
        <f t="shared" ref="AT23:AT28" si="0">SUM(B23:AS23)</f>
        <v>158.40677914740991</v>
      </c>
    </row>
    <row r="24" spans="1:46" x14ac:dyDescent="0.15">
      <c r="A24" s="9" t="s">
        <v>290</v>
      </c>
      <c r="B24" s="31">
        <f t="shared" ref="B24:B28" si="1">B15*0.28</f>
        <v>1.2919404750000001</v>
      </c>
      <c r="C24" s="22">
        <f t="shared" ref="C24:C28" si="2">C15*0.9</f>
        <v>4.2171071250000018</v>
      </c>
      <c r="D24" s="22">
        <f t="shared" ref="D24:D28" si="3">D15*1.15</f>
        <v>6.1018123125000008</v>
      </c>
      <c r="E24" s="22">
        <f t="shared" ref="E24:E28" si="4">E15*1.23</f>
        <v>10.586162331250002</v>
      </c>
      <c r="F24" s="31">
        <f t="shared" ref="F24:F28" si="5">F15*2.39</f>
        <v>9.4489645833333316E-2</v>
      </c>
      <c r="G24" s="22">
        <f t="shared" ref="G24:G28" si="6">G15*0.67</f>
        <v>4.0593855312500011</v>
      </c>
      <c r="H24" s="22">
        <f t="shared" ref="H24:H28" si="7">H15*1.45</f>
        <v>13.8217915</v>
      </c>
      <c r="I24" s="31">
        <f t="shared" ref="I24:I28" si="8">I15*1.17</f>
        <v>5.4347718750000003E-2</v>
      </c>
      <c r="J24" s="31">
        <f t="shared" ref="J24:J28" si="9">J15*0.97</f>
        <v>0.57079306458333323</v>
      </c>
      <c r="K24" s="31">
        <f t="shared" ref="K24:K28" si="10">K15*1.5</f>
        <v>0.62669031250000007</v>
      </c>
      <c r="L24" s="31">
        <f t="shared" ref="L24:L28" si="11">L15*2.39</f>
        <v>0.37881051875000005</v>
      </c>
      <c r="M24" s="31">
        <f t="shared" ref="M24:M28" si="12">M15*1.8</f>
        <v>0.86716350000000009</v>
      </c>
      <c r="N24" s="31">
        <f t="shared" ref="N24:N28" si="13">N15*1.24</f>
        <v>1.435051225</v>
      </c>
      <c r="O24" s="31">
        <f t="shared" ref="O24:O28" si="14">O15*1.55</f>
        <v>0.12337192708333336</v>
      </c>
      <c r="P24" s="31">
        <f t="shared" ref="P24:P28" si="15">P15*2.19</f>
        <v>0.49559563125000017</v>
      </c>
      <c r="Q24" s="31">
        <f t="shared" ref="Q24:Q28" si="16">Q15*1.19</f>
        <v>0.26707888958333331</v>
      </c>
      <c r="R24" s="31">
        <f t="shared" ref="R24:R28" si="17">R15*1.25</f>
        <v>0.40589218750000011</v>
      </c>
      <c r="S24" s="31">
        <f t="shared" ref="S24:S28" si="18">S15*1.34</f>
        <v>4.2070137500000014E-2</v>
      </c>
      <c r="T24" s="31">
        <f t="shared" ref="T24:T28" si="19">T15*1.61</f>
        <v>0.25441219999999998</v>
      </c>
      <c r="U24" s="31">
        <f t="shared" ref="U24:U28" si="20">U15*1.26</f>
        <v>4.5572887500000013E-2</v>
      </c>
      <c r="V24" s="31">
        <f t="shared" ref="V24:V28" si="21">V15*1.07</f>
        <v>0.25464773958333331</v>
      </c>
      <c r="W24" s="31">
        <f t="shared" ref="W24:W28" si="22">W15*2.19</f>
        <v>0.38181463750000005</v>
      </c>
      <c r="X24" s="31">
        <f t="shared" ref="X24:X28" si="23">X15*1.03</f>
        <v>1.6945431249999997E-2</v>
      </c>
      <c r="Y24" s="31">
        <f t="shared" ref="Y24:Y28" si="24">Y15*1.07</f>
        <v>6.048888333333334E-2</v>
      </c>
      <c r="Z24" s="31">
        <f t="shared" ref="Z24:Z28" si="25">Z15*1.24</f>
        <v>5.0412200000000018E-2</v>
      </c>
      <c r="AA24" s="31">
        <f t="shared" ref="AA24:AA28" si="26">AA15*0.9</f>
        <v>0.12663187500000003</v>
      </c>
      <c r="AB24" s="31">
        <f t="shared" ref="AB24:AB28" si="27">AB15*0.78</f>
        <v>5.5715887499999998E-2</v>
      </c>
      <c r="AC24" s="22">
        <f t="shared" ref="AC24:AC28" si="28">AC15*9</f>
        <v>27.063061875000002</v>
      </c>
      <c r="AD24" s="22">
        <f t="shared" ref="AD24:AD28" si="29">AD15*11.66</f>
        <v>20.285601600000003</v>
      </c>
      <c r="AE24" s="31">
        <f t="shared" ref="AE24:AE28" si="30">AE15*15.16</f>
        <v>0.91489652500000007</v>
      </c>
      <c r="AF24" s="31">
        <f t="shared" ref="AF24:AF28" si="31">AF15*14.24</f>
        <v>1.9417782666666672</v>
      </c>
      <c r="AG24" s="31">
        <f t="shared" ref="AG24:AG28" si="32">AG15*9.73</f>
        <v>0.68855358541666689</v>
      </c>
      <c r="AH24" s="31">
        <f t="shared" ref="AH24:AH28" si="33">AH15*12.61</f>
        <v>4.8501921812499997</v>
      </c>
      <c r="AI24" s="31">
        <f t="shared" ref="AI24:AI28" si="34">AI15*7.21</f>
        <v>0.17746814166666672</v>
      </c>
      <c r="AJ24" s="31">
        <f t="shared" ref="AJ24:AJ28" si="35">AJ15*10.56</f>
        <v>0.402138</v>
      </c>
      <c r="AK24" s="31">
        <f t="shared" ref="AK24:AK28" si="36">AK15*10.61</f>
        <v>0.53545575416666669</v>
      </c>
      <c r="AL24" s="31">
        <f t="shared" ref="AL24:AL28" si="37">AL15*10.38</f>
        <v>0.10525103749999999</v>
      </c>
      <c r="AM24" s="31">
        <f t="shared" ref="AM24:AM28" si="38">AM15*5.49</f>
        <v>0.11242033125000003</v>
      </c>
      <c r="AN24" s="31">
        <f t="shared" ref="AN24:AN28" si="39">AN15*0.72</f>
        <v>0.97694075294117655</v>
      </c>
      <c r="AO24" s="22">
        <f t="shared" ref="AO24:AO28" si="40">AO15*4</f>
        <v>9.0994133333333345</v>
      </c>
      <c r="AP24" s="31">
        <f t="shared" ref="AP24:AP28" si="41">AP15*3.04</f>
        <v>1.8499180862745099</v>
      </c>
      <c r="AQ24" s="22">
        <f t="shared" ref="AQ24:AQ28" si="42">AQ15*9.75</f>
        <v>6.4247930882352939</v>
      </c>
      <c r="AR24" s="22">
        <f t="shared" ref="AR24:AR28" si="43">AR15*7.64</f>
        <v>3.9816369333333337</v>
      </c>
      <c r="AS24" s="31">
        <f t="shared" ref="AS24:AS28" si="44">AS15*1.73</f>
        <v>0.54645238627450976</v>
      </c>
      <c r="AT24" s="1">
        <f t="shared" si="0"/>
        <v>126.64216765330882</v>
      </c>
    </row>
    <row r="25" spans="1:46" x14ac:dyDescent="0.15">
      <c r="A25" s="9" t="s">
        <v>291</v>
      </c>
      <c r="B25" s="31">
        <f t="shared" si="1"/>
        <v>1.0147854000000003</v>
      </c>
      <c r="C25" s="22">
        <f t="shared" si="2"/>
        <v>3.2977322142857131</v>
      </c>
      <c r="D25" s="22">
        <f t="shared" si="3"/>
        <v>5.0909799047619044</v>
      </c>
      <c r="E25" s="22">
        <f t="shared" si="4"/>
        <v>11.746111378571428</v>
      </c>
      <c r="F25" s="31">
        <f t="shared" si="5"/>
        <v>6.4593164285714294E-2</v>
      </c>
      <c r="G25" s="22">
        <f t="shared" si="6"/>
        <v>4.2015609071428566</v>
      </c>
      <c r="H25" s="22">
        <f t="shared" si="7"/>
        <v>13.368062333333334</v>
      </c>
      <c r="I25" s="31">
        <f t="shared" si="8"/>
        <v>4.6705564285714291E-2</v>
      </c>
      <c r="J25" s="31">
        <f t="shared" si="9"/>
        <v>0.49095210476190471</v>
      </c>
      <c r="K25" s="31">
        <f t="shared" si="10"/>
        <v>0.54104392857142858</v>
      </c>
      <c r="L25" s="31">
        <f t="shared" si="11"/>
        <v>0.32198819761904751</v>
      </c>
      <c r="M25" s="31">
        <f t="shared" si="12"/>
        <v>0.60020999999999991</v>
      </c>
      <c r="N25" s="31">
        <f t="shared" si="13"/>
        <v>0.87252659047619052</v>
      </c>
      <c r="O25" s="31">
        <f t="shared" si="14"/>
        <v>0.1190975714285714</v>
      </c>
      <c r="P25" s="31">
        <f t="shared" si="15"/>
        <v>0.37467771428571417</v>
      </c>
      <c r="Q25" s="31">
        <f t="shared" si="16"/>
        <v>0.27739749999999996</v>
      </c>
      <c r="R25" s="31">
        <f t="shared" si="17"/>
        <v>0.37834196428571437</v>
      </c>
      <c r="S25" s="31">
        <f t="shared" si="18"/>
        <v>4.1616252380952387E-2</v>
      </c>
      <c r="T25" s="31">
        <f t="shared" si="19"/>
        <v>0.17184871666666665</v>
      </c>
      <c r="U25" s="31">
        <f t="shared" si="20"/>
        <v>3.6928499999999996E-2</v>
      </c>
      <c r="V25" s="31">
        <f t="shared" si="21"/>
        <v>0.23501225238095244</v>
      </c>
      <c r="W25" s="31">
        <f t="shared" si="22"/>
        <v>0.36967304285714275</v>
      </c>
      <c r="X25" s="31">
        <f t="shared" si="23"/>
        <v>1.4619133333333331E-2</v>
      </c>
      <c r="Y25" s="31">
        <f t="shared" si="24"/>
        <v>5.5485359523809542E-2</v>
      </c>
      <c r="Z25" s="31">
        <f t="shared" si="25"/>
        <v>4.285764761904761E-2</v>
      </c>
      <c r="AA25" s="31">
        <f t="shared" si="26"/>
        <v>0.11829471428571429</v>
      </c>
      <c r="AB25" s="31">
        <f t="shared" si="27"/>
        <v>5.3824828571428569E-2</v>
      </c>
      <c r="AC25" s="22">
        <f t="shared" si="28"/>
        <v>20.492509285714288</v>
      </c>
      <c r="AD25" s="22">
        <f t="shared" si="29"/>
        <v>12.67238505238095</v>
      </c>
      <c r="AE25" s="31">
        <f t="shared" si="30"/>
        <v>1.4687729904761904</v>
      </c>
      <c r="AF25" s="31">
        <f t="shared" si="31"/>
        <v>1.7091492190476187</v>
      </c>
      <c r="AG25" s="31">
        <f t="shared" si="32"/>
        <v>0.41282999999999997</v>
      </c>
      <c r="AH25" s="31">
        <f t="shared" si="33"/>
        <v>1.4817680738095238</v>
      </c>
      <c r="AI25" s="31">
        <f t="shared" si="34"/>
        <v>0.13804746666666667</v>
      </c>
      <c r="AJ25" s="31">
        <f t="shared" si="35"/>
        <v>0.39992480000000014</v>
      </c>
      <c r="AK25" s="31">
        <f t="shared" si="36"/>
        <v>0.44022405714285706</v>
      </c>
      <c r="AL25" s="31">
        <f t="shared" si="37"/>
        <v>0.18253477142857147</v>
      </c>
      <c r="AM25" s="31">
        <f t="shared" si="38"/>
        <v>0.11685857142857145</v>
      </c>
      <c r="AN25" s="31">
        <f t="shared" si="39"/>
        <v>0.76363789090909084</v>
      </c>
      <c r="AO25" s="22">
        <f t="shared" si="40"/>
        <v>8.9531000000000009</v>
      </c>
      <c r="AP25" s="31">
        <f t="shared" si="41"/>
        <v>2.0076180727272734</v>
      </c>
      <c r="AQ25" s="22">
        <f t="shared" si="42"/>
        <v>6.3859685795454544</v>
      </c>
      <c r="AR25" s="22">
        <f t="shared" si="43"/>
        <v>3.9280174454545449</v>
      </c>
      <c r="AS25" s="31">
        <f t="shared" si="44"/>
        <v>0.48922434090909095</v>
      </c>
      <c r="AT25" s="1">
        <f t="shared" si="0"/>
        <v>105.98949750335495</v>
      </c>
    </row>
    <row r="26" spans="1:46" x14ac:dyDescent="0.15">
      <c r="A26" s="9" t="s">
        <v>292</v>
      </c>
      <c r="B26" s="31">
        <f t="shared" si="1"/>
        <v>1.0301776391581634</v>
      </c>
      <c r="C26" s="22">
        <f t="shared" si="2"/>
        <v>3.2787882738247096</v>
      </c>
      <c r="D26" s="22">
        <f t="shared" si="3"/>
        <v>5.0927037920614673</v>
      </c>
      <c r="E26" s="22">
        <f t="shared" si="4"/>
        <v>11.397568640665998</v>
      </c>
      <c r="F26" s="31">
        <f t="shared" si="5"/>
        <v>7.5128558720541833E-2</v>
      </c>
      <c r="G26" s="22">
        <f t="shared" si="6"/>
        <v>3.8061198292911822</v>
      </c>
      <c r="H26" s="22">
        <f t="shared" si="7"/>
        <v>13.651064580622874</v>
      </c>
      <c r="I26" s="31">
        <f t="shared" si="8"/>
        <v>4.5807791107871719E-2</v>
      </c>
      <c r="J26" s="31">
        <f t="shared" si="9"/>
        <v>0.50223565642158652</v>
      </c>
      <c r="K26" s="31">
        <f t="shared" si="10"/>
        <v>0.58580242711370256</v>
      </c>
      <c r="L26" s="31">
        <f t="shared" si="11"/>
        <v>0.32957006216441931</v>
      </c>
      <c r="M26" s="31">
        <f t="shared" si="12"/>
        <v>0.71211620663265296</v>
      </c>
      <c r="N26" s="31">
        <f t="shared" si="13"/>
        <v>0.9304162068209425</v>
      </c>
      <c r="O26" s="31">
        <f t="shared" si="14"/>
        <v>0.1049476895423348</v>
      </c>
      <c r="P26" s="31">
        <f t="shared" si="15"/>
        <v>0.39420894974945353</v>
      </c>
      <c r="Q26" s="31">
        <f t="shared" si="16"/>
        <v>0.2389708304634354</v>
      </c>
      <c r="R26" s="31">
        <f t="shared" si="17"/>
        <v>0.2785481579127187</v>
      </c>
      <c r="S26" s="31">
        <f t="shared" si="18"/>
        <v>6.1012956872570447E-2</v>
      </c>
      <c r="T26" s="31">
        <f t="shared" si="19"/>
        <v>0.2320290175595239</v>
      </c>
      <c r="U26" s="31">
        <f t="shared" si="20"/>
        <v>4.3168133035714297E-2</v>
      </c>
      <c r="V26" s="31">
        <f t="shared" si="21"/>
        <v>0.24093258386024061</v>
      </c>
      <c r="W26" s="31">
        <f t="shared" si="22"/>
        <v>0.38011223406978856</v>
      </c>
      <c r="X26" s="31">
        <f t="shared" si="23"/>
        <v>1.6937792740221086E-2</v>
      </c>
      <c r="Y26" s="31">
        <f t="shared" si="24"/>
        <v>5.6121137354227406E-2</v>
      </c>
      <c r="Z26" s="31">
        <f t="shared" si="25"/>
        <v>4.7930945614674439E-2</v>
      </c>
      <c r="AA26" s="31">
        <f t="shared" si="26"/>
        <v>0.11328265041909621</v>
      </c>
      <c r="AB26" s="31">
        <f t="shared" si="27"/>
        <v>5.325814535349855E-2</v>
      </c>
      <c r="AC26" s="22">
        <f t="shared" si="28"/>
        <v>19.82158687500003</v>
      </c>
      <c r="AD26" s="22">
        <f t="shared" si="29"/>
        <v>12.264903795833332</v>
      </c>
      <c r="AE26" s="31">
        <f t="shared" si="30"/>
        <v>0.93041025833333335</v>
      </c>
      <c r="AF26" s="31">
        <f t="shared" si="31"/>
        <v>2.349985666666667</v>
      </c>
      <c r="AG26" s="31">
        <f t="shared" si="32"/>
        <v>0.45672214583333343</v>
      </c>
      <c r="AH26" s="31">
        <f t="shared" si="33"/>
        <v>2.2837287958333334</v>
      </c>
      <c r="AI26" s="31">
        <f t="shared" si="34"/>
        <v>0.13953753333333335</v>
      </c>
      <c r="AJ26" s="31">
        <f t="shared" si="35"/>
        <v>0.95295639999999959</v>
      </c>
      <c r="AK26" s="31">
        <f t="shared" si="36"/>
        <v>0.46302039999999983</v>
      </c>
      <c r="AL26" s="31">
        <f t="shared" si="37"/>
        <v>0.13969750000000003</v>
      </c>
      <c r="AM26" s="31">
        <f t="shared" si="38"/>
        <v>0.11496174375</v>
      </c>
      <c r="AN26" s="31">
        <f t="shared" si="39"/>
        <v>0.70338830400000019</v>
      </c>
      <c r="AO26" s="22">
        <f t="shared" si="40"/>
        <v>8.1774368000000006</v>
      </c>
      <c r="AP26" s="31">
        <f t="shared" si="41"/>
        <v>1.7119419520000005</v>
      </c>
      <c r="AQ26" s="22">
        <f t="shared" si="42"/>
        <v>5.5339186499999986</v>
      </c>
      <c r="AR26" s="22">
        <f t="shared" si="43"/>
        <v>3.4084989040000009</v>
      </c>
      <c r="AS26" s="31">
        <f t="shared" si="44"/>
        <v>0.44324087799999989</v>
      </c>
      <c r="AT26" s="1">
        <f t="shared" si="0"/>
        <v>103.594897491737</v>
      </c>
    </row>
    <row r="27" spans="1:46" x14ac:dyDescent="0.15">
      <c r="A27" s="9" t="s">
        <v>293</v>
      </c>
      <c r="B27" s="31">
        <f t="shared" si="1"/>
        <v>0.98734173333333353</v>
      </c>
      <c r="C27" s="22">
        <f t="shared" si="2"/>
        <v>3.1821282857142861</v>
      </c>
      <c r="D27" s="22">
        <f t="shared" si="3"/>
        <v>6.8427502619047615</v>
      </c>
      <c r="E27" s="22">
        <f t="shared" si="4"/>
        <v>9.9083707214285699</v>
      </c>
      <c r="F27" s="31">
        <f t="shared" si="5"/>
        <v>2.5683395238095243E-2</v>
      </c>
      <c r="G27" s="22">
        <f t="shared" si="6"/>
        <v>4.711991154761904</v>
      </c>
      <c r="H27" s="22">
        <f t="shared" si="7"/>
        <v>16.012628261904762</v>
      </c>
      <c r="I27" s="31">
        <f t="shared" si="8"/>
        <v>3.6832992857142852E-2</v>
      </c>
      <c r="J27" s="31">
        <f t="shared" si="9"/>
        <v>0.35401743571428573</v>
      </c>
      <c r="K27" s="31">
        <f t="shared" si="10"/>
        <v>0.41255821428571426</v>
      </c>
      <c r="L27" s="31">
        <f t="shared" si="11"/>
        <v>0.28526015714285724</v>
      </c>
      <c r="M27" s="31">
        <f t="shared" si="12"/>
        <v>0.50943471428571441</v>
      </c>
      <c r="N27" s="31">
        <f t="shared" si="13"/>
        <v>0.68973464761904757</v>
      </c>
      <c r="O27" s="31">
        <f t="shared" si="14"/>
        <v>9.7145880952380997E-2</v>
      </c>
      <c r="P27" s="31">
        <f t="shared" si="15"/>
        <v>0.29041537857142863</v>
      </c>
      <c r="Q27" s="31">
        <f t="shared" si="16"/>
        <v>0.22264758333333332</v>
      </c>
      <c r="R27" s="31">
        <f t="shared" si="17"/>
        <v>0.24878303571428567</v>
      </c>
      <c r="S27" s="31">
        <f t="shared" si="18"/>
        <v>3.2496595238095241E-2</v>
      </c>
      <c r="T27" s="31">
        <f t="shared" si="19"/>
        <v>0.20361325000000005</v>
      </c>
      <c r="U27" s="31">
        <f t="shared" si="20"/>
        <v>3.2507700000000007E-2</v>
      </c>
      <c r="V27" s="31">
        <f t="shared" si="21"/>
        <v>0.22402793809523808</v>
      </c>
      <c r="W27" s="31">
        <f t="shared" si="22"/>
        <v>0.37159867857142864</v>
      </c>
      <c r="X27" s="31">
        <f t="shared" si="23"/>
        <v>1.3427276190476194E-2</v>
      </c>
      <c r="Y27" s="31">
        <f t="shared" si="24"/>
        <v>4.7765309523809522E-2</v>
      </c>
      <c r="Z27" s="31">
        <f t="shared" si="25"/>
        <v>3.5496476190476182E-2</v>
      </c>
      <c r="AA27" s="31">
        <f t="shared" si="26"/>
        <v>0.10874571428571428</v>
      </c>
      <c r="AB27" s="31">
        <f t="shared" si="27"/>
        <v>4.609614285714287E-2</v>
      </c>
      <c r="AC27" s="22">
        <f t="shared" si="28"/>
        <v>17.582399999999996</v>
      </c>
      <c r="AD27" s="22">
        <f t="shared" si="29"/>
        <v>12.112879700000001</v>
      </c>
      <c r="AE27" s="31">
        <f t="shared" si="30"/>
        <v>0.83232190000000017</v>
      </c>
      <c r="AF27" s="31">
        <f t="shared" si="31"/>
        <v>2.3684388727272729</v>
      </c>
      <c r="AG27" s="31">
        <f t="shared" si="32"/>
        <v>0.25513165681818184</v>
      </c>
      <c r="AH27" s="31">
        <f t="shared" si="33"/>
        <v>1.8346575590909093</v>
      </c>
      <c r="AI27" s="31">
        <f t="shared" si="34"/>
        <v>0.11055224090909087</v>
      </c>
      <c r="AJ27" s="31">
        <f t="shared" si="35"/>
        <v>0.64582319999999982</v>
      </c>
      <c r="AK27" s="31">
        <f t="shared" si="36"/>
        <v>0.3746511568181819</v>
      </c>
      <c r="AL27" s="31">
        <f t="shared" si="37"/>
        <v>8.4354013636363648E-2</v>
      </c>
      <c r="AM27" s="31">
        <f t="shared" si="38"/>
        <v>0.10910501590909091</v>
      </c>
      <c r="AN27" s="31">
        <f t="shared" si="39"/>
        <v>0.63461438181818197</v>
      </c>
      <c r="AO27" s="22">
        <f t="shared" si="40"/>
        <v>8.4496572727272721</v>
      </c>
      <c r="AP27" s="31">
        <f t="shared" si="41"/>
        <v>1.8414067636363642</v>
      </c>
      <c r="AQ27" s="22">
        <f t="shared" si="42"/>
        <v>5.9034078409090887</v>
      </c>
      <c r="AR27" s="22">
        <f t="shared" si="43"/>
        <v>3.6472856454545455</v>
      </c>
      <c r="AS27" s="31">
        <f t="shared" si="44"/>
        <v>0.4971559977272727</v>
      </c>
      <c r="AT27" s="1">
        <f t="shared" si="0"/>
        <v>103.21734215389611</v>
      </c>
    </row>
    <row r="28" spans="1:46" x14ac:dyDescent="0.15">
      <c r="A28" s="9" t="s">
        <v>294</v>
      </c>
      <c r="B28" s="31">
        <f t="shared" si="1"/>
        <v>1.0507629391304347</v>
      </c>
      <c r="C28" s="22">
        <f t="shared" si="2"/>
        <v>2.823664304347826</v>
      </c>
      <c r="D28" s="22">
        <f t="shared" si="3"/>
        <v>5.2808989999999989</v>
      </c>
      <c r="E28" s="22">
        <f t="shared" si="4"/>
        <v>10.899156743478262</v>
      </c>
      <c r="F28" s="31">
        <f t="shared" si="5"/>
        <v>1.2066382608695652E-2</v>
      </c>
      <c r="G28" s="22">
        <f t="shared" si="6"/>
        <v>4.5656340173913055</v>
      </c>
      <c r="H28" s="22">
        <f t="shared" si="7"/>
        <v>15.0732247173913</v>
      </c>
      <c r="I28" s="31">
        <f t="shared" si="8"/>
        <v>3.1806704347826092E-2</v>
      </c>
      <c r="J28" s="31">
        <f t="shared" si="9"/>
        <v>0.25006853043478261</v>
      </c>
      <c r="K28" s="31">
        <f t="shared" si="10"/>
        <v>0.30528000000000005</v>
      </c>
      <c r="L28" s="31">
        <f t="shared" si="11"/>
        <v>0.24308586086956527</v>
      </c>
      <c r="M28" s="31">
        <f t="shared" si="12"/>
        <v>0.4826473043478261</v>
      </c>
      <c r="N28" s="31">
        <f t="shared" si="13"/>
        <v>0.77410827826086948</v>
      </c>
      <c r="O28" s="31">
        <f t="shared" si="14"/>
        <v>9.5287260869565224E-2</v>
      </c>
      <c r="P28" s="31">
        <f t="shared" si="15"/>
        <v>0.24670635652173908</v>
      </c>
      <c r="Q28" s="31">
        <f t="shared" si="16"/>
        <v>0.18808260434782609</v>
      </c>
      <c r="R28" s="31">
        <f t="shared" si="17"/>
        <v>0.19674402173913041</v>
      </c>
      <c r="S28" s="31">
        <f t="shared" si="18"/>
        <v>2.5983182608695657E-2</v>
      </c>
      <c r="T28" s="31">
        <f t="shared" si="19"/>
        <v>0.1618617</v>
      </c>
      <c r="U28" s="31">
        <f t="shared" si="20"/>
        <v>2.6317565217391304E-2</v>
      </c>
      <c r="V28" s="31">
        <f t="shared" si="21"/>
        <v>0.22699398695652176</v>
      </c>
      <c r="W28" s="31">
        <f t="shared" si="22"/>
        <v>0.36289442608695649</v>
      </c>
      <c r="X28" s="31">
        <f t="shared" si="23"/>
        <v>1.1101160869565219E-2</v>
      </c>
      <c r="Y28" s="31">
        <f t="shared" si="24"/>
        <v>4.1317352173913038E-2</v>
      </c>
      <c r="Z28" s="31">
        <f t="shared" si="25"/>
        <v>3.1069547826086959E-2</v>
      </c>
      <c r="AA28" s="31">
        <f t="shared" si="26"/>
        <v>0.10904478260869567</v>
      </c>
      <c r="AB28" s="31">
        <f t="shared" si="27"/>
        <v>4.43233304347826E-2</v>
      </c>
      <c r="AC28" s="22">
        <f t="shared" si="28"/>
        <v>16.216146818181819</v>
      </c>
      <c r="AD28" s="22">
        <f t="shared" si="29"/>
        <v>17.842821000000004</v>
      </c>
      <c r="AE28" s="31">
        <f t="shared" si="30"/>
        <v>0.69180592727272738</v>
      </c>
      <c r="AF28" s="31">
        <f t="shared" si="31"/>
        <v>1.3155947636363636</v>
      </c>
      <c r="AG28" s="31">
        <f t="shared" si="32"/>
        <v>0.26442159545454541</v>
      </c>
      <c r="AH28" s="31">
        <f t="shared" si="33"/>
        <v>1.0377628772727272</v>
      </c>
      <c r="AI28" s="31">
        <f t="shared" si="34"/>
        <v>7.065144545454545E-2</v>
      </c>
      <c r="AJ28" s="31">
        <f t="shared" si="35"/>
        <v>0.17629920000000002</v>
      </c>
      <c r="AK28" s="31">
        <f t="shared" si="36"/>
        <v>0.27479900000000002</v>
      </c>
      <c r="AL28" s="31">
        <f t="shared" si="37"/>
        <v>4.5884318181818193E-2</v>
      </c>
      <c r="AM28" s="31">
        <f t="shared" si="38"/>
        <v>8.0468427272727266E-2</v>
      </c>
      <c r="AN28" s="31">
        <f t="shared" si="39"/>
        <v>0.63980729999999997</v>
      </c>
      <c r="AO28" s="22">
        <f t="shared" si="40"/>
        <v>7.9807983333333334</v>
      </c>
      <c r="AP28" s="31">
        <f t="shared" si="41"/>
        <v>2.1304915333333336</v>
      </c>
      <c r="AQ28" s="22">
        <f t="shared" si="42"/>
        <v>6.3192471875000011</v>
      </c>
      <c r="AR28" s="22">
        <f t="shared" si="43"/>
        <v>3.8272548166666671</v>
      </c>
      <c r="AS28" s="31">
        <f t="shared" si="44"/>
        <v>0.45830439166666659</v>
      </c>
      <c r="AT28" s="1">
        <f t="shared" si="0"/>
        <v>102.93269099609687</v>
      </c>
    </row>
    <row r="29" spans="1:4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15">
      <c r="A30" s="1"/>
      <c r="B30" s="31">
        <f>B23/158.4</f>
        <v>8.3914623974116181E-3</v>
      </c>
      <c r="C30" s="31">
        <f t="shared" ref="C30:AS30" si="45">C23/158.4</f>
        <v>3.8760025745738634E-2</v>
      </c>
      <c r="D30" s="31">
        <f t="shared" si="45"/>
        <v>4.3277993016098464E-2</v>
      </c>
      <c r="E30" s="31">
        <f t="shared" si="45"/>
        <v>7.4960054184422337E-2</v>
      </c>
      <c r="F30" s="31">
        <f t="shared" si="45"/>
        <v>1.1933520655776518E-3</v>
      </c>
      <c r="G30" s="31">
        <f t="shared" si="45"/>
        <v>2.5018225359059339E-2</v>
      </c>
      <c r="H30" s="31">
        <f t="shared" si="45"/>
        <v>8.8418274098405941E-2</v>
      </c>
      <c r="I30" s="31">
        <f t="shared" si="45"/>
        <v>5.0009836647727283E-4</v>
      </c>
      <c r="J30" s="31">
        <f t="shared" si="45"/>
        <v>5.1084494653566917E-3</v>
      </c>
      <c r="K30" s="31">
        <f t="shared" si="45"/>
        <v>5.4604462594696991E-3</v>
      </c>
      <c r="L30" s="31">
        <f t="shared" si="45"/>
        <v>3.0874534702493689E-3</v>
      </c>
      <c r="M30" s="31">
        <f t="shared" si="45"/>
        <v>8.5324786931818188E-3</v>
      </c>
      <c r="N30" s="31">
        <f t="shared" si="45"/>
        <v>1.0342860598169188E-2</v>
      </c>
      <c r="O30" s="31">
        <f t="shared" si="45"/>
        <v>7.5043111781881295E-4</v>
      </c>
      <c r="P30" s="31">
        <f t="shared" si="45"/>
        <v>3.9529936375473466E-3</v>
      </c>
      <c r="Q30" s="31">
        <f t="shared" si="45"/>
        <v>2.2665006510416666E-3</v>
      </c>
      <c r="R30" s="31">
        <f t="shared" si="45"/>
        <v>5.1665914516256309E-3</v>
      </c>
      <c r="S30" s="31">
        <f t="shared" si="45"/>
        <v>4.0621525804924243E-4</v>
      </c>
      <c r="T30" s="31">
        <f t="shared" si="45"/>
        <v>1.5744699731691917E-3</v>
      </c>
      <c r="U30" s="31">
        <f t="shared" si="45"/>
        <v>5.2486825284090918E-4</v>
      </c>
      <c r="V30" s="31">
        <f t="shared" si="45"/>
        <v>1.9096200580018942E-3</v>
      </c>
      <c r="W30" s="31">
        <f t="shared" si="45"/>
        <v>2.804958895596591E-3</v>
      </c>
      <c r="X30" s="31">
        <f t="shared" si="45"/>
        <v>1.6440517479482324E-4</v>
      </c>
      <c r="Y30" s="31">
        <f t="shared" si="45"/>
        <v>4.253401988636364E-4</v>
      </c>
      <c r="Z30" s="31">
        <f t="shared" si="45"/>
        <v>3.2939701704545461E-4</v>
      </c>
      <c r="AA30" s="31">
        <f t="shared" si="45"/>
        <v>8.1108132102272756E-4</v>
      </c>
      <c r="AB30" s="31">
        <f t="shared" si="45"/>
        <v>3.9033084753787878E-4</v>
      </c>
      <c r="AC30" s="31">
        <f t="shared" si="45"/>
        <v>0.26374853290366346</v>
      </c>
      <c r="AD30" s="31">
        <f t="shared" si="45"/>
        <v>0.14496644817578769</v>
      </c>
      <c r="AE30" s="31">
        <f t="shared" si="45"/>
        <v>1.2116672282526757E-2</v>
      </c>
      <c r="AF30" s="31">
        <f t="shared" si="45"/>
        <v>1.6156659882406152E-2</v>
      </c>
      <c r="AG30" s="31">
        <f t="shared" si="45"/>
        <v>1.1316204168551187E-2</v>
      </c>
      <c r="AH30" s="31">
        <f t="shared" si="45"/>
        <v>2.2242187377506401E-2</v>
      </c>
      <c r="AI30" s="31">
        <f t="shared" si="45"/>
        <v>2.1199552238805965E-3</v>
      </c>
      <c r="AJ30" s="31">
        <f t="shared" si="45"/>
        <v>4.2258009950248776E-3</v>
      </c>
      <c r="AK30" s="31">
        <f t="shared" si="45"/>
        <v>5.9546585538218025E-3</v>
      </c>
      <c r="AL30" s="31">
        <f t="shared" si="45"/>
        <v>1.5598657281772953E-3</v>
      </c>
      <c r="AM30" s="31">
        <f t="shared" si="45"/>
        <v>1.099070810719132E-3</v>
      </c>
      <c r="AN30" s="31">
        <f t="shared" si="45"/>
        <v>6.3537031680440757E-3</v>
      </c>
      <c r="AO30" s="31">
        <f t="shared" si="45"/>
        <v>6.4618009641873253E-2</v>
      </c>
      <c r="AP30" s="31">
        <f t="shared" si="45"/>
        <v>1.7186296755433116E-2</v>
      </c>
      <c r="AQ30" s="31">
        <f t="shared" si="45"/>
        <v>5.4842369719926544E-2</v>
      </c>
      <c r="AR30" s="31">
        <f t="shared" si="45"/>
        <v>3.3095529384756656E-2</v>
      </c>
      <c r="AS30" s="31">
        <f t="shared" si="45"/>
        <v>3.9124553011172323E-3</v>
      </c>
      <c r="AT30" s="1"/>
    </row>
    <row r="31" spans="1:46" x14ac:dyDescent="0.15">
      <c r="A31" s="1"/>
      <c r="B31" s="31">
        <f>B24/126.6</f>
        <v>1.0204901066350712E-2</v>
      </c>
      <c r="C31" s="31">
        <f t="shared" ref="C31:AS31" si="46">C24/126.6</f>
        <v>3.3310482819905229E-2</v>
      </c>
      <c r="D31" s="31">
        <f t="shared" si="46"/>
        <v>4.8197569609004745E-2</v>
      </c>
      <c r="E31" s="31">
        <f t="shared" si="46"/>
        <v>8.3618975760268582E-2</v>
      </c>
      <c r="F31" s="31">
        <f t="shared" si="46"/>
        <v>7.4636371116377034E-4</v>
      </c>
      <c r="G31" s="31">
        <f t="shared" si="46"/>
        <v>3.206465664494472E-2</v>
      </c>
      <c r="H31" s="31">
        <f t="shared" si="46"/>
        <v>0.10917686808846762</v>
      </c>
      <c r="I31" s="31">
        <f t="shared" si="46"/>
        <v>4.2928687796208533E-4</v>
      </c>
      <c r="J31" s="31">
        <f t="shared" si="46"/>
        <v>4.5086340014481299E-3</v>
      </c>
      <c r="K31" s="31">
        <f t="shared" si="46"/>
        <v>4.9501604462875203E-3</v>
      </c>
      <c r="L31" s="31">
        <f t="shared" si="46"/>
        <v>2.9921841923380731E-3</v>
      </c>
      <c r="M31" s="31">
        <f t="shared" si="46"/>
        <v>6.8496327014218022E-3</v>
      </c>
      <c r="N31" s="31">
        <f t="shared" si="46"/>
        <v>1.1335317733017379E-2</v>
      </c>
      <c r="O31" s="31">
        <f t="shared" si="46"/>
        <v>9.7450179370721455E-4</v>
      </c>
      <c r="P31" s="31">
        <f t="shared" si="46"/>
        <v>3.9146574348341246E-3</v>
      </c>
      <c r="Q31" s="31">
        <f t="shared" si="46"/>
        <v>2.1096278798051604E-3</v>
      </c>
      <c r="R31" s="31">
        <f t="shared" si="46"/>
        <v>3.2060994273301747E-3</v>
      </c>
      <c r="S31" s="31">
        <f t="shared" si="46"/>
        <v>3.3230756319115338E-4</v>
      </c>
      <c r="T31" s="31">
        <f t="shared" si="46"/>
        <v>2.0095750394944706E-3</v>
      </c>
      <c r="U31" s="31">
        <f t="shared" si="46"/>
        <v>3.5997541469194323E-4</v>
      </c>
      <c r="V31" s="31">
        <f t="shared" si="46"/>
        <v>2.0114355417324907E-3</v>
      </c>
      <c r="W31" s="31">
        <f t="shared" si="46"/>
        <v>3.0159134083728284E-3</v>
      </c>
      <c r="X31" s="31">
        <f t="shared" si="46"/>
        <v>1.3385016785150077E-4</v>
      </c>
      <c r="Y31" s="31">
        <f t="shared" si="46"/>
        <v>4.7779528699315438E-4</v>
      </c>
      <c r="Z31" s="31">
        <f t="shared" si="46"/>
        <v>3.9820063191153257E-4</v>
      </c>
      <c r="AA31" s="31">
        <f t="shared" si="46"/>
        <v>1.000251777251185E-3</v>
      </c>
      <c r="AB31" s="31">
        <f t="shared" si="46"/>
        <v>4.400938981042654E-4</v>
      </c>
      <c r="AC31" s="31">
        <f t="shared" si="46"/>
        <v>0.21376826125592421</v>
      </c>
      <c r="AD31" s="31">
        <f t="shared" si="46"/>
        <v>0.16023381990521329</v>
      </c>
      <c r="AE31" s="31">
        <f t="shared" si="46"/>
        <v>7.2266708135860988E-3</v>
      </c>
      <c r="AF31" s="31">
        <f t="shared" si="46"/>
        <v>1.5337901000526597E-2</v>
      </c>
      <c r="AG31" s="31">
        <f t="shared" si="46"/>
        <v>5.438811891126911E-3</v>
      </c>
      <c r="AH31" s="31">
        <f t="shared" si="46"/>
        <v>3.831115467022117E-2</v>
      </c>
      <c r="AI31" s="31">
        <f t="shared" si="46"/>
        <v>1.4018020668773042E-3</v>
      </c>
      <c r="AJ31" s="31">
        <f t="shared" si="46"/>
        <v>3.1764454976303319E-3</v>
      </c>
      <c r="AK31" s="31">
        <f t="shared" si="46"/>
        <v>4.2295083267509222E-3</v>
      </c>
      <c r="AL31" s="31">
        <f t="shared" si="46"/>
        <v>8.3136680489731432E-4</v>
      </c>
      <c r="AM31" s="31">
        <f t="shared" si="46"/>
        <v>8.879962973933652E-4</v>
      </c>
      <c r="AN31" s="31">
        <f t="shared" si="46"/>
        <v>7.7167516030108739E-3</v>
      </c>
      <c r="AO31" s="31">
        <f t="shared" si="46"/>
        <v>7.1875302790942619E-2</v>
      </c>
      <c r="AP31" s="31">
        <f t="shared" si="46"/>
        <v>1.4612307158566431E-2</v>
      </c>
      <c r="AQ31" s="31">
        <f t="shared" si="46"/>
        <v>5.0748760570578942E-2</v>
      </c>
      <c r="AR31" s="31">
        <f t="shared" si="46"/>
        <v>3.145052869931543E-2</v>
      </c>
      <c r="AS31" s="31">
        <f t="shared" si="46"/>
        <v>4.3163695598302512E-3</v>
      </c>
      <c r="AT31" s="1"/>
    </row>
    <row r="32" spans="1:46" x14ac:dyDescent="0.15">
      <c r="A32" s="1"/>
      <c r="B32" s="31">
        <f>B25/106</f>
        <v>9.5734471698113235E-3</v>
      </c>
      <c r="C32" s="31">
        <f t="shared" ref="C32:AS32" si="47">C25/106</f>
        <v>3.1110681266846348E-2</v>
      </c>
      <c r="D32" s="31">
        <f t="shared" si="47"/>
        <v>4.8028112309074569E-2</v>
      </c>
      <c r="E32" s="31">
        <f t="shared" si="47"/>
        <v>0.11081237149595687</v>
      </c>
      <c r="F32" s="31">
        <f t="shared" si="47"/>
        <v>6.0936947439353109E-4</v>
      </c>
      <c r="G32" s="31">
        <f t="shared" si="47"/>
        <v>3.9637367048517516E-2</v>
      </c>
      <c r="H32" s="31">
        <f t="shared" si="47"/>
        <v>0.12611379559748429</v>
      </c>
      <c r="I32" s="31">
        <f t="shared" si="47"/>
        <v>4.4061853099730465E-4</v>
      </c>
      <c r="J32" s="31">
        <f t="shared" si="47"/>
        <v>4.6316236298292899E-3</v>
      </c>
      <c r="K32" s="31">
        <f t="shared" si="47"/>
        <v>5.1041880053908353E-3</v>
      </c>
      <c r="L32" s="31">
        <f t="shared" si="47"/>
        <v>3.0376245058400708E-3</v>
      </c>
      <c r="M32" s="31">
        <f t="shared" si="47"/>
        <v>5.6623584905660367E-3</v>
      </c>
      <c r="N32" s="31">
        <f t="shared" si="47"/>
        <v>8.2313829290206648E-3</v>
      </c>
      <c r="O32" s="31">
        <f t="shared" si="47"/>
        <v>1.123561994609164E-3</v>
      </c>
      <c r="P32" s="31">
        <f t="shared" si="47"/>
        <v>3.5346954177897564E-3</v>
      </c>
      <c r="Q32" s="31">
        <f t="shared" si="47"/>
        <v>2.6169575471698108E-3</v>
      </c>
      <c r="R32" s="31">
        <f t="shared" si="47"/>
        <v>3.5692638140161735E-3</v>
      </c>
      <c r="S32" s="31">
        <f t="shared" si="47"/>
        <v>3.9260615453728666E-4</v>
      </c>
      <c r="T32" s="31">
        <f t="shared" si="47"/>
        <v>1.6212143081761005E-3</v>
      </c>
      <c r="U32" s="31">
        <f t="shared" si="47"/>
        <v>3.4838207547169806E-4</v>
      </c>
      <c r="V32" s="31">
        <f t="shared" si="47"/>
        <v>2.2170967205750228E-3</v>
      </c>
      <c r="W32" s="31">
        <f t="shared" si="47"/>
        <v>3.4874815363881394E-3</v>
      </c>
      <c r="X32" s="31">
        <f t="shared" si="47"/>
        <v>1.3791635220125785E-4</v>
      </c>
      <c r="Y32" s="31">
        <f t="shared" si="47"/>
        <v>5.2344678796046738E-4</v>
      </c>
      <c r="Z32" s="31">
        <f t="shared" si="47"/>
        <v>4.0431743036837371E-4</v>
      </c>
      <c r="AA32" s="31">
        <f t="shared" si="47"/>
        <v>1.1159878706199461E-3</v>
      </c>
      <c r="AB32" s="31">
        <f t="shared" si="47"/>
        <v>5.0778140161725064E-4</v>
      </c>
      <c r="AC32" s="31">
        <f t="shared" si="47"/>
        <v>0.1933255592991914</v>
      </c>
      <c r="AD32" s="31">
        <f t="shared" si="47"/>
        <v>0.11955080238095235</v>
      </c>
      <c r="AE32" s="31">
        <f t="shared" si="47"/>
        <v>1.3856348966756513E-2</v>
      </c>
      <c r="AF32" s="31">
        <f t="shared" si="47"/>
        <v>1.6124049236298291E-2</v>
      </c>
      <c r="AG32" s="31">
        <f t="shared" si="47"/>
        <v>3.8946226415094336E-3</v>
      </c>
      <c r="AH32" s="31">
        <f t="shared" si="47"/>
        <v>1.3978944092542677E-2</v>
      </c>
      <c r="AI32" s="31">
        <f t="shared" si="47"/>
        <v>1.3023345911949687E-3</v>
      </c>
      <c r="AJ32" s="31">
        <f t="shared" si="47"/>
        <v>3.7728754716981143E-3</v>
      </c>
      <c r="AK32" s="31">
        <f t="shared" si="47"/>
        <v>4.1530571428571418E-3</v>
      </c>
      <c r="AL32" s="31">
        <f t="shared" si="47"/>
        <v>1.7220261455525611E-3</v>
      </c>
      <c r="AM32" s="31">
        <f t="shared" si="47"/>
        <v>1.1024393530997306E-3</v>
      </c>
      <c r="AN32" s="31">
        <f t="shared" si="47"/>
        <v>7.204131046312178E-3</v>
      </c>
      <c r="AO32" s="31">
        <f t="shared" si="47"/>
        <v>8.4463207547169822E-2</v>
      </c>
      <c r="AP32" s="31">
        <f t="shared" si="47"/>
        <v>1.8939793138936543E-2</v>
      </c>
      <c r="AQ32" s="31">
        <f t="shared" si="47"/>
        <v>6.024498659948542E-2</v>
      </c>
      <c r="AR32" s="31">
        <f t="shared" si="47"/>
        <v>3.705676835334476E-2</v>
      </c>
      <c r="AS32" s="31">
        <f t="shared" si="47"/>
        <v>4.6153239708404802E-3</v>
      </c>
      <c r="AT32" s="1"/>
    </row>
    <row r="33" spans="1:46" x14ac:dyDescent="0.15">
      <c r="A33" s="1"/>
      <c r="B33" s="31">
        <f>B26/103.6</f>
        <v>9.9437996057737781E-3</v>
      </c>
      <c r="C33" s="31">
        <f t="shared" ref="C33:AS33" si="48">C26/103.6</f>
        <v>3.164853546162847E-2</v>
      </c>
      <c r="D33" s="31">
        <f t="shared" si="48"/>
        <v>4.9157372510245823E-2</v>
      </c>
      <c r="E33" s="31">
        <f t="shared" si="48"/>
        <v>0.11001514131916987</v>
      </c>
      <c r="F33" s="31">
        <f t="shared" si="48"/>
        <v>7.251791382291683E-4</v>
      </c>
      <c r="G33" s="31">
        <f t="shared" si="48"/>
        <v>3.6738608390841532E-2</v>
      </c>
      <c r="H33" s="31">
        <f t="shared" si="48"/>
        <v>0.13176703263149492</v>
      </c>
      <c r="I33" s="31">
        <f t="shared" si="48"/>
        <v>4.421601458288776E-4</v>
      </c>
      <c r="J33" s="31">
        <f t="shared" si="48"/>
        <v>4.847834521443886E-3</v>
      </c>
      <c r="K33" s="31">
        <f t="shared" si="48"/>
        <v>5.6544635821785963E-3</v>
      </c>
      <c r="L33" s="31">
        <f t="shared" si="48"/>
        <v>3.1811782062202637E-3</v>
      </c>
      <c r="M33" s="31">
        <f t="shared" si="48"/>
        <v>6.8737085582302416E-3</v>
      </c>
      <c r="N33" s="31">
        <f t="shared" si="48"/>
        <v>8.9808514171905648E-3</v>
      </c>
      <c r="O33" s="31">
        <f t="shared" si="48"/>
        <v>1.0130085863159731E-3</v>
      </c>
      <c r="P33" s="31">
        <f t="shared" si="48"/>
        <v>3.8051056925622931E-3</v>
      </c>
      <c r="Q33" s="31">
        <f t="shared" si="48"/>
        <v>2.3066682477165582E-3</v>
      </c>
      <c r="R33" s="31">
        <f t="shared" si="48"/>
        <v>2.6886887829413002E-3</v>
      </c>
      <c r="S33" s="31">
        <f t="shared" si="48"/>
        <v>5.8892815514064139E-4</v>
      </c>
      <c r="T33" s="31">
        <f t="shared" si="48"/>
        <v>2.2396623316556365E-3</v>
      </c>
      <c r="U33" s="31">
        <f t="shared" si="48"/>
        <v>4.1668082080805309E-4</v>
      </c>
      <c r="V33" s="31">
        <f t="shared" si="48"/>
        <v>2.3256040913150638E-3</v>
      </c>
      <c r="W33" s="31">
        <f t="shared" si="48"/>
        <v>3.6690370083956427E-3</v>
      </c>
      <c r="X33" s="31">
        <f t="shared" si="48"/>
        <v>1.6349220791719195E-4</v>
      </c>
      <c r="Y33" s="31">
        <f t="shared" si="48"/>
        <v>5.4170982002150006E-4</v>
      </c>
      <c r="Z33" s="31">
        <f t="shared" si="48"/>
        <v>4.6265391519956022E-4</v>
      </c>
      <c r="AA33" s="31">
        <f t="shared" si="48"/>
        <v>1.0934618766322028E-3</v>
      </c>
      <c r="AB33" s="31">
        <f t="shared" si="48"/>
        <v>5.1407476209940691E-4</v>
      </c>
      <c r="AC33" s="31">
        <f t="shared" si="48"/>
        <v>0.19132805863899643</v>
      </c>
      <c r="AD33" s="31">
        <f t="shared" si="48"/>
        <v>0.11838710227638352</v>
      </c>
      <c r="AE33" s="31">
        <f t="shared" si="48"/>
        <v>8.9807939993564994E-3</v>
      </c>
      <c r="AF33" s="31">
        <f t="shared" si="48"/>
        <v>2.2683259330759334E-2</v>
      </c>
      <c r="AG33" s="31">
        <f t="shared" si="48"/>
        <v>4.408514921171172E-3</v>
      </c>
      <c r="AH33" s="31">
        <f t="shared" si="48"/>
        <v>2.2043714245495498E-2</v>
      </c>
      <c r="AI33" s="31">
        <f t="shared" si="48"/>
        <v>1.3468873873873877E-3</v>
      </c>
      <c r="AJ33" s="31">
        <f t="shared" si="48"/>
        <v>9.1984208494208467E-3</v>
      </c>
      <c r="AK33" s="31">
        <f t="shared" si="48"/>
        <v>4.4693088803088787E-3</v>
      </c>
      <c r="AL33" s="31">
        <f t="shared" si="48"/>
        <v>1.3484314671814675E-3</v>
      </c>
      <c r="AM33" s="31">
        <f t="shared" si="48"/>
        <v>1.1096693412162163E-3</v>
      </c>
      <c r="AN33" s="31">
        <f t="shared" si="48"/>
        <v>6.7894623938223961E-3</v>
      </c>
      <c r="AO33" s="31">
        <f t="shared" si="48"/>
        <v>7.8932787644787658E-2</v>
      </c>
      <c r="AP33" s="31">
        <f t="shared" si="48"/>
        <v>1.6524536216216221E-2</v>
      </c>
      <c r="AQ33" s="31">
        <f t="shared" si="48"/>
        <v>5.3416203185328172E-2</v>
      </c>
      <c r="AR33" s="31">
        <f t="shared" si="48"/>
        <v>3.2900568571428583E-2</v>
      </c>
      <c r="AS33" s="31">
        <f t="shared" si="48"/>
        <v>4.2783868532818526E-3</v>
      </c>
      <c r="AT33" s="1"/>
    </row>
    <row r="34" spans="1:46" x14ac:dyDescent="0.15">
      <c r="A34" s="1"/>
      <c r="B34" s="31">
        <f>B27/103.2</f>
        <v>9.5672648578811383E-3</v>
      </c>
      <c r="C34" s="31">
        <f t="shared" ref="C34:AS34" si="49">C27/103.2</f>
        <v>3.0834576411960135E-2</v>
      </c>
      <c r="D34" s="31">
        <f t="shared" si="49"/>
        <v>6.6305719592100396E-2</v>
      </c>
      <c r="E34" s="31">
        <f t="shared" si="49"/>
        <v>9.6011344199889243E-2</v>
      </c>
      <c r="F34" s="31">
        <f t="shared" si="49"/>
        <v>2.4887010889627171E-4</v>
      </c>
      <c r="G34" s="31">
        <f t="shared" si="49"/>
        <v>4.5658829019010694E-2</v>
      </c>
      <c r="H34" s="31">
        <f t="shared" si="49"/>
        <v>0.15516112656884459</v>
      </c>
      <c r="I34" s="31">
        <f t="shared" si="49"/>
        <v>3.5690884551495012E-4</v>
      </c>
      <c r="J34" s="31">
        <f t="shared" si="49"/>
        <v>3.4304015088593579E-3</v>
      </c>
      <c r="K34" s="31">
        <f t="shared" si="49"/>
        <v>3.9976571151716499E-3</v>
      </c>
      <c r="L34" s="31">
        <f t="shared" si="49"/>
        <v>2.7641488095238105E-3</v>
      </c>
      <c r="M34" s="31">
        <f t="shared" si="49"/>
        <v>4.9363828903654493E-3</v>
      </c>
      <c r="N34" s="31">
        <f t="shared" si="49"/>
        <v>6.6834752676264301E-3</v>
      </c>
      <c r="O34" s="31">
        <f t="shared" si="49"/>
        <v>9.4133605574012592E-4</v>
      </c>
      <c r="P34" s="31">
        <f t="shared" si="49"/>
        <v>2.8141025055370989E-3</v>
      </c>
      <c r="Q34" s="31">
        <f t="shared" si="49"/>
        <v>2.1574378229974158E-3</v>
      </c>
      <c r="R34" s="31">
        <f t="shared" si="49"/>
        <v>2.4106883305647837E-3</v>
      </c>
      <c r="S34" s="31">
        <f t="shared" si="49"/>
        <v>3.1488948874123292E-4</v>
      </c>
      <c r="T34" s="31">
        <f t="shared" si="49"/>
        <v>1.9729966085271322E-3</v>
      </c>
      <c r="U34" s="31">
        <f t="shared" si="49"/>
        <v>3.1499709302325589E-4</v>
      </c>
      <c r="V34" s="31">
        <f t="shared" si="49"/>
        <v>2.1708133536360277E-3</v>
      </c>
      <c r="W34" s="31">
        <f t="shared" si="49"/>
        <v>3.6007623892580294E-3</v>
      </c>
      <c r="X34" s="31">
        <f t="shared" si="49"/>
        <v>1.3010926541159103E-4</v>
      </c>
      <c r="Y34" s="31">
        <f t="shared" si="49"/>
        <v>4.6284214654854189E-4</v>
      </c>
      <c r="Z34" s="31">
        <f t="shared" si="49"/>
        <v>3.4395810262089323E-4</v>
      </c>
      <c r="AA34" s="31">
        <f t="shared" si="49"/>
        <v>1.053737541528239E-3</v>
      </c>
      <c r="AB34" s="31">
        <f t="shared" si="49"/>
        <v>4.4666805094130689E-4</v>
      </c>
      <c r="AC34" s="31">
        <f t="shared" si="49"/>
        <v>0.17037209302325576</v>
      </c>
      <c r="AD34" s="31">
        <f t="shared" si="49"/>
        <v>0.11737286531007753</v>
      </c>
      <c r="AE34" s="31">
        <f t="shared" si="49"/>
        <v>8.0651346899224818E-3</v>
      </c>
      <c r="AF34" s="31">
        <f t="shared" si="49"/>
        <v>2.2949989076814659E-2</v>
      </c>
      <c r="AG34" s="31">
        <f t="shared" si="49"/>
        <v>2.4722059769203665E-3</v>
      </c>
      <c r="AH34" s="31">
        <f t="shared" si="49"/>
        <v>1.7777689526074704E-2</v>
      </c>
      <c r="AI34" s="31">
        <f t="shared" si="49"/>
        <v>1.0712426444679348E-3</v>
      </c>
      <c r="AJ34" s="31">
        <f t="shared" si="49"/>
        <v>6.2579767441860445E-3</v>
      </c>
      <c r="AK34" s="31">
        <f t="shared" si="49"/>
        <v>3.6303406668428476E-3</v>
      </c>
      <c r="AL34" s="31">
        <f t="shared" si="49"/>
        <v>8.1738385306553919E-4</v>
      </c>
      <c r="AM34" s="31">
        <f t="shared" si="49"/>
        <v>1.0572191464059196E-3</v>
      </c>
      <c r="AN34" s="31">
        <f t="shared" si="49"/>
        <v>6.1493641649048641E-3</v>
      </c>
      <c r="AO34" s="31">
        <f t="shared" si="49"/>
        <v>8.1876523960535574E-2</v>
      </c>
      <c r="AP34" s="31">
        <f t="shared" si="49"/>
        <v>1.784308879492601E-2</v>
      </c>
      <c r="AQ34" s="31">
        <f t="shared" si="49"/>
        <v>5.7203564349894272E-2</v>
      </c>
      <c r="AR34" s="31">
        <f t="shared" si="49"/>
        <v>3.5341915169133195E-2</v>
      </c>
      <c r="AS34" s="31">
        <f t="shared" si="49"/>
        <v>4.817403078752642E-3</v>
      </c>
      <c r="AT34" s="1"/>
    </row>
    <row r="35" spans="1:46" x14ac:dyDescent="0.15">
      <c r="A35" s="1"/>
      <c r="B35" s="31">
        <f>B28/102.9</f>
        <v>1.0211496007098491E-2</v>
      </c>
      <c r="C35" s="31">
        <f t="shared" ref="C35:AS35" si="50">C28/102.9</f>
        <v>2.7440858156927365E-2</v>
      </c>
      <c r="D35" s="31">
        <f t="shared" si="50"/>
        <v>5.1320689990281811E-2</v>
      </c>
      <c r="E35" s="31">
        <f t="shared" si="50"/>
        <v>0.10591989060717455</v>
      </c>
      <c r="F35" s="31">
        <f t="shared" si="50"/>
        <v>1.1726319347614821E-4</v>
      </c>
      <c r="G35" s="31">
        <f t="shared" si="50"/>
        <v>4.4369621160265355E-2</v>
      </c>
      <c r="H35" s="31">
        <f t="shared" si="50"/>
        <v>0.14648420522246161</v>
      </c>
      <c r="I35" s="31">
        <f t="shared" si="50"/>
        <v>3.0910305488655095E-4</v>
      </c>
      <c r="J35" s="31">
        <f t="shared" si="50"/>
        <v>2.4302092364896269E-3</v>
      </c>
      <c r="K35" s="31">
        <f t="shared" si="50"/>
        <v>2.9667638483965018E-3</v>
      </c>
      <c r="L35" s="31">
        <f t="shared" si="50"/>
        <v>2.3623504457683697E-3</v>
      </c>
      <c r="M35" s="31">
        <f t="shared" si="50"/>
        <v>4.6904499936620608E-3</v>
      </c>
      <c r="N35" s="31">
        <f t="shared" si="50"/>
        <v>7.5229181560823076E-3</v>
      </c>
      <c r="O35" s="31">
        <f t="shared" si="50"/>
        <v>9.2601808425233452E-4</v>
      </c>
      <c r="P35" s="31">
        <f t="shared" si="50"/>
        <v>2.3975350488021291E-3</v>
      </c>
      <c r="Q35" s="31">
        <f t="shared" si="50"/>
        <v>1.8278192842354332E-3</v>
      </c>
      <c r="R35" s="31">
        <f t="shared" si="50"/>
        <v>1.911992436726243E-3</v>
      </c>
      <c r="S35" s="31">
        <f t="shared" si="50"/>
        <v>2.5250906325263028E-4</v>
      </c>
      <c r="T35" s="31">
        <f t="shared" si="50"/>
        <v>1.573E-3</v>
      </c>
      <c r="U35" s="31">
        <f t="shared" si="50"/>
        <v>2.5575865128660155E-4</v>
      </c>
      <c r="V35" s="31">
        <f t="shared" si="50"/>
        <v>2.205966831453078E-3</v>
      </c>
      <c r="W35" s="31">
        <f t="shared" si="50"/>
        <v>3.5266708074534157E-3</v>
      </c>
      <c r="X35" s="31">
        <f t="shared" si="50"/>
        <v>1.0788300164786412E-4</v>
      </c>
      <c r="Y35" s="31">
        <f t="shared" si="50"/>
        <v>4.0152917564541339E-4</v>
      </c>
      <c r="Z35" s="31">
        <f t="shared" si="50"/>
        <v>3.0193924029239024E-4</v>
      </c>
      <c r="AA35" s="31">
        <f t="shared" si="50"/>
        <v>1.0597160603371784E-3</v>
      </c>
      <c r="AB35" s="31">
        <f t="shared" si="50"/>
        <v>4.3074179236912144E-4</v>
      </c>
      <c r="AC35" s="31">
        <f t="shared" si="50"/>
        <v>0.15759131990458522</v>
      </c>
      <c r="AD35" s="31">
        <f t="shared" si="50"/>
        <v>0.17339962099125367</v>
      </c>
      <c r="AE35" s="31">
        <f t="shared" si="50"/>
        <v>6.7230896722325299E-3</v>
      </c>
      <c r="AF35" s="31">
        <f t="shared" si="50"/>
        <v>1.2785177489177488E-2</v>
      </c>
      <c r="AG35" s="31">
        <f t="shared" si="50"/>
        <v>2.5696948051948045E-3</v>
      </c>
      <c r="AH35" s="31">
        <f t="shared" si="50"/>
        <v>1.0085159157169361E-2</v>
      </c>
      <c r="AI35" s="31">
        <f t="shared" si="50"/>
        <v>6.8660296846011128E-4</v>
      </c>
      <c r="AJ35" s="31">
        <f t="shared" si="50"/>
        <v>1.7133061224489797E-3</v>
      </c>
      <c r="AK35" s="31">
        <f t="shared" si="50"/>
        <v>2.6705442176870749E-3</v>
      </c>
      <c r="AL35" s="31">
        <f t="shared" si="50"/>
        <v>4.4591174131990467E-4</v>
      </c>
      <c r="AM35" s="31">
        <f t="shared" si="50"/>
        <v>7.8200609594487132E-4</v>
      </c>
      <c r="AN35" s="31">
        <f t="shared" si="50"/>
        <v>6.2177580174927107E-3</v>
      </c>
      <c r="AO35" s="31">
        <f t="shared" si="50"/>
        <v>7.7558778749595075E-2</v>
      </c>
      <c r="AP35" s="31">
        <f t="shared" si="50"/>
        <v>2.0704485260770976E-2</v>
      </c>
      <c r="AQ35" s="31">
        <f t="shared" si="50"/>
        <v>6.1411537293488833E-2</v>
      </c>
      <c r="AR35" s="31">
        <f t="shared" si="50"/>
        <v>3.719392436022028E-2</v>
      </c>
      <c r="AS35" s="31">
        <f t="shared" si="50"/>
        <v>4.4538813573048253E-3</v>
      </c>
      <c r="AT35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826C-CD7E-44FA-8BB8-E15518EDD048}">
  <dimension ref="A1:DH72"/>
  <sheetViews>
    <sheetView workbookViewId="0">
      <selection activeCell="G65" sqref="G65"/>
    </sheetView>
  </sheetViews>
  <sheetFormatPr defaultRowHeight="13.5" x14ac:dyDescent="0.15"/>
  <cols>
    <col min="1" max="1" width="19.375" customWidth="1"/>
    <col min="2" max="2" width="18.625" customWidth="1"/>
    <col min="5" max="5" width="10.5" customWidth="1"/>
    <col min="6" max="6" width="11.125" customWidth="1"/>
    <col min="7" max="7" width="12.625" customWidth="1"/>
    <col min="9" max="9" width="16" customWidth="1"/>
    <col min="10" max="10" width="14.625" customWidth="1"/>
    <col min="11" max="11" width="14.25" customWidth="1"/>
    <col min="12" max="12" width="12.5" customWidth="1"/>
    <col min="13" max="13" width="15" customWidth="1"/>
    <col min="15" max="15" width="18.875" customWidth="1"/>
    <col min="17" max="17" width="13" customWidth="1"/>
    <col min="18" max="18" width="15" customWidth="1"/>
    <col min="19" max="19" width="15.375" customWidth="1"/>
    <col min="20" max="20" width="17.875" customWidth="1"/>
    <col min="21" max="21" width="18.375" customWidth="1"/>
    <col min="23" max="23" width="15.375" customWidth="1"/>
    <col min="24" max="24" width="19.125" customWidth="1"/>
    <col min="25" max="25" width="13" customWidth="1"/>
    <col min="26" max="26" width="16.75" customWidth="1"/>
    <col min="27" max="27" width="10.875" customWidth="1"/>
  </cols>
  <sheetData>
    <row r="1" spans="1:112" s="1" customFormat="1" x14ac:dyDescent="0.15">
      <c r="B1" s="11" t="s">
        <v>402</v>
      </c>
      <c r="C1" s="2"/>
      <c r="D1" s="11" t="s">
        <v>403</v>
      </c>
      <c r="E1" s="2"/>
      <c r="F1" s="11" t="s">
        <v>404</v>
      </c>
      <c r="G1" s="11" t="s">
        <v>405</v>
      </c>
      <c r="H1" s="2"/>
      <c r="I1" s="2"/>
      <c r="J1" s="2"/>
      <c r="K1" s="11" t="s">
        <v>406</v>
      </c>
      <c r="L1" s="2"/>
      <c r="M1" s="11" t="s">
        <v>407</v>
      </c>
      <c r="N1" s="11" t="s">
        <v>408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6" t="s">
        <v>439</v>
      </c>
      <c r="AB1" s="26" t="s">
        <v>440</v>
      </c>
      <c r="AC1" s="2"/>
      <c r="AD1" s="2"/>
      <c r="AE1" s="11" t="s">
        <v>409</v>
      </c>
      <c r="AF1" s="26" t="s">
        <v>438</v>
      </c>
      <c r="AG1" s="2"/>
      <c r="AH1" s="2"/>
      <c r="AI1" s="11" t="s">
        <v>410</v>
      </c>
      <c r="AJ1" s="11" t="s">
        <v>409</v>
      </c>
      <c r="AK1" s="11" t="s">
        <v>406</v>
      </c>
      <c r="AL1" s="2"/>
      <c r="AM1" s="11" t="s">
        <v>409</v>
      </c>
      <c r="AN1" s="2"/>
      <c r="AO1" s="2"/>
      <c r="AP1" s="11" t="s">
        <v>409</v>
      </c>
      <c r="AQ1" s="26" t="s">
        <v>441</v>
      </c>
      <c r="AR1" s="2"/>
      <c r="AS1" s="11" t="s">
        <v>411</v>
      </c>
      <c r="AT1" s="26" t="s">
        <v>442</v>
      </c>
      <c r="AU1" s="2"/>
      <c r="AV1" s="26" t="s">
        <v>443</v>
      </c>
      <c r="AW1" s="2"/>
      <c r="AX1" s="2"/>
      <c r="AY1" s="2"/>
      <c r="AZ1" s="11" t="s">
        <v>411</v>
      </c>
      <c r="BA1" s="2"/>
      <c r="BB1" s="11" t="s">
        <v>409</v>
      </c>
      <c r="BC1" s="11" t="s">
        <v>411</v>
      </c>
      <c r="BD1" s="11" t="s">
        <v>411</v>
      </c>
      <c r="BE1" s="2"/>
      <c r="BF1" s="2"/>
      <c r="BG1" s="2"/>
      <c r="BH1" s="11" t="s">
        <v>412</v>
      </c>
      <c r="BI1" s="11" t="s">
        <v>411</v>
      </c>
      <c r="BJ1" s="26" t="s">
        <v>444</v>
      </c>
      <c r="BK1" s="2"/>
      <c r="BL1" s="2"/>
      <c r="BM1" s="2"/>
      <c r="BN1" s="2"/>
      <c r="BO1" s="26" t="s">
        <v>445</v>
      </c>
      <c r="BP1" s="2"/>
      <c r="BQ1" s="11" t="s">
        <v>412</v>
      </c>
      <c r="BR1" s="11" t="s">
        <v>412</v>
      </c>
      <c r="BS1" s="11" t="s">
        <v>412</v>
      </c>
      <c r="BT1" s="11"/>
      <c r="BU1" s="26" t="s">
        <v>447</v>
      </c>
      <c r="BV1" s="2"/>
      <c r="BW1" s="11" t="s">
        <v>412</v>
      </c>
      <c r="BX1" s="2"/>
      <c r="BY1" s="2"/>
      <c r="BZ1" s="2"/>
      <c r="CA1" s="26" t="s">
        <v>446</v>
      </c>
      <c r="CB1" s="26" t="s">
        <v>448</v>
      </c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</row>
    <row r="2" spans="1:112" x14ac:dyDescent="0.15">
      <c r="B2" s="3" t="s">
        <v>4</v>
      </c>
      <c r="C2" s="4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7" t="s">
        <v>10</v>
      </c>
      <c r="I2" s="4" t="s">
        <v>11</v>
      </c>
      <c r="J2" s="4" t="s">
        <v>12</v>
      </c>
      <c r="K2" s="3" t="s">
        <v>13</v>
      </c>
      <c r="L2" s="4" t="s">
        <v>14</v>
      </c>
      <c r="M2" s="3" t="s">
        <v>15</v>
      </c>
      <c r="N2" s="3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4" t="s">
        <v>21</v>
      </c>
      <c r="T2" s="6" t="s">
        <v>22</v>
      </c>
      <c r="U2" s="6" t="s">
        <v>23</v>
      </c>
      <c r="V2" s="6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26" t="s">
        <v>29</v>
      </c>
      <c r="AB2" s="26" t="s">
        <v>30</v>
      </c>
      <c r="AC2" s="6" t="s">
        <v>31</v>
      </c>
      <c r="AD2" s="6" t="s">
        <v>32</v>
      </c>
      <c r="AE2" s="3" t="s">
        <v>33</v>
      </c>
      <c r="AF2" s="26" t="s">
        <v>34</v>
      </c>
      <c r="AG2" s="7" t="s">
        <v>35</v>
      </c>
      <c r="AH2" s="6" t="s">
        <v>36</v>
      </c>
      <c r="AI2" s="3" t="s">
        <v>37</v>
      </c>
      <c r="AJ2" s="3" t="s">
        <v>38</v>
      </c>
      <c r="AK2" s="3" t="s">
        <v>13</v>
      </c>
      <c r="AL2" s="2" t="s">
        <v>39</v>
      </c>
      <c r="AM2" s="3" t="s">
        <v>40</v>
      </c>
      <c r="AN2" s="6" t="s">
        <v>41</v>
      </c>
      <c r="AO2" s="4" t="s">
        <v>42</v>
      </c>
      <c r="AP2" s="3" t="s">
        <v>43</v>
      </c>
      <c r="AQ2" s="26" t="s">
        <v>44</v>
      </c>
      <c r="AR2" s="6" t="s">
        <v>45</v>
      </c>
      <c r="AS2" s="3" t="s">
        <v>46</v>
      </c>
      <c r="AT2" s="26" t="s">
        <v>47</v>
      </c>
      <c r="AU2" s="3" t="s">
        <v>48</v>
      </c>
      <c r="AV2" s="26" t="s">
        <v>49</v>
      </c>
      <c r="AW2" s="6" t="s">
        <v>50</v>
      </c>
      <c r="AX2" s="6" t="s">
        <v>51</v>
      </c>
      <c r="AY2" s="6" t="s">
        <v>52</v>
      </c>
      <c r="AZ2" s="3" t="s">
        <v>53</v>
      </c>
      <c r="BA2" s="6" t="s">
        <v>54</v>
      </c>
      <c r="BB2" s="3" t="s">
        <v>55</v>
      </c>
      <c r="BC2" s="3" t="s">
        <v>56</v>
      </c>
      <c r="BD2" s="3" t="s">
        <v>57</v>
      </c>
      <c r="BE2" s="6" t="s">
        <v>58</v>
      </c>
      <c r="BF2" s="6" t="s">
        <v>59</v>
      </c>
      <c r="BG2" s="5" t="s">
        <v>60</v>
      </c>
      <c r="BH2" s="3" t="s">
        <v>61</v>
      </c>
      <c r="BI2" s="3" t="s">
        <v>62</v>
      </c>
      <c r="BJ2" s="26" t="s">
        <v>63</v>
      </c>
      <c r="BK2" s="6" t="s">
        <v>64</v>
      </c>
      <c r="BL2" s="6" t="s">
        <v>65</v>
      </c>
      <c r="BM2" s="3" t="s">
        <v>66</v>
      </c>
      <c r="BN2" s="6" t="s">
        <v>67</v>
      </c>
      <c r="BO2" s="26" t="s">
        <v>68</v>
      </c>
      <c r="BP2" s="6" t="s">
        <v>69</v>
      </c>
      <c r="BQ2" s="3" t="s">
        <v>70</v>
      </c>
      <c r="BR2" s="3" t="s">
        <v>71</v>
      </c>
      <c r="BS2" s="3" t="s">
        <v>72</v>
      </c>
      <c r="BT2" s="6" t="s">
        <v>73</v>
      </c>
      <c r="BU2" s="26" t="s">
        <v>74</v>
      </c>
      <c r="BV2" s="5" t="s">
        <v>75</v>
      </c>
      <c r="BW2" s="3" t="s">
        <v>76</v>
      </c>
      <c r="BX2" s="6" t="s">
        <v>77</v>
      </c>
      <c r="BY2" s="6" t="s">
        <v>78</v>
      </c>
      <c r="BZ2" s="6" t="s">
        <v>79</v>
      </c>
      <c r="CA2" s="26" t="s">
        <v>80</v>
      </c>
      <c r="CB2" s="26" t="s">
        <v>81</v>
      </c>
      <c r="CC2" s="6" t="s">
        <v>82</v>
      </c>
      <c r="CD2" s="6" t="s">
        <v>83</v>
      </c>
      <c r="CE2" s="6" t="s">
        <v>84</v>
      </c>
      <c r="CF2" s="6" t="s">
        <v>85</v>
      </c>
      <c r="CG2" s="5" t="s">
        <v>86</v>
      </c>
      <c r="CH2" s="3" t="s">
        <v>87</v>
      </c>
      <c r="CI2" s="5" t="s">
        <v>88</v>
      </c>
      <c r="CJ2" s="5" t="s">
        <v>89</v>
      </c>
      <c r="CK2" s="5" t="s">
        <v>90</v>
      </c>
      <c r="CL2" s="6" t="s">
        <v>91</v>
      </c>
      <c r="CM2" s="5" t="s">
        <v>92</v>
      </c>
      <c r="CN2" s="6" t="s">
        <v>93</v>
      </c>
      <c r="CO2" s="6" t="s">
        <v>94</v>
      </c>
      <c r="CP2" s="5" t="s">
        <v>95</v>
      </c>
      <c r="CQ2" s="5" t="s">
        <v>96</v>
      </c>
      <c r="CR2" s="5" t="s">
        <v>97</v>
      </c>
      <c r="CS2" s="3" t="s">
        <v>98</v>
      </c>
      <c r="CT2" s="5" t="s">
        <v>99</v>
      </c>
      <c r="CU2" s="5" t="s">
        <v>100</v>
      </c>
      <c r="CV2" s="5" t="s">
        <v>101</v>
      </c>
      <c r="CW2" s="6" t="s">
        <v>102</v>
      </c>
      <c r="CX2" s="6" t="s">
        <v>103</v>
      </c>
      <c r="CY2" s="5" t="s">
        <v>104</v>
      </c>
      <c r="CZ2" s="6" t="s">
        <v>105</v>
      </c>
      <c r="DA2" s="5" t="s">
        <v>106</v>
      </c>
      <c r="DB2" s="5" t="s">
        <v>107</v>
      </c>
      <c r="DC2" s="3" t="s">
        <v>108</v>
      </c>
      <c r="DD2" s="6" t="s">
        <v>109</v>
      </c>
      <c r="DE2" s="3" t="s">
        <v>110</v>
      </c>
      <c r="DF2" s="6" t="s">
        <v>111</v>
      </c>
      <c r="DG2" s="6" t="s">
        <v>112</v>
      </c>
      <c r="DH2" s="5" t="s">
        <v>113</v>
      </c>
    </row>
    <row r="3" spans="1:112" x14ac:dyDescent="0.15">
      <c r="A3" s="19" t="s">
        <v>289</v>
      </c>
      <c r="B3" s="19">
        <v>4.5021500000000003</v>
      </c>
      <c r="C3" s="19">
        <v>2.4345300000000001</v>
      </c>
      <c r="D3" s="19">
        <v>4.8820499999999996</v>
      </c>
      <c r="E3" s="19">
        <v>0.26832</v>
      </c>
      <c r="F3" s="19">
        <v>2.8067099999999998</v>
      </c>
      <c r="G3" s="19">
        <v>3.5055399999999999</v>
      </c>
      <c r="H3" s="19">
        <v>5.5958899999999998</v>
      </c>
      <c r="I3" s="19">
        <v>4.999E-2</v>
      </c>
      <c r="J3" s="19">
        <v>0.05</v>
      </c>
      <c r="K3" s="19">
        <v>4.1099999999999999E-3</v>
      </c>
      <c r="L3" s="19">
        <v>0.14652999999999999</v>
      </c>
      <c r="M3" s="19">
        <v>3.9718599999999999</v>
      </c>
      <c r="N3" s="19">
        <v>3.1390699999999998</v>
      </c>
      <c r="O3" s="19">
        <v>2.5409999999999999E-2</v>
      </c>
      <c r="P3" s="19">
        <v>0.30302000000000001</v>
      </c>
      <c r="Q3" s="19">
        <v>1.52051</v>
      </c>
      <c r="R3" s="19">
        <v>1.17923</v>
      </c>
      <c r="S3" s="19">
        <v>5.4940000000000003E-2</v>
      </c>
      <c r="T3" s="19">
        <v>1.899E-2</v>
      </c>
      <c r="U3" s="19">
        <v>2.588E-2</v>
      </c>
      <c r="V3" s="19">
        <v>0.34598000000000001</v>
      </c>
      <c r="W3" s="19">
        <v>2.1350000000000001E-2</v>
      </c>
      <c r="X3" s="19">
        <v>1.7479999999999999E-2</v>
      </c>
      <c r="Y3" s="19">
        <v>3.6519999999999997E-2</v>
      </c>
      <c r="Z3" s="19">
        <v>2.7299999999999998E-3</v>
      </c>
      <c r="AA3" s="19">
        <v>0.29576000000000002</v>
      </c>
      <c r="AB3" s="19">
        <v>0.16434000000000001</v>
      </c>
      <c r="AC3" s="19">
        <v>9.325E-2</v>
      </c>
      <c r="AD3" s="19">
        <v>4.9100000000000003E-3</v>
      </c>
      <c r="AE3" s="19">
        <v>7.331E-2</v>
      </c>
      <c r="AF3" s="19">
        <v>5.7090899999999998</v>
      </c>
      <c r="AG3" s="19">
        <v>0.59611000000000003</v>
      </c>
      <c r="AH3" s="19">
        <v>2.57938</v>
      </c>
      <c r="AI3" s="19">
        <v>0.71743999999999997</v>
      </c>
      <c r="AJ3" s="19">
        <v>0.44569999999999999</v>
      </c>
      <c r="AK3" s="19">
        <v>0.20927999999999999</v>
      </c>
      <c r="AL3" s="19">
        <v>0.55135999999999996</v>
      </c>
      <c r="AM3" s="19">
        <v>0.38965</v>
      </c>
      <c r="AN3" s="19">
        <v>8.5100000000000002E-3</v>
      </c>
      <c r="AO3" s="19">
        <v>1.6639999999999999E-2</v>
      </c>
      <c r="AP3" s="19">
        <v>0.61082000000000003</v>
      </c>
      <c r="AQ3" s="19">
        <v>0.17387</v>
      </c>
      <c r="AR3" s="19">
        <v>9.4539999999999999E-2</v>
      </c>
      <c r="AS3" s="19">
        <v>8.2290000000000002E-2</v>
      </c>
      <c r="AT3" s="19">
        <v>0.36187000000000002</v>
      </c>
      <c r="AU3" s="19">
        <v>0.19596</v>
      </c>
      <c r="AV3" s="19">
        <v>1.2705900000000001</v>
      </c>
      <c r="AW3" s="19">
        <v>3.3400000000000001E-3</v>
      </c>
      <c r="AX3" s="19">
        <v>5</v>
      </c>
      <c r="AY3" s="19">
        <v>0.62978999999999996</v>
      </c>
      <c r="AZ3" s="19">
        <v>0.19621</v>
      </c>
      <c r="BA3" s="19">
        <v>4.1900000000000001E-3</v>
      </c>
      <c r="BB3" s="19">
        <v>0.14435000000000001</v>
      </c>
      <c r="BC3" s="19">
        <v>6.0659999999999999E-2</v>
      </c>
      <c r="BD3" s="19">
        <v>0.19066</v>
      </c>
      <c r="BE3" s="19">
        <v>0.10834000000000001</v>
      </c>
      <c r="BF3" s="19">
        <v>1.3482700000000001</v>
      </c>
      <c r="BG3" s="19">
        <v>1.1578299999999999</v>
      </c>
      <c r="BH3" s="19">
        <v>4.3380000000000002E-2</v>
      </c>
      <c r="BI3" s="19">
        <v>0.37952000000000002</v>
      </c>
      <c r="BJ3" s="19">
        <v>0.16161</v>
      </c>
      <c r="BK3" s="19">
        <v>5</v>
      </c>
      <c r="BL3" s="19">
        <v>4.811E-2</v>
      </c>
      <c r="BM3" s="19">
        <v>0.18404999999999999</v>
      </c>
      <c r="BN3" s="19">
        <v>0.56891000000000003</v>
      </c>
      <c r="BO3" s="19">
        <v>0.22858000000000001</v>
      </c>
      <c r="BP3" s="19">
        <v>6.1999999999999998E-3</v>
      </c>
      <c r="BQ3" s="19">
        <v>2.206E-2</v>
      </c>
      <c r="BR3" s="19">
        <v>8.2479999999999998E-2</v>
      </c>
      <c r="BS3" s="19">
        <v>5.2540000000000003E-2</v>
      </c>
      <c r="BT3" s="19">
        <v>1.1140000000000001E-2</v>
      </c>
      <c r="BU3" s="19">
        <v>0.17277999999999999</v>
      </c>
      <c r="BV3" s="19">
        <v>2.4477500000000001</v>
      </c>
      <c r="BW3" s="19">
        <v>0.41553000000000001</v>
      </c>
      <c r="BX3" s="19">
        <v>2.7799999999999999E-3</v>
      </c>
      <c r="BY3" s="19">
        <v>0.14119999999999999</v>
      </c>
      <c r="BZ3" s="19">
        <v>4.7329999999999997E-2</v>
      </c>
      <c r="CA3" s="19">
        <v>6.3350900000000001</v>
      </c>
      <c r="CB3" s="19">
        <v>13.81326</v>
      </c>
      <c r="CC3" s="19">
        <v>1.89E-3</v>
      </c>
      <c r="CD3" s="19">
        <v>0</v>
      </c>
      <c r="CE3" s="19">
        <v>5</v>
      </c>
      <c r="CF3" s="19">
        <v>3.1280000000000002E-2</v>
      </c>
      <c r="CG3" s="19">
        <v>1.12042</v>
      </c>
      <c r="CH3" s="19">
        <v>7.5020000000000003E-2</v>
      </c>
      <c r="CI3" s="19">
        <v>1.3544499999999999</v>
      </c>
      <c r="CJ3" s="19">
        <v>1.07626</v>
      </c>
      <c r="CK3" s="19">
        <v>0.22008</v>
      </c>
      <c r="CL3" s="19">
        <v>2.4399999999999999E-3</v>
      </c>
      <c r="CM3" s="19">
        <v>3.3029999999999997E-2</v>
      </c>
      <c r="CN3" s="19">
        <v>5</v>
      </c>
      <c r="CO3" s="19">
        <v>2.4599999999999999E-3</v>
      </c>
      <c r="CP3" s="19">
        <v>5.5300000000000002E-2</v>
      </c>
      <c r="CQ3" s="19">
        <v>0.16014</v>
      </c>
      <c r="CR3" s="19">
        <v>7.3679999999999995E-2</v>
      </c>
      <c r="CS3" s="19">
        <v>5.9580000000000001E-2</v>
      </c>
      <c r="CT3" s="19">
        <v>5.9580000000000001E-2</v>
      </c>
      <c r="CU3" s="19">
        <v>7.4819999999999998E-2</v>
      </c>
      <c r="CV3" s="19">
        <v>0.33309</v>
      </c>
      <c r="CW3" s="19">
        <v>1.5299999999999999E-3</v>
      </c>
      <c r="CX3" s="19">
        <v>3.712E-2</v>
      </c>
      <c r="CY3" s="19">
        <v>5.117E-2</v>
      </c>
      <c r="CZ3" s="19">
        <v>7.8200000000000006E-3</v>
      </c>
      <c r="DA3" s="19">
        <v>1.1270000000000001E-2</v>
      </c>
      <c r="DB3" s="19">
        <v>3.9440000000000003E-2</v>
      </c>
      <c r="DC3" s="19">
        <v>7.7920000000000003E-2</v>
      </c>
      <c r="DD3" s="19">
        <v>4.5500000000000002E-3</v>
      </c>
      <c r="DE3" s="19">
        <v>1.2781</v>
      </c>
      <c r="DF3" s="19">
        <v>6.0899999999999999E-3</v>
      </c>
      <c r="DG3" s="19">
        <v>7.4799999999999997E-3</v>
      </c>
      <c r="DH3" s="19">
        <v>0.35842000000000002</v>
      </c>
    </row>
    <row r="4" spans="1:112" x14ac:dyDescent="0.15">
      <c r="A4" s="19" t="s">
        <v>290</v>
      </c>
      <c r="B4" s="19">
        <v>5.7412700000000001</v>
      </c>
      <c r="C4" s="19">
        <v>2.4808400000000002</v>
      </c>
      <c r="D4" s="19">
        <v>3.9710399999999999</v>
      </c>
      <c r="E4" s="19">
        <v>0.25641000000000003</v>
      </c>
      <c r="F4" s="19">
        <v>3.84606</v>
      </c>
      <c r="G4" s="19">
        <v>4.5171000000000001</v>
      </c>
      <c r="H4" s="19">
        <v>4.9379900000000001</v>
      </c>
      <c r="I4" s="19">
        <v>3.9350000000000003E-2</v>
      </c>
      <c r="J4" s="19">
        <v>0.11953999999999999</v>
      </c>
      <c r="K4" s="19">
        <v>0</v>
      </c>
      <c r="L4" s="19">
        <v>0.1573</v>
      </c>
      <c r="M4" s="19">
        <v>9.7937799999999999</v>
      </c>
      <c r="N4" s="19">
        <v>8.5638900000000007</v>
      </c>
      <c r="O4" s="19">
        <v>3.3360000000000001E-2</v>
      </c>
      <c r="P4" s="19">
        <v>0.33861999999999998</v>
      </c>
      <c r="Q4" s="19">
        <v>1.2467600000000001</v>
      </c>
      <c r="R4" s="19">
        <v>0.28043000000000001</v>
      </c>
      <c r="S4" s="19">
        <v>4.1329999999999999E-2</v>
      </c>
      <c r="T4" s="19">
        <v>1.6240000000000001E-2</v>
      </c>
      <c r="U4" s="19">
        <v>4.6210000000000001E-2</v>
      </c>
      <c r="V4" s="19">
        <v>0.35959999999999998</v>
      </c>
      <c r="W4" s="19">
        <v>1.3140000000000001E-2</v>
      </c>
      <c r="X4" s="19">
        <v>4.6249999999999999E-2</v>
      </c>
      <c r="Y4" s="19">
        <v>3.6749999999999998E-2</v>
      </c>
      <c r="Z4" s="19">
        <v>3.2100000000000002E-3</v>
      </c>
      <c r="AA4" s="19">
        <v>0.28366999999999998</v>
      </c>
      <c r="AB4" s="19">
        <v>0.60994999999999999</v>
      </c>
      <c r="AC4" s="19">
        <v>9.6509999999999999E-2</v>
      </c>
      <c r="AD4" s="19">
        <v>4.8900000000000002E-3</v>
      </c>
      <c r="AE4" s="19">
        <v>4.4060000000000002E-2</v>
      </c>
      <c r="AF4" s="19">
        <v>6.2538499999999999</v>
      </c>
      <c r="AG4" s="19">
        <v>0.81603999999999999</v>
      </c>
      <c r="AH4" s="19">
        <v>1.88052</v>
      </c>
      <c r="AI4" s="19">
        <v>0.49802999999999997</v>
      </c>
      <c r="AJ4" s="19">
        <v>0.30620999999999998</v>
      </c>
      <c r="AK4" s="19">
        <v>0.2485</v>
      </c>
      <c r="AL4" s="19">
        <v>0.56301000000000001</v>
      </c>
      <c r="AM4" s="19">
        <v>0.28956999999999999</v>
      </c>
      <c r="AN4" s="19">
        <v>5.9199999999999999E-3</v>
      </c>
      <c r="AO4" s="19">
        <v>2.3230000000000001E-2</v>
      </c>
      <c r="AP4" s="19">
        <v>0.40156999999999998</v>
      </c>
      <c r="AQ4" s="19">
        <v>0.11373</v>
      </c>
      <c r="AR4" s="19">
        <v>5.3460000000000001E-2</v>
      </c>
      <c r="AS4" s="19">
        <v>6.8220000000000003E-2</v>
      </c>
      <c r="AT4" s="19">
        <v>0.27512999999999999</v>
      </c>
      <c r="AU4" s="19">
        <v>0.15004000000000001</v>
      </c>
      <c r="AV4" s="19">
        <v>1.2035800000000001</v>
      </c>
      <c r="AW4" s="19">
        <v>4.1999999999999997E-3</v>
      </c>
      <c r="AX4" s="19">
        <v>5</v>
      </c>
      <c r="AY4" s="19">
        <v>0.20684</v>
      </c>
      <c r="AZ4" s="19">
        <v>0.26794000000000001</v>
      </c>
      <c r="BA4" s="19">
        <v>3.2399999999999998E-3</v>
      </c>
      <c r="BB4" s="19">
        <v>0.24928</v>
      </c>
      <c r="BC4" s="19">
        <v>6.5360000000000001E-2</v>
      </c>
      <c r="BD4" s="19">
        <v>0.27553</v>
      </c>
      <c r="BE4" s="19">
        <v>0.12318999999999999</v>
      </c>
      <c r="BF4" s="19">
        <v>1.1822699999999999</v>
      </c>
      <c r="BG4" s="19">
        <v>1.2899</v>
      </c>
      <c r="BH4" s="19">
        <v>4.6370000000000001E-2</v>
      </c>
      <c r="BI4" s="19">
        <v>0.58636999999999995</v>
      </c>
      <c r="BJ4" s="19">
        <v>0.10829999999999999</v>
      </c>
      <c r="BK4" s="19">
        <v>5</v>
      </c>
      <c r="BL4" s="19">
        <v>4.3060000000000001E-2</v>
      </c>
      <c r="BM4" s="19">
        <v>0.32795000000000002</v>
      </c>
      <c r="BN4" s="19">
        <v>0.47671999999999998</v>
      </c>
      <c r="BO4" s="19">
        <v>0.28603000000000001</v>
      </c>
      <c r="BP4" s="19">
        <v>4.3400000000000001E-3</v>
      </c>
      <c r="BQ4" s="19">
        <v>2.9590000000000002E-2</v>
      </c>
      <c r="BR4" s="19">
        <v>0.16317999999999999</v>
      </c>
      <c r="BS4" s="19">
        <v>0.10338</v>
      </c>
      <c r="BT4" s="19">
        <v>8.2500000000000004E-3</v>
      </c>
      <c r="BU4" s="19">
        <v>0.17534</v>
      </c>
      <c r="BV4" s="19">
        <v>2.9304100000000002</v>
      </c>
      <c r="BW4" s="19">
        <v>0.52976000000000001</v>
      </c>
      <c r="BX4" s="19">
        <v>2.5799999999999998E-3</v>
      </c>
      <c r="BY4" s="19">
        <v>9.6409999999999996E-2</v>
      </c>
      <c r="BZ4" s="19">
        <v>8.5940000000000003E-2</v>
      </c>
      <c r="CA4" s="19">
        <v>6.3925000000000001</v>
      </c>
      <c r="CB4" s="19">
        <v>13.96955</v>
      </c>
      <c r="CC4" s="19">
        <v>1.8600000000000001E-3</v>
      </c>
      <c r="CD4" s="19">
        <v>0</v>
      </c>
      <c r="CE4" s="19">
        <v>5</v>
      </c>
      <c r="CF4" s="19">
        <v>4.1880000000000001E-2</v>
      </c>
      <c r="CG4" s="19">
        <v>0.96670999999999996</v>
      </c>
      <c r="CH4" s="19">
        <v>7.1330000000000005E-2</v>
      </c>
      <c r="CI4" s="19">
        <v>1.2312000000000001</v>
      </c>
      <c r="CJ4" s="19">
        <v>0.94945999999999997</v>
      </c>
      <c r="CK4" s="19">
        <v>0.30425999999999997</v>
      </c>
      <c r="CL4" s="19">
        <v>4.2599999999999999E-3</v>
      </c>
      <c r="CM4" s="19">
        <v>2.768E-2</v>
      </c>
      <c r="CN4" s="19">
        <v>5</v>
      </c>
      <c r="CO4" s="19">
        <v>2.5300000000000001E-3</v>
      </c>
      <c r="CP4" s="19">
        <v>4.8090000000000001E-2</v>
      </c>
      <c r="CQ4" s="19">
        <v>0.14527999999999999</v>
      </c>
      <c r="CR4" s="19">
        <v>6.794E-2</v>
      </c>
      <c r="CS4" s="19">
        <v>7.7740000000000004E-2</v>
      </c>
      <c r="CT4" s="19">
        <v>5.5500000000000001E-2</v>
      </c>
      <c r="CU4" s="19">
        <v>6.1310000000000003E-2</v>
      </c>
      <c r="CV4" s="19">
        <v>0.39684999999999998</v>
      </c>
      <c r="CW4" s="19">
        <v>1.6900000000000001E-3</v>
      </c>
      <c r="CX4" s="19">
        <v>6.7030000000000006E-2</v>
      </c>
      <c r="CY4" s="19">
        <v>5.5410000000000001E-2</v>
      </c>
      <c r="CZ4" s="19">
        <v>4.13E-3</v>
      </c>
      <c r="DA4" s="19">
        <v>1.434E-2</v>
      </c>
      <c r="DB4" s="19">
        <v>4.2599999999999999E-2</v>
      </c>
      <c r="DC4" s="19">
        <v>6.5629999999999994E-2</v>
      </c>
      <c r="DD4" s="19">
        <v>3.2000000000000002E-3</v>
      </c>
      <c r="DE4" s="19">
        <v>0.81896000000000002</v>
      </c>
      <c r="DF4" s="19">
        <v>4.3200000000000001E-3</v>
      </c>
      <c r="DG4" s="19">
        <v>5.7600000000000004E-3</v>
      </c>
      <c r="DH4" s="19">
        <v>0.32197999999999999</v>
      </c>
    </row>
    <row r="5" spans="1:112" x14ac:dyDescent="0.15">
      <c r="A5" s="19" t="s">
        <v>291</v>
      </c>
      <c r="B5" s="19">
        <v>7.1801300000000001</v>
      </c>
      <c r="C5" s="19">
        <v>1.56213</v>
      </c>
      <c r="D5" s="19">
        <v>3.6008</v>
      </c>
      <c r="E5" s="19">
        <v>3.6760000000000001E-2</v>
      </c>
      <c r="F5" s="19">
        <v>2.3478500000000002</v>
      </c>
      <c r="G5" s="19">
        <v>2.61883</v>
      </c>
      <c r="H5" s="19">
        <v>3.6108600000000002</v>
      </c>
      <c r="I5" s="19">
        <v>6.3850000000000004E-2</v>
      </c>
      <c r="J5" s="19">
        <v>0</v>
      </c>
      <c r="K5" s="19">
        <v>0</v>
      </c>
      <c r="L5" s="19">
        <v>7.4779999999999999E-2</v>
      </c>
      <c r="M5" s="19">
        <v>5.1225899999999998</v>
      </c>
      <c r="N5" s="19">
        <v>3.3465199999999999</v>
      </c>
      <c r="O5" s="19">
        <v>2.1000000000000001E-2</v>
      </c>
      <c r="P5" s="19">
        <v>0.32203999999999999</v>
      </c>
      <c r="Q5" s="19">
        <v>1.5431900000000001</v>
      </c>
      <c r="R5" s="19">
        <v>8.2849999999999993E-2</v>
      </c>
      <c r="S5" s="19">
        <v>3.1899999999999998E-2</v>
      </c>
      <c r="T5" s="19">
        <v>1.8460000000000001E-2</v>
      </c>
      <c r="U5" s="19">
        <v>5.3420000000000002E-2</v>
      </c>
      <c r="V5" s="19">
        <v>0.33262000000000003</v>
      </c>
      <c r="W5" s="19">
        <v>1.528E-2</v>
      </c>
      <c r="X5" s="19">
        <v>3.2140000000000002E-2</v>
      </c>
      <c r="Y5" s="19">
        <v>2.3890000000000002E-2</v>
      </c>
      <c r="Z5" s="19">
        <v>5.5199999999999997E-3</v>
      </c>
      <c r="AA5" s="19">
        <v>0.27076</v>
      </c>
      <c r="AB5" s="19">
        <v>0.56447999999999998</v>
      </c>
      <c r="AC5" s="19">
        <v>9.1170000000000001E-2</v>
      </c>
      <c r="AD5" s="19">
        <v>1.49E-3</v>
      </c>
      <c r="AE5" s="19">
        <v>2.606E-2</v>
      </c>
      <c r="AF5" s="19">
        <v>5.6859299999999999</v>
      </c>
      <c r="AG5" s="19">
        <v>0.64815999999999996</v>
      </c>
      <c r="AH5" s="19">
        <v>1.0902499999999999</v>
      </c>
      <c r="AI5" s="19">
        <v>0.27761999999999998</v>
      </c>
      <c r="AJ5" s="19">
        <v>0.21947</v>
      </c>
      <c r="AK5" s="19">
        <v>7.5389999999999999E-2</v>
      </c>
      <c r="AL5" s="19">
        <v>0.44246000000000002</v>
      </c>
      <c r="AM5" s="19">
        <v>0.18840999999999999</v>
      </c>
      <c r="AN5" s="19">
        <v>6.4599999999999996E-3</v>
      </c>
      <c r="AO5" s="19">
        <v>5.0899999999999999E-3</v>
      </c>
      <c r="AP5" s="19">
        <v>0.24213000000000001</v>
      </c>
      <c r="AQ5" s="19">
        <v>5.0810000000000001E-2</v>
      </c>
      <c r="AR5" s="19">
        <v>5.8639999999999998E-2</v>
      </c>
      <c r="AS5" s="19">
        <v>6.948E-2</v>
      </c>
      <c r="AT5" s="19">
        <v>0.33761000000000002</v>
      </c>
      <c r="AU5" s="19">
        <v>8.1309999999999993E-2</v>
      </c>
      <c r="AV5" s="19">
        <v>0.99512999999999996</v>
      </c>
      <c r="AW5" s="19">
        <v>1.08E-3</v>
      </c>
      <c r="AX5" s="19">
        <v>5</v>
      </c>
      <c r="AY5" s="19">
        <v>0.14376</v>
      </c>
      <c r="AZ5" s="19">
        <v>0.18137</v>
      </c>
      <c r="BA5" s="19">
        <v>3.46E-3</v>
      </c>
      <c r="BB5" s="19">
        <v>0.11393</v>
      </c>
      <c r="BC5" s="19">
        <v>4.4670000000000001E-2</v>
      </c>
      <c r="BD5" s="19">
        <v>0.16703000000000001</v>
      </c>
      <c r="BE5" s="19">
        <v>0.10168000000000001</v>
      </c>
      <c r="BF5" s="19">
        <v>0.82328999999999997</v>
      </c>
      <c r="BG5" s="19">
        <v>1.38748</v>
      </c>
      <c r="BH5" s="19">
        <v>4.0410000000000001E-2</v>
      </c>
      <c r="BI5" s="19">
        <v>0.3301</v>
      </c>
      <c r="BJ5" s="19">
        <v>0.36096</v>
      </c>
      <c r="BK5" s="19">
        <v>5</v>
      </c>
      <c r="BL5" s="19">
        <v>2.7320000000000001E-2</v>
      </c>
      <c r="BM5" s="19">
        <v>0.12008000000000001</v>
      </c>
      <c r="BN5" s="19">
        <v>0.30407000000000001</v>
      </c>
      <c r="BO5" s="19">
        <v>0.27660000000000001</v>
      </c>
      <c r="BP5" s="19">
        <v>4.5199999999999997E-3</v>
      </c>
      <c r="BQ5" s="19">
        <v>1.7479999999999999E-2</v>
      </c>
      <c r="BR5" s="19">
        <v>8.5750000000000007E-2</v>
      </c>
      <c r="BS5" s="19">
        <v>5.33E-2</v>
      </c>
      <c r="BT5" s="19">
        <v>4.9699999999999996E-3</v>
      </c>
      <c r="BU5" s="19">
        <v>0.12798999999999999</v>
      </c>
      <c r="BV5" s="19">
        <v>1.81287</v>
      </c>
      <c r="BW5" s="19">
        <v>0.36485000000000001</v>
      </c>
      <c r="BX5" s="19">
        <v>2.8600000000000001E-3</v>
      </c>
      <c r="BY5" s="19">
        <v>6.1749999999999999E-2</v>
      </c>
      <c r="BZ5" s="19">
        <v>4.65E-2</v>
      </c>
      <c r="CA5" s="19">
        <v>6.4044299999999996</v>
      </c>
      <c r="CB5" s="19">
        <v>11.84704</v>
      </c>
      <c r="CC5" s="19">
        <v>1.8799999999999999E-3</v>
      </c>
      <c r="CD5" s="19">
        <v>2.3000000000000001E-4</v>
      </c>
      <c r="CE5" s="19">
        <v>5</v>
      </c>
      <c r="CF5" s="19">
        <v>5.1830000000000001E-2</v>
      </c>
      <c r="CG5" s="19">
        <v>0.71535000000000004</v>
      </c>
      <c r="CH5" s="19">
        <v>5.8220000000000001E-2</v>
      </c>
      <c r="CI5" s="19">
        <v>0.97506000000000004</v>
      </c>
      <c r="CJ5" s="19">
        <v>0.74948999999999999</v>
      </c>
      <c r="CK5" s="19">
        <v>0.16913</v>
      </c>
      <c r="CL5" s="19">
        <v>3.8700000000000002E-3</v>
      </c>
      <c r="CM5" s="19">
        <v>2.2939999999999999E-2</v>
      </c>
      <c r="CN5" s="19">
        <v>5</v>
      </c>
      <c r="CO5" s="19">
        <v>1.99E-3</v>
      </c>
      <c r="CP5" s="19">
        <v>3.6990000000000002E-2</v>
      </c>
      <c r="CQ5" s="19">
        <v>0.11867</v>
      </c>
      <c r="CR5" s="19">
        <v>5.2330000000000002E-2</v>
      </c>
      <c r="CS5" s="19">
        <v>5.475E-2</v>
      </c>
      <c r="CT5" s="19">
        <v>4.6129999999999997E-2</v>
      </c>
      <c r="CU5" s="19">
        <v>5.0310000000000001E-2</v>
      </c>
      <c r="CV5" s="19">
        <v>0.34906999999999999</v>
      </c>
      <c r="CW5" s="19">
        <v>7.2000000000000005E-4</v>
      </c>
      <c r="CX5" s="19">
        <v>7.6939999999999995E-2</v>
      </c>
      <c r="CY5" s="19">
        <v>5.1119999999999999E-2</v>
      </c>
      <c r="CZ5" s="19">
        <v>5.6800000000000002E-3</v>
      </c>
      <c r="DA5" s="19">
        <v>1.4030000000000001E-2</v>
      </c>
      <c r="DB5" s="19">
        <v>4.2320000000000003E-2</v>
      </c>
      <c r="DC5" s="19">
        <v>5.9659999999999998E-2</v>
      </c>
      <c r="DD5" s="19">
        <v>2.48E-3</v>
      </c>
      <c r="DE5" s="19">
        <v>0.67356000000000005</v>
      </c>
      <c r="DF5" s="19">
        <v>8.8900000000000003E-3</v>
      </c>
      <c r="DG5" s="19">
        <v>9.9699999999999997E-3</v>
      </c>
      <c r="DH5" s="19">
        <v>0.37422</v>
      </c>
    </row>
    <row r="6" spans="1:112" x14ac:dyDescent="0.15">
      <c r="A6" s="19" t="s">
        <v>292</v>
      </c>
      <c r="B6" s="19">
        <v>6.1973599999999998</v>
      </c>
      <c r="C6" s="19">
        <v>1.1573800000000001</v>
      </c>
      <c r="D6" s="19">
        <v>3.5982099999999999</v>
      </c>
      <c r="E6" s="19">
        <v>3.3360000000000001E-2</v>
      </c>
      <c r="F6" s="19">
        <v>4.0708200000000003</v>
      </c>
      <c r="G6" s="19">
        <v>3.5689099999999998</v>
      </c>
      <c r="H6" s="19">
        <v>2.48712</v>
      </c>
      <c r="I6" s="19">
        <v>5.5849999999999997E-2</v>
      </c>
      <c r="J6" s="19">
        <v>0</v>
      </c>
      <c r="K6" s="19">
        <v>6.9199999999999999E-3</v>
      </c>
      <c r="L6" s="19">
        <v>6.9819999999999993E-2</v>
      </c>
      <c r="M6" s="19">
        <v>8.3522700000000007</v>
      </c>
      <c r="N6" s="19">
        <v>5.1846399999999999</v>
      </c>
      <c r="O6" s="19">
        <v>4.6640000000000001E-2</v>
      </c>
      <c r="P6" s="19">
        <v>0.47677999999999998</v>
      </c>
      <c r="Q6" s="19">
        <v>0.86677000000000004</v>
      </c>
      <c r="R6" s="19">
        <v>3.61E-2</v>
      </c>
      <c r="S6" s="19">
        <v>2.2960000000000001E-2</v>
      </c>
      <c r="T6" s="19">
        <v>1.508E-2</v>
      </c>
      <c r="U6" s="19">
        <v>5.6120000000000003E-2</v>
      </c>
      <c r="V6" s="19">
        <v>0.28986000000000001</v>
      </c>
      <c r="W6" s="19">
        <v>5.0400000000000002E-3</v>
      </c>
      <c r="X6" s="19">
        <v>2.0379999999999999E-2</v>
      </c>
      <c r="Y6" s="19">
        <v>1.039E-2</v>
      </c>
      <c r="Z6" s="19">
        <v>1.91E-3</v>
      </c>
      <c r="AA6" s="19">
        <v>0.20832000000000001</v>
      </c>
      <c r="AB6" s="19">
        <v>0.55313999999999997</v>
      </c>
      <c r="AC6" s="19">
        <v>7.9240000000000005E-2</v>
      </c>
      <c r="AD6" s="19">
        <v>1.16E-3</v>
      </c>
      <c r="AE6" s="19">
        <v>1.6709999999999999E-2</v>
      </c>
      <c r="AF6" s="19">
        <v>4.7051100000000003</v>
      </c>
      <c r="AG6" s="19">
        <v>0.56430999999999998</v>
      </c>
      <c r="AH6" s="19">
        <v>0.93555999999999995</v>
      </c>
      <c r="AI6" s="19">
        <v>0.17360999999999999</v>
      </c>
      <c r="AJ6" s="19">
        <v>0.19198000000000001</v>
      </c>
      <c r="AK6" s="19">
        <v>7.7380000000000004E-2</v>
      </c>
      <c r="AL6" s="19">
        <v>0.25575999999999999</v>
      </c>
      <c r="AM6" s="19">
        <v>0.12489</v>
      </c>
      <c r="AN6" s="19">
        <v>6.5500000000000003E-3</v>
      </c>
      <c r="AO6" s="19">
        <v>2.213E-2</v>
      </c>
      <c r="AP6" s="19">
        <v>0.15798000000000001</v>
      </c>
      <c r="AQ6" s="19">
        <v>7.1029999999999996E-2</v>
      </c>
      <c r="AR6" s="19">
        <v>4.7079999999999997E-2</v>
      </c>
      <c r="AS6" s="19">
        <v>6.0010000000000001E-2</v>
      </c>
      <c r="AT6" s="19">
        <v>0.28158</v>
      </c>
      <c r="AU6" s="19">
        <v>6.0049999999999999E-2</v>
      </c>
      <c r="AV6" s="19">
        <v>0.71048</v>
      </c>
      <c r="AW6" s="19">
        <v>1.65E-3</v>
      </c>
      <c r="AX6" s="19">
        <v>5</v>
      </c>
      <c r="AY6" s="19">
        <v>0.12018</v>
      </c>
      <c r="AZ6" s="19">
        <v>0.10607</v>
      </c>
      <c r="BA6" s="19">
        <v>3.48E-3</v>
      </c>
      <c r="BB6" s="19">
        <v>0.11835</v>
      </c>
      <c r="BC6" s="19">
        <v>3.9079999999999997E-2</v>
      </c>
      <c r="BD6" s="19">
        <v>0.15034</v>
      </c>
      <c r="BE6" s="19">
        <v>0.10289</v>
      </c>
      <c r="BF6" s="19">
        <v>0.79657999999999995</v>
      </c>
      <c r="BG6" s="19">
        <v>1.06433</v>
      </c>
      <c r="BH6" s="19">
        <v>3.2550000000000003E-2</v>
      </c>
      <c r="BI6" s="19">
        <v>0.3397</v>
      </c>
      <c r="BJ6" s="19">
        <v>0.11354</v>
      </c>
      <c r="BK6" s="19">
        <v>5</v>
      </c>
      <c r="BL6" s="19">
        <v>2.172E-2</v>
      </c>
      <c r="BM6" s="19">
        <v>0.13058</v>
      </c>
      <c r="BN6" s="19">
        <v>0.28171000000000002</v>
      </c>
      <c r="BO6" s="19">
        <v>0.25036000000000003</v>
      </c>
      <c r="BP6" s="19">
        <v>2.1199999999999999E-3</v>
      </c>
      <c r="BQ6" s="19">
        <v>1.9040000000000001E-2</v>
      </c>
      <c r="BR6" s="19">
        <v>7.8810000000000005E-2</v>
      </c>
      <c r="BS6" s="19">
        <v>5.3159999999999999E-2</v>
      </c>
      <c r="BT6" s="19">
        <v>5.4000000000000003E-3</v>
      </c>
      <c r="BU6" s="19">
        <v>0.10252</v>
      </c>
      <c r="BV6" s="19">
        <v>1.8434999999999999</v>
      </c>
      <c r="BW6" s="19">
        <v>0.43160999999999999</v>
      </c>
      <c r="BX6" s="19">
        <v>1.1000000000000001E-3</v>
      </c>
      <c r="BY6" s="19">
        <v>6.0380000000000003E-2</v>
      </c>
      <c r="BZ6" s="19">
        <v>4.4569999999999999E-2</v>
      </c>
      <c r="CA6" s="19">
        <v>7.0826000000000002</v>
      </c>
      <c r="CB6" s="19">
        <v>13.202489999999999</v>
      </c>
      <c r="CC6" s="19">
        <v>1.0200000000000001E-3</v>
      </c>
      <c r="CD6" s="19">
        <v>3.6000000000000002E-4</v>
      </c>
      <c r="CE6" s="19">
        <v>5</v>
      </c>
      <c r="CF6" s="19">
        <v>2.554E-2</v>
      </c>
      <c r="CG6" s="19">
        <v>0.74670999999999998</v>
      </c>
      <c r="CH6" s="19">
        <v>5.6340000000000001E-2</v>
      </c>
      <c r="CI6" s="19">
        <v>0.99270999999999998</v>
      </c>
      <c r="CJ6" s="19">
        <v>0.76788999999999996</v>
      </c>
      <c r="CK6" s="19">
        <v>0.19588</v>
      </c>
      <c r="CL6" s="19">
        <v>2.0400000000000001E-3</v>
      </c>
      <c r="CM6" s="19">
        <v>2.138E-2</v>
      </c>
      <c r="CN6" s="19">
        <v>5</v>
      </c>
      <c r="CO6" s="19">
        <v>1.66E-3</v>
      </c>
      <c r="CP6" s="19">
        <v>3.1879999999999999E-2</v>
      </c>
      <c r="CQ6" s="19">
        <v>9.5210000000000003E-2</v>
      </c>
      <c r="CR6" s="19">
        <v>4.1640000000000003E-2</v>
      </c>
      <c r="CS6" s="19">
        <v>5.7869999999999998E-2</v>
      </c>
      <c r="CT6" s="19">
        <v>3.6569999999999998E-2</v>
      </c>
      <c r="CU6" s="19">
        <v>4.1849999999999998E-2</v>
      </c>
      <c r="CV6" s="19">
        <v>0.27872999999999998</v>
      </c>
      <c r="CW6" s="19">
        <v>1.08E-3</v>
      </c>
      <c r="CX6" s="19">
        <v>4.6609999999999999E-2</v>
      </c>
      <c r="CY6" s="19">
        <v>4.3279999999999999E-2</v>
      </c>
      <c r="CZ6" s="19">
        <v>5.5999999999999999E-3</v>
      </c>
      <c r="DA6" s="19">
        <v>1.0970000000000001E-2</v>
      </c>
      <c r="DB6" s="19">
        <v>3.5860000000000003E-2</v>
      </c>
      <c r="DC6" s="19">
        <v>8.3250000000000005E-2</v>
      </c>
      <c r="DD6" s="19">
        <v>2.97E-3</v>
      </c>
      <c r="DE6" s="19">
        <v>1.1307400000000001</v>
      </c>
      <c r="DF6" s="19">
        <v>7.7600000000000004E-3</v>
      </c>
      <c r="DG6" s="19">
        <v>6.4700000000000001E-3</v>
      </c>
      <c r="DH6" s="19">
        <v>0.36941000000000002</v>
      </c>
    </row>
    <row r="7" spans="1:112" x14ac:dyDescent="0.15">
      <c r="A7" s="19" t="s">
        <v>293</v>
      </c>
      <c r="B7" s="19">
        <v>6.6597</v>
      </c>
      <c r="C7" s="19">
        <v>1.0224</v>
      </c>
      <c r="D7" s="19">
        <v>3.77542</v>
      </c>
      <c r="E7" s="19">
        <v>3.8120000000000001E-2</v>
      </c>
      <c r="F7" s="19">
        <v>4.2421600000000002</v>
      </c>
      <c r="G7" s="19">
        <v>4.2942799999999997</v>
      </c>
      <c r="H7" s="19">
        <v>2.3891100000000001</v>
      </c>
      <c r="I7" s="19">
        <v>4.7739999999999998E-2</v>
      </c>
      <c r="J7" s="19">
        <v>2.4199999999999999E-2</v>
      </c>
      <c r="K7" s="19">
        <v>5.47E-3</v>
      </c>
      <c r="L7" s="19">
        <v>7.9949999999999993E-2</v>
      </c>
      <c r="M7" s="19">
        <v>11.156639999999999</v>
      </c>
      <c r="N7" s="19">
        <v>8.0281300000000009</v>
      </c>
      <c r="O7" s="19">
        <v>3.6330000000000001E-2</v>
      </c>
      <c r="P7" s="19">
        <v>0.29355999999999999</v>
      </c>
      <c r="Q7" s="19">
        <v>1.5523800000000001</v>
      </c>
      <c r="R7" s="19">
        <v>4.9230000000000003E-2</v>
      </c>
      <c r="S7" s="19">
        <v>3.5139999999999998E-2</v>
      </c>
      <c r="T7" s="19">
        <v>1.5570000000000001E-2</v>
      </c>
      <c r="U7" s="19">
        <v>4.6620000000000002E-2</v>
      </c>
      <c r="V7" s="19">
        <v>0.31796999999999997</v>
      </c>
      <c r="W7" s="19">
        <v>8.2199999999999999E-3</v>
      </c>
      <c r="X7" s="19">
        <v>3.1119999999999998E-2</v>
      </c>
      <c r="Y7" s="19">
        <v>1.0699999999999999E-2</v>
      </c>
      <c r="Z7" s="19">
        <v>5.0000000000000001E-4</v>
      </c>
      <c r="AA7" s="19">
        <v>0.11568000000000001</v>
      </c>
      <c r="AB7" s="19">
        <v>0.62304999999999999</v>
      </c>
      <c r="AC7" s="19">
        <v>8.8050000000000003E-2</v>
      </c>
      <c r="AD7" s="19">
        <v>3.81E-3</v>
      </c>
      <c r="AE7" s="19">
        <v>2.6040000000000001E-2</v>
      </c>
      <c r="AF7" s="19">
        <v>6.4372600000000002</v>
      </c>
      <c r="AG7" s="19">
        <v>0.61680000000000001</v>
      </c>
      <c r="AH7" s="19">
        <v>1.0401499999999999</v>
      </c>
      <c r="AI7" s="19">
        <v>0.20805999999999999</v>
      </c>
      <c r="AJ7" s="19">
        <v>0.24268000000000001</v>
      </c>
      <c r="AK7" s="19">
        <v>8.1320000000000003E-2</v>
      </c>
      <c r="AL7" s="19">
        <v>0.26166</v>
      </c>
      <c r="AM7" s="19">
        <v>0.15045</v>
      </c>
      <c r="AN7" s="19">
        <v>5.3299999999999997E-3</v>
      </c>
      <c r="AO7" s="19">
        <v>9.6799999999999994E-3</v>
      </c>
      <c r="AP7" s="19">
        <v>0.22184999999999999</v>
      </c>
      <c r="AQ7" s="19">
        <v>8.0979999999999996E-2</v>
      </c>
      <c r="AR7" s="19">
        <v>5.2400000000000002E-2</v>
      </c>
      <c r="AS7" s="19">
        <v>7.3080000000000006E-2</v>
      </c>
      <c r="AT7" s="19">
        <v>0.35643000000000002</v>
      </c>
      <c r="AU7" s="19">
        <v>6.1199999999999997E-2</v>
      </c>
      <c r="AV7" s="19">
        <v>0.97833000000000003</v>
      </c>
      <c r="AW7" s="19">
        <v>2.5500000000000002E-3</v>
      </c>
      <c r="AX7" s="19">
        <v>5</v>
      </c>
      <c r="AY7" s="19">
        <v>0.13536000000000001</v>
      </c>
      <c r="AZ7" s="19">
        <v>0.14521000000000001</v>
      </c>
      <c r="BA7" s="19">
        <v>4.9800000000000001E-3</v>
      </c>
      <c r="BB7" s="19">
        <v>0.20108999999999999</v>
      </c>
      <c r="BC7" s="19">
        <v>4.2410000000000003E-2</v>
      </c>
      <c r="BD7" s="19">
        <v>0.21232000000000001</v>
      </c>
      <c r="BE7" s="19">
        <v>0.11205</v>
      </c>
      <c r="BF7" s="19">
        <v>0.85328000000000004</v>
      </c>
      <c r="BG7" s="19">
        <v>1.10016</v>
      </c>
      <c r="BH7" s="19">
        <v>3.2770000000000001E-2</v>
      </c>
      <c r="BI7" s="19">
        <v>0.57974000000000003</v>
      </c>
      <c r="BJ7" s="19">
        <v>0.21717</v>
      </c>
      <c r="BK7" s="19">
        <v>5</v>
      </c>
      <c r="BL7" s="19">
        <v>2.5190000000000001E-2</v>
      </c>
      <c r="BM7" s="19">
        <v>0.21815999999999999</v>
      </c>
      <c r="BN7" s="19">
        <v>0.29679</v>
      </c>
      <c r="BO7" s="19">
        <v>0.28756999999999999</v>
      </c>
      <c r="BP7" s="19">
        <v>2.98E-3</v>
      </c>
      <c r="BQ7" s="19">
        <v>2.1239999999999998E-2</v>
      </c>
      <c r="BR7" s="19">
        <v>0.16575000000000001</v>
      </c>
      <c r="BS7" s="19">
        <v>0.11065999999999999</v>
      </c>
      <c r="BT7" s="19">
        <v>3.7599999999999999E-3</v>
      </c>
      <c r="BU7" s="19">
        <v>0.10466</v>
      </c>
      <c r="BV7" s="19">
        <v>2.0912600000000001</v>
      </c>
      <c r="BW7" s="19">
        <v>0.52578999999999998</v>
      </c>
      <c r="BX7" s="19">
        <v>3.3899999999999998E-3</v>
      </c>
      <c r="BY7" s="19">
        <v>6.5420000000000006E-2</v>
      </c>
      <c r="BZ7" s="19">
        <v>6.0979999999999999E-2</v>
      </c>
      <c r="CA7" s="19">
        <v>8.3930199999999999</v>
      </c>
      <c r="CB7" s="19">
        <v>11.454750000000001</v>
      </c>
      <c r="CC7" s="19">
        <v>2.8E-3</v>
      </c>
      <c r="CD7" s="19">
        <v>1.1999999999999999E-3</v>
      </c>
      <c r="CE7" s="19">
        <v>5</v>
      </c>
      <c r="CF7" s="19">
        <v>3.006E-2</v>
      </c>
      <c r="CG7" s="19">
        <v>0.75605</v>
      </c>
      <c r="CH7" s="19">
        <v>5.951E-2</v>
      </c>
      <c r="CI7" s="19">
        <v>0.97345999999999999</v>
      </c>
      <c r="CJ7" s="19">
        <v>0.76119999999999999</v>
      </c>
      <c r="CK7" s="19">
        <v>0.16647000000000001</v>
      </c>
      <c r="CL7" s="19">
        <v>1.65E-3</v>
      </c>
      <c r="CM7" s="19">
        <v>2.2780000000000002E-2</v>
      </c>
      <c r="CN7" s="19">
        <v>5</v>
      </c>
      <c r="CO7" s="19">
        <v>1.6000000000000001E-3</v>
      </c>
      <c r="CP7" s="19">
        <v>3.1230000000000001E-2</v>
      </c>
      <c r="CQ7" s="19">
        <v>8.7669999999999998E-2</v>
      </c>
      <c r="CR7" s="19">
        <v>4.011E-2</v>
      </c>
      <c r="CS7" s="19">
        <v>5.8700000000000002E-2</v>
      </c>
      <c r="CT7" s="19">
        <v>3.2840000000000001E-2</v>
      </c>
      <c r="CU7" s="19">
        <v>3.925E-2</v>
      </c>
      <c r="CV7" s="19">
        <v>0.25368000000000002</v>
      </c>
      <c r="CW7" s="19">
        <v>1.1299999999999999E-3</v>
      </c>
      <c r="CX7" s="19">
        <v>4.1599999999999998E-2</v>
      </c>
      <c r="CY7" s="19">
        <v>3.993E-2</v>
      </c>
      <c r="CZ7" s="19">
        <v>5.7400000000000003E-3</v>
      </c>
      <c r="DA7" s="19">
        <v>1.1650000000000001E-2</v>
      </c>
      <c r="DB7" s="19">
        <v>3.2419999999999997E-2</v>
      </c>
      <c r="DC7" s="19">
        <v>5.7889999999999997E-2</v>
      </c>
      <c r="DD7" s="19">
        <v>3.47E-3</v>
      </c>
      <c r="DE7" s="19">
        <v>1.29756</v>
      </c>
      <c r="DF7" s="19">
        <v>2.7200000000000002E-3</v>
      </c>
      <c r="DG7" s="19">
        <v>5.4200000000000003E-3</v>
      </c>
      <c r="DH7" s="19">
        <v>0.37575999999999998</v>
      </c>
    </row>
    <row r="8" spans="1:112" x14ac:dyDescent="0.15">
      <c r="A8" s="19" t="s">
        <v>294</v>
      </c>
      <c r="B8" s="19">
        <v>4.8880100000000004</v>
      </c>
      <c r="C8" s="19">
        <v>0.78064999999999996</v>
      </c>
      <c r="D8" s="19">
        <v>2.7766700000000002</v>
      </c>
      <c r="E8" s="19">
        <v>3.0839999999999999E-2</v>
      </c>
      <c r="F8" s="19">
        <v>3.7050200000000002</v>
      </c>
      <c r="G8" s="19">
        <v>3.71766</v>
      </c>
      <c r="H8" s="19">
        <v>1.78603</v>
      </c>
      <c r="I8" s="19">
        <v>5.5530000000000003E-2</v>
      </c>
      <c r="J8" s="19">
        <v>1.0840000000000001E-2</v>
      </c>
      <c r="K8" s="19">
        <v>0</v>
      </c>
      <c r="L8" s="19">
        <v>8.1430000000000002E-2</v>
      </c>
      <c r="M8" s="19">
        <v>9.7659000000000002</v>
      </c>
      <c r="N8" s="19">
        <v>6.6271100000000001</v>
      </c>
      <c r="O8" s="19">
        <v>1.8509999999999999E-2</v>
      </c>
      <c r="P8" s="19">
        <v>0.34616999999999998</v>
      </c>
      <c r="Q8" s="19">
        <v>1.2818499999999999</v>
      </c>
      <c r="R8" s="19">
        <v>1.7860000000000001E-2</v>
      </c>
      <c r="S8" s="19">
        <v>2.9350000000000001E-2</v>
      </c>
      <c r="T8" s="19">
        <v>1.4710000000000001E-2</v>
      </c>
      <c r="U8" s="19">
        <v>2.775E-2</v>
      </c>
      <c r="V8" s="19">
        <v>0.32493</v>
      </c>
      <c r="W8" s="19">
        <v>6.4900000000000001E-3</v>
      </c>
      <c r="X8" s="19">
        <v>1.443E-2</v>
      </c>
      <c r="Y8" s="19">
        <v>1.992E-2</v>
      </c>
      <c r="Z8" s="19">
        <v>2.47E-3</v>
      </c>
      <c r="AA8" s="19">
        <v>0.26063999999999998</v>
      </c>
      <c r="AB8" s="19">
        <v>0.37128</v>
      </c>
      <c r="AC8" s="19">
        <v>4.6859999999999999E-2</v>
      </c>
      <c r="AD8" s="19">
        <v>2.8600000000000001E-3</v>
      </c>
      <c r="AE8" s="19">
        <v>1.9939999999999999E-2</v>
      </c>
      <c r="AF8" s="19">
        <v>4.7022700000000004</v>
      </c>
      <c r="AG8" s="19">
        <v>0.43706</v>
      </c>
      <c r="AH8" s="19">
        <v>0.89044999999999996</v>
      </c>
      <c r="AI8" s="19">
        <v>0.28971000000000002</v>
      </c>
      <c r="AJ8" s="19">
        <v>0.15740000000000001</v>
      </c>
      <c r="AK8" s="19">
        <v>7.0139999999999994E-2</v>
      </c>
      <c r="AL8" s="19">
        <v>0.16152</v>
      </c>
      <c r="AM8" s="19">
        <v>0.11409</v>
      </c>
      <c r="AN8" s="19">
        <v>6.0400000000000002E-3</v>
      </c>
      <c r="AO8" s="19">
        <v>2.249E-2</v>
      </c>
      <c r="AP8" s="19">
        <v>0.18626000000000001</v>
      </c>
      <c r="AQ8" s="19">
        <v>7.7299999999999994E-2</v>
      </c>
      <c r="AR8" s="19">
        <v>4.8320000000000002E-2</v>
      </c>
      <c r="AS8" s="19">
        <v>5.8369999999999998E-2</v>
      </c>
      <c r="AT8" s="19">
        <v>0.27349000000000001</v>
      </c>
      <c r="AU8" s="19">
        <v>5.8160000000000003E-2</v>
      </c>
      <c r="AV8" s="19">
        <v>0.79569000000000001</v>
      </c>
      <c r="AW8" s="19">
        <v>3.8800000000000002E-3</v>
      </c>
      <c r="AX8" s="19">
        <v>5</v>
      </c>
      <c r="AY8" s="19">
        <v>0.10607999999999999</v>
      </c>
      <c r="AZ8" s="19">
        <v>0.18265999999999999</v>
      </c>
      <c r="BA8" s="19">
        <v>2.99E-3</v>
      </c>
      <c r="BB8" s="19">
        <v>0.16003999999999999</v>
      </c>
      <c r="BC8" s="19">
        <v>5.79E-2</v>
      </c>
      <c r="BD8" s="19">
        <v>0.32144</v>
      </c>
      <c r="BE8" s="19">
        <v>0.10968</v>
      </c>
      <c r="BF8" s="19">
        <v>1.00637</v>
      </c>
      <c r="BG8" s="19">
        <v>0.88312999999999997</v>
      </c>
      <c r="BH8" s="19">
        <v>2.281E-2</v>
      </c>
      <c r="BI8" s="19">
        <v>0.55217000000000005</v>
      </c>
      <c r="BJ8" s="19">
        <v>0.49991999999999998</v>
      </c>
      <c r="BK8" s="19">
        <v>5</v>
      </c>
      <c r="BL8" s="19">
        <v>2.0709999999999999E-2</v>
      </c>
      <c r="BM8" s="19">
        <v>0.18829000000000001</v>
      </c>
      <c r="BN8" s="19">
        <v>0.35874</v>
      </c>
      <c r="BO8" s="19">
        <v>0.27438000000000001</v>
      </c>
      <c r="BP8" s="19">
        <v>2.9099999999999998E-3</v>
      </c>
      <c r="BQ8" s="19">
        <v>1.6910000000000001E-2</v>
      </c>
      <c r="BR8" s="19">
        <v>0.17246</v>
      </c>
      <c r="BS8" s="19">
        <v>0.10613</v>
      </c>
      <c r="BT8" s="19">
        <v>5.2300000000000003E-3</v>
      </c>
      <c r="BU8" s="19">
        <v>0.11824</v>
      </c>
      <c r="BV8" s="19">
        <v>2.3379500000000002</v>
      </c>
      <c r="BW8" s="19">
        <v>0.60335000000000005</v>
      </c>
      <c r="BX8" s="19">
        <v>1.41E-3</v>
      </c>
      <c r="BY8" s="19">
        <v>6.5839999999999996E-2</v>
      </c>
      <c r="BZ8" s="19">
        <v>5.1249999999999997E-2</v>
      </c>
      <c r="CA8" s="19">
        <v>8.0978300000000001</v>
      </c>
      <c r="CB8" s="19">
        <v>11.99286</v>
      </c>
      <c r="CC8" s="19">
        <v>9.5E-4</v>
      </c>
      <c r="CD8" s="19">
        <v>1.08E-3</v>
      </c>
      <c r="CE8" s="19">
        <v>5</v>
      </c>
      <c r="CF8" s="19">
        <v>3.1449999999999999E-2</v>
      </c>
      <c r="CG8" s="19">
        <v>0.94476000000000004</v>
      </c>
      <c r="CH8" s="19">
        <v>4.8910000000000002E-2</v>
      </c>
      <c r="CI8" s="19">
        <v>1.2009000000000001</v>
      </c>
      <c r="CJ8" s="19">
        <v>0.91859999999999997</v>
      </c>
      <c r="CK8" s="19">
        <v>0.19535</v>
      </c>
      <c r="CL8" s="19">
        <v>2.31E-3</v>
      </c>
      <c r="CM8" s="19">
        <v>2.2929999999999999E-2</v>
      </c>
      <c r="CN8" s="19">
        <v>5</v>
      </c>
      <c r="CO8" s="19">
        <v>1.57E-3</v>
      </c>
      <c r="CP8" s="19">
        <v>2.7689999999999999E-2</v>
      </c>
      <c r="CQ8" s="19">
        <v>7.1349999999999997E-2</v>
      </c>
      <c r="CR8" s="19">
        <v>3.6319999999999998E-2</v>
      </c>
      <c r="CS8" s="19">
        <v>4.8219999999999999E-2</v>
      </c>
      <c r="CT8" s="19">
        <v>2.631E-2</v>
      </c>
      <c r="CU8" s="19">
        <v>3.5319999999999997E-2</v>
      </c>
      <c r="CV8" s="19">
        <v>0.18534</v>
      </c>
      <c r="CW8" s="19">
        <v>1.39E-3</v>
      </c>
      <c r="CX8" s="19">
        <v>1.958E-2</v>
      </c>
      <c r="CY8" s="19">
        <v>3.2160000000000001E-2</v>
      </c>
      <c r="CZ8" s="19">
        <v>3.5300000000000002E-3</v>
      </c>
      <c r="DA8" s="19">
        <v>7.9000000000000008E-3</v>
      </c>
      <c r="DB8" s="19">
        <v>2.6620000000000001E-2</v>
      </c>
      <c r="DC8" s="19">
        <v>4.854E-2</v>
      </c>
      <c r="DD8" s="19">
        <v>3.4299999999999999E-3</v>
      </c>
      <c r="DE8" s="19">
        <v>2.2812800000000002</v>
      </c>
      <c r="DF8" s="19">
        <v>5.6800000000000002E-3</v>
      </c>
      <c r="DG8" s="19">
        <v>3.7100000000000002E-3</v>
      </c>
      <c r="DH8" s="19">
        <v>0.37080999999999997</v>
      </c>
    </row>
    <row r="9" spans="1:112" s="1" customFormat="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2" s="1" customForma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2" s="1" customForma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3" spans="1:112" x14ac:dyDescent="0.15">
      <c r="B13" s="19" t="s">
        <v>402</v>
      </c>
      <c r="C13" s="19" t="s">
        <v>403</v>
      </c>
      <c r="D13" s="19" t="s">
        <v>405</v>
      </c>
      <c r="E13" s="19" t="s">
        <v>404</v>
      </c>
      <c r="F13" s="11" t="s">
        <v>406</v>
      </c>
      <c r="G13" s="19" t="s">
        <v>408</v>
      </c>
      <c r="H13" s="19" t="s">
        <v>407</v>
      </c>
      <c r="I13" s="11" t="s">
        <v>409</v>
      </c>
      <c r="J13" s="19" t="s">
        <v>410</v>
      </c>
      <c r="K13" s="11" t="s">
        <v>409</v>
      </c>
      <c r="L13" s="11" t="s">
        <v>406</v>
      </c>
      <c r="M13" s="11" t="s">
        <v>409</v>
      </c>
      <c r="N13" s="11" t="s">
        <v>409</v>
      </c>
      <c r="O13" s="11" t="s">
        <v>411</v>
      </c>
      <c r="P13" s="2"/>
      <c r="Q13" s="11" t="s">
        <v>411</v>
      </c>
      <c r="R13" s="11" t="s">
        <v>409</v>
      </c>
      <c r="S13" s="11" t="s">
        <v>411</v>
      </c>
      <c r="T13" s="11" t="s">
        <v>411</v>
      </c>
      <c r="U13" s="11" t="s">
        <v>412</v>
      </c>
      <c r="V13" s="11" t="s">
        <v>411</v>
      </c>
      <c r="W13" s="2"/>
      <c r="X13" s="11" t="s">
        <v>412</v>
      </c>
      <c r="Y13" s="11" t="s">
        <v>412</v>
      </c>
      <c r="Z13" s="11" t="s">
        <v>412</v>
      </c>
      <c r="AA13" s="11" t="s">
        <v>412</v>
      </c>
      <c r="AB13" s="2"/>
      <c r="AC13" s="2"/>
      <c r="AD13" s="2"/>
      <c r="AE13" s="2"/>
    </row>
    <row r="14" spans="1:112" x14ac:dyDescent="0.15">
      <c r="B14" s="26" t="s">
        <v>4</v>
      </c>
      <c r="C14" s="26" t="s">
        <v>6</v>
      </c>
      <c r="D14" s="26" t="s">
        <v>9</v>
      </c>
      <c r="E14" s="26" t="s">
        <v>8</v>
      </c>
      <c r="F14" s="3" t="s">
        <v>13</v>
      </c>
      <c r="G14" s="26" t="s">
        <v>16</v>
      </c>
      <c r="H14" s="26" t="s">
        <v>15</v>
      </c>
      <c r="I14" s="3" t="s">
        <v>33</v>
      </c>
      <c r="J14" s="26" t="s">
        <v>37</v>
      </c>
      <c r="K14" s="3" t="s">
        <v>38</v>
      </c>
      <c r="L14" s="3" t="s">
        <v>13</v>
      </c>
      <c r="M14" s="3" t="s">
        <v>40</v>
      </c>
      <c r="N14" s="3" t="s">
        <v>43</v>
      </c>
      <c r="O14" s="3" t="s">
        <v>46</v>
      </c>
      <c r="P14" s="3" t="s">
        <v>48</v>
      </c>
      <c r="Q14" s="3" t="s">
        <v>53</v>
      </c>
      <c r="R14" s="3" t="s">
        <v>55</v>
      </c>
      <c r="S14" s="3" t="s">
        <v>56</v>
      </c>
      <c r="T14" s="3" t="s">
        <v>57</v>
      </c>
      <c r="U14" s="3" t="s">
        <v>61</v>
      </c>
      <c r="V14" s="3" t="s">
        <v>62</v>
      </c>
      <c r="W14" s="3" t="s">
        <v>66</v>
      </c>
      <c r="X14" s="3" t="s">
        <v>70</v>
      </c>
      <c r="Y14" s="3" t="s">
        <v>71</v>
      </c>
      <c r="Z14" s="3" t="s">
        <v>72</v>
      </c>
      <c r="AA14" s="3" t="s">
        <v>76</v>
      </c>
      <c r="AB14" s="3" t="s">
        <v>87</v>
      </c>
      <c r="AC14" s="3" t="s">
        <v>98</v>
      </c>
      <c r="AD14" s="3" t="s">
        <v>108</v>
      </c>
      <c r="AE14" s="3" t="s">
        <v>110</v>
      </c>
    </row>
    <row r="15" spans="1:112" x14ac:dyDescent="0.15">
      <c r="A15" s="9" t="s">
        <v>289</v>
      </c>
      <c r="B15" s="26">
        <v>4.5021500000000003</v>
      </c>
      <c r="C15" s="26">
        <v>4.8820499999999996</v>
      </c>
      <c r="D15" s="26">
        <v>3.5055399999999999</v>
      </c>
      <c r="E15" s="26">
        <v>2.8067099999999998</v>
      </c>
      <c r="F15" s="9">
        <v>4.1099999999999999E-3</v>
      </c>
      <c r="G15" s="26">
        <v>3.1390699999999998</v>
      </c>
      <c r="H15" s="26">
        <v>3.9718599999999999</v>
      </c>
      <c r="I15" s="9">
        <v>7.331E-2</v>
      </c>
      <c r="J15" s="26">
        <v>0.71743999999999997</v>
      </c>
      <c r="K15" s="9">
        <v>0.44569999999999999</v>
      </c>
      <c r="L15" s="9">
        <v>0.20927999999999999</v>
      </c>
      <c r="M15" s="9">
        <v>0.38965</v>
      </c>
      <c r="N15" s="9">
        <v>0.61082000000000003</v>
      </c>
      <c r="O15" s="9">
        <v>8.2290000000000002E-2</v>
      </c>
      <c r="P15" s="9">
        <v>0.19596</v>
      </c>
      <c r="Q15" s="9">
        <v>0.19621</v>
      </c>
      <c r="R15" s="9">
        <v>0.14435000000000001</v>
      </c>
      <c r="S15" s="9">
        <v>6.0659999999999999E-2</v>
      </c>
      <c r="T15" s="9">
        <v>0.19066</v>
      </c>
      <c r="U15" s="9">
        <v>4.3380000000000002E-2</v>
      </c>
      <c r="V15" s="9">
        <v>0.37952000000000002</v>
      </c>
      <c r="W15" s="9">
        <v>0.18404999999999999</v>
      </c>
      <c r="X15" s="9">
        <v>2.206E-2</v>
      </c>
      <c r="Y15" s="9">
        <v>8.2479999999999998E-2</v>
      </c>
      <c r="Z15" s="9">
        <v>5.2540000000000003E-2</v>
      </c>
      <c r="AA15" s="9">
        <v>0.41553000000000001</v>
      </c>
      <c r="AB15" s="9">
        <v>7.5020000000000003E-2</v>
      </c>
      <c r="AC15" s="9">
        <v>5.9580000000000001E-2</v>
      </c>
      <c r="AD15" s="9">
        <v>7.7920000000000003E-2</v>
      </c>
      <c r="AE15" s="9">
        <v>1.2781</v>
      </c>
    </row>
    <row r="16" spans="1:112" x14ac:dyDescent="0.15">
      <c r="A16" s="9" t="s">
        <v>290</v>
      </c>
      <c r="B16" s="9">
        <v>5.7412700000000001</v>
      </c>
      <c r="C16" s="9">
        <v>3.9710399999999999</v>
      </c>
      <c r="D16" s="9">
        <v>4.5171000000000001</v>
      </c>
      <c r="E16" s="9">
        <v>3.84606</v>
      </c>
      <c r="F16" s="9">
        <v>0</v>
      </c>
      <c r="G16" s="9">
        <v>8.5638900000000007</v>
      </c>
      <c r="H16" s="9">
        <v>9.7937799999999999</v>
      </c>
      <c r="I16" s="9">
        <v>4.4060000000000002E-2</v>
      </c>
      <c r="J16" s="9">
        <v>0.49802999999999997</v>
      </c>
      <c r="K16" s="9">
        <v>0.30620999999999998</v>
      </c>
      <c r="L16" s="9">
        <v>0.2485</v>
      </c>
      <c r="M16" s="9">
        <v>0.28956999999999999</v>
      </c>
      <c r="N16" s="9">
        <v>0.40156999999999998</v>
      </c>
      <c r="O16" s="9">
        <v>6.8220000000000003E-2</v>
      </c>
      <c r="P16" s="9">
        <v>0.15004000000000001</v>
      </c>
      <c r="Q16" s="9">
        <v>0.26794000000000001</v>
      </c>
      <c r="R16" s="9">
        <v>0.24928</v>
      </c>
      <c r="S16" s="9">
        <v>6.5360000000000001E-2</v>
      </c>
      <c r="T16" s="9">
        <v>0.27553</v>
      </c>
      <c r="U16" s="9">
        <v>4.6370000000000001E-2</v>
      </c>
      <c r="V16" s="9">
        <v>0.58636999999999995</v>
      </c>
      <c r="W16" s="9">
        <v>0.32795000000000002</v>
      </c>
      <c r="X16" s="9">
        <v>2.9590000000000002E-2</v>
      </c>
      <c r="Y16" s="9">
        <v>0.16317999999999999</v>
      </c>
      <c r="Z16" s="9">
        <v>0.10338</v>
      </c>
      <c r="AA16" s="9">
        <v>0.52976000000000001</v>
      </c>
      <c r="AB16" s="9">
        <v>7.1330000000000005E-2</v>
      </c>
      <c r="AC16" s="9">
        <v>7.7740000000000004E-2</v>
      </c>
      <c r="AD16" s="9">
        <v>6.5629999999999994E-2</v>
      </c>
      <c r="AE16" s="9">
        <v>0.81896000000000002</v>
      </c>
    </row>
    <row r="17" spans="1:31" x14ac:dyDescent="0.15">
      <c r="A17" s="26" t="s">
        <v>291</v>
      </c>
      <c r="B17" s="26">
        <v>7.1801300000000001</v>
      </c>
      <c r="C17" s="26">
        <v>3.6008</v>
      </c>
      <c r="D17" s="26">
        <v>2.61883</v>
      </c>
      <c r="E17" s="26">
        <v>2.3478500000000002</v>
      </c>
      <c r="F17" s="26">
        <v>0</v>
      </c>
      <c r="G17" s="26">
        <v>3.3465199999999999</v>
      </c>
      <c r="H17" s="26">
        <v>5.1225899999999998</v>
      </c>
      <c r="I17" s="26">
        <v>2.606E-2</v>
      </c>
      <c r="J17" s="26">
        <v>0.27761999999999998</v>
      </c>
      <c r="K17" s="26">
        <v>0.21947</v>
      </c>
      <c r="L17" s="26">
        <v>7.5389999999999999E-2</v>
      </c>
      <c r="M17" s="26">
        <v>0.18840999999999999</v>
      </c>
      <c r="N17" s="26">
        <v>0.24213000000000001</v>
      </c>
      <c r="O17" s="26">
        <v>6.948E-2</v>
      </c>
      <c r="P17" s="26">
        <v>8.1309999999999993E-2</v>
      </c>
      <c r="Q17" s="26">
        <v>0.18137</v>
      </c>
      <c r="R17" s="26">
        <v>0.11393</v>
      </c>
      <c r="S17" s="26">
        <v>4.4670000000000001E-2</v>
      </c>
      <c r="T17" s="26">
        <v>0.16703000000000001</v>
      </c>
      <c r="U17" s="26">
        <v>4.0410000000000001E-2</v>
      </c>
      <c r="V17" s="26">
        <v>0.3301</v>
      </c>
      <c r="W17" s="26">
        <v>0.12008000000000001</v>
      </c>
      <c r="X17" s="26">
        <v>1.7479999999999999E-2</v>
      </c>
      <c r="Y17" s="26">
        <v>8.5750000000000007E-2</v>
      </c>
      <c r="Z17" s="26">
        <v>5.33E-2</v>
      </c>
      <c r="AA17" s="26">
        <v>0.36485000000000001</v>
      </c>
      <c r="AB17" s="26">
        <v>5.8220000000000001E-2</v>
      </c>
      <c r="AC17" s="26">
        <v>5.475E-2</v>
      </c>
      <c r="AD17" s="26">
        <v>5.9659999999999998E-2</v>
      </c>
      <c r="AE17" s="26">
        <v>0.67356000000000005</v>
      </c>
    </row>
    <row r="18" spans="1:31" x14ac:dyDescent="0.15">
      <c r="A18" s="26" t="s">
        <v>292</v>
      </c>
      <c r="B18" s="26">
        <v>6.1973599999999998</v>
      </c>
      <c r="C18" s="26">
        <v>3.5982099999999999</v>
      </c>
      <c r="D18" s="26">
        <v>3.5689099999999998</v>
      </c>
      <c r="E18" s="26">
        <v>4.0708200000000003</v>
      </c>
      <c r="F18" s="26">
        <v>6.9199999999999999E-3</v>
      </c>
      <c r="G18" s="26">
        <v>5.1846399999999999</v>
      </c>
      <c r="H18" s="26">
        <v>8.3522700000000007</v>
      </c>
      <c r="I18" s="26">
        <v>1.6709999999999999E-2</v>
      </c>
      <c r="J18" s="26">
        <v>0.17360999999999999</v>
      </c>
      <c r="K18" s="26">
        <v>0.19198000000000001</v>
      </c>
      <c r="L18" s="26">
        <v>7.7380000000000004E-2</v>
      </c>
      <c r="M18" s="26">
        <v>0.12489</v>
      </c>
      <c r="N18" s="26">
        <v>0.15798000000000001</v>
      </c>
      <c r="O18" s="26">
        <v>6.0010000000000001E-2</v>
      </c>
      <c r="P18" s="26">
        <v>6.0049999999999999E-2</v>
      </c>
      <c r="Q18" s="26">
        <v>0.10607</v>
      </c>
      <c r="R18" s="26">
        <v>0.11835</v>
      </c>
      <c r="S18" s="26">
        <v>3.9079999999999997E-2</v>
      </c>
      <c r="T18" s="26">
        <v>0.15034</v>
      </c>
      <c r="U18" s="26">
        <v>3.2550000000000003E-2</v>
      </c>
      <c r="V18" s="26">
        <v>0.3397</v>
      </c>
      <c r="W18" s="26">
        <v>0.13058</v>
      </c>
      <c r="X18" s="26">
        <v>1.9040000000000001E-2</v>
      </c>
      <c r="Y18" s="26">
        <v>7.8810000000000005E-2</v>
      </c>
      <c r="Z18" s="26">
        <v>5.3159999999999999E-2</v>
      </c>
      <c r="AA18" s="26">
        <v>0.43160999999999999</v>
      </c>
      <c r="AB18" s="26">
        <v>5.6340000000000001E-2</v>
      </c>
      <c r="AC18" s="26">
        <v>5.7869999999999998E-2</v>
      </c>
      <c r="AD18" s="26">
        <v>8.3250000000000005E-2</v>
      </c>
      <c r="AE18" s="26">
        <v>1.1307400000000001</v>
      </c>
    </row>
    <row r="19" spans="1:31" x14ac:dyDescent="0.15">
      <c r="A19" s="31" t="s">
        <v>293</v>
      </c>
      <c r="B19" s="31">
        <v>6.6597</v>
      </c>
      <c r="C19" s="31">
        <v>3.77542</v>
      </c>
      <c r="D19" s="31">
        <v>4.2942799999999997</v>
      </c>
      <c r="E19" s="31">
        <v>4.2421600000000002</v>
      </c>
      <c r="F19" s="31">
        <v>5.47E-3</v>
      </c>
      <c r="G19" s="31">
        <v>8.0281300000000009</v>
      </c>
      <c r="H19" s="31">
        <v>11.156639999999999</v>
      </c>
      <c r="I19" s="31">
        <v>2.6040000000000001E-2</v>
      </c>
      <c r="J19" s="31">
        <v>0.20805999999999999</v>
      </c>
      <c r="K19" s="31">
        <v>0.24268000000000001</v>
      </c>
      <c r="L19" s="31">
        <v>8.1320000000000003E-2</v>
      </c>
      <c r="M19" s="31">
        <v>0.15045</v>
      </c>
      <c r="N19" s="31">
        <v>0.22184999999999999</v>
      </c>
      <c r="O19" s="31">
        <v>7.3080000000000006E-2</v>
      </c>
      <c r="P19" s="31">
        <v>6.1199999999999997E-2</v>
      </c>
      <c r="Q19" s="31">
        <v>0.14521000000000001</v>
      </c>
      <c r="R19" s="31">
        <v>0.20108999999999999</v>
      </c>
      <c r="S19" s="31">
        <v>4.2410000000000003E-2</v>
      </c>
      <c r="T19" s="31">
        <v>0.21232000000000001</v>
      </c>
      <c r="U19" s="31">
        <v>3.2770000000000001E-2</v>
      </c>
      <c r="V19" s="31">
        <v>0.57974000000000003</v>
      </c>
      <c r="W19" s="31">
        <v>0.21815999999999999</v>
      </c>
      <c r="X19" s="31">
        <v>2.1239999999999998E-2</v>
      </c>
      <c r="Y19" s="31">
        <v>0.16575000000000001</v>
      </c>
      <c r="Z19" s="31">
        <v>0.11065999999999999</v>
      </c>
      <c r="AA19" s="31">
        <v>0.52578999999999998</v>
      </c>
      <c r="AB19" s="31">
        <v>5.951E-2</v>
      </c>
      <c r="AC19" s="31">
        <v>5.8700000000000002E-2</v>
      </c>
      <c r="AD19" s="31">
        <v>5.7889999999999997E-2</v>
      </c>
      <c r="AE19" s="31">
        <v>1.29756</v>
      </c>
    </row>
    <row r="20" spans="1:31" x14ac:dyDescent="0.15">
      <c r="A20" s="31" t="s">
        <v>294</v>
      </c>
      <c r="B20" s="31">
        <v>4.8880100000000004</v>
      </c>
      <c r="C20" s="31">
        <v>2.7766700000000002</v>
      </c>
      <c r="D20" s="31">
        <v>3.71766</v>
      </c>
      <c r="E20" s="31">
        <v>3.7050200000000002</v>
      </c>
      <c r="F20" s="31">
        <v>0</v>
      </c>
      <c r="G20" s="31">
        <v>6.6271100000000001</v>
      </c>
      <c r="H20" s="31">
        <v>9.7659000000000002</v>
      </c>
      <c r="I20" s="31">
        <v>1.9939999999999999E-2</v>
      </c>
      <c r="J20" s="31">
        <v>0.28971000000000002</v>
      </c>
      <c r="K20" s="31">
        <v>0.15740000000000001</v>
      </c>
      <c r="L20" s="31">
        <v>7.0139999999999994E-2</v>
      </c>
      <c r="M20" s="31">
        <v>0.11409</v>
      </c>
      <c r="N20" s="31">
        <v>0.18626000000000001</v>
      </c>
      <c r="O20" s="31">
        <v>5.8369999999999998E-2</v>
      </c>
      <c r="P20" s="31">
        <v>5.8160000000000003E-2</v>
      </c>
      <c r="Q20" s="31">
        <v>0.18265999999999999</v>
      </c>
      <c r="R20" s="31">
        <v>0.16003999999999999</v>
      </c>
      <c r="S20" s="31">
        <v>5.79E-2</v>
      </c>
      <c r="T20" s="31">
        <v>0.32144</v>
      </c>
      <c r="U20" s="31">
        <v>2.281E-2</v>
      </c>
      <c r="V20" s="31">
        <v>0.55217000000000005</v>
      </c>
      <c r="W20" s="31">
        <v>0.18829000000000001</v>
      </c>
      <c r="X20" s="31">
        <v>1.6910000000000001E-2</v>
      </c>
      <c r="Y20" s="31">
        <v>0.17246</v>
      </c>
      <c r="Z20" s="31">
        <v>0.10613</v>
      </c>
      <c r="AA20" s="31">
        <v>0.60335000000000005</v>
      </c>
      <c r="AB20" s="31">
        <v>4.8910000000000002E-2</v>
      </c>
      <c r="AC20" s="31">
        <v>4.8219999999999999E-2</v>
      </c>
      <c r="AD20" s="31">
        <v>4.854E-2</v>
      </c>
      <c r="AE20" s="31">
        <v>2.2812800000000002</v>
      </c>
    </row>
    <row r="21" spans="1:31" s="1" customFormat="1" x14ac:dyDescent="0.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s="1" customFormat="1" x14ac:dyDescent="0.15">
      <c r="A22" s="31"/>
      <c r="B22" s="31">
        <v>0.28000000000000003</v>
      </c>
      <c r="C22" s="31">
        <v>0.9</v>
      </c>
      <c r="D22" s="31">
        <v>1.1499999999999999</v>
      </c>
      <c r="E22" s="31">
        <v>1.23</v>
      </c>
      <c r="F22" s="31">
        <v>2.39</v>
      </c>
      <c r="G22" s="31">
        <v>0.67</v>
      </c>
      <c r="H22" s="31">
        <v>1.45</v>
      </c>
      <c r="I22" s="31">
        <v>1.17</v>
      </c>
      <c r="J22" s="31">
        <v>0.97</v>
      </c>
      <c r="K22" s="31">
        <v>1.5</v>
      </c>
      <c r="L22" s="31">
        <v>2.39</v>
      </c>
      <c r="M22" s="31">
        <v>1.8</v>
      </c>
      <c r="N22" s="31">
        <v>1.24</v>
      </c>
      <c r="O22" s="31">
        <v>1.55</v>
      </c>
      <c r="P22" s="31">
        <v>2.19</v>
      </c>
      <c r="Q22" s="31">
        <v>1.19</v>
      </c>
      <c r="R22" s="31">
        <v>1.25</v>
      </c>
      <c r="S22" s="31">
        <v>1.34</v>
      </c>
      <c r="T22" s="31">
        <v>1.61</v>
      </c>
      <c r="U22" s="31">
        <v>1.26</v>
      </c>
      <c r="V22" s="31">
        <v>1.07</v>
      </c>
      <c r="W22" s="31">
        <v>2.19</v>
      </c>
      <c r="X22" s="31">
        <v>1.03</v>
      </c>
      <c r="Y22" s="31">
        <v>1.07</v>
      </c>
      <c r="Z22" s="31">
        <v>1.24</v>
      </c>
      <c r="AA22" s="31">
        <v>0.9</v>
      </c>
      <c r="AB22" s="31">
        <v>0.78</v>
      </c>
      <c r="AC22" s="31"/>
      <c r="AD22" s="31"/>
      <c r="AE22" s="31"/>
    </row>
    <row r="23" spans="1:31" s="1" customFormat="1" x14ac:dyDescent="0.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5" spans="1:31" x14ac:dyDescent="0.15">
      <c r="B25" s="19" t="s">
        <v>413</v>
      </c>
      <c r="C25" s="19" t="s">
        <v>414</v>
      </c>
      <c r="D25" s="19" t="s">
        <v>415</v>
      </c>
      <c r="E25" s="19" t="s">
        <v>417</v>
      </c>
      <c r="F25" s="19" t="s">
        <v>416</v>
      </c>
      <c r="G25" s="11"/>
      <c r="H25" s="11"/>
      <c r="I25" s="11"/>
      <c r="J25" s="19" t="s">
        <v>418</v>
      </c>
      <c r="K25" s="2"/>
      <c r="L25" s="2"/>
    </row>
    <row r="26" spans="1:31" x14ac:dyDescent="0.15">
      <c r="B26" s="26" t="s">
        <v>5</v>
      </c>
      <c r="C26" s="26" t="s">
        <v>7</v>
      </c>
      <c r="D26" s="26" t="s">
        <v>11</v>
      </c>
      <c r="E26" s="26" t="s">
        <v>14</v>
      </c>
      <c r="F26" s="26" t="s">
        <v>12</v>
      </c>
      <c r="G26" s="4" t="s">
        <v>21</v>
      </c>
      <c r="H26" s="4" t="s">
        <v>25</v>
      </c>
      <c r="I26" s="4" t="s">
        <v>26</v>
      </c>
      <c r="J26" s="26" t="s">
        <v>27</v>
      </c>
      <c r="K26" s="4" t="s">
        <v>28</v>
      </c>
      <c r="L26" s="4" t="s">
        <v>42</v>
      </c>
    </row>
    <row r="27" spans="1:31" x14ac:dyDescent="0.15">
      <c r="A27" s="9" t="s">
        <v>289</v>
      </c>
      <c r="B27" s="26">
        <v>2.4345300000000001</v>
      </c>
      <c r="C27" s="26">
        <v>0.26832</v>
      </c>
      <c r="D27" s="26">
        <v>4.999E-2</v>
      </c>
      <c r="E27" s="26">
        <v>0.14652999999999999</v>
      </c>
      <c r="F27" s="26">
        <v>0.05</v>
      </c>
      <c r="G27" s="9">
        <v>5.4940000000000003E-2</v>
      </c>
      <c r="H27" s="9">
        <v>2.1350000000000001E-2</v>
      </c>
      <c r="I27" s="9">
        <v>1.7479999999999999E-2</v>
      </c>
      <c r="J27" s="26">
        <v>3.6519999999999997E-2</v>
      </c>
      <c r="K27" s="9">
        <v>2.7299999999999998E-3</v>
      </c>
      <c r="L27" s="9">
        <v>1.6639999999999999E-2</v>
      </c>
    </row>
    <row r="28" spans="1:31" x14ac:dyDescent="0.15">
      <c r="A28" s="9" t="s">
        <v>290</v>
      </c>
      <c r="B28" s="9">
        <v>2.4808400000000002</v>
      </c>
      <c r="C28" s="9">
        <v>0.25641000000000003</v>
      </c>
      <c r="D28" s="9">
        <v>3.9350000000000003E-2</v>
      </c>
      <c r="E28" s="9">
        <v>0.1573</v>
      </c>
      <c r="F28" s="9">
        <v>0.11953999999999999</v>
      </c>
      <c r="G28" s="9">
        <v>4.1329999999999999E-2</v>
      </c>
      <c r="H28" s="9">
        <v>1.3140000000000001E-2</v>
      </c>
      <c r="I28" s="9">
        <v>4.6249999999999999E-2</v>
      </c>
      <c r="J28" s="9">
        <v>3.6749999999999998E-2</v>
      </c>
      <c r="K28" s="9">
        <v>3.2100000000000002E-3</v>
      </c>
      <c r="L28" s="9">
        <v>2.3230000000000001E-2</v>
      </c>
    </row>
    <row r="29" spans="1:31" x14ac:dyDescent="0.15">
      <c r="A29" s="26" t="s">
        <v>291</v>
      </c>
      <c r="B29" s="26">
        <v>1.56213</v>
      </c>
      <c r="C29" s="26">
        <v>3.6760000000000001E-2</v>
      </c>
      <c r="D29" s="26">
        <v>6.3850000000000004E-2</v>
      </c>
      <c r="E29" s="26">
        <v>7.4779999999999999E-2</v>
      </c>
      <c r="F29" s="26">
        <v>0</v>
      </c>
      <c r="G29" s="26">
        <v>3.1899999999999998E-2</v>
      </c>
      <c r="H29" s="26">
        <v>1.528E-2</v>
      </c>
      <c r="I29" s="26">
        <v>3.2140000000000002E-2</v>
      </c>
      <c r="J29" s="26">
        <v>2.3890000000000002E-2</v>
      </c>
      <c r="K29" s="26">
        <v>5.5199999999999997E-3</v>
      </c>
      <c r="L29" s="26">
        <v>5.0899999999999999E-3</v>
      </c>
    </row>
    <row r="30" spans="1:31" x14ac:dyDescent="0.15">
      <c r="A30" s="26" t="s">
        <v>292</v>
      </c>
      <c r="B30" s="26">
        <v>1.1573800000000001</v>
      </c>
      <c r="C30" s="26">
        <v>3.3360000000000001E-2</v>
      </c>
      <c r="D30" s="26">
        <v>5.5849999999999997E-2</v>
      </c>
      <c r="E30" s="26">
        <v>6.9819999999999993E-2</v>
      </c>
      <c r="F30" s="26">
        <v>0</v>
      </c>
      <c r="G30" s="26">
        <v>2.2960000000000001E-2</v>
      </c>
      <c r="H30" s="26">
        <v>5.0400000000000002E-3</v>
      </c>
      <c r="I30" s="26">
        <v>2.0379999999999999E-2</v>
      </c>
      <c r="J30" s="26">
        <v>1.039E-2</v>
      </c>
      <c r="K30" s="26">
        <v>1.91E-3</v>
      </c>
      <c r="L30" s="26">
        <v>2.213E-2</v>
      </c>
    </row>
    <row r="31" spans="1:31" x14ac:dyDescent="0.15">
      <c r="A31" s="31" t="s">
        <v>293</v>
      </c>
      <c r="B31" s="31">
        <v>1.0224</v>
      </c>
      <c r="C31" s="31">
        <v>3.8120000000000001E-2</v>
      </c>
      <c r="D31" s="31">
        <v>4.7739999999999998E-2</v>
      </c>
      <c r="E31" s="31">
        <v>7.9949999999999993E-2</v>
      </c>
      <c r="F31" s="31">
        <v>2.4199999999999999E-2</v>
      </c>
      <c r="G31" s="31">
        <v>3.5139999999999998E-2</v>
      </c>
      <c r="H31" s="31">
        <v>8.2199999999999999E-3</v>
      </c>
      <c r="I31" s="31">
        <v>3.1119999999999998E-2</v>
      </c>
      <c r="J31" s="31">
        <v>1.0699999999999999E-2</v>
      </c>
      <c r="K31" s="31">
        <v>5.0000000000000001E-4</v>
      </c>
      <c r="L31" s="31">
        <v>9.6799999999999994E-3</v>
      </c>
    </row>
    <row r="32" spans="1:31" x14ac:dyDescent="0.15">
      <c r="A32" s="31" t="s">
        <v>294</v>
      </c>
      <c r="B32" s="31">
        <v>0.78064999999999996</v>
      </c>
      <c r="C32" s="31">
        <v>3.0839999999999999E-2</v>
      </c>
      <c r="D32" s="31">
        <v>5.5530000000000003E-2</v>
      </c>
      <c r="E32" s="31">
        <v>8.1430000000000002E-2</v>
      </c>
      <c r="F32" s="31">
        <v>1.0840000000000001E-2</v>
      </c>
      <c r="G32" s="31">
        <v>2.9350000000000001E-2</v>
      </c>
      <c r="H32" s="31">
        <v>6.4900000000000001E-3</v>
      </c>
      <c r="I32" s="31">
        <v>1.443E-2</v>
      </c>
      <c r="J32" s="31">
        <v>1.992E-2</v>
      </c>
      <c r="K32" s="31">
        <v>2.47E-3</v>
      </c>
      <c r="L32" s="31">
        <v>2.249E-2</v>
      </c>
    </row>
    <row r="33" spans="1:19" s="1" customForma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9" s="1" customFormat="1" x14ac:dyDescent="0.15">
      <c r="A34" s="31"/>
      <c r="B34" s="31">
        <v>9</v>
      </c>
      <c r="C34" s="31">
        <v>11.66</v>
      </c>
      <c r="D34" s="31">
        <v>15.16</v>
      </c>
      <c r="E34" s="31">
        <v>14.24</v>
      </c>
      <c r="F34" s="31">
        <v>9.73</v>
      </c>
      <c r="G34" s="31">
        <v>12.61</v>
      </c>
      <c r="H34" s="31">
        <v>7.21</v>
      </c>
      <c r="I34" s="31">
        <v>10.56</v>
      </c>
      <c r="J34" s="31">
        <v>10.61</v>
      </c>
      <c r="K34" s="31">
        <v>10.38</v>
      </c>
      <c r="L34" s="31">
        <v>5.49</v>
      </c>
    </row>
    <row r="35" spans="1:19" s="1" customForma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8" spans="1:19" x14ac:dyDescent="0.15">
      <c r="B38" s="12" t="s">
        <v>419</v>
      </c>
      <c r="C38" s="12" t="s">
        <v>420</v>
      </c>
      <c r="D38" s="12" t="s">
        <v>421</v>
      </c>
      <c r="E38" s="12" t="s">
        <v>421</v>
      </c>
      <c r="F38" s="12" t="s">
        <v>421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9" x14ac:dyDescent="0.15">
      <c r="B39" s="5" t="s">
        <v>60</v>
      </c>
      <c r="C39" s="5" t="s">
        <v>75</v>
      </c>
      <c r="D39" s="5" t="s">
        <v>86</v>
      </c>
      <c r="E39" s="5" t="s">
        <v>88</v>
      </c>
      <c r="F39" s="5" t="s">
        <v>89</v>
      </c>
      <c r="G39" s="5" t="s">
        <v>90</v>
      </c>
      <c r="H39" s="5" t="s">
        <v>92</v>
      </c>
      <c r="I39" s="5" t="s">
        <v>95</v>
      </c>
      <c r="J39" s="5" t="s">
        <v>96</v>
      </c>
      <c r="K39" s="5" t="s">
        <v>97</v>
      </c>
      <c r="L39" s="5" t="s">
        <v>99</v>
      </c>
      <c r="M39" s="5" t="s">
        <v>100</v>
      </c>
      <c r="N39" s="5" t="s">
        <v>101</v>
      </c>
      <c r="O39" s="5" t="s">
        <v>104</v>
      </c>
      <c r="P39" s="5" t="s">
        <v>106</v>
      </c>
      <c r="Q39" s="5" t="s">
        <v>107</v>
      </c>
      <c r="R39" s="5" t="s">
        <v>113</v>
      </c>
    </row>
    <row r="40" spans="1:19" x14ac:dyDescent="0.15">
      <c r="A40" s="30" t="s">
        <v>289</v>
      </c>
      <c r="B40" s="30">
        <v>1.1578299999999999</v>
      </c>
      <c r="C40" s="30">
        <v>2.4477500000000001</v>
      </c>
      <c r="D40" s="30">
        <v>1.12042</v>
      </c>
      <c r="E40" s="30">
        <v>1.3544499999999999</v>
      </c>
      <c r="F40" s="30">
        <v>1.07626</v>
      </c>
      <c r="G40" s="30">
        <v>0.22008</v>
      </c>
      <c r="H40" s="30">
        <v>3.3029999999999997E-2</v>
      </c>
      <c r="I40" s="30">
        <v>5.5300000000000002E-2</v>
      </c>
      <c r="J40" s="30">
        <v>0.16014</v>
      </c>
      <c r="K40" s="30">
        <v>7.3679999999999995E-2</v>
      </c>
      <c r="L40" s="30">
        <v>5.9580000000000001E-2</v>
      </c>
      <c r="M40" s="30">
        <v>7.4819999999999998E-2</v>
      </c>
      <c r="N40" s="30">
        <v>0.33309</v>
      </c>
      <c r="O40" s="30">
        <v>5.117E-2</v>
      </c>
      <c r="P40" s="30">
        <v>1.1270000000000001E-2</v>
      </c>
      <c r="Q40" s="30">
        <v>3.9440000000000003E-2</v>
      </c>
      <c r="R40" s="30">
        <v>0.35842000000000002</v>
      </c>
      <c r="S40" s="33"/>
    </row>
    <row r="41" spans="1:19" x14ac:dyDescent="0.15">
      <c r="A41" s="30" t="s">
        <v>290</v>
      </c>
      <c r="B41" s="30">
        <v>1.2899</v>
      </c>
      <c r="C41" s="30">
        <v>2.9304100000000002</v>
      </c>
      <c r="D41" s="30">
        <v>0.96670999999999996</v>
      </c>
      <c r="E41" s="30">
        <v>1.2312000000000001</v>
      </c>
      <c r="F41" s="30">
        <v>0.94945999999999997</v>
      </c>
      <c r="G41" s="30">
        <v>0.30425999999999997</v>
      </c>
      <c r="H41" s="30">
        <v>2.768E-2</v>
      </c>
      <c r="I41" s="30">
        <v>4.8090000000000001E-2</v>
      </c>
      <c r="J41" s="30">
        <v>0.14527999999999999</v>
      </c>
      <c r="K41" s="30">
        <v>6.794E-2</v>
      </c>
      <c r="L41" s="30">
        <v>5.5500000000000001E-2</v>
      </c>
      <c r="M41" s="30">
        <v>6.1310000000000003E-2</v>
      </c>
      <c r="N41" s="30">
        <v>0.39684999999999998</v>
      </c>
      <c r="O41" s="30">
        <v>5.5410000000000001E-2</v>
      </c>
      <c r="P41" s="30">
        <v>1.434E-2</v>
      </c>
      <c r="Q41" s="30">
        <v>4.2599999999999999E-2</v>
      </c>
      <c r="R41" s="30">
        <v>0.32197999999999999</v>
      </c>
      <c r="S41" s="34"/>
    </row>
    <row r="42" spans="1:19" x14ac:dyDescent="0.15">
      <c r="A42" s="31" t="s">
        <v>291</v>
      </c>
      <c r="B42" s="31">
        <v>1.38748</v>
      </c>
      <c r="C42" s="31">
        <v>1.81287</v>
      </c>
      <c r="D42" s="31">
        <v>0.71535000000000004</v>
      </c>
      <c r="E42" s="31">
        <v>0.97506000000000004</v>
      </c>
      <c r="F42" s="31">
        <v>0.74948999999999999</v>
      </c>
      <c r="G42" s="31">
        <v>0.16913</v>
      </c>
      <c r="H42" s="31">
        <v>2.2939999999999999E-2</v>
      </c>
      <c r="I42" s="31">
        <v>3.6990000000000002E-2</v>
      </c>
      <c r="J42" s="31">
        <v>0.11867</v>
      </c>
      <c r="K42" s="31">
        <v>5.2330000000000002E-2</v>
      </c>
      <c r="L42" s="31">
        <v>4.6129999999999997E-2</v>
      </c>
      <c r="M42" s="31">
        <v>5.0310000000000001E-2</v>
      </c>
      <c r="N42" s="31">
        <v>0.34906999999999999</v>
      </c>
      <c r="O42" s="31">
        <v>5.1119999999999999E-2</v>
      </c>
      <c r="P42" s="31">
        <v>1.4030000000000001E-2</v>
      </c>
      <c r="Q42" s="31">
        <v>4.2320000000000003E-2</v>
      </c>
      <c r="R42" s="31">
        <v>0.37422</v>
      </c>
      <c r="S42" s="32"/>
    </row>
    <row r="43" spans="1:19" x14ac:dyDescent="0.15">
      <c r="A43" s="31" t="s">
        <v>292</v>
      </c>
      <c r="B43" s="31">
        <v>1.06433</v>
      </c>
      <c r="C43" s="31">
        <v>1.8434999999999999</v>
      </c>
      <c r="D43" s="31">
        <v>0.74670999999999998</v>
      </c>
      <c r="E43" s="31">
        <v>0.99270999999999998</v>
      </c>
      <c r="F43" s="31">
        <v>0.76788999999999996</v>
      </c>
      <c r="G43" s="31">
        <v>0.19588</v>
      </c>
      <c r="H43" s="31">
        <v>2.138E-2</v>
      </c>
      <c r="I43" s="31">
        <v>3.1879999999999999E-2</v>
      </c>
      <c r="J43" s="31">
        <v>9.5210000000000003E-2</v>
      </c>
      <c r="K43" s="31">
        <v>4.1640000000000003E-2</v>
      </c>
      <c r="L43" s="31">
        <v>3.6569999999999998E-2</v>
      </c>
      <c r="M43" s="31">
        <v>4.1849999999999998E-2</v>
      </c>
      <c r="N43" s="31">
        <v>0.27872999999999998</v>
      </c>
      <c r="O43" s="31">
        <v>4.3279999999999999E-2</v>
      </c>
      <c r="P43" s="31">
        <v>1.0970000000000001E-2</v>
      </c>
      <c r="Q43" s="31">
        <v>3.5860000000000003E-2</v>
      </c>
      <c r="R43" s="31">
        <v>0.36941000000000002</v>
      </c>
      <c r="S43" s="32"/>
    </row>
    <row r="44" spans="1:19" x14ac:dyDescent="0.15">
      <c r="A44" s="31" t="s">
        <v>293</v>
      </c>
      <c r="B44" s="31">
        <v>1.10016</v>
      </c>
      <c r="C44" s="31">
        <v>2.0912600000000001</v>
      </c>
      <c r="D44" s="31">
        <v>0.75605</v>
      </c>
      <c r="E44" s="31">
        <v>0.97345999999999999</v>
      </c>
      <c r="F44" s="31">
        <v>0.76119999999999999</v>
      </c>
      <c r="G44" s="31">
        <v>0.16647000000000001</v>
      </c>
      <c r="H44" s="31">
        <v>2.2780000000000002E-2</v>
      </c>
      <c r="I44" s="31">
        <v>3.1230000000000001E-2</v>
      </c>
      <c r="J44" s="31">
        <v>8.7669999999999998E-2</v>
      </c>
      <c r="K44" s="31">
        <v>4.011E-2</v>
      </c>
      <c r="L44" s="31">
        <v>3.2840000000000001E-2</v>
      </c>
      <c r="M44" s="31">
        <v>3.925E-2</v>
      </c>
      <c r="N44" s="31">
        <v>0.25368000000000002</v>
      </c>
      <c r="O44" s="31">
        <v>3.993E-2</v>
      </c>
      <c r="P44" s="31">
        <v>1.1650000000000001E-2</v>
      </c>
      <c r="Q44" s="31">
        <v>3.2419999999999997E-2</v>
      </c>
      <c r="R44" s="31">
        <v>0.37575999999999998</v>
      </c>
      <c r="S44" s="32"/>
    </row>
    <row r="45" spans="1:19" x14ac:dyDescent="0.15">
      <c r="A45" s="31" t="s">
        <v>294</v>
      </c>
      <c r="B45" s="31">
        <v>0.88312999999999997</v>
      </c>
      <c r="C45" s="31">
        <v>2.3379500000000002</v>
      </c>
      <c r="D45" s="31">
        <v>0.94476000000000004</v>
      </c>
      <c r="E45" s="31">
        <v>1.2009000000000001</v>
      </c>
      <c r="F45" s="31">
        <v>0.91859999999999997</v>
      </c>
      <c r="G45" s="31">
        <v>0.19535</v>
      </c>
      <c r="H45" s="31">
        <v>2.2929999999999999E-2</v>
      </c>
      <c r="I45" s="31">
        <v>2.7689999999999999E-2</v>
      </c>
      <c r="J45" s="31">
        <v>7.1349999999999997E-2</v>
      </c>
      <c r="K45" s="31">
        <v>3.6319999999999998E-2</v>
      </c>
      <c r="L45" s="31">
        <v>2.631E-2</v>
      </c>
      <c r="M45" s="31">
        <v>3.5319999999999997E-2</v>
      </c>
      <c r="N45" s="31">
        <v>0.18534</v>
      </c>
      <c r="O45" s="31">
        <v>3.2160000000000001E-2</v>
      </c>
      <c r="P45" s="31">
        <v>7.9000000000000008E-3</v>
      </c>
      <c r="Q45" s="31">
        <v>2.6620000000000001E-2</v>
      </c>
      <c r="R45" s="31">
        <v>0.37080999999999997</v>
      </c>
      <c r="S45" s="32"/>
    </row>
    <row r="46" spans="1:19" s="1" customFormat="1" x14ac:dyDescent="0.1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2"/>
    </row>
    <row r="47" spans="1:19" s="1" customFormat="1" x14ac:dyDescent="0.15">
      <c r="A47" s="31"/>
      <c r="B47" s="31">
        <v>0.72</v>
      </c>
      <c r="C47" s="31">
        <v>4</v>
      </c>
      <c r="D47" s="31">
        <v>3.04</v>
      </c>
      <c r="E47" s="31">
        <v>9.75</v>
      </c>
      <c r="F47" s="31">
        <v>7.64</v>
      </c>
      <c r="G47" s="31">
        <v>1.73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2"/>
    </row>
    <row r="48" spans="1:19" s="1" customFormat="1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2"/>
    </row>
    <row r="50" spans="1:40" x14ac:dyDescent="0.15">
      <c r="B50" s="13" t="s">
        <v>422</v>
      </c>
      <c r="C50" s="11"/>
      <c r="D50" s="11" t="s">
        <v>423</v>
      </c>
      <c r="E50" s="11"/>
      <c r="F50" s="19" t="s">
        <v>424</v>
      </c>
      <c r="G50" s="11"/>
      <c r="H50" s="11" t="s">
        <v>425</v>
      </c>
      <c r="I50" s="11"/>
      <c r="J50" s="11"/>
      <c r="K50" s="19" t="s">
        <v>426</v>
      </c>
      <c r="L50" s="2"/>
      <c r="M50" s="2"/>
      <c r="N50" s="2"/>
      <c r="O50" s="2"/>
      <c r="P50" s="19" t="s">
        <v>427</v>
      </c>
      <c r="Q50" s="11" t="s">
        <v>428</v>
      </c>
      <c r="R50" s="11" t="s">
        <v>429</v>
      </c>
      <c r="S50" s="11"/>
      <c r="T50" s="1"/>
      <c r="U50" s="19" t="s">
        <v>430</v>
      </c>
      <c r="V50" s="2"/>
      <c r="W50" s="2"/>
      <c r="X50" s="11"/>
      <c r="Y50" s="2"/>
      <c r="Z50" s="2"/>
      <c r="AA50" s="19" t="s">
        <v>431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15">
      <c r="B51" s="6" t="s">
        <v>17</v>
      </c>
      <c r="C51" s="6" t="s">
        <v>18</v>
      </c>
      <c r="D51" s="6" t="s">
        <v>19</v>
      </c>
      <c r="E51" s="6" t="s">
        <v>20</v>
      </c>
      <c r="F51" s="26" t="s">
        <v>22</v>
      </c>
      <c r="G51" s="6" t="s">
        <v>23</v>
      </c>
      <c r="H51" s="6" t="s">
        <v>24</v>
      </c>
      <c r="I51" s="6" t="s">
        <v>31</v>
      </c>
      <c r="J51" s="6" t="s">
        <v>32</v>
      </c>
      <c r="K51" s="26" t="s">
        <v>36</v>
      </c>
      <c r="L51" s="6" t="s">
        <v>41</v>
      </c>
      <c r="M51" s="6" t="s">
        <v>45</v>
      </c>
      <c r="N51" s="6" t="s">
        <v>50</v>
      </c>
      <c r="O51" s="6" t="s">
        <v>51</v>
      </c>
      <c r="P51" s="26" t="s">
        <v>52</v>
      </c>
      <c r="Q51" s="6" t="s">
        <v>54</v>
      </c>
      <c r="R51" s="6" t="s">
        <v>58</v>
      </c>
      <c r="S51" s="6" t="s">
        <v>59</v>
      </c>
      <c r="T51" s="6" t="s">
        <v>64</v>
      </c>
      <c r="U51" s="26" t="s">
        <v>65</v>
      </c>
      <c r="V51" s="6" t="s">
        <v>67</v>
      </c>
      <c r="W51" s="6" t="s">
        <v>69</v>
      </c>
      <c r="X51" s="6" t="s">
        <v>73</v>
      </c>
      <c r="Y51" s="6" t="s">
        <v>77</v>
      </c>
      <c r="Z51" s="6" t="s">
        <v>78</v>
      </c>
      <c r="AA51" s="26" t="s">
        <v>79</v>
      </c>
      <c r="AB51" s="6" t="s">
        <v>82</v>
      </c>
      <c r="AC51" s="6" t="s">
        <v>83</v>
      </c>
      <c r="AD51" s="6" t="s">
        <v>84</v>
      </c>
      <c r="AE51" s="6" t="s">
        <v>85</v>
      </c>
      <c r="AF51" s="6" t="s">
        <v>91</v>
      </c>
      <c r="AG51" s="6" t="s">
        <v>93</v>
      </c>
      <c r="AH51" s="6" t="s">
        <v>94</v>
      </c>
      <c r="AI51" s="6" t="s">
        <v>102</v>
      </c>
      <c r="AJ51" s="6" t="s">
        <v>103</v>
      </c>
      <c r="AK51" s="6" t="s">
        <v>105</v>
      </c>
      <c r="AL51" s="6" t="s">
        <v>109</v>
      </c>
      <c r="AM51" s="6" t="s">
        <v>111</v>
      </c>
      <c r="AN51" s="6" t="s">
        <v>112</v>
      </c>
    </row>
    <row r="52" spans="1:40" x14ac:dyDescent="0.15">
      <c r="A52" s="9" t="s">
        <v>289</v>
      </c>
      <c r="B52" s="9">
        <v>2.5409999999999999E-2</v>
      </c>
      <c r="C52" s="9">
        <v>0.30302000000000001</v>
      </c>
      <c r="D52" s="9">
        <v>1.52051</v>
      </c>
      <c r="E52" s="9">
        <v>1.17923</v>
      </c>
      <c r="F52" s="26">
        <v>1.899E-2</v>
      </c>
      <c r="G52" s="9">
        <v>2.588E-2</v>
      </c>
      <c r="H52" s="9">
        <v>0.34598000000000001</v>
      </c>
      <c r="I52" s="9">
        <v>9.325E-2</v>
      </c>
      <c r="J52" s="9">
        <v>4.9100000000000003E-3</v>
      </c>
      <c r="K52" s="26">
        <v>2.57938</v>
      </c>
      <c r="L52" s="9">
        <v>8.5100000000000002E-3</v>
      </c>
      <c r="M52" s="9">
        <v>9.4539999999999999E-2</v>
      </c>
      <c r="N52" s="9">
        <v>3.3400000000000001E-3</v>
      </c>
      <c r="O52" s="9">
        <v>5</v>
      </c>
      <c r="P52" s="26">
        <v>0.62978999999999996</v>
      </c>
      <c r="Q52" s="9">
        <v>4.1900000000000001E-3</v>
      </c>
      <c r="R52" s="9">
        <v>0.10834000000000001</v>
      </c>
      <c r="S52" s="9">
        <v>1.3482700000000001</v>
      </c>
      <c r="T52" s="9">
        <v>5</v>
      </c>
      <c r="U52" s="26">
        <v>4.811E-2</v>
      </c>
      <c r="V52" s="9">
        <v>0.56891000000000003</v>
      </c>
      <c r="W52" s="9">
        <v>6.1999999999999998E-3</v>
      </c>
      <c r="X52" s="9">
        <v>1.1140000000000001E-2</v>
      </c>
      <c r="Y52" s="9">
        <v>2.7799999999999999E-3</v>
      </c>
      <c r="Z52" s="9">
        <v>0.14119999999999999</v>
      </c>
      <c r="AA52" s="26">
        <v>4.7329999999999997E-2</v>
      </c>
      <c r="AB52" s="9">
        <v>1.89E-3</v>
      </c>
      <c r="AC52" s="9">
        <v>0</v>
      </c>
      <c r="AD52" s="9">
        <v>5</v>
      </c>
      <c r="AE52" s="9">
        <v>3.1280000000000002E-2</v>
      </c>
      <c r="AF52" s="9">
        <v>2.4399999999999999E-3</v>
      </c>
      <c r="AG52" s="9">
        <v>5</v>
      </c>
      <c r="AH52" s="9">
        <v>2.4599999999999999E-3</v>
      </c>
      <c r="AI52" s="9">
        <v>1.5299999999999999E-3</v>
      </c>
      <c r="AJ52" s="9">
        <v>3.712E-2</v>
      </c>
      <c r="AK52" s="9">
        <v>7.8200000000000006E-3</v>
      </c>
      <c r="AL52" s="9">
        <v>4.5500000000000002E-3</v>
      </c>
      <c r="AM52" s="9">
        <v>6.0899999999999999E-3</v>
      </c>
      <c r="AN52" s="9">
        <v>7.4799999999999997E-3</v>
      </c>
    </row>
    <row r="53" spans="1:40" x14ac:dyDescent="0.15">
      <c r="A53" s="9" t="s">
        <v>290</v>
      </c>
      <c r="B53" s="9">
        <v>3.3360000000000001E-2</v>
      </c>
      <c r="C53" s="9">
        <v>0.33861999999999998</v>
      </c>
      <c r="D53" s="9">
        <v>1.2467600000000001</v>
      </c>
      <c r="E53" s="9">
        <v>0.28043000000000001</v>
      </c>
      <c r="F53" s="9">
        <v>1.6240000000000001E-2</v>
      </c>
      <c r="G53" s="9">
        <v>4.6210000000000001E-2</v>
      </c>
      <c r="H53" s="9">
        <v>0.35959999999999998</v>
      </c>
      <c r="I53" s="9">
        <v>9.6509999999999999E-2</v>
      </c>
      <c r="J53" s="9">
        <v>4.8900000000000002E-3</v>
      </c>
      <c r="K53" s="9">
        <v>1.88052</v>
      </c>
      <c r="L53" s="9">
        <v>5.9199999999999999E-3</v>
      </c>
      <c r="M53" s="9">
        <v>5.3460000000000001E-2</v>
      </c>
      <c r="N53" s="9">
        <v>4.1999999999999997E-3</v>
      </c>
      <c r="O53" s="9">
        <v>5</v>
      </c>
      <c r="P53" s="9">
        <v>0.20684</v>
      </c>
      <c r="Q53" s="9">
        <v>3.2399999999999998E-3</v>
      </c>
      <c r="R53" s="9">
        <v>0.12318999999999999</v>
      </c>
      <c r="S53" s="9">
        <v>1.1822699999999999</v>
      </c>
      <c r="T53" s="9">
        <v>5</v>
      </c>
      <c r="U53" s="9">
        <v>4.3060000000000001E-2</v>
      </c>
      <c r="V53" s="9">
        <v>0.47671999999999998</v>
      </c>
      <c r="W53" s="9">
        <v>4.3400000000000001E-3</v>
      </c>
      <c r="X53" s="9">
        <v>8.2500000000000004E-3</v>
      </c>
      <c r="Y53" s="9">
        <v>2.5799999999999998E-3</v>
      </c>
      <c r="Z53" s="9">
        <v>9.6409999999999996E-2</v>
      </c>
      <c r="AA53" s="9">
        <v>8.5940000000000003E-2</v>
      </c>
      <c r="AB53" s="9">
        <v>1.8600000000000001E-3</v>
      </c>
      <c r="AC53" s="9">
        <v>0</v>
      </c>
      <c r="AD53" s="9">
        <v>5</v>
      </c>
      <c r="AE53" s="9">
        <v>4.1880000000000001E-2</v>
      </c>
      <c r="AF53" s="9">
        <v>4.2599999999999999E-3</v>
      </c>
      <c r="AG53" s="9">
        <v>5</v>
      </c>
      <c r="AH53" s="9">
        <v>2.5300000000000001E-3</v>
      </c>
      <c r="AI53" s="9">
        <v>1.6900000000000001E-3</v>
      </c>
      <c r="AJ53" s="9">
        <v>6.7030000000000006E-2</v>
      </c>
      <c r="AK53" s="9">
        <v>4.13E-3</v>
      </c>
      <c r="AL53" s="9">
        <v>3.2000000000000002E-3</v>
      </c>
      <c r="AM53" s="9">
        <v>4.3200000000000001E-3</v>
      </c>
      <c r="AN53" s="9">
        <v>5.7600000000000004E-3</v>
      </c>
    </row>
    <row r="54" spans="1:40" x14ac:dyDescent="0.15">
      <c r="A54" s="26" t="s">
        <v>291</v>
      </c>
      <c r="B54" s="26">
        <v>2.1000000000000001E-2</v>
      </c>
      <c r="C54" s="26">
        <v>0.32203999999999999</v>
      </c>
      <c r="D54" s="26">
        <v>1.5431900000000001</v>
      </c>
      <c r="E54" s="26">
        <v>8.2849999999999993E-2</v>
      </c>
      <c r="F54" s="26">
        <v>1.8460000000000001E-2</v>
      </c>
      <c r="G54" s="26">
        <v>5.3420000000000002E-2</v>
      </c>
      <c r="H54" s="26">
        <v>0.33262000000000003</v>
      </c>
      <c r="I54" s="26">
        <v>9.1170000000000001E-2</v>
      </c>
      <c r="J54" s="26">
        <v>1.49E-3</v>
      </c>
      <c r="K54" s="26">
        <v>1.0902499999999999</v>
      </c>
      <c r="L54" s="26">
        <v>6.4599999999999996E-3</v>
      </c>
      <c r="M54" s="26">
        <v>5.8639999999999998E-2</v>
      </c>
      <c r="N54" s="26">
        <v>1.08E-3</v>
      </c>
      <c r="O54" s="26">
        <v>5</v>
      </c>
      <c r="P54" s="26">
        <v>0.14376</v>
      </c>
      <c r="Q54" s="26">
        <v>3.46E-3</v>
      </c>
      <c r="R54" s="26">
        <v>0.10168000000000001</v>
      </c>
      <c r="S54" s="26">
        <v>0.82328999999999997</v>
      </c>
      <c r="T54" s="26">
        <v>5</v>
      </c>
      <c r="U54" s="26">
        <v>2.7320000000000001E-2</v>
      </c>
      <c r="V54" s="26">
        <v>0.30407000000000001</v>
      </c>
      <c r="W54" s="26">
        <v>4.5199999999999997E-3</v>
      </c>
      <c r="X54" s="26">
        <v>4.9699999999999996E-3</v>
      </c>
      <c r="Y54" s="26">
        <v>2.8600000000000001E-3</v>
      </c>
      <c r="Z54" s="26">
        <v>6.1749999999999999E-2</v>
      </c>
      <c r="AA54" s="26">
        <v>4.65E-2</v>
      </c>
      <c r="AB54" s="26">
        <v>1.8799999999999999E-3</v>
      </c>
      <c r="AC54" s="26">
        <v>2.3000000000000001E-4</v>
      </c>
      <c r="AD54" s="26">
        <v>5</v>
      </c>
      <c r="AE54" s="26">
        <v>5.1830000000000001E-2</v>
      </c>
      <c r="AF54" s="26">
        <v>3.8700000000000002E-3</v>
      </c>
      <c r="AG54" s="26">
        <v>5</v>
      </c>
      <c r="AH54" s="26">
        <v>1.99E-3</v>
      </c>
      <c r="AI54" s="26">
        <v>7.2000000000000005E-4</v>
      </c>
      <c r="AJ54" s="26">
        <v>7.6939999999999995E-2</v>
      </c>
      <c r="AK54" s="26">
        <v>5.6800000000000002E-3</v>
      </c>
      <c r="AL54" s="26">
        <v>2.48E-3</v>
      </c>
      <c r="AM54" s="26">
        <v>8.8900000000000003E-3</v>
      </c>
      <c r="AN54" s="26">
        <v>9.9699999999999997E-3</v>
      </c>
    </row>
    <row r="55" spans="1:40" x14ac:dyDescent="0.15">
      <c r="A55" s="26" t="s">
        <v>292</v>
      </c>
      <c r="B55" s="26">
        <v>4.6640000000000001E-2</v>
      </c>
      <c r="C55" s="26">
        <v>0.47677999999999998</v>
      </c>
      <c r="D55" s="26">
        <v>0.86677000000000004</v>
      </c>
      <c r="E55" s="26">
        <v>3.61E-2</v>
      </c>
      <c r="F55" s="26">
        <v>1.508E-2</v>
      </c>
      <c r="G55" s="26">
        <v>5.6120000000000003E-2</v>
      </c>
      <c r="H55" s="26">
        <v>0.28986000000000001</v>
      </c>
      <c r="I55" s="26">
        <v>7.9240000000000005E-2</v>
      </c>
      <c r="J55" s="26">
        <v>1.16E-3</v>
      </c>
      <c r="K55" s="26">
        <v>0.93555999999999995</v>
      </c>
      <c r="L55" s="26">
        <v>6.5500000000000003E-3</v>
      </c>
      <c r="M55" s="26">
        <v>4.7079999999999997E-2</v>
      </c>
      <c r="N55" s="26">
        <v>1.65E-3</v>
      </c>
      <c r="O55" s="26">
        <v>5</v>
      </c>
      <c r="P55" s="26">
        <v>0.12018</v>
      </c>
      <c r="Q55" s="26">
        <v>3.48E-3</v>
      </c>
      <c r="R55" s="26">
        <v>0.10289</v>
      </c>
      <c r="S55" s="26">
        <v>0.79657999999999995</v>
      </c>
      <c r="T55" s="26">
        <v>5</v>
      </c>
      <c r="U55" s="26">
        <v>2.172E-2</v>
      </c>
      <c r="V55" s="26">
        <v>0.28171000000000002</v>
      </c>
      <c r="W55" s="26">
        <v>2.1199999999999999E-3</v>
      </c>
      <c r="X55" s="26">
        <v>5.4000000000000003E-3</v>
      </c>
      <c r="Y55" s="26">
        <v>1.1000000000000001E-3</v>
      </c>
      <c r="Z55" s="26">
        <v>6.0380000000000003E-2</v>
      </c>
      <c r="AA55" s="26">
        <v>4.4569999999999999E-2</v>
      </c>
      <c r="AB55" s="26">
        <v>1.0200000000000001E-3</v>
      </c>
      <c r="AC55" s="26">
        <v>3.6000000000000002E-4</v>
      </c>
      <c r="AD55" s="26">
        <v>5</v>
      </c>
      <c r="AE55" s="26">
        <v>2.554E-2</v>
      </c>
      <c r="AF55" s="26">
        <v>2.0400000000000001E-3</v>
      </c>
      <c r="AG55" s="26">
        <v>5</v>
      </c>
      <c r="AH55" s="26">
        <v>1.66E-3</v>
      </c>
      <c r="AI55" s="26">
        <v>1.08E-3</v>
      </c>
      <c r="AJ55" s="26">
        <v>4.6609999999999999E-2</v>
      </c>
      <c r="AK55" s="26">
        <v>5.5999999999999999E-3</v>
      </c>
      <c r="AL55" s="26">
        <v>2.97E-3</v>
      </c>
      <c r="AM55" s="26">
        <v>7.7600000000000004E-3</v>
      </c>
      <c r="AN55" s="26">
        <v>6.4700000000000001E-3</v>
      </c>
    </row>
    <row r="56" spans="1:40" x14ac:dyDescent="0.15">
      <c r="A56" s="31" t="s">
        <v>293</v>
      </c>
      <c r="B56" s="31">
        <v>3.6330000000000001E-2</v>
      </c>
      <c r="C56" s="31">
        <v>0.29355999999999999</v>
      </c>
      <c r="D56" s="31">
        <v>1.5523800000000001</v>
      </c>
      <c r="E56" s="31">
        <v>4.9230000000000003E-2</v>
      </c>
      <c r="F56" s="31">
        <v>1.5570000000000001E-2</v>
      </c>
      <c r="G56" s="31">
        <v>4.6620000000000002E-2</v>
      </c>
      <c r="H56" s="31">
        <v>0.31796999999999997</v>
      </c>
      <c r="I56" s="31">
        <v>8.8050000000000003E-2</v>
      </c>
      <c r="J56" s="31">
        <v>3.81E-3</v>
      </c>
      <c r="K56" s="31">
        <v>1.0401499999999999</v>
      </c>
      <c r="L56" s="31">
        <v>5.3299999999999997E-3</v>
      </c>
      <c r="M56" s="31">
        <v>5.2400000000000002E-2</v>
      </c>
      <c r="N56" s="31">
        <v>2.5500000000000002E-3</v>
      </c>
      <c r="O56" s="31">
        <v>5</v>
      </c>
      <c r="P56" s="31">
        <v>0.13536000000000001</v>
      </c>
      <c r="Q56" s="31">
        <v>4.9800000000000001E-3</v>
      </c>
      <c r="R56" s="31">
        <v>0.11205</v>
      </c>
      <c r="S56" s="31">
        <v>0.85328000000000004</v>
      </c>
      <c r="T56" s="31">
        <v>5</v>
      </c>
      <c r="U56" s="31">
        <v>2.5190000000000001E-2</v>
      </c>
      <c r="V56" s="31">
        <v>0.29679</v>
      </c>
      <c r="W56" s="31">
        <v>2.98E-3</v>
      </c>
      <c r="X56" s="31">
        <v>3.7599999999999999E-3</v>
      </c>
      <c r="Y56" s="31">
        <v>3.3899999999999998E-3</v>
      </c>
      <c r="Z56" s="31">
        <v>6.5420000000000006E-2</v>
      </c>
      <c r="AA56" s="31">
        <v>6.0979999999999999E-2</v>
      </c>
      <c r="AB56" s="31">
        <v>2.8E-3</v>
      </c>
      <c r="AC56" s="31">
        <v>1.1999999999999999E-3</v>
      </c>
      <c r="AD56" s="31">
        <v>5</v>
      </c>
      <c r="AE56" s="31">
        <v>3.006E-2</v>
      </c>
      <c r="AF56" s="31">
        <v>1.65E-3</v>
      </c>
      <c r="AG56" s="31">
        <v>5</v>
      </c>
      <c r="AH56" s="31">
        <v>1.6000000000000001E-3</v>
      </c>
      <c r="AI56" s="31">
        <v>1.1299999999999999E-3</v>
      </c>
      <c r="AJ56" s="31">
        <v>4.1599999999999998E-2</v>
      </c>
      <c r="AK56" s="31">
        <v>5.7400000000000003E-3</v>
      </c>
      <c r="AL56" s="31">
        <v>3.47E-3</v>
      </c>
      <c r="AM56" s="31">
        <v>2.7200000000000002E-3</v>
      </c>
      <c r="AN56" s="31">
        <v>5.4200000000000003E-3</v>
      </c>
    </row>
    <row r="57" spans="1:40" x14ac:dyDescent="0.15">
      <c r="A57" s="31" t="s">
        <v>294</v>
      </c>
      <c r="B57" s="31">
        <v>1.8509999999999999E-2</v>
      </c>
      <c r="C57" s="31">
        <v>0.34616999999999998</v>
      </c>
      <c r="D57" s="31">
        <v>1.2818499999999999</v>
      </c>
      <c r="E57" s="31">
        <v>1.7860000000000001E-2</v>
      </c>
      <c r="F57" s="31">
        <v>1.4710000000000001E-2</v>
      </c>
      <c r="G57" s="31">
        <v>2.775E-2</v>
      </c>
      <c r="H57" s="31">
        <v>0.32493</v>
      </c>
      <c r="I57" s="31">
        <v>4.6859999999999999E-2</v>
      </c>
      <c r="J57" s="31">
        <v>2.8600000000000001E-3</v>
      </c>
      <c r="K57" s="31">
        <v>0.89044999999999996</v>
      </c>
      <c r="L57" s="31">
        <v>6.0400000000000002E-3</v>
      </c>
      <c r="M57" s="31">
        <v>4.8320000000000002E-2</v>
      </c>
      <c r="N57" s="31">
        <v>3.8800000000000002E-3</v>
      </c>
      <c r="O57" s="31">
        <v>5</v>
      </c>
      <c r="P57" s="31">
        <v>0.10607999999999999</v>
      </c>
      <c r="Q57" s="31">
        <v>2.99E-3</v>
      </c>
      <c r="R57" s="31">
        <v>0.10968</v>
      </c>
      <c r="S57" s="31">
        <v>1.00637</v>
      </c>
      <c r="T57" s="31">
        <v>5</v>
      </c>
      <c r="U57" s="31">
        <v>2.0709999999999999E-2</v>
      </c>
      <c r="V57" s="31">
        <v>0.35874</v>
      </c>
      <c r="W57" s="31">
        <v>2.9099999999999998E-3</v>
      </c>
      <c r="X57" s="31">
        <v>5.2300000000000003E-3</v>
      </c>
      <c r="Y57" s="31">
        <v>1.41E-3</v>
      </c>
      <c r="Z57" s="31">
        <v>6.5839999999999996E-2</v>
      </c>
      <c r="AA57" s="31">
        <v>5.1249999999999997E-2</v>
      </c>
      <c r="AB57" s="31">
        <v>9.5E-4</v>
      </c>
      <c r="AC57" s="31">
        <v>1.08E-3</v>
      </c>
      <c r="AD57" s="31">
        <v>5</v>
      </c>
      <c r="AE57" s="31">
        <v>3.1449999999999999E-2</v>
      </c>
      <c r="AF57" s="31">
        <v>2.31E-3</v>
      </c>
      <c r="AG57" s="31">
        <v>5</v>
      </c>
      <c r="AH57" s="31">
        <v>1.57E-3</v>
      </c>
      <c r="AI57" s="31">
        <v>1.39E-3</v>
      </c>
      <c r="AJ57" s="31">
        <v>1.958E-2</v>
      </c>
      <c r="AK57" s="31">
        <v>3.5300000000000002E-3</v>
      </c>
      <c r="AL57" s="31">
        <v>3.4299999999999999E-3</v>
      </c>
      <c r="AM57" s="31">
        <v>5.6800000000000002E-3</v>
      </c>
      <c r="AN57" s="31">
        <v>3.7100000000000002E-3</v>
      </c>
    </row>
    <row r="58" spans="1:40" s="1" customFormat="1" x14ac:dyDescent="0.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 s="1" customFormat="1" x14ac:dyDescent="0.15">
      <c r="A59" s="31"/>
      <c r="B59" s="31"/>
      <c r="C59" s="31"/>
      <c r="D59" s="31">
        <v>0.04</v>
      </c>
      <c r="E59" s="31"/>
      <c r="F59" s="31">
        <v>0.02</v>
      </c>
      <c r="G59" s="31"/>
      <c r="H59" s="31"/>
      <c r="I59" s="31"/>
      <c r="J59" s="31"/>
      <c r="K59" s="31">
        <v>0.02</v>
      </c>
      <c r="L59" s="31"/>
      <c r="M59" s="31"/>
      <c r="N59" s="31"/>
      <c r="O59" s="31"/>
      <c r="P59" s="31">
        <v>0.02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 s="1" customFormat="1" x14ac:dyDescent="0.1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 s="1" customFormat="1" x14ac:dyDescent="0.1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3" spans="1:40" x14ac:dyDescent="0.15">
      <c r="B63" s="11" t="s">
        <v>413</v>
      </c>
    </row>
    <row r="64" spans="1:40" x14ac:dyDescent="0.15">
      <c r="B64" s="7" t="s">
        <v>10</v>
      </c>
    </row>
    <row r="65" spans="1:2" x14ac:dyDescent="0.15">
      <c r="A65" s="9" t="s">
        <v>289</v>
      </c>
      <c r="B65" s="9">
        <v>5.5958899999999998</v>
      </c>
    </row>
    <row r="66" spans="1:2" x14ac:dyDescent="0.15">
      <c r="A66" s="9" t="s">
        <v>290</v>
      </c>
      <c r="B66" s="9">
        <v>4.9379900000000001</v>
      </c>
    </row>
    <row r="67" spans="1:2" x14ac:dyDescent="0.15">
      <c r="A67" s="9" t="s">
        <v>291</v>
      </c>
      <c r="B67" s="9">
        <v>3.6108600000000002</v>
      </c>
    </row>
    <row r="68" spans="1:2" x14ac:dyDescent="0.15">
      <c r="A68" s="9" t="s">
        <v>292</v>
      </c>
      <c r="B68" s="9">
        <v>2.48712</v>
      </c>
    </row>
    <row r="69" spans="1:2" x14ac:dyDescent="0.15">
      <c r="A69" s="9" t="s">
        <v>293</v>
      </c>
      <c r="B69" s="9">
        <v>2.3891100000000001</v>
      </c>
    </row>
    <row r="70" spans="1:2" x14ac:dyDescent="0.15">
      <c r="A70" s="9" t="s">
        <v>294</v>
      </c>
      <c r="B70" s="9">
        <v>1.78603</v>
      </c>
    </row>
    <row r="72" spans="1:2" x14ac:dyDescent="0.15">
      <c r="B72" s="9">
        <v>0.95</v>
      </c>
    </row>
  </sheetData>
  <phoneticPr fontId="1" type="noConversion"/>
  <conditionalFormatting sqref="AC3:AC11">
    <cfRule type="cellIs" dxfId="13" priority="17" operator="between">
      <formula>0.05</formula>
      <formula>0.1</formula>
    </cfRule>
    <cfRule type="colorScale" priority="18">
      <colorScale>
        <cfvo type="num" val="0.05"/>
        <cfvo type="num" val="0.1"/>
        <color theme="6" tint="0.79998168889431442"/>
        <color theme="9" tint="0.39997558519241921"/>
      </colorScale>
    </cfRule>
    <cfRule type="colorScale" priority="19">
      <colorScale>
        <cfvo type="min"/>
        <cfvo type="max"/>
        <color theme="9" tint="0.79998168889431442"/>
        <color theme="9" tint="-0.249977111117893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AC1:AC2">
    <cfRule type="cellIs" dxfId="12" priority="9" operator="between">
      <formula>0.05</formula>
      <formula>0.1</formula>
    </cfRule>
    <cfRule type="colorScale" priority="10">
      <colorScale>
        <cfvo type="num" val="0.05"/>
        <cfvo type="num" val="0.1"/>
        <color theme="6" tint="0.79998168889431442"/>
        <color theme="9" tint="0.39997558519241921"/>
      </colorScale>
    </cfRule>
    <cfRule type="colorScale" priority="11">
      <colorScale>
        <cfvo type="min"/>
        <cfvo type="max"/>
        <color theme="9" tint="0.79998168889431442"/>
        <color theme="9" tint="-0.249977111117893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I52:I61">
    <cfRule type="cellIs" dxfId="11" priority="5" operator="between">
      <formula>0.05</formula>
      <formula>0.1</formula>
    </cfRule>
    <cfRule type="colorScale" priority="6">
      <colorScale>
        <cfvo type="num" val="0.05"/>
        <cfvo type="num" val="0.1"/>
        <color theme="6" tint="0.79998168889431442"/>
        <color theme="9" tint="0.39997558519241921"/>
      </colorScale>
    </cfRule>
    <cfRule type="colorScale" priority="7">
      <colorScale>
        <cfvo type="min"/>
        <cfvo type="max"/>
        <color theme="9" tint="0.79998168889431442"/>
        <color theme="9" tint="-0.249977111117893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0:I51">
    <cfRule type="cellIs" dxfId="10" priority="1" operator="between">
      <formula>0.05</formula>
      <formula>0.1</formula>
    </cfRule>
    <cfRule type="colorScale" priority="2">
      <colorScale>
        <cfvo type="num" val="0.05"/>
        <cfvo type="num" val="0.1"/>
        <color theme="6" tint="0.79998168889431442"/>
        <color theme="9" tint="0.39997558519241921"/>
      </colorScale>
    </cfRule>
    <cfRule type="colorScale" priority="3">
      <colorScale>
        <cfvo type="min"/>
        <cfvo type="max"/>
        <color theme="9" tint="0.79998168889431442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2E98-DDC7-4C06-86F2-EA6083BEA83A}">
  <dimension ref="A1:AX119"/>
  <sheetViews>
    <sheetView topLeftCell="J79" workbookViewId="0">
      <selection activeCell="AC101" sqref="AC101:AC103"/>
    </sheetView>
  </sheetViews>
  <sheetFormatPr defaultRowHeight="13.5" x14ac:dyDescent="0.15"/>
  <cols>
    <col min="1" max="1" width="15" customWidth="1"/>
  </cols>
  <sheetData>
    <row r="1" spans="1:42" x14ac:dyDescent="0.15">
      <c r="A1" s="1"/>
      <c r="B1" s="19" t="s">
        <v>402</v>
      </c>
      <c r="C1" s="19" t="s">
        <v>403</v>
      </c>
      <c r="D1" s="19" t="s">
        <v>405</v>
      </c>
      <c r="E1" s="19" t="s">
        <v>404</v>
      </c>
      <c r="F1" s="11" t="s">
        <v>406</v>
      </c>
      <c r="G1" s="19" t="s">
        <v>408</v>
      </c>
      <c r="H1" s="19" t="s">
        <v>407</v>
      </c>
      <c r="I1" s="11" t="s">
        <v>409</v>
      </c>
      <c r="J1" s="19" t="s">
        <v>410</v>
      </c>
      <c r="K1" s="11" t="s">
        <v>409</v>
      </c>
      <c r="L1" s="11" t="s">
        <v>406</v>
      </c>
      <c r="M1" s="11" t="s">
        <v>409</v>
      </c>
      <c r="N1" s="11" t="s">
        <v>409</v>
      </c>
      <c r="O1" s="11" t="s">
        <v>411</v>
      </c>
      <c r="P1" s="2"/>
      <c r="Q1" s="11" t="s">
        <v>411</v>
      </c>
      <c r="R1" s="11" t="s">
        <v>409</v>
      </c>
      <c r="S1" s="11" t="s">
        <v>411</v>
      </c>
      <c r="T1" s="11" t="s">
        <v>411</v>
      </c>
      <c r="U1" s="11" t="s">
        <v>412</v>
      </c>
      <c r="V1" s="11" t="s">
        <v>411</v>
      </c>
      <c r="W1" s="2"/>
      <c r="X1" s="11" t="s">
        <v>412</v>
      </c>
      <c r="Y1" s="11" t="s">
        <v>412</v>
      </c>
      <c r="Z1" s="11" t="s">
        <v>412</v>
      </c>
      <c r="AA1" s="11" t="s">
        <v>412</v>
      </c>
      <c r="AB1" s="2"/>
      <c r="AC1" s="2"/>
      <c r="AD1" s="2"/>
      <c r="AE1" s="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15">
      <c r="A2" s="1"/>
      <c r="B2" s="35" t="s">
        <v>4</v>
      </c>
      <c r="C2" s="35" t="s">
        <v>6</v>
      </c>
      <c r="D2" s="35" t="s">
        <v>9</v>
      </c>
      <c r="E2" s="35" t="s">
        <v>8</v>
      </c>
      <c r="F2" s="3" t="s">
        <v>13</v>
      </c>
      <c r="G2" s="35" t="s">
        <v>16</v>
      </c>
      <c r="H2" s="35" t="s">
        <v>15</v>
      </c>
      <c r="I2" s="3" t="s">
        <v>33</v>
      </c>
      <c r="J2" s="35" t="s">
        <v>37</v>
      </c>
      <c r="K2" s="3" t="s">
        <v>38</v>
      </c>
      <c r="L2" s="3" t="s">
        <v>13</v>
      </c>
      <c r="M2" s="3" t="s">
        <v>40</v>
      </c>
      <c r="N2" s="3" t="s">
        <v>43</v>
      </c>
      <c r="O2" s="3" t="s">
        <v>46</v>
      </c>
      <c r="P2" s="3" t="s">
        <v>48</v>
      </c>
      <c r="Q2" s="3" t="s">
        <v>53</v>
      </c>
      <c r="R2" s="3" t="s">
        <v>55</v>
      </c>
      <c r="S2" s="3" t="s">
        <v>56</v>
      </c>
      <c r="T2" s="3" t="s">
        <v>57</v>
      </c>
      <c r="U2" s="3" t="s">
        <v>61</v>
      </c>
      <c r="V2" s="3" t="s">
        <v>62</v>
      </c>
      <c r="W2" s="3" t="s">
        <v>66</v>
      </c>
      <c r="X2" s="3" t="s">
        <v>70</v>
      </c>
      <c r="Y2" s="3" t="s">
        <v>71</v>
      </c>
      <c r="Z2" s="3" t="s">
        <v>72</v>
      </c>
      <c r="AA2" s="3" t="s">
        <v>76</v>
      </c>
      <c r="AB2" s="3" t="s">
        <v>87</v>
      </c>
      <c r="AC2" s="3" t="s">
        <v>98</v>
      </c>
      <c r="AD2" s="3" t="s">
        <v>108</v>
      </c>
      <c r="AE2" s="3" t="s">
        <v>110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15">
      <c r="A3" s="9" t="s">
        <v>289</v>
      </c>
      <c r="B3" s="35">
        <v>4.5021500000000003</v>
      </c>
      <c r="C3" s="35">
        <v>4.8820499999999996</v>
      </c>
      <c r="D3" s="35">
        <v>3.5055399999999999</v>
      </c>
      <c r="E3" s="35">
        <v>2.8067099999999998</v>
      </c>
      <c r="F3" s="9">
        <v>4.1099999999999999E-3</v>
      </c>
      <c r="G3" s="35">
        <v>3.1390699999999998</v>
      </c>
      <c r="H3" s="35">
        <v>3.9718599999999999</v>
      </c>
      <c r="I3" s="9">
        <v>7.331E-2</v>
      </c>
      <c r="J3" s="35">
        <v>0.71743999999999997</v>
      </c>
      <c r="K3" s="9">
        <v>0.44569999999999999</v>
      </c>
      <c r="L3" s="9">
        <v>0.20927999999999999</v>
      </c>
      <c r="M3" s="9">
        <v>0.38965</v>
      </c>
      <c r="N3" s="9">
        <v>0.61082000000000003</v>
      </c>
      <c r="O3" s="9">
        <v>8.2290000000000002E-2</v>
      </c>
      <c r="P3" s="9">
        <v>0.19596</v>
      </c>
      <c r="Q3" s="9">
        <v>0.19621</v>
      </c>
      <c r="R3" s="9">
        <v>0.14435000000000001</v>
      </c>
      <c r="S3" s="9">
        <v>6.0659999999999999E-2</v>
      </c>
      <c r="T3" s="9">
        <v>0.19066</v>
      </c>
      <c r="U3" s="9">
        <v>4.3380000000000002E-2</v>
      </c>
      <c r="V3" s="9">
        <v>0.37952000000000002</v>
      </c>
      <c r="W3" s="9">
        <v>0.18404999999999999</v>
      </c>
      <c r="X3" s="9">
        <v>2.206E-2</v>
      </c>
      <c r="Y3" s="9">
        <v>8.2479999999999998E-2</v>
      </c>
      <c r="Z3" s="9">
        <v>5.2540000000000003E-2</v>
      </c>
      <c r="AA3" s="9">
        <v>0.41553000000000001</v>
      </c>
      <c r="AB3" s="9">
        <v>7.5020000000000003E-2</v>
      </c>
      <c r="AC3" s="9">
        <v>5.9580000000000001E-2</v>
      </c>
      <c r="AD3" s="9">
        <v>7.7920000000000003E-2</v>
      </c>
      <c r="AE3" s="9">
        <v>1.2781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15">
      <c r="A4" s="9" t="s">
        <v>290</v>
      </c>
      <c r="B4" s="9">
        <v>5.7412700000000001</v>
      </c>
      <c r="C4" s="9">
        <v>3.9710399999999999</v>
      </c>
      <c r="D4" s="9">
        <v>4.5171000000000001</v>
      </c>
      <c r="E4" s="9">
        <v>3.84606</v>
      </c>
      <c r="F4" s="9">
        <v>0</v>
      </c>
      <c r="G4" s="9">
        <v>8.5638900000000007</v>
      </c>
      <c r="H4" s="9">
        <v>9.7937799999999999</v>
      </c>
      <c r="I4" s="9">
        <v>4.4060000000000002E-2</v>
      </c>
      <c r="J4" s="9">
        <v>0.49802999999999997</v>
      </c>
      <c r="K4" s="9">
        <v>0.30620999999999998</v>
      </c>
      <c r="L4" s="9">
        <v>0.2485</v>
      </c>
      <c r="M4" s="9">
        <v>0.28956999999999999</v>
      </c>
      <c r="N4" s="9">
        <v>0.40156999999999998</v>
      </c>
      <c r="O4" s="9">
        <v>6.8220000000000003E-2</v>
      </c>
      <c r="P4" s="9">
        <v>0.15004000000000001</v>
      </c>
      <c r="Q4" s="9">
        <v>0.26794000000000001</v>
      </c>
      <c r="R4" s="9">
        <v>0.24928</v>
      </c>
      <c r="S4" s="9">
        <v>6.5360000000000001E-2</v>
      </c>
      <c r="T4" s="9">
        <v>0.27553</v>
      </c>
      <c r="U4" s="9">
        <v>4.6370000000000001E-2</v>
      </c>
      <c r="V4" s="9">
        <v>0.58636999999999995</v>
      </c>
      <c r="W4" s="9">
        <v>0.32795000000000002</v>
      </c>
      <c r="X4" s="9">
        <v>2.9590000000000002E-2</v>
      </c>
      <c r="Y4" s="9">
        <v>0.16317999999999999</v>
      </c>
      <c r="Z4" s="9">
        <v>0.10338</v>
      </c>
      <c r="AA4" s="9">
        <v>0.52976000000000001</v>
      </c>
      <c r="AB4" s="9">
        <v>7.1330000000000005E-2</v>
      </c>
      <c r="AC4" s="9">
        <v>7.7740000000000004E-2</v>
      </c>
      <c r="AD4" s="9">
        <v>6.5629999999999994E-2</v>
      </c>
      <c r="AE4" s="9">
        <v>0.81896000000000002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15">
      <c r="A5" s="35" t="s">
        <v>291</v>
      </c>
      <c r="B5" s="35">
        <v>7.1801300000000001</v>
      </c>
      <c r="C5" s="35">
        <v>3.6008</v>
      </c>
      <c r="D5" s="35">
        <v>2.61883</v>
      </c>
      <c r="E5" s="35">
        <v>2.3478500000000002</v>
      </c>
      <c r="F5" s="35">
        <v>0</v>
      </c>
      <c r="G5" s="35">
        <v>3.3465199999999999</v>
      </c>
      <c r="H5" s="35">
        <v>5.1225899999999998</v>
      </c>
      <c r="I5" s="35">
        <v>2.606E-2</v>
      </c>
      <c r="J5" s="35">
        <v>0.27761999999999998</v>
      </c>
      <c r="K5" s="35">
        <v>0.21947</v>
      </c>
      <c r="L5" s="35">
        <v>7.5389999999999999E-2</v>
      </c>
      <c r="M5" s="35">
        <v>0.18840999999999999</v>
      </c>
      <c r="N5" s="35">
        <v>0.24213000000000001</v>
      </c>
      <c r="O5" s="35">
        <v>6.948E-2</v>
      </c>
      <c r="P5" s="35">
        <v>8.1309999999999993E-2</v>
      </c>
      <c r="Q5" s="35">
        <v>0.18137</v>
      </c>
      <c r="R5" s="35">
        <v>0.11393</v>
      </c>
      <c r="S5" s="35">
        <v>4.4670000000000001E-2</v>
      </c>
      <c r="T5" s="35">
        <v>0.16703000000000001</v>
      </c>
      <c r="U5" s="35">
        <v>4.0410000000000001E-2</v>
      </c>
      <c r="V5" s="35">
        <v>0.3301</v>
      </c>
      <c r="W5" s="35">
        <v>0.12008000000000001</v>
      </c>
      <c r="X5" s="35">
        <v>1.7479999999999999E-2</v>
      </c>
      <c r="Y5" s="35">
        <v>8.5750000000000007E-2</v>
      </c>
      <c r="Z5" s="35">
        <v>5.33E-2</v>
      </c>
      <c r="AA5" s="35">
        <v>0.36485000000000001</v>
      </c>
      <c r="AB5" s="35">
        <v>5.8220000000000001E-2</v>
      </c>
      <c r="AC5" s="35">
        <v>5.475E-2</v>
      </c>
      <c r="AD5" s="35">
        <v>5.9659999999999998E-2</v>
      </c>
      <c r="AE5" s="35">
        <v>0.67356000000000005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15">
      <c r="A6" s="35" t="s">
        <v>292</v>
      </c>
      <c r="B6" s="35">
        <v>6.1973599999999998</v>
      </c>
      <c r="C6" s="35">
        <v>3.5982099999999999</v>
      </c>
      <c r="D6" s="35">
        <v>3.5689099999999998</v>
      </c>
      <c r="E6" s="35">
        <v>4.0708200000000003</v>
      </c>
      <c r="F6" s="35">
        <v>6.9199999999999999E-3</v>
      </c>
      <c r="G6" s="35">
        <v>5.1846399999999999</v>
      </c>
      <c r="H6" s="35">
        <v>8.3522700000000007</v>
      </c>
      <c r="I6" s="35">
        <v>1.6709999999999999E-2</v>
      </c>
      <c r="J6" s="35">
        <v>0.17360999999999999</v>
      </c>
      <c r="K6" s="35">
        <v>0.19198000000000001</v>
      </c>
      <c r="L6" s="35">
        <v>7.7380000000000004E-2</v>
      </c>
      <c r="M6" s="35">
        <v>0.12489</v>
      </c>
      <c r="N6" s="35">
        <v>0.15798000000000001</v>
      </c>
      <c r="O6" s="35">
        <v>6.0010000000000001E-2</v>
      </c>
      <c r="P6" s="35">
        <v>6.0049999999999999E-2</v>
      </c>
      <c r="Q6" s="35">
        <v>0.10607</v>
      </c>
      <c r="R6" s="35">
        <v>0.11835</v>
      </c>
      <c r="S6" s="35">
        <v>3.9079999999999997E-2</v>
      </c>
      <c r="T6" s="35">
        <v>0.15034</v>
      </c>
      <c r="U6" s="35">
        <v>3.2550000000000003E-2</v>
      </c>
      <c r="V6" s="35">
        <v>0.3397</v>
      </c>
      <c r="W6" s="35">
        <v>0.13058</v>
      </c>
      <c r="X6" s="35">
        <v>1.9040000000000001E-2</v>
      </c>
      <c r="Y6" s="35">
        <v>7.8810000000000005E-2</v>
      </c>
      <c r="Z6" s="35">
        <v>5.3159999999999999E-2</v>
      </c>
      <c r="AA6" s="35">
        <v>0.43160999999999999</v>
      </c>
      <c r="AB6" s="35">
        <v>5.6340000000000001E-2</v>
      </c>
      <c r="AC6" s="35">
        <v>5.7869999999999998E-2</v>
      </c>
      <c r="AD6" s="35">
        <v>8.3250000000000005E-2</v>
      </c>
      <c r="AE6" s="35">
        <v>1.1307400000000001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15">
      <c r="A7" s="31" t="s">
        <v>293</v>
      </c>
      <c r="B7" s="31">
        <v>6.6597</v>
      </c>
      <c r="C7" s="31">
        <v>3.77542</v>
      </c>
      <c r="D7" s="31">
        <v>4.2942799999999997</v>
      </c>
      <c r="E7" s="31">
        <v>4.2421600000000002</v>
      </c>
      <c r="F7" s="31">
        <v>5.47E-3</v>
      </c>
      <c r="G7" s="31">
        <v>8.0281300000000009</v>
      </c>
      <c r="H7" s="31">
        <v>11.156639999999999</v>
      </c>
      <c r="I7" s="31">
        <v>2.6040000000000001E-2</v>
      </c>
      <c r="J7" s="31">
        <v>0.20805999999999999</v>
      </c>
      <c r="K7" s="31">
        <v>0.24268000000000001</v>
      </c>
      <c r="L7" s="31">
        <v>8.1320000000000003E-2</v>
      </c>
      <c r="M7" s="31">
        <v>0.15045</v>
      </c>
      <c r="N7" s="31">
        <v>0.22184999999999999</v>
      </c>
      <c r="O7" s="31">
        <v>7.3080000000000006E-2</v>
      </c>
      <c r="P7" s="31">
        <v>6.1199999999999997E-2</v>
      </c>
      <c r="Q7" s="31">
        <v>0.14521000000000001</v>
      </c>
      <c r="R7" s="31">
        <v>0.20108999999999999</v>
      </c>
      <c r="S7" s="31">
        <v>4.2410000000000003E-2</v>
      </c>
      <c r="T7" s="31">
        <v>0.21232000000000001</v>
      </c>
      <c r="U7" s="31">
        <v>3.2770000000000001E-2</v>
      </c>
      <c r="V7" s="31">
        <v>0.57974000000000003</v>
      </c>
      <c r="W7" s="31">
        <v>0.21815999999999999</v>
      </c>
      <c r="X7" s="31">
        <v>2.1239999999999998E-2</v>
      </c>
      <c r="Y7" s="31">
        <v>0.16575000000000001</v>
      </c>
      <c r="Z7" s="31">
        <v>0.11065999999999999</v>
      </c>
      <c r="AA7" s="31">
        <v>0.52578999999999998</v>
      </c>
      <c r="AB7" s="31">
        <v>5.951E-2</v>
      </c>
      <c r="AC7" s="31">
        <v>5.8700000000000002E-2</v>
      </c>
      <c r="AD7" s="31">
        <v>5.7889999999999997E-2</v>
      </c>
      <c r="AE7" s="31">
        <v>1.29756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15">
      <c r="A8" s="31" t="s">
        <v>294</v>
      </c>
      <c r="B8" s="31">
        <v>4.8880100000000004</v>
      </c>
      <c r="C8" s="31">
        <v>2.7766700000000002</v>
      </c>
      <c r="D8" s="31">
        <v>3.71766</v>
      </c>
      <c r="E8" s="31">
        <v>3.7050200000000002</v>
      </c>
      <c r="F8" s="31">
        <v>0</v>
      </c>
      <c r="G8" s="31">
        <v>6.6271100000000001</v>
      </c>
      <c r="H8" s="31">
        <v>9.7659000000000002</v>
      </c>
      <c r="I8" s="31">
        <v>1.9939999999999999E-2</v>
      </c>
      <c r="J8" s="31">
        <v>0.28971000000000002</v>
      </c>
      <c r="K8" s="31">
        <v>0.15740000000000001</v>
      </c>
      <c r="L8" s="31">
        <v>7.0139999999999994E-2</v>
      </c>
      <c r="M8" s="31">
        <v>0.11409</v>
      </c>
      <c r="N8" s="31">
        <v>0.18626000000000001</v>
      </c>
      <c r="O8" s="31">
        <v>5.8369999999999998E-2</v>
      </c>
      <c r="P8" s="31">
        <v>5.8160000000000003E-2</v>
      </c>
      <c r="Q8" s="31">
        <v>0.18265999999999999</v>
      </c>
      <c r="R8" s="31">
        <v>0.16003999999999999</v>
      </c>
      <c r="S8" s="31">
        <v>5.79E-2</v>
      </c>
      <c r="T8" s="31">
        <v>0.32144</v>
      </c>
      <c r="U8" s="31">
        <v>2.281E-2</v>
      </c>
      <c r="V8" s="31">
        <v>0.55217000000000005</v>
      </c>
      <c r="W8" s="31">
        <v>0.18829000000000001</v>
      </c>
      <c r="X8" s="31">
        <v>1.6910000000000001E-2</v>
      </c>
      <c r="Y8" s="31">
        <v>0.17246</v>
      </c>
      <c r="Z8" s="31">
        <v>0.10613</v>
      </c>
      <c r="AA8" s="31">
        <v>0.60335000000000005</v>
      </c>
      <c r="AB8" s="31">
        <v>4.8910000000000002E-2</v>
      </c>
      <c r="AC8" s="31">
        <v>4.8219999999999999E-2</v>
      </c>
      <c r="AD8" s="31">
        <v>4.854E-2</v>
      </c>
      <c r="AE8" s="31">
        <v>2.2812800000000002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15">
      <c r="A10" s="31"/>
      <c r="B10" s="31">
        <v>0.28000000000000003</v>
      </c>
      <c r="C10" s="31">
        <v>0.9</v>
      </c>
      <c r="D10" s="31">
        <v>1.1499999999999999</v>
      </c>
      <c r="E10" s="31">
        <v>1.23</v>
      </c>
      <c r="F10" s="31">
        <v>2.39</v>
      </c>
      <c r="G10" s="31">
        <v>0.67</v>
      </c>
      <c r="H10" s="31">
        <v>1.45</v>
      </c>
      <c r="I10" s="31">
        <v>1.17</v>
      </c>
      <c r="J10" s="31">
        <v>0.97</v>
      </c>
      <c r="K10" s="31">
        <v>1.5</v>
      </c>
      <c r="L10" s="31">
        <v>2.39</v>
      </c>
      <c r="M10" s="31">
        <v>1.8</v>
      </c>
      <c r="N10" s="31">
        <v>1.24</v>
      </c>
      <c r="O10" s="31">
        <v>1.55</v>
      </c>
      <c r="P10" s="31">
        <v>2.19</v>
      </c>
      <c r="Q10" s="31">
        <v>1.19</v>
      </c>
      <c r="R10" s="31">
        <v>1.25</v>
      </c>
      <c r="S10" s="31">
        <v>1.34</v>
      </c>
      <c r="T10" s="31">
        <v>1.61</v>
      </c>
      <c r="U10" s="31">
        <v>1.26</v>
      </c>
      <c r="V10" s="31">
        <v>1.07</v>
      </c>
      <c r="W10" s="31">
        <v>2.19</v>
      </c>
      <c r="X10" s="31">
        <v>1.03</v>
      </c>
      <c r="Y10" s="31">
        <v>1.07</v>
      </c>
      <c r="Z10" s="31">
        <v>1.24</v>
      </c>
      <c r="AA10" s="31">
        <v>0.9</v>
      </c>
      <c r="AB10" s="31">
        <v>0.78</v>
      </c>
      <c r="AC10" s="31"/>
      <c r="AD10" s="31"/>
      <c r="AE10" s="3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s="1" customFormat="1" x14ac:dyDescent="0.1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42" s="1" customFormat="1" x14ac:dyDescent="0.15">
      <c r="A12" s="31"/>
      <c r="B12" s="31">
        <f>B3*0.28</f>
        <v>1.2606020000000002</v>
      </c>
      <c r="C12" s="31">
        <f>C3*0.9</f>
        <v>4.3938449999999998</v>
      </c>
      <c r="D12" s="31">
        <f>D3*1.15</f>
        <v>4.0313709999999991</v>
      </c>
      <c r="E12" s="31">
        <f>E3*1.23</f>
        <v>3.4522532999999997</v>
      </c>
      <c r="F12" s="31">
        <f>F3*2.39</f>
        <v>9.8229000000000007E-3</v>
      </c>
      <c r="G12" s="31">
        <f>G3*0.67</f>
        <v>2.1031768999999998</v>
      </c>
      <c r="H12" s="31">
        <f>H3*1.45</f>
        <v>5.7591969999999995</v>
      </c>
      <c r="I12" s="31">
        <f>I3*1.17</f>
        <v>8.5772699999999993E-2</v>
      </c>
      <c r="J12" s="31">
        <f>J3*0.97</f>
        <v>0.6959168</v>
      </c>
      <c r="K12" s="31">
        <f>K3*1.5</f>
        <v>0.66854999999999998</v>
      </c>
      <c r="L12" s="31">
        <f>L3*2.39</f>
        <v>0.50017920000000005</v>
      </c>
      <c r="M12" s="31">
        <f>M3*1.8</f>
        <v>0.70137000000000005</v>
      </c>
      <c r="N12" s="31">
        <f>N3*1.24</f>
        <v>0.7574168</v>
      </c>
      <c r="O12" s="31">
        <f>O3*1.55</f>
        <v>0.12754950000000001</v>
      </c>
      <c r="P12" s="31">
        <f>P3*2.19</f>
        <v>0.42915239999999999</v>
      </c>
      <c r="Q12" s="31">
        <f>Q3*1.19</f>
        <v>0.23348989999999997</v>
      </c>
      <c r="R12" s="31">
        <f>R3*1.25</f>
        <v>0.1804375</v>
      </c>
      <c r="S12" s="31">
        <f>S3*1.34</f>
        <v>8.1284400000000007E-2</v>
      </c>
      <c r="T12" s="31">
        <f>T3*1.61</f>
        <v>0.30696260000000003</v>
      </c>
      <c r="U12" s="31">
        <f>U3*1.26</f>
        <v>5.46588E-2</v>
      </c>
      <c r="V12" s="31">
        <f>V3*1.07</f>
        <v>0.40608640000000007</v>
      </c>
      <c r="W12" s="31">
        <f>W3*2.19</f>
        <v>0.40306949999999997</v>
      </c>
      <c r="X12" s="31">
        <f>X3*1.03</f>
        <v>2.27218E-2</v>
      </c>
      <c r="Y12" s="31">
        <f>Y3*1.07</f>
        <v>8.8253600000000001E-2</v>
      </c>
      <c r="Z12" s="31">
        <f>Z3*1.24</f>
        <v>6.5149600000000002E-2</v>
      </c>
      <c r="AA12" s="31">
        <f>AA3*0.9</f>
        <v>0.373977</v>
      </c>
      <c r="AB12" s="31">
        <f>AB3*0.78</f>
        <v>5.8515600000000008E-2</v>
      </c>
      <c r="AC12" s="31"/>
      <c r="AD12" s="31"/>
      <c r="AE12" s="31"/>
    </row>
    <row r="13" spans="1:42" s="1" customFormat="1" x14ac:dyDescent="0.15">
      <c r="A13" s="31"/>
      <c r="B13" s="31">
        <f t="shared" ref="B13:B17" si="0">B4*0.28</f>
        <v>1.6075556000000002</v>
      </c>
      <c r="C13" s="31">
        <f t="shared" ref="C13:C17" si="1">C4*0.9</f>
        <v>3.5739359999999998</v>
      </c>
      <c r="D13" s="31">
        <f t="shared" ref="D13:D17" si="2">D4*1.15</f>
        <v>5.1946649999999996</v>
      </c>
      <c r="E13" s="31">
        <f t="shared" ref="E13:E17" si="3">E4*1.23</f>
        <v>4.7306537999999998</v>
      </c>
      <c r="F13" s="31">
        <f t="shared" ref="F13:F17" si="4">F4*2.39</f>
        <v>0</v>
      </c>
      <c r="G13" s="31">
        <f t="shared" ref="G13:G17" si="5">G4*0.67</f>
        <v>5.7378063000000008</v>
      </c>
      <c r="H13" s="31">
        <f t="shared" ref="H13:H17" si="6">H4*1.45</f>
        <v>14.200980999999999</v>
      </c>
      <c r="I13" s="31">
        <f t="shared" ref="I13:I17" si="7">I4*1.17</f>
        <v>5.1550199999999997E-2</v>
      </c>
      <c r="J13" s="31">
        <f t="shared" ref="J13:J17" si="8">J4*0.97</f>
        <v>0.48308909999999994</v>
      </c>
      <c r="K13" s="31">
        <f t="shared" ref="K13:K17" si="9">K4*1.5</f>
        <v>0.45931499999999997</v>
      </c>
      <c r="L13" s="31">
        <f t="shared" ref="L13:L17" si="10">L4*2.39</f>
        <v>0.59391500000000008</v>
      </c>
      <c r="M13" s="31">
        <f t="shared" ref="M13:M17" si="11">M4*1.8</f>
        <v>0.52122599999999997</v>
      </c>
      <c r="N13" s="31">
        <f t="shared" ref="N13:N17" si="12">N4*1.24</f>
        <v>0.49794679999999997</v>
      </c>
      <c r="O13" s="31">
        <f t="shared" ref="O13:O17" si="13">O4*1.55</f>
        <v>0.105741</v>
      </c>
      <c r="P13" s="31">
        <f t="shared" ref="P13:P17" si="14">P4*2.19</f>
        <v>0.32858759999999998</v>
      </c>
      <c r="Q13" s="31">
        <f t="shared" ref="Q13:Q17" si="15">Q4*1.19</f>
        <v>0.31884859999999998</v>
      </c>
      <c r="R13" s="31">
        <f t="shared" ref="R13:R17" si="16">R4*1.25</f>
        <v>0.31159999999999999</v>
      </c>
      <c r="S13" s="31">
        <f t="shared" ref="S13:S17" si="17">S4*1.34</f>
        <v>8.7582400000000005E-2</v>
      </c>
      <c r="T13" s="31">
        <f t="shared" ref="T13:T17" si="18">T4*1.61</f>
        <v>0.44360330000000003</v>
      </c>
      <c r="U13" s="31">
        <f t="shared" ref="U13:U17" si="19">U4*1.26</f>
        <v>5.8426200000000005E-2</v>
      </c>
      <c r="V13" s="31">
        <f t="shared" ref="V13:V17" si="20">V4*1.07</f>
        <v>0.62741590000000003</v>
      </c>
      <c r="W13" s="31">
        <f t="shared" ref="W13:W17" si="21">W4*2.19</f>
        <v>0.71821049999999997</v>
      </c>
      <c r="X13" s="31">
        <f t="shared" ref="X13:X17" si="22">X4*1.03</f>
        <v>3.0477700000000003E-2</v>
      </c>
      <c r="Y13" s="31">
        <f t="shared" ref="Y13:Y17" si="23">Y4*1.07</f>
        <v>0.1746026</v>
      </c>
      <c r="Z13" s="31">
        <f t="shared" ref="Z13:Z17" si="24">Z4*1.24</f>
        <v>0.12819120000000001</v>
      </c>
      <c r="AA13" s="31">
        <f t="shared" ref="AA13:AA17" si="25">AA4*0.9</f>
        <v>0.47678400000000004</v>
      </c>
      <c r="AB13" s="31">
        <f t="shared" ref="AB13:AB17" si="26">AB4*0.78</f>
        <v>5.5637400000000004E-2</v>
      </c>
      <c r="AC13" s="31"/>
      <c r="AD13" s="31"/>
      <c r="AE13" s="31"/>
    </row>
    <row r="14" spans="1:42" s="1" customFormat="1" x14ac:dyDescent="0.15">
      <c r="A14" s="31"/>
      <c r="B14" s="31">
        <f t="shared" si="0"/>
        <v>2.0104364000000001</v>
      </c>
      <c r="C14" s="31">
        <f t="shared" si="1"/>
        <v>3.24072</v>
      </c>
      <c r="D14" s="31">
        <f t="shared" si="2"/>
        <v>3.0116544999999997</v>
      </c>
      <c r="E14" s="31">
        <f t="shared" si="3"/>
        <v>2.8878555000000001</v>
      </c>
      <c r="F14" s="31">
        <f t="shared" si="4"/>
        <v>0</v>
      </c>
      <c r="G14" s="31">
        <f t="shared" si="5"/>
        <v>2.2421684000000002</v>
      </c>
      <c r="H14" s="31">
        <f t="shared" si="6"/>
        <v>7.4277554999999991</v>
      </c>
      <c r="I14" s="31">
        <f t="shared" si="7"/>
        <v>3.0490199999999999E-2</v>
      </c>
      <c r="J14" s="31">
        <f t="shared" si="8"/>
        <v>0.26929139999999996</v>
      </c>
      <c r="K14" s="31">
        <f t="shared" si="9"/>
        <v>0.32920499999999997</v>
      </c>
      <c r="L14" s="31">
        <f t="shared" si="10"/>
        <v>0.18018210000000001</v>
      </c>
      <c r="M14" s="31">
        <f t="shared" si="11"/>
        <v>0.339138</v>
      </c>
      <c r="N14" s="31">
        <f t="shared" si="12"/>
        <v>0.30024119999999999</v>
      </c>
      <c r="O14" s="31">
        <f t="shared" si="13"/>
        <v>0.107694</v>
      </c>
      <c r="P14" s="31">
        <f t="shared" si="14"/>
        <v>0.17806889999999997</v>
      </c>
      <c r="Q14" s="31">
        <f t="shared" si="15"/>
        <v>0.2158303</v>
      </c>
      <c r="R14" s="31">
        <f t="shared" si="16"/>
        <v>0.1424125</v>
      </c>
      <c r="S14" s="31">
        <f t="shared" si="17"/>
        <v>5.9857800000000003E-2</v>
      </c>
      <c r="T14" s="31">
        <f t="shared" si="18"/>
        <v>0.26891830000000005</v>
      </c>
      <c r="U14" s="31">
        <f t="shared" si="19"/>
        <v>5.0916599999999999E-2</v>
      </c>
      <c r="V14" s="31">
        <f t="shared" si="20"/>
        <v>0.35320700000000005</v>
      </c>
      <c r="W14" s="31">
        <f t="shared" si="21"/>
        <v>0.26297520000000002</v>
      </c>
      <c r="X14" s="31">
        <f t="shared" si="22"/>
        <v>1.80044E-2</v>
      </c>
      <c r="Y14" s="31">
        <f t="shared" si="23"/>
        <v>9.1752500000000015E-2</v>
      </c>
      <c r="Z14" s="31">
        <f t="shared" si="24"/>
        <v>6.6091999999999998E-2</v>
      </c>
      <c r="AA14" s="31">
        <f t="shared" si="25"/>
        <v>0.32836500000000002</v>
      </c>
      <c r="AB14" s="31">
        <f t="shared" si="26"/>
        <v>4.5411600000000003E-2</v>
      </c>
      <c r="AC14" s="31"/>
      <c r="AD14" s="31"/>
      <c r="AE14" s="31"/>
    </row>
    <row r="15" spans="1:42" s="1" customFormat="1" x14ac:dyDescent="0.15">
      <c r="A15" s="31"/>
      <c r="B15" s="31">
        <f t="shared" si="0"/>
        <v>1.7352608</v>
      </c>
      <c r="C15" s="31">
        <f t="shared" si="1"/>
        <v>3.2383890000000002</v>
      </c>
      <c r="D15" s="31">
        <f t="shared" si="2"/>
        <v>4.1042464999999995</v>
      </c>
      <c r="E15" s="31">
        <f t="shared" si="3"/>
        <v>5.0071086000000005</v>
      </c>
      <c r="F15" s="31">
        <f t="shared" si="4"/>
        <v>1.6538799999999999E-2</v>
      </c>
      <c r="G15" s="31">
        <f t="shared" si="5"/>
        <v>3.4737088000000003</v>
      </c>
      <c r="H15" s="31">
        <f t="shared" si="6"/>
        <v>12.110791500000001</v>
      </c>
      <c r="I15" s="31">
        <f t="shared" si="7"/>
        <v>1.9550699999999997E-2</v>
      </c>
      <c r="J15" s="31">
        <f t="shared" si="8"/>
        <v>0.16840169999999999</v>
      </c>
      <c r="K15" s="31">
        <f t="shared" si="9"/>
        <v>0.28797</v>
      </c>
      <c r="L15" s="31">
        <f t="shared" si="10"/>
        <v>0.18493820000000002</v>
      </c>
      <c r="M15" s="31">
        <f t="shared" si="11"/>
        <v>0.224802</v>
      </c>
      <c r="N15" s="31">
        <f t="shared" si="12"/>
        <v>0.19589520000000002</v>
      </c>
      <c r="O15" s="31">
        <f t="shared" si="13"/>
        <v>9.3015500000000001E-2</v>
      </c>
      <c r="P15" s="31">
        <f t="shared" si="14"/>
        <v>0.1315095</v>
      </c>
      <c r="Q15" s="31">
        <f t="shared" si="15"/>
        <v>0.12622329999999998</v>
      </c>
      <c r="R15" s="31">
        <f t="shared" si="16"/>
        <v>0.1479375</v>
      </c>
      <c r="S15" s="31">
        <f t="shared" si="17"/>
        <v>5.2367199999999996E-2</v>
      </c>
      <c r="T15" s="31">
        <f t="shared" si="18"/>
        <v>0.24204740000000002</v>
      </c>
      <c r="U15" s="31">
        <f t="shared" si="19"/>
        <v>4.1013000000000001E-2</v>
      </c>
      <c r="V15" s="31">
        <f t="shared" si="20"/>
        <v>0.363479</v>
      </c>
      <c r="W15" s="31">
        <f t="shared" si="21"/>
        <v>0.28597020000000001</v>
      </c>
      <c r="X15" s="31">
        <f t="shared" si="22"/>
        <v>1.9611200000000002E-2</v>
      </c>
      <c r="Y15" s="31">
        <f t="shared" si="23"/>
        <v>8.4326700000000004E-2</v>
      </c>
      <c r="Z15" s="31">
        <f t="shared" si="24"/>
        <v>6.5918400000000002E-2</v>
      </c>
      <c r="AA15" s="31">
        <f t="shared" si="25"/>
        <v>0.38844899999999999</v>
      </c>
      <c r="AB15" s="31">
        <f t="shared" si="26"/>
        <v>4.3945200000000004E-2</v>
      </c>
      <c r="AC15" s="31"/>
      <c r="AD15" s="31"/>
      <c r="AE15" s="31"/>
    </row>
    <row r="16" spans="1:42" s="1" customFormat="1" x14ac:dyDescent="0.15">
      <c r="A16" s="31"/>
      <c r="B16" s="31">
        <f t="shared" si="0"/>
        <v>1.8647160000000003</v>
      </c>
      <c r="C16" s="31">
        <f t="shared" si="1"/>
        <v>3.397878</v>
      </c>
      <c r="D16" s="31">
        <f t="shared" si="2"/>
        <v>4.9384219999999992</v>
      </c>
      <c r="E16" s="31">
        <f t="shared" si="3"/>
        <v>5.2178567999999999</v>
      </c>
      <c r="F16" s="31">
        <f t="shared" si="4"/>
        <v>1.3073300000000001E-2</v>
      </c>
      <c r="G16" s="31">
        <f t="shared" si="5"/>
        <v>5.3788471000000007</v>
      </c>
      <c r="H16" s="31">
        <f t="shared" si="6"/>
        <v>16.177128</v>
      </c>
      <c r="I16" s="31">
        <f t="shared" si="7"/>
        <v>3.0466799999999999E-2</v>
      </c>
      <c r="J16" s="31">
        <f t="shared" si="8"/>
        <v>0.2018182</v>
      </c>
      <c r="K16" s="31">
        <f t="shared" si="9"/>
        <v>0.36402000000000001</v>
      </c>
      <c r="L16" s="31">
        <f t="shared" si="10"/>
        <v>0.19435480000000002</v>
      </c>
      <c r="M16" s="31">
        <f t="shared" si="11"/>
        <v>0.27081</v>
      </c>
      <c r="N16" s="31">
        <f t="shared" si="12"/>
        <v>0.27509400000000001</v>
      </c>
      <c r="O16" s="31">
        <f t="shared" si="13"/>
        <v>0.11327400000000001</v>
      </c>
      <c r="P16" s="31">
        <f t="shared" si="14"/>
        <v>0.13402799999999998</v>
      </c>
      <c r="Q16" s="31">
        <f t="shared" si="15"/>
        <v>0.17279990000000001</v>
      </c>
      <c r="R16" s="31">
        <f t="shared" si="16"/>
        <v>0.25136249999999999</v>
      </c>
      <c r="S16" s="31">
        <f t="shared" si="17"/>
        <v>5.6829400000000009E-2</v>
      </c>
      <c r="T16" s="31">
        <f t="shared" si="18"/>
        <v>0.34183520000000006</v>
      </c>
      <c r="U16" s="31">
        <f t="shared" si="19"/>
        <v>4.1290199999999999E-2</v>
      </c>
      <c r="V16" s="31">
        <f t="shared" si="20"/>
        <v>0.62032180000000003</v>
      </c>
      <c r="W16" s="31">
        <f t="shared" si="21"/>
        <v>0.47777039999999998</v>
      </c>
      <c r="X16" s="31">
        <f t="shared" si="22"/>
        <v>2.1877199999999999E-2</v>
      </c>
      <c r="Y16" s="31">
        <f t="shared" si="23"/>
        <v>0.17735250000000002</v>
      </c>
      <c r="Z16" s="31">
        <f t="shared" si="24"/>
        <v>0.13721839999999999</v>
      </c>
      <c r="AA16" s="31">
        <f t="shared" si="25"/>
        <v>0.47321099999999999</v>
      </c>
      <c r="AB16" s="31">
        <f t="shared" si="26"/>
        <v>4.6417800000000002E-2</v>
      </c>
      <c r="AC16" s="31"/>
      <c r="AD16" s="31"/>
      <c r="AE16" s="31"/>
    </row>
    <row r="17" spans="1:42" x14ac:dyDescent="0.15">
      <c r="A17" s="31"/>
      <c r="B17" s="31">
        <f t="shared" si="0"/>
        <v>1.3686428000000002</v>
      </c>
      <c r="C17" s="31">
        <f t="shared" si="1"/>
        <v>2.4990030000000001</v>
      </c>
      <c r="D17" s="31">
        <f t="shared" si="2"/>
        <v>4.275309</v>
      </c>
      <c r="E17" s="31">
        <f t="shared" si="3"/>
        <v>4.5571745999999997</v>
      </c>
      <c r="F17" s="31">
        <f t="shared" si="4"/>
        <v>0</v>
      </c>
      <c r="G17" s="31">
        <f t="shared" si="5"/>
        <v>4.4401637000000003</v>
      </c>
      <c r="H17" s="31">
        <f t="shared" si="6"/>
        <v>14.160555</v>
      </c>
      <c r="I17" s="31">
        <f t="shared" si="7"/>
        <v>2.3329799999999998E-2</v>
      </c>
      <c r="J17" s="31">
        <f t="shared" si="8"/>
        <v>0.28101870000000001</v>
      </c>
      <c r="K17" s="31">
        <f t="shared" si="9"/>
        <v>0.23610000000000003</v>
      </c>
      <c r="L17" s="31">
        <f t="shared" si="10"/>
        <v>0.16763459999999999</v>
      </c>
      <c r="M17" s="31">
        <f t="shared" si="11"/>
        <v>0.20536199999999999</v>
      </c>
      <c r="N17" s="31">
        <f t="shared" si="12"/>
        <v>0.23096240000000001</v>
      </c>
      <c r="O17" s="31">
        <f t="shared" si="13"/>
        <v>9.0473499999999998E-2</v>
      </c>
      <c r="P17" s="31">
        <f t="shared" si="14"/>
        <v>0.12737039999999999</v>
      </c>
      <c r="Q17" s="31">
        <f t="shared" si="15"/>
        <v>0.21736539999999999</v>
      </c>
      <c r="R17" s="31">
        <f t="shared" si="16"/>
        <v>0.20004999999999998</v>
      </c>
      <c r="S17" s="31">
        <f t="shared" si="17"/>
        <v>7.7586000000000002E-2</v>
      </c>
      <c r="T17" s="31">
        <f t="shared" si="18"/>
        <v>0.51751840000000005</v>
      </c>
      <c r="U17" s="31">
        <f t="shared" si="19"/>
        <v>2.8740600000000002E-2</v>
      </c>
      <c r="V17" s="31">
        <f t="shared" si="20"/>
        <v>0.59082190000000012</v>
      </c>
      <c r="W17" s="31">
        <f t="shared" si="21"/>
        <v>0.41235510000000003</v>
      </c>
      <c r="X17" s="31">
        <f t="shared" si="22"/>
        <v>1.7417300000000004E-2</v>
      </c>
      <c r="Y17" s="31">
        <f t="shared" si="23"/>
        <v>0.18453220000000001</v>
      </c>
      <c r="Z17" s="31">
        <f t="shared" si="24"/>
        <v>0.1316012</v>
      </c>
      <c r="AA17" s="31">
        <f t="shared" si="25"/>
        <v>0.54301500000000003</v>
      </c>
      <c r="AB17" s="31">
        <f t="shared" si="26"/>
        <v>3.8149800000000005E-2</v>
      </c>
      <c r="AC17" s="31"/>
      <c r="AD17" s="31"/>
      <c r="AE17" s="3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15">
      <c r="A18" s="1"/>
      <c r="B18" s="4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15">
      <c r="A19" s="1"/>
      <c r="B19" s="19" t="s">
        <v>413</v>
      </c>
      <c r="C19" s="19" t="s">
        <v>414</v>
      </c>
      <c r="D19" s="19" t="s">
        <v>415</v>
      </c>
      <c r="E19" s="19" t="s">
        <v>417</v>
      </c>
      <c r="F19" s="19" t="s">
        <v>416</v>
      </c>
      <c r="G19" s="11"/>
      <c r="H19" s="11"/>
      <c r="I19" s="11"/>
      <c r="J19" s="19" t="s">
        <v>418</v>
      </c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15">
      <c r="A20" s="1"/>
      <c r="B20" s="35" t="s">
        <v>5</v>
      </c>
      <c r="C20" s="35" t="s">
        <v>7</v>
      </c>
      <c r="D20" s="35" t="s">
        <v>11</v>
      </c>
      <c r="E20" s="35" t="s">
        <v>14</v>
      </c>
      <c r="F20" s="35" t="s">
        <v>12</v>
      </c>
      <c r="G20" s="4" t="s">
        <v>21</v>
      </c>
      <c r="H20" s="4" t="s">
        <v>25</v>
      </c>
      <c r="I20" s="4" t="s">
        <v>26</v>
      </c>
      <c r="J20" s="35" t="s">
        <v>27</v>
      </c>
      <c r="K20" s="4" t="s">
        <v>28</v>
      </c>
      <c r="L20" s="4" t="s">
        <v>42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15">
      <c r="A21" s="9" t="s">
        <v>289</v>
      </c>
      <c r="B21" s="35">
        <v>2.4345300000000001</v>
      </c>
      <c r="C21" s="35">
        <v>0.26832</v>
      </c>
      <c r="D21" s="35">
        <v>4.999E-2</v>
      </c>
      <c r="E21" s="35">
        <v>0.14652999999999999</v>
      </c>
      <c r="F21" s="35">
        <v>0.05</v>
      </c>
      <c r="G21" s="9">
        <v>5.4940000000000003E-2</v>
      </c>
      <c r="H21" s="9">
        <v>2.1350000000000001E-2</v>
      </c>
      <c r="I21" s="9">
        <v>1.7479999999999999E-2</v>
      </c>
      <c r="J21" s="35">
        <v>3.6519999999999997E-2</v>
      </c>
      <c r="K21" s="9">
        <v>2.7299999999999998E-3</v>
      </c>
      <c r="L21" s="9">
        <v>1.6639999999999999E-2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15">
      <c r="A22" s="9" t="s">
        <v>290</v>
      </c>
      <c r="B22" s="9">
        <v>2.4808400000000002</v>
      </c>
      <c r="C22" s="9">
        <v>0.25641000000000003</v>
      </c>
      <c r="D22" s="9">
        <v>3.9350000000000003E-2</v>
      </c>
      <c r="E22" s="9">
        <v>0.1573</v>
      </c>
      <c r="F22" s="9">
        <v>0.11953999999999999</v>
      </c>
      <c r="G22" s="9">
        <v>4.1329999999999999E-2</v>
      </c>
      <c r="H22" s="9">
        <v>1.3140000000000001E-2</v>
      </c>
      <c r="I22" s="9">
        <v>4.6249999999999999E-2</v>
      </c>
      <c r="J22" s="9">
        <v>3.6749999999999998E-2</v>
      </c>
      <c r="K22" s="9">
        <v>3.2100000000000002E-3</v>
      </c>
      <c r="L22" s="9">
        <v>2.3230000000000001E-2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15">
      <c r="A23" s="35" t="s">
        <v>291</v>
      </c>
      <c r="B23" s="35">
        <v>1.56213</v>
      </c>
      <c r="C23" s="35">
        <v>3.6760000000000001E-2</v>
      </c>
      <c r="D23" s="35">
        <v>6.3850000000000004E-2</v>
      </c>
      <c r="E23" s="35">
        <v>7.4779999999999999E-2</v>
      </c>
      <c r="F23" s="35">
        <v>0</v>
      </c>
      <c r="G23" s="35">
        <v>3.1899999999999998E-2</v>
      </c>
      <c r="H23" s="35">
        <v>1.528E-2</v>
      </c>
      <c r="I23" s="35">
        <v>3.2140000000000002E-2</v>
      </c>
      <c r="J23" s="35">
        <v>2.3890000000000002E-2</v>
      </c>
      <c r="K23" s="35">
        <v>5.5199999999999997E-3</v>
      </c>
      <c r="L23" s="35">
        <v>5.0899999999999999E-3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15">
      <c r="A24" s="35" t="s">
        <v>292</v>
      </c>
      <c r="B24" s="35">
        <v>1.1573800000000001</v>
      </c>
      <c r="C24" s="35">
        <v>3.3360000000000001E-2</v>
      </c>
      <c r="D24" s="35">
        <v>5.5849999999999997E-2</v>
      </c>
      <c r="E24" s="35">
        <v>6.9819999999999993E-2</v>
      </c>
      <c r="F24" s="35">
        <v>0</v>
      </c>
      <c r="G24" s="35">
        <v>2.2960000000000001E-2</v>
      </c>
      <c r="H24" s="35">
        <v>5.0400000000000002E-3</v>
      </c>
      <c r="I24" s="35">
        <v>2.0379999999999999E-2</v>
      </c>
      <c r="J24" s="35">
        <v>1.039E-2</v>
      </c>
      <c r="K24" s="35">
        <v>1.91E-3</v>
      </c>
      <c r="L24" s="35">
        <v>2.213E-2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15">
      <c r="A25" s="31" t="s">
        <v>293</v>
      </c>
      <c r="B25" s="31">
        <v>1.0224</v>
      </c>
      <c r="C25" s="31">
        <v>3.8120000000000001E-2</v>
      </c>
      <c r="D25" s="31">
        <v>4.7739999999999998E-2</v>
      </c>
      <c r="E25" s="31">
        <v>7.9949999999999993E-2</v>
      </c>
      <c r="F25" s="31">
        <v>2.4199999999999999E-2</v>
      </c>
      <c r="G25" s="31">
        <v>3.5139999999999998E-2</v>
      </c>
      <c r="H25" s="31">
        <v>8.2199999999999999E-3</v>
      </c>
      <c r="I25" s="31">
        <v>3.1119999999999998E-2</v>
      </c>
      <c r="J25" s="31">
        <v>1.0699999999999999E-2</v>
      </c>
      <c r="K25" s="31">
        <v>5.0000000000000001E-4</v>
      </c>
      <c r="L25" s="31">
        <v>9.6799999999999994E-3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15">
      <c r="A26" s="31" t="s">
        <v>294</v>
      </c>
      <c r="B26" s="31">
        <v>0.78064999999999996</v>
      </c>
      <c r="C26" s="31">
        <v>3.0839999999999999E-2</v>
      </c>
      <c r="D26" s="31">
        <v>5.5530000000000003E-2</v>
      </c>
      <c r="E26" s="31">
        <v>8.1430000000000002E-2</v>
      </c>
      <c r="F26" s="31">
        <v>1.0840000000000001E-2</v>
      </c>
      <c r="G26" s="31">
        <v>2.9350000000000001E-2</v>
      </c>
      <c r="H26" s="31">
        <v>6.4900000000000001E-3</v>
      </c>
      <c r="I26" s="31">
        <v>1.443E-2</v>
      </c>
      <c r="J26" s="31">
        <v>1.992E-2</v>
      </c>
      <c r="K26" s="31">
        <v>2.47E-3</v>
      </c>
      <c r="L26" s="31">
        <v>2.249E-2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15">
      <c r="A28" s="31"/>
      <c r="B28" s="31">
        <v>9</v>
      </c>
      <c r="C28" s="31">
        <v>11.66</v>
      </c>
      <c r="D28" s="31">
        <v>15.16</v>
      </c>
      <c r="E28" s="31">
        <v>14.24</v>
      </c>
      <c r="F28" s="31">
        <v>9.73</v>
      </c>
      <c r="G28" s="31">
        <v>12.61</v>
      </c>
      <c r="H28" s="31">
        <v>7.21</v>
      </c>
      <c r="I28" s="31">
        <v>10.56</v>
      </c>
      <c r="J28" s="31">
        <v>10.61</v>
      </c>
      <c r="K28" s="31">
        <v>10.38</v>
      </c>
      <c r="L28" s="31">
        <v>5.49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s="1" customFormat="1" x14ac:dyDescent="0.1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42" s="1" customFormat="1" x14ac:dyDescent="0.15">
      <c r="A30" s="31"/>
      <c r="B30" s="31">
        <f>B21*9</f>
        <v>21.910769999999999</v>
      </c>
      <c r="C30" s="31">
        <f>C21*11.66</f>
        <v>3.1286111999999999</v>
      </c>
      <c r="D30" s="31">
        <f>D21*15.16</f>
        <v>0.75784839999999998</v>
      </c>
      <c r="E30" s="31">
        <f>E21*14.24</f>
        <v>2.0865871999999999</v>
      </c>
      <c r="F30" s="31">
        <f>F21*9.73</f>
        <v>0.48650000000000004</v>
      </c>
      <c r="G30" s="31">
        <f>G21*12.61</f>
        <v>0.6927934</v>
      </c>
      <c r="H30" s="31">
        <f>H21*7.21</f>
        <v>0.1539335</v>
      </c>
      <c r="I30" s="31">
        <f>I21*10.56</f>
        <v>0.1845888</v>
      </c>
      <c r="J30" s="31">
        <f>J21*10.61</f>
        <v>0.38747719999999997</v>
      </c>
      <c r="K30" s="31">
        <f>K21*10.38</f>
        <v>2.8337399999999999E-2</v>
      </c>
      <c r="L30" s="31">
        <f>L21*5.49</f>
        <v>9.1353599999999993E-2</v>
      </c>
    </row>
    <row r="31" spans="1:42" s="1" customFormat="1" x14ac:dyDescent="0.15">
      <c r="A31" s="31"/>
      <c r="B31" s="31">
        <f t="shared" ref="B31:B35" si="27">B22*9</f>
        <v>22.327560000000002</v>
      </c>
      <c r="C31" s="31">
        <f t="shared" ref="C31:C35" si="28">C22*11.66</f>
        <v>2.9897406000000002</v>
      </c>
      <c r="D31" s="31">
        <f t="shared" ref="D31:D35" si="29">D22*15.16</f>
        <v>0.59654600000000002</v>
      </c>
      <c r="E31" s="31">
        <f t="shared" ref="E31:E35" si="30">E22*14.24</f>
        <v>2.2399520000000002</v>
      </c>
      <c r="F31" s="31">
        <f t="shared" ref="F31:F35" si="31">F22*9.73</f>
        <v>1.1631241999999999</v>
      </c>
      <c r="G31" s="31">
        <f t="shared" ref="G31:G35" si="32">G22*12.61</f>
        <v>0.5211713</v>
      </c>
      <c r="H31" s="31">
        <f t="shared" ref="H31:H35" si="33">H22*7.21</f>
        <v>9.4739400000000001E-2</v>
      </c>
      <c r="I31" s="31">
        <f t="shared" ref="I31:I35" si="34">I22*10.56</f>
        <v>0.4884</v>
      </c>
      <c r="J31" s="31">
        <f t="shared" ref="J31:J35" si="35">J22*10.61</f>
        <v>0.38991749999999997</v>
      </c>
      <c r="K31" s="31">
        <f t="shared" ref="K31:K35" si="36">K22*10.38</f>
        <v>3.3319800000000004E-2</v>
      </c>
      <c r="L31" s="31">
        <f t="shared" ref="L31:L35" si="37">L22*5.49</f>
        <v>0.1275327</v>
      </c>
      <c r="Q31" s="8"/>
    </row>
    <row r="32" spans="1:42" s="1" customFormat="1" x14ac:dyDescent="0.15">
      <c r="A32" s="31"/>
      <c r="B32" s="31">
        <f t="shared" si="27"/>
        <v>14.05917</v>
      </c>
      <c r="C32" s="31">
        <f t="shared" si="28"/>
        <v>0.42862159999999999</v>
      </c>
      <c r="D32" s="31">
        <f t="shared" si="29"/>
        <v>0.9679660000000001</v>
      </c>
      <c r="E32" s="31">
        <f t="shared" si="30"/>
        <v>1.0648671999999999</v>
      </c>
      <c r="F32" s="31">
        <f t="shared" si="31"/>
        <v>0</v>
      </c>
      <c r="G32" s="31">
        <f t="shared" si="32"/>
        <v>0.40225899999999998</v>
      </c>
      <c r="H32" s="31">
        <f t="shared" si="33"/>
        <v>0.1101688</v>
      </c>
      <c r="I32" s="31">
        <f t="shared" si="34"/>
        <v>0.33939840000000004</v>
      </c>
      <c r="J32" s="31">
        <f t="shared" si="35"/>
        <v>0.2534729</v>
      </c>
      <c r="K32" s="31">
        <f t="shared" si="36"/>
        <v>5.7297600000000004E-2</v>
      </c>
      <c r="L32" s="31">
        <f t="shared" si="37"/>
        <v>2.7944099999999999E-2</v>
      </c>
    </row>
    <row r="33" spans="1:42" s="1" customFormat="1" x14ac:dyDescent="0.15">
      <c r="A33" s="31"/>
      <c r="B33" s="31">
        <f t="shared" si="27"/>
        <v>10.41642</v>
      </c>
      <c r="C33" s="31">
        <f t="shared" si="28"/>
        <v>0.38897760000000003</v>
      </c>
      <c r="D33" s="31">
        <f t="shared" si="29"/>
        <v>0.84668599999999994</v>
      </c>
      <c r="E33" s="31">
        <f t="shared" si="30"/>
        <v>0.99423679999999992</v>
      </c>
      <c r="F33" s="31">
        <f t="shared" si="31"/>
        <v>0</v>
      </c>
      <c r="G33" s="31">
        <f t="shared" si="32"/>
        <v>0.28952559999999999</v>
      </c>
      <c r="H33" s="31">
        <f t="shared" si="33"/>
        <v>3.63384E-2</v>
      </c>
      <c r="I33" s="31">
        <f t="shared" si="34"/>
        <v>0.21521280000000001</v>
      </c>
      <c r="J33" s="31">
        <f t="shared" si="35"/>
        <v>0.1102379</v>
      </c>
      <c r="K33" s="31">
        <f t="shared" si="36"/>
        <v>1.9825800000000001E-2</v>
      </c>
      <c r="L33" s="31">
        <f t="shared" si="37"/>
        <v>0.12149370000000001</v>
      </c>
    </row>
    <row r="34" spans="1:42" s="1" customFormat="1" x14ac:dyDescent="0.15">
      <c r="A34" s="31"/>
      <c r="B34" s="31">
        <f t="shared" si="27"/>
        <v>9.2015999999999991</v>
      </c>
      <c r="C34" s="31">
        <f t="shared" si="28"/>
        <v>0.44447920000000002</v>
      </c>
      <c r="D34" s="31">
        <f t="shared" si="29"/>
        <v>0.7237384</v>
      </c>
      <c r="E34" s="31">
        <f t="shared" si="30"/>
        <v>1.1384879999999999</v>
      </c>
      <c r="F34" s="31">
        <f t="shared" si="31"/>
        <v>0.23546600000000001</v>
      </c>
      <c r="G34" s="31">
        <f t="shared" si="32"/>
        <v>0.44311539999999994</v>
      </c>
      <c r="H34" s="31">
        <f t="shared" si="33"/>
        <v>5.9266199999999998E-2</v>
      </c>
      <c r="I34" s="31">
        <f t="shared" si="34"/>
        <v>0.32862720000000001</v>
      </c>
      <c r="J34" s="31">
        <f t="shared" si="35"/>
        <v>0.11352699999999999</v>
      </c>
      <c r="K34" s="31">
        <f t="shared" si="36"/>
        <v>5.1900000000000002E-3</v>
      </c>
      <c r="L34" s="31">
        <f t="shared" si="37"/>
        <v>5.3143200000000002E-2</v>
      </c>
    </row>
    <row r="35" spans="1:42" s="1" customFormat="1" x14ac:dyDescent="0.15">
      <c r="A35" s="31"/>
      <c r="B35" s="31">
        <f t="shared" si="27"/>
        <v>7.0258499999999993</v>
      </c>
      <c r="C35" s="31">
        <f t="shared" si="28"/>
        <v>0.35959439999999998</v>
      </c>
      <c r="D35" s="31">
        <f t="shared" si="29"/>
        <v>0.84183480000000011</v>
      </c>
      <c r="E35" s="31">
        <f t="shared" si="30"/>
        <v>1.1595632</v>
      </c>
      <c r="F35" s="31">
        <f t="shared" si="31"/>
        <v>0.10547320000000002</v>
      </c>
      <c r="G35" s="31">
        <f t="shared" si="32"/>
        <v>0.37010349999999997</v>
      </c>
      <c r="H35" s="31">
        <f t="shared" si="33"/>
        <v>4.6792899999999998E-2</v>
      </c>
      <c r="I35" s="31">
        <f t="shared" si="34"/>
        <v>0.15238080000000001</v>
      </c>
      <c r="J35" s="31">
        <f t="shared" si="35"/>
        <v>0.21135119999999999</v>
      </c>
      <c r="K35" s="31">
        <f t="shared" si="36"/>
        <v>2.5638600000000001E-2</v>
      </c>
      <c r="L35" s="31">
        <f t="shared" si="37"/>
        <v>0.1234701</v>
      </c>
    </row>
    <row r="36" spans="1:42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15">
      <c r="A39" s="1"/>
      <c r="B39" s="12" t="s">
        <v>419</v>
      </c>
      <c r="C39" s="12" t="s">
        <v>420</v>
      </c>
      <c r="D39" s="12" t="s">
        <v>421</v>
      </c>
      <c r="E39" s="12" t="s">
        <v>421</v>
      </c>
      <c r="F39" s="12" t="s">
        <v>421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15">
      <c r="A40" s="1"/>
      <c r="B40" s="5" t="s">
        <v>60</v>
      </c>
      <c r="C40" s="5" t="s">
        <v>75</v>
      </c>
      <c r="D40" s="5" t="s">
        <v>86</v>
      </c>
      <c r="E40" s="5" t="s">
        <v>88</v>
      </c>
      <c r="F40" s="5" t="s">
        <v>89</v>
      </c>
      <c r="G40" s="5" t="s">
        <v>90</v>
      </c>
      <c r="H40" s="5" t="s">
        <v>92</v>
      </c>
      <c r="I40" s="5" t="s">
        <v>95</v>
      </c>
      <c r="J40" s="5" t="s">
        <v>96</v>
      </c>
      <c r="K40" s="5" t="s">
        <v>97</v>
      </c>
      <c r="L40" s="5" t="s">
        <v>99</v>
      </c>
      <c r="M40" s="5" t="s">
        <v>100</v>
      </c>
      <c r="N40" s="5" t="s">
        <v>101</v>
      </c>
      <c r="O40" s="5" t="s">
        <v>104</v>
      </c>
      <c r="P40" s="5" t="s">
        <v>106</v>
      </c>
      <c r="Q40" s="5" t="s">
        <v>107</v>
      </c>
      <c r="R40" s="5" t="s">
        <v>113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15">
      <c r="A41" s="30" t="s">
        <v>289</v>
      </c>
      <c r="B41" s="30">
        <v>1.1578299999999999</v>
      </c>
      <c r="C41" s="30">
        <v>2.4477500000000001</v>
      </c>
      <c r="D41" s="30">
        <v>1.12042</v>
      </c>
      <c r="E41" s="30">
        <v>1.3544499999999999</v>
      </c>
      <c r="F41" s="30">
        <v>1.07626</v>
      </c>
      <c r="G41" s="30">
        <v>0.22008</v>
      </c>
      <c r="H41" s="30">
        <v>3.3029999999999997E-2</v>
      </c>
      <c r="I41" s="30">
        <v>5.5300000000000002E-2</v>
      </c>
      <c r="J41" s="30">
        <v>0.16014</v>
      </c>
      <c r="K41" s="30">
        <v>7.3679999999999995E-2</v>
      </c>
      <c r="L41" s="30">
        <v>5.9580000000000001E-2</v>
      </c>
      <c r="M41" s="30">
        <v>7.4819999999999998E-2</v>
      </c>
      <c r="N41" s="30">
        <v>0.33309</v>
      </c>
      <c r="O41" s="30">
        <v>5.117E-2</v>
      </c>
      <c r="P41" s="30">
        <v>1.1270000000000001E-2</v>
      </c>
      <c r="Q41" s="30">
        <v>3.9440000000000003E-2</v>
      </c>
      <c r="R41" s="30">
        <v>0.35842000000000002</v>
      </c>
      <c r="S41" s="3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15">
      <c r="A42" s="30" t="s">
        <v>290</v>
      </c>
      <c r="B42" s="30">
        <v>1.2899</v>
      </c>
      <c r="C42" s="30">
        <v>2.9304100000000002</v>
      </c>
      <c r="D42" s="30">
        <v>0.96670999999999996</v>
      </c>
      <c r="E42" s="30">
        <v>1.2312000000000001</v>
      </c>
      <c r="F42" s="30">
        <v>0.94945999999999997</v>
      </c>
      <c r="G42" s="30">
        <v>0.30425999999999997</v>
      </c>
      <c r="H42" s="30">
        <v>2.768E-2</v>
      </c>
      <c r="I42" s="30">
        <v>4.8090000000000001E-2</v>
      </c>
      <c r="J42" s="30">
        <v>0.14527999999999999</v>
      </c>
      <c r="K42" s="30">
        <v>6.794E-2</v>
      </c>
      <c r="L42" s="30">
        <v>5.5500000000000001E-2</v>
      </c>
      <c r="M42" s="30">
        <v>6.1310000000000003E-2</v>
      </c>
      <c r="N42" s="30">
        <v>0.39684999999999998</v>
      </c>
      <c r="O42" s="30">
        <v>5.5410000000000001E-2</v>
      </c>
      <c r="P42" s="30">
        <v>1.434E-2</v>
      </c>
      <c r="Q42" s="30">
        <v>4.2599999999999999E-2</v>
      </c>
      <c r="R42" s="30">
        <v>0.32197999999999999</v>
      </c>
      <c r="S42" s="34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15">
      <c r="A43" s="31" t="s">
        <v>291</v>
      </c>
      <c r="B43" s="31">
        <v>1.38748</v>
      </c>
      <c r="C43" s="31">
        <v>1.81287</v>
      </c>
      <c r="D43" s="31">
        <v>0.71535000000000004</v>
      </c>
      <c r="E43" s="31">
        <v>0.97506000000000004</v>
      </c>
      <c r="F43" s="31">
        <v>0.74948999999999999</v>
      </c>
      <c r="G43" s="31">
        <v>0.16913</v>
      </c>
      <c r="H43" s="31">
        <v>2.2939999999999999E-2</v>
      </c>
      <c r="I43" s="31">
        <v>3.6990000000000002E-2</v>
      </c>
      <c r="J43" s="31">
        <v>0.11867</v>
      </c>
      <c r="K43" s="31">
        <v>5.2330000000000002E-2</v>
      </c>
      <c r="L43" s="31">
        <v>4.6129999999999997E-2</v>
      </c>
      <c r="M43" s="31">
        <v>5.0310000000000001E-2</v>
      </c>
      <c r="N43" s="31">
        <v>0.34906999999999999</v>
      </c>
      <c r="O43" s="31">
        <v>5.1119999999999999E-2</v>
      </c>
      <c r="P43" s="31">
        <v>1.4030000000000001E-2</v>
      </c>
      <c r="Q43" s="31">
        <v>4.2320000000000003E-2</v>
      </c>
      <c r="R43" s="31">
        <v>0.37422</v>
      </c>
      <c r="S43" s="32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15">
      <c r="A44" s="31" t="s">
        <v>292</v>
      </c>
      <c r="B44" s="31">
        <v>1.06433</v>
      </c>
      <c r="C44" s="31">
        <v>1.8434999999999999</v>
      </c>
      <c r="D44" s="31">
        <v>0.74670999999999998</v>
      </c>
      <c r="E44" s="31">
        <v>0.99270999999999998</v>
      </c>
      <c r="F44" s="31">
        <v>0.76788999999999996</v>
      </c>
      <c r="G44" s="31">
        <v>0.19588</v>
      </c>
      <c r="H44" s="31">
        <v>2.138E-2</v>
      </c>
      <c r="I44" s="31">
        <v>3.1879999999999999E-2</v>
      </c>
      <c r="J44" s="31">
        <v>9.5210000000000003E-2</v>
      </c>
      <c r="K44" s="31">
        <v>4.1640000000000003E-2</v>
      </c>
      <c r="L44" s="31">
        <v>3.6569999999999998E-2</v>
      </c>
      <c r="M44" s="31">
        <v>4.1849999999999998E-2</v>
      </c>
      <c r="N44" s="31">
        <v>0.27872999999999998</v>
      </c>
      <c r="O44" s="31">
        <v>4.3279999999999999E-2</v>
      </c>
      <c r="P44" s="31">
        <v>1.0970000000000001E-2</v>
      </c>
      <c r="Q44" s="31">
        <v>3.5860000000000003E-2</v>
      </c>
      <c r="R44" s="31">
        <v>0.36941000000000002</v>
      </c>
      <c r="S44" s="3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15">
      <c r="A45" s="31" t="s">
        <v>293</v>
      </c>
      <c r="B45" s="31">
        <v>1.10016</v>
      </c>
      <c r="C45" s="31">
        <v>2.0912600000000001</v>
      </c>
      <c r="D45" s="31">
        <v>0.75605</v>
      </c>
      <c r="E45" s="31">
        <v>0.97345999999999999</v>
      </c>
      <c r="F45" s="31">
        <v>0.76119999999999999</v>
      </c>
      <c r="G45" s="31">
        <v>0.16647000000000001</v>
      </c>
      <c r="H45" s="31">
        <v>2.2780000000000002E-2</v>
      </c>
      <c r="I45" s="31">
        <v>3.1230000000000001E-2</v>
      </c>
      <c r="J45" s="31">
        <v>8.7669999999999998E-2</v>
      </c>
      <c r="K45" s="31">
        <v>4.011E-2</v>
      </c>
      <c r="L45" s="31">
        <v>3.2840000000000001E-2</v>
      </c>
      <c r="M45" s="31">
        <v>3.925E-2</v>
      </c>
      <c r="N45" s="31">
        <v>0.25368000000000002</v>
      </c>
      <c r="O45" s="31">
        <v>3.993E-2</v>
      </c>
      <c r="P45" s="31">
        <v>1.1650000000000001E-2</v>
      </c>
      <c r="Q45" s="31">
        <v>3.2419999999999997E-2</v>
      </c>
      <c r="R45" s="31">
        <v>0.37575999999999998</v>
      </c>
      <c r="S45" s="3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15">
      <c r="A46" s="31" t="s">
        <v>294</v>
      </c>
      <c r="B46" s="31">
        <v>0.88312999999999997</v>
      </c>
      <c r="C46" s="31">
        <v>2.3379500000000002</v>
      </c>
      <c r="D46" s="31">
        <v>0.94476000000000004</v>
      </c>
      <c r="E46" s="31">
        <v>1.2009000000000001</v>
      </c>
      <c r="F46" s="31">
        <v>0.91859999999999997</v>
      </c>
      <c r="G46" s="31">
        <v>0.19535</v>
      </c>
      <c r="H46" s="31">
        <v>2.2929999999999999E-2</v>
      </c>
      <c r="I46" s="31">
        <v>2.7689999999999999E-2</v>
      </c>
      <c r="J46" s="31">
        <v>7.1349999999999997E-2</v>
      </c>
      <c r="K46" s="31">
        <v>3.6319999999999998E-2</v>
      </c>
      <c r="L46" s="31">
        <v>2.631E-2</v>
      </c>
      <c r="M46" s="31">
        <v>3.5319999999999997E-2</v>
      </c>
      <c r="N46" s="31">
        <v>0.18534</v>
      </c>
      <c r="O46" s="31">
        <v>3.2160000000000001E-2</v>
      </c>
      <c r="P46" s="31">
        <v>7.9000000000000008E-3</v>
      </c>
      <c r="Q46" s="31">
        <v>2.6620000000000001E-2</v>
      </c>
      <c r="R46" s="31">
        <v>0.37080999999999997</v>
      </c>
      <c r="S46" s="32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2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15">
      <c r="A48" s="31"/>
      <c r="B48" s="31">
        <v>0.72</v>
      </c>
      <c r="C48" s="31">
        <v>4</v>
      </c>
      <c r="D48" s="31">
        <v>3.04</v>
      </c>
      <c r="E48" s="31">
        <v>9.75</v>
      </c>
      <c r="F48" s="31">
        <v>7.64</v>
      </c>
      <c r="G48" s="31">
        <v>1.73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2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s="1" customFormat="1" x14ac:dyDescent="0.15">
      <c r="A49" s="31"/>
      <c r="B49" s="31">
        <f>B41*0.72</f>
        <v>0.83363759999999987</v>
      </c>
      <c r="C49" s="31">
        <f>C41*4</f>
        <v>9.7910000000000004</v>
      </c>
      <c r="D49" s="31">
        <f>D41*3.04</f>
        <v>3.4060768000000001</v>
      </c>
      <c r="E49" s="31">
        <f>E41*9.75</f>
        <v>13.205887499999999</v>
      </c>
      <c r="F49" s="31">
        <f>F41*7.64</f>
        <v>8.2226263999999993</v>
      </c>
      <c r="G49" s="31">
        <f>G41*1.73</f>
        <v>0.38073839999999998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2"/>
    </row>
    <row r="50" spans="1:42" s="1" customFormat="1" x14ac:dyDescent="0.15">
      <c r="A50" s="31"/>
      <c r="B50" s="31">
        <f t="shared" ref="B50:B54" si="38">B42*0.72</f>
        <v>0.928728</v>
      </c>
      <c r="C50" s="31">
        <f t="shared" ref="C50:C54" si="39">C42*4</f>
        <v>11.721640000000001</v>
      </c>
      <c r="D50" s="31">
        <f t="shared" ref="D50:D54" si="40">D42*3.04</f>
        <v>2.9387984</v>
      </c>
      <c r="E50" s="31">
        <f t="shared" ref="E50:E54" si="41">E42*9.75</f>
        <v>12.004200000000001</v>
      </c>
      <c r="F50" s="31">
        <f t="shared" ref="F50:F54" si="42">F42*7.64</f>
        <v>7.2538743999999991</v>
      </c>
      <c r="G50" s="31">
        <f t="shared" ref="G50:G54" si="43">G42*1.73</f>
        <v>0.5263698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2"/>
    </row>
    <row r="51" spans="1:42" s="1" customFormat="1" x14ac:dyDescent="0.15">
      <c r="A51" s="31"/>
      <c r="B51" s="31">
        <f t="shared" si="38"/>
        <v>0.99898560000000003</v>
      </c>
      <c r="C51" s="31">
        <f t="shared" si="39"/>
        <v>7.2514799999999999</v>
      </c>
      <c r="D51" s="31">
        <f t="shared" si="40"/>
        <v>2.1746639999999999</v>
      </c>
      <c r="E51" s="31">
        <f t="shared" si="41"/>
        <v>9.5068350000000006</v>
      </c>
      <c r="F51" s="31">
        <f t="shared" si="42"/>
        <v>5.7261036000000001</v>
      </c>
      <c r="G51" s="31">
        <f t="shared" si="43"/>
        <v>0.29259489999999999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2"/>
    </row>
    <row r="52" spans="1:42" s="1" customFormat="1" x14ac:dyDescent="0.15">
      <c r="A52" s="31"/>
      <c r="B52" s="31">
        <f t="shared" si="38"/>
        <v>0.76631759999999993</v>
      </c>
      <c r="C52" s="31">
        <f t="shared" si="39"/>
        <v>7.3739999999999997</v>
      </c>
      <c r="D52" s="31">
        <f t="shared" si="40"/>
        <v>2.2699984</v>
      </c>
      <c r="E52" s="31">
        <f t="shared" si="41"/>
        <v>9.6789225000000005</v>
      </c>
      <c r="F52" s="31">
        <f t="shared" si="42"/>
        <v>5.8666795999999994</v>
      </c>
      <c r="G52" s="31">
        <f t="shared" si="43"/>
        <v>0.33887240000000002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2"/>
    </row>
    <row r="53" spans="1:42" s="1" customFormat="1" x14ac:dyDescent="0.15">
      <c r="A53" s="31"/>
      <c r="B53" s="31">
        <f t="shared" si="38"/>
        <v>0.79211520000000002</v>
      </c>
      <c r="C53" s="31">
        <f t="shared" si="39"/>
        <v>8.3650400000000005</v>
      </c>
      <c r="D53" s="31">
        <f t="shared" si="40"/>
        <v>2.2983920000000002</v>
      </c>
      <c r="E53" s="31">
        <f t="shared" si="41"/>
        <v>9.4912349999999996</v>
      </c>
      <c r="F53" s="31">
        <f t="shared" si="42"/>
        <v>5.8155679999999998</v>
      </c>
      <c r="G53" s="31">
        <f t="shared" si="43"/>
        <v>0.2879931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2"/>
    </row>
    <row r="54" spans="1:42" s="1" customFormat="1" x14ac:dyDescent="0.15">
      <c r="A54" s="31"/>
      <c r="B54" s="31">
        <f t="shared" si="38"/>
        <v>0.63585359999999991</v>
      </c>
      <c r="C54" s="31">
        <f t="shared" si="39"/>
        <v>9.3518000000000008</v>
      </c>
      <c r="D54" s="31">
        <f t="shared" si="40"/>
        <v>2.8720704000000001</v>
      </c>
      <c r="E54" s="31">
        <f t="shared" si="41"/>
        <v>11.708775000000001</v>
      </c>
      <c r="F54" s="31">
        <f t="shared" si="42"/>
        <v>7.0181039999999992</v>
      </c>
      <c r="G54" s="31">
        <f t="shared" si="43"/>
        <v>0.33795549999999996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2"/>
    </row>
    <row r="55" spans="1:42" s="1" customFormat="1" x14ac:dyDescent="0.1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2"/>
    </row>
    <row r="56" spans="1:42" x14ac:dyDescent="0.1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15">
      <c r="A58" s="1"/>
      <c r="B58" s="13" t="s">
        <v>422</v>
      </c>
      <c r="C58" s="11"/>
      <c r="D58" s="11" t="s">
        <v>423</v>
      </c>
      <c r="E58" s="11"/>
      <c r="F58" s="19" t="s">
        <v>424</v>
      </c>
      <c r="G58" s="11"/>
      <c r="H58" s="11" t="s">
        <v>425</v>
      </c>
      <c r="I58" s="11"/>
      <c r="J58" s="11"/>
      <c r="K58" s="19" t="s">
        <v>426</v>
      </c>
      <c r="L58" s="2"/>
      <c r="M58" s="2"/>
      <c r="N58" s="2"/>
      <c r="O58" s="2"/>
      <c r="P58" s="19" t="s">
        <v>427</v>
      </c>
      <c r="Q58" s="11" t="s">
        <v>428</v>
      </c>
      <c r="R58" s="11" t="s">
        <v>429</v>
      </c>
      <c r="S58" s="11"/>
      <c r="T58" s="1"/>
      <c r="U58" s="19" t="s">
        <v>430</v>
      </c>
      <c r="V58" s="2"/>
      <c r="W58" s="2"/>
      <c r="X58" s="11"/>
      <c r="Y58" s="2"/>
      <c r="Z58" s="2"/>
      <c r="AA58" s="19" t="s">
        <v>431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"/>
      <c r="AP58" s="1"/>
    </row>
    <row r="59" spans="1:42" x14ac:dyDescent="0.15">
      <c r="A59" s="1"/>
      <c r="B59" s="6" t="s">
        <v>17</v>
      </c>
      <c r="C59" s="6" t="s">
        <v>18</v>
      </c>
      <c r="D59" s="6" t="s">
        <v>19</v>
      </c>
      <c r="E59" s="6" t="s">
        <v>20</v>
      </c>
      <c r="F59" s="35" t="s">
        <v>22</v>
      </c>
      <c r="G59" s="6" t="s">
        <v>23</v>
      </c>
      <c r="H59" s="6" t="s">
        <v>24</v>
      </c>
      <c r="I59" s="6" t="s">
        <v>31</v>
      </c>
      <c r="J59" s="6" t="s">
        <v>32</v>
      </c>
      <c r="K59" s="35" t="s">
        <v>36</v>
      </c>
      <c r="L59" s="6" t="s">
        <v>41</v>
      </c>
      <c r="M59" s="6" t="s">
        <v>45</v>
      </c>
      <c r="N59" s="6" t="s">
        <v>50</v>
      </c>
      <c r="O59" s="6" t="s">
        <v>51</v>
      </c>
      <c r="P59" s="35" t="s">
        <v>52</v>
      </c>
      <c r="Q59" s="6" t="s">
        <v>54</v>
      </c>
      <c r="R59" s="6" t="s">
        <v>58</v>
      </c>
      <c r="S59" s="6" t="s">
        <v>59</v>
      </c>
      <c r="T59" s="6" t="s">
        <v>64</v>
      </c>
      <c r="U59" s="35" t="s">
        <v>65</v>
      </c>
      <c r="V59" s="6" t="s">
        <v>67</v>
      </c>
      <c r="W59" s="6" t="s">
        <v>69</v>
      </c>
      <c r="X59" s="6" t="s">
        <v>73</v>
      </c>
      <c r="Y59" s="6" t="s">
        <v>77</v>
      </c>
      <c r="Z59" s="6" t="s">
        <v>78</v>
      </c>
      <c r="AA59" s="35" t="s">
        <v>79</v>
      </c>
      <c r="AB59" s="6" t="s">
        <v>82</v>
      </c>
      <c r="AC59" s="6" t="s">
        <v>83</v>
      </c>
      <c r="AD59" s="6" t="s">
        <v>84</v>
      </c>
      <c r="AE59" s="6" t="s">
        <v>85</v>
      </c>
      <c r="AF59" s="6" t="s">
        <v>91</v>
      </c>
      <c r="AG59" s="6" t="s">
        <v>93</v>
      </c>
      <c r="AH59" s="6" t="s">
        <v>94</v>
      </c>
      <c r="AI59" s="6" t="s">
        <v>102</v>
      </c>
      <c r="AJ59" s="6" t="s">
        <v>103</v>
      </c>
      <c r="AK59" s="6" t="s">
        <v>105</v>
      </c>
      <c r="AL59" s="6" t="s">
        <v>109</v>
      </c>
      <c r="AM59" s="6" t="s">
        <v>111</v>
      </c>
      <c r="AN59" s="6" t="s">
        <v>112</v>
      </c>
      <c r="AO59" s="1"/>
      <c r="AP59" s="1"/>
    </row>
    <row r="60" spans="1:42" x14ac:dyDescent="0.15">
      <c r="A60" s="9" t="s">
        <v>289</v>
      </c>
      <c r="B60" s="9">
        <v>2.5409999999999999E-2</v>
      </c>
      <c r="C60" s="9">
        <v>0.30302000000000001</v>
      </c>
      <c r="D60" s="9">
        <v>1.52051</v>
      </c>
      <c r="E60" s="9">
        <v>1.17923</v>
      </c>
      <c r="F60" s="35">
        <v>1.899E-2</v>
      </c>
      <c r="G60" s="9">
        <v>2.588E-2</v>
      </c>
      <c r="H60" s="9">
        <v>0.34598000000000001</v>
      </c>
      <c r="I60" s="9">
        <v>9.325E-2</v>
      </c>
      <c r="J60" s="9">
        <v>4.9100000000000003E-3</v>
      </c>
      <c r="K60" s="35">
        <v>2.57938</v>
      </c>
      <c r="L60" s="9">
        <v>8.5100000000000002E-3</v>
      </c>
      <c r="M60" s="9">
        <v>9.4539999999999999E-2</v>
      </c>
      <c r="N60" s="9">
        <v>3.3400000000000001E-3</v>
      </c>
      <c r="O60" s="9">
        <v>5</v>
      </c>
      <c r="P60" s="35">
        <v>0.62978999999999996</v>
      </c>
      <c r="Q60" s="9">
        <v>4.1900000000000001E-3</v>
      </c>
      <c r="R60" s="9">
        <v>0.10834000000000001</v>
      </c>
      <c r="S60" s="9">
        <v>1.3482700000000001</v>
      </c>
      <c r="T60" s="9">
        <v>5</v>
      </c>
      <c r="U60" s="35">
        <v>4.811E-2</v>
      </c>
      <c r="V60" s="9">
        <v>0.56891000000000003</v>
      </c>
      <c r="W60" s="9">
        <v>6.1999999999999998E-3</v>
      </c>
      <c r="X60" s="9">
        <v>1.1140000000000001E-2</v>
      </c>
      <c r="Y60" s="9">
        <v>2.7799999999999999E-3</v>
      </c>
      <c r="Z60" s="9">
        <v>0.14119999999999999</v>
      </c>
      <c r="AA60" s="35">
        <v>4.7329999999999997E-2</v>
      </c>
      <c r="AB60" s="9">
        <v>1.89E-3</v>
      </c>
      <c r="AC60" s="9">
        <v>0</v>
      </c>
      <c r="AD60" s="9">
        <v>5</v>
      </c>
      <c r="AE60" s="9">
        <v>3.1280000000000002E-2</v>
      </c>
      <c r="AF60" s="9">
        <v>2.4399999999999999E-3</v>
      </c>
      <c r="AG60" s="9">
        <v>5</v>
      </c>
      <c r="AH60" s="9">
        <v>2.4599999999999999E-3</v>
      </c>
      <c r="AI60" s="9">
        <v>1.5299999999999999E-3</v>
      </c>
      <c r="AJ60" s="9">
        <v>3.712E-2</v>
      </c>
      <c r="AK60" s="9">
        <v>7.8200000000000006E-3</v>
      </c>
      <c r="AL60" s="9">
        <v>4.5500000000000002E-3</v>
      </c>
      <c r="AM60" s="9">
        <v>6.0899999999999999E-3</v>
      </c>
      <c r="AN60" s="9">
        <v>7.4799999999999997E-3</v>
      </c>
      <c r="AO60" s="1"/>
      <c r="AP60" s="1"/>
    </row>
    <row r="61" spans="1:42" x14ac:dyDescent="0.15">
      <c r="A61" s="9" t="s">
        <v>290</v>
      </c>
      <c r="B61" s="9">
        <v>3.3360000000000001E-2</v>
      </c>
      <c r="C61" s="9">
        <v>0.33861999999999998</v>
      </c>
      <c r="D61" s="9">
        <v>1.2467600000000001</v>
      </c>
      <c r="E61" s="9">
        <v>0.28043000000000001</v>
      </c>
      <c r="F61" s="9">
        <v>1.6240000000000001E-2</v>
      </c>
      <c r="G61" s="9">
        <v>4.6210000000000001E-2</v>
      </c>
      <c r="H61" s="9">
        <v>0.35959999999999998</v>
      </c>
      <c r="I61" s="9">
        <v>9.6509999999999999E-2</v>
      </c>
      <c r="J61" s="9">
        <v>4.8900000000000002E-3</v>
      </c>
      <c r="K61" s="9">
        <v>1.88052</v>
      </c>
      <c r="L61" s="9">
        <v>5.9199999999999999E-3</v>
      </c>
      <c r="M61" s="9">
        <v>5.3460000000000001E-2</v>
      </c>
      <c r="N61" s="9">
        <v>4.1999999999999997E-3</v>
      </c>
      <c r="O61" s="9">
        <v>5</v>
      </c>
      <c r="P61" s="9">
        <v>0.20684</v>
      </c>
      <c r="Q61" s="9">
        <v>3.2399999999999998E-3</v>
      </c>
      <c r="R61" s="9">
        <v>0.12318999999999999</v>
      </c>
      <c r="S61" s="9">
        <v>1.1822699999999999</v>
      </c>
      <c r="T61" s="9">
        <v>5</v>
      </c>
      <c r="U61" s="9">
        <v>4.3060000000000001E-2</v>
      </c>
      <c r="V61" s="9">
        <v>0.47671999999999998</v>
      </c>
      <c r="W61" s="9">
        <v>4.3400000000000001E-3</v>
      </c>
      <c r="X61" s="9">
        <v>8.2500000000000004E-3</v>
      </c>
      <c r="Y61" s="9">
        <v>2.5799999999999998E-3</v>
      </c>
      <c r="Z61" s="9">
        <v>9.6409999999999996E-2</v>
      </c>
      <c r="AA61" s="9">
        <v>8.5940000000000003E-2</v>
      </c>
      <c r="AB61" s="9">
        <v>1.8600000000000001E-3</v>
      </c>
      <c r="AC61" s="9">
        <v>0</v>
      </c>
      <c r="AD61" s="9">
        <v>5</v>
      </c>
      <c r="AE61" s="9">
        <v>4.1880000000000001E-2</v>
      </c>
      <c r="AF61" s="9">
        <v>4.2599999999999999E-3</v>
      </c>
      <c r="AG61" s="9">
        <v>5</v>
      </c>
      <c r="AH61" s="9">
        <v>2.5300000000000001E-3</v>
      </c>
      <c r="AI61" s="9">
        <v>1.6900000000000001E-3</v>
      </c>
      <c r="AJ61" s="9">
        <v>6.7030000000000006E-2</v>
      </c>
      <c r="AK61" s="9">
        <v>4.13E-3</v>
      </c>
      <c r="AL61" s="9">
        <v>3.2000000000000002E-3</v>
      </c>
      <c r="AM61" s="9">
        <v>4.3200000000000001E-3</v>
      </c>
      <c r="AN61" s="9">
        <v>5.7600000000000004E-3</v>
      </c>
      <c r="AO61" s="1"/>
      <c r="AP61" s="1"/>
    </row>
    <row r="62" spans="1:42" x14ac:dyDescent="0.15">
      <c r="A62" s="35" t="s">
        <v>291</v>
      </c>
      <c r="B62" s="35">
        <v>2.1000000000000001E-2</v>
      </c>
      <c r="C62" s="35">
        <v>0.32203999999999999</v>
      </c>
      <c r="D62" s="35">
        <v>1.5431900000000001</v>
      </c>
      <c r="E62" s="35">
        <v>8.2849999999999993E-2</v>
      </c>
      <c r="F62" s="35">
        <v>1.8460000000000001E-2</v>
      </c>
      <c r="G62" s="35">
        <v>5.3420000000000002E-2</v>
      </c>
      <c r="H62" s="35">
        <v>0.33262000000000003</v>
      </c>
      <c r="I62" s="35">
        <v>9.1170000000000001E-2</v>
      </c>
      <c r="J62" s="35">
        <v>1.49E-3</v>
      </c>
      <c r="K62" s="35">
        <v>1.0902499999999999</v>
      </c>
      <c r="L62" s="35">
        <v>6.4599999999999996E-3</v>
      </c>
      <c r="M62" s="35">
        <v>5.8639999999999998E-2</v>
      </c>
      <c r="N62" s="35">
        <v>1.08E-3</v>
      </c>
      <c r="O62" s="35">
        <v>5</v>
      </c>
      <c r="P62" s="35">
        <v>0.14376</v>
      </c>
      <c r="Q62" s="35">
        <v>3.46E-3</v>
      </c>
      <c r="R62" s="35">
        <v>0.10168000000000001</v>
      </c>
      <c r="S62" s="35">
        <v>0.82328999999999997</v>
      </c>
      <c r="T62" s="35">
        <v>5</v>
      </c>
      <c r="U62" s="35">
        <v>2.7320000000000001E-2</v>
      </c>
      <c r="V62" s="35">
        <v>0.30407000000000001</v>
      </c>
      <c r="W62" s="35">
        <v>4.5199999999999997E-3</v>
      </c>
      <c r="X62" s="35">
        <v>4.9699999999999996E-3</v>
      </c>
      <c r="Y62" s="35">
        <v>2.8600000000000001E-3</v>
      </c>
      <c r="Z62" s="35">
        <v>6.1749999999999999E-2</v>
      </c>
      <c r="AA62" s="35">
        <v>4.65E-2</v>
      </c>
      <c r="AB62" s="35">
        <v>1.8799999999999999E-3</v>
      </c>
      <c r="AC62" s="35">
        <v>2.3000000000000001E-4</v>
      </c>
      <c r="AD62" s="35">
        <v>5</v>
      </c>
      <c r="AE62" s="35">
        <v>5.1830000000000001E-2</v>
      </c>
      <c r="AF62" s="35">
        <v>3.8700000000000002E-3</v>
      </c>
      <c r="AG62" s="35">
        <v>5</v>
      </c>
      <c r="AH62" s="35">
        <v>1.99E-3</v>
      </c>
      <c r="AI62" s="35">
        <v>7.2000000000000005E-4</v>
      </c>
      <c r="AJ62" s="35">
        <v>7.6939999999999995E-2</v>
      </c>
      <c r="AK62" s="35">
        <v>5.6800000000000002E-3</v>
      </c>
      <c r="AL62" s="35">
        <v>2.48E-3</v>
      </c>
      <c r="AM62" s="35">
        <v>8.8900000000000003E-3</v>
      </c>
      <c r="AN62" s="35">
        <v>9.9699999999999997E-3</v>
      </c>
      <c r="AO62" s="1"/>
      <c r="AP62" s="1"/>
    </row>
    <row r="63" spans="1:42" x14ac:dyDescent="0.15">
      <c r="A63" s="35" t="s">
        <v>292</v>
      </c>
      <c r="B63" s="35">
        <v>4.6640000000000001E-2</v>
      </c>
      <c r="C63" s="35">
        <v>0.47677999999999998</v>
      </c>
      <c r="D63" s="35">
        <v>0.86677000000000004</v>
      </c>
      <c r="E63" s="35">
        <v>3.61E-2</v>
      </c>
      <c r="F63" s="35">
        <v>1.508E-2</v>
      </c>
      <c r="G63" s="35">
        <v>5.6120000000000003E-2</v>
      </c>
      <c r="H63" s="35">
        <v>0.28986000000000001</v>
      </c>
      <c r="I63" s="35">
        <v>7.9240000000000005E-2</v>
      </c>
      <c r="J63" s="35">
        <v>1.16E-3</v>
      </c>
      <c r="K63" s="35">
        <v>0.93555999999999995</v>
      </c>
      <c r="L63" s="35">
        <v>6.5500000000000003E-3</v>
      </c>
      <c r="M63" s="35">
        <v>4.7079999999999997E-2</v>
      </c>
      <c r="N63" s="35">
        <v>1.65E-3</v>
      </c>
      <c r="O63" s="35">
        <v>5</v>
      </c>
      <c r="P63" s="35">
        <v>0.12018</v>
      </c>
      <c r="Q63" s="35">
        <v>3.48E-3</v>
      </c>
      <c r="R63" s="35">
        <v>0.10289</v>
      </c>
      <c r="S63" s="35">
        <v>0.79657999999999995</v>
      </c>
      <c r="T63" s="35">
        <v>5</v>
      </c>
      <c r="U63" s="35">
        <v>2.172E-2</v>
      </c>
      <c r="V63" s="35">
        <v>0.28171000000000002</v>
      </c>
      <c r="W63" s="35">
        <v>2.1199999999999999E-3</v>
      </c>
      <c r="X63" s="35">
        <v>5.4000000000000003E-3</v>
      </c>
      <c r="Y63" s="35">
        <v>1.1000000000000001E-3</v>
      </c>
      <c r="Z63" s="35">
        <v>6.0380000000000003E-2</v>
      </c>
      <c r="AA63" s="35">
        <v>4.4569999999999999E-2</v>
      </c>
      <c r="AB63" s="35">
        <v>1.0200000000000001E-3</v>
      </c>
      <c r="AC63" s="35">
        <v>3.6000000000000002E-4</v>
      </c>
      <c r="AD63" s="35">
        <v>5</v>
      </c>
      <c r="AE63" s="35">
        <v>2.554E-2</v>
      </c>
      <c r="AF63" s="35">
        <v>2.0400000000000001E-3</v>
      </c>
      <c r="AG63" s="35">
        <v>5</v>
      </c>
      <c r="AH63" s="35">
        <v>1.66E-3</v>
      </c>
      <c r="AI63" s="35">
        <v>1.08E-3</v>
      </c>
      <c r="AJ63" s="35">
        <v>4.6609999999999999E-2</v>
      </c>
      <c r="AK63" s="35">
        <v>5.5999999999999999E-3</v>
      </c>
      <c r="AL63" s="35">
        <v>2.97E-3</v>
      </c>
      <c r="AM63" s="35">
        <v>7.7600000000000004E-3</v>
      </c>
      <c r="AN63" s="35">
        <v>6.4700000000000001E-3</v>
      </c>
      <c r="AO63" s="1"/>
      <c r="AP63" s="1"/>
    </row>
    <row r="64" spans="1:42" x14ac:dyDescent="0.15">
      <c r="A64" s="31" t="s">
        <v>293</v>
      </c>
      <c r="B64" s="31">
        <v>3.6330000000000001E-2</v>
      </c>
      <c r="C64" s="31">
        <v>0.29355999999999999</v>
      </c>
      <c r="D64" s="31">
        <v>1.5523800000000001</v>
      </c>
      <c r="E64" s="31">
        <v>4.9230000000000003E-2</v>
      </c>
      <c r="F64" s="31">
        <v>1.5570000000000001E-2</v>
      </c>
      <c r="G64" s="31">
        <v>4.6620000000000002E-2</v>
      </c>
      <c r="H64" s="31">
        <v>0.31796999999999997</v>
      </c>
      <c r="I64" s="31">
        <v>8.8050000000000003E-2</v>
      </c>
      <c r="J64" s="31">
        <v>3.81E-3</v>
      </c>
      <c r="K64" s="31">
        <v>1.0401499999999999</v>
      </c>
      <c r="L64" s="31">
        <v>5.3299999999999997E-3</v>
      </c>
      <c r="M64" s="31">
        <v>5.2400000000000002E-2</v>
      </c>
      <c r="N64" s="31">
        <v>2.5500000000000002E-3</v>
      </c>
      <c r="O64" s="31">
        <v>5</v>
      </c>
      <c r="P64" s="31">
        <v>0.13536000000000001</v>
      </c>
      <c r="Q64" s="31">
        <v>4.9800000000000001E-3</v>
      </c>
      <c r="R64" s="31">
        <v>0.11205</v>
      </c>
      <c r="S64" s="31">
        <v>0.85328000000000004</v>
      </c>
      <c r="T64" s="31">
        <v>5</v>
      </c>
      <c r="U64" s="31">
        <v>2.5190000000000001E-2</v>
      </c>
      <c r="V64" s="31">
        <v>0.29679</v>
      </c>
      <c r="W64" s="31">
        <v>2.98E-3</v>
      </c>
      <c r="X64" s="31">
        <v>3.7599999999999999E-3</v>
      </c>
      <c r="Y64" s="31">
        <v>3.3899999999999998E-3</v>
      </c>
      <c r="Z64" s="31">
        <v>6.5420000000000006E-2</v>
      </c>
      <c r="AA64" s="31">
        <v>6.0979999999999999E-2</v>
      </c>
      <c r="AB64" s="31">
        <v>2.8E-3</v>
      </c>
      <c r="AC64" s="31">
        <v>1.1999999999999999E-3</v>
      </c>
      <c r="AD64" s="31">
        <v>5</v>
      </c>
      <c r="AE64" s="31">
        <v>3.006E-2</v>
      </c>
      <c r="AF64" s="31">
        <v>1.65E-3</v>
      </c>
      <c r="AG64" s="31">
        <v>5</v>
      </c>
      <c r="AH64" s="31">
        <v>1.6000000000000001E-3</v>
      </c>
      <c r="AI64" s="31">
        <v>1.1299999999999999E-3</v>
      </c>
      <c r="AJ64" s="31">
        <v>4.1599999999999998E-2</v>
      </c>
      <c r="AK64" s="31">
        <v>5.7400000000000003E-3</v>
      </c>
      <c r="AL64" s="31">
        <v>3.47E-3</v>
      </c>
      <c r="AM64" s="31">
        <v>2.7200000000000002E-3</v>
      </c>
      <c r="AN64" s="31">
        <v>5.4200000000000003E-3</v>
      </c>
      <c r="AO64" s="1"/>
      <c r="AP64" s="1"/>
    </row>
    <row r="65" spans="1:42" x14ac:dyDescent="0.15">
      <c r="A65" s="31" t="s">
        <v>294</v>
      </c>
      <c r="B65" s="31">
        <v>1.8509999999999999E-2</v>
      </c>
      <c r="C65" s="31">
        <v>0.34616999999999998</v>
      </c>
      <c r="D65" s="31">
        <v>1.2818499999999999</v>
      </c>
      <c r="E65" s="31">
        <v>1.7860000000000001E-2</v>
      </c>
      <c r="F65" s="31">
        <v>1.4710000000000001E-2</v>
      </c>
      <c r="G65" s="31">
        <v>2.775E-2</v>
      </c>
      <c r="H65" s="31">
        <v>0.32493</v>
      </c>
      <c r="I65" s="31">
        <v>4.6859999999999999E-2</v>
      </c>
      <c r="J65" s="31">
        <v>2.8600000000000001E-3</v>
      </c>
      <c r="K65" s="31">
        <v>0.89044999999999996</v>
      </c>
      <c r="L65" s="31">
        <v>6.0400000000000002E-3</v>
      </c>
      <c r="M65" s="31">
        <v>4.8320000000000002E-2</v>
      </c>
      <c r="N65" s="31">
        <v>3.8800000000000002E-3</v>
      </c>
      <c r="O65" s="31">
        <v>5</v>
      </c>
      <c r="P65" s="31">
        <v>0.10607999999999999</v>
      </c>
      <c r="Q65" s="31">
        <v>2.99E-3</v>
      </c>
      <c r="R65" s="31">
        <v>0.10968</v>
      </c>
      <c r="S65" s="31">
        <v>1.00637</v>
      </c>
      <c r="T65" s="31">
        <v>5</v>
      </c>
      <c r="U65" s="31">
        <v>2.0709999999999999E-2</v>
      </c>
      <c r="V65" s="31">
        <v>0.35874</v>
      </c>
      <c r="W65" s="31">
        <v>2.9099999999999998E-3</v>
      </c>
      <c r="X65" s="31">
        <v>5.2300000000000003E-3</v>
      </c>
      <c r="Y65" s="31">
        <v>1.41E-3</v>
      </c>
      <c r="Z65" s="31">
        <v>6.5839999999999996E-2</v>
      </c>
      <c r="AA65" s="31">
        <v>5.1249999999999997E-2</v>
      </c>
      <c r="AB65" s="31">
        <v>9.5E-4</v>
      </c>
      <c r="AC65" s="31">
        <v>1.08E-3</v>
      </c>
      <c r="AD65" s="31">
        <v>5</v>
      </c>
      <c r="AE65" s="31">
        <v>3.1449999999999999E-2</v>
      </c>
      <c r="AF65" s="31">
        <v>2.31E-3</v>
      </c>
      <c r="AG65" s="31">
        <v>5</v>
      </c>
      <c r="AH65" s="31">
        <v>1.57E-3</v>
      </c>
      <c r="AI65" s="31">
        <v>1.39E-3</v>
      </c>
      <c r="AJ65" s="31">
        <v>1.958E-2</v>
      </c>
      <c r="AK65" s="31">
        <v>3.5300000000000002E-3</v>
      </c>
      <c r="AL65" s="31">
        <v>3.4299999999999999E-3</v>
      </c>
      <c r="AM65" s="31">
        <v>5.6800000000000002E-3</v>
      </c>
      <c r="AN65" s="31">
        <v>3.7100000000000002E-3</v>
      </c>
      <c r="AO65" s="1"/>
      <c r="AP65" s="1"/>
    </row>
    <row r="66" spans="1:42" x14ac:dyDescent="0.1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1"/>
      <c r="AP66" s="1"/>
    </row>
    <row r="67" spans="1:42" x14ac:dyDescent="0.15">
      <c r="A67" s="31"/>
      <c r="B67" s="31"/>
      <c r="C67" s="31"/>
      <c r="D67" s="31">
        <v>0.04</v>
      </c>
      <c r="E67" s="31"/>
      <c r="F67" s="31">
        <v>0.02</v>
      </c>
      <c r="G67" s="31"/>
      <c r="H67" s="31"/>
      <c r="I67" s="31"/>
      <c r="J67" s="31"/>
      <c r="K67" s="31">
        <v>0.02</v>
      </c>
      <c r="L67" s="31"/>
      <c r="M67" s="31"/>
      <c r="N67" s="31"/>
      <c r="O67" s="31"/>
      <c r="P67" s="31">
        <v>0.02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1"/>
      <c r="AP67" s="1"/>
    </row>
    <row r="68" spans="1:42" s="1" customFormat="1" x14ac:dyDescent="0.15">
      <c r="A68" s="31"/>
      <c r="B68" s="31"/>
      <c r="C68" s="31"/>
      <c r="D68" s="31">
        <f>D60*0.04</f>
        <v>6.0820400000000004E-2</v>
      </c>
      <c r="E68" s="31"/>
      <c r="F68" s="31">
        <f>F60*0.02</f>
        <v>3.7980000000000002E-4</v>
      </c>
      <c r="G68" s="31"/>
      <c r="H68" s="31"/>
      <c r="I68" s="31"/>
      <c r="J68" s="31"/>
      <c r="K68" s="31">
        <f>K60*0.02</f>
        <v>5.1587600000000004E-2</v>
      </c>
      <c r="L68" s="31"/>
      <c r="M68" s="31"/>
      <c r="N68" s="31"/>
      <c r="O68" s="31"/>
      <c r="P68" s="31">
        <f>P60*0.02</f>
        <v>1.2595799999999999E-2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2" s="1" customFormat="1" x14ac:dyDescent="0.15">
      <c r="A69" s="31"/>
      <c r="B69" s="31"/>
      <c r="C69" s="31"/>
      <c r="D69" s="31">
        <f t="shared" ref="D69:D73" si="44">D61*0.04</f>
        <v>4.9870400000000002E-2</v>
      </c>
      <c r="E69" s="31"/>
      <c r="F69" s="31">
        <f t="shared" ref="F69:F73" si="45">F61*0.02</f>
        <v>3.2480000000000003E-4</v>
      </c>
      <c r="G69" s="31"/>
      <c r="H69" s="31"/>
      <c r="I69" s="31"/>
      <c r="J69" s="31"/>
      <c r="K69" s="31">
        <f t="shared" ref="K69:K73" si="46">K61*0.02</f>
        <v>3.7610400000000002E-2</v>
      </c>
      <c r="L69" s="31"/>
      <c r="M69" s="31"/>
      <c r="N69" s="31"/>
      <c r="O69" s="31"/>
      <c r="P69" s="31">
        <f t="shared" ref="P69:P73" si="47">P61*0.02</f>
        <v>4.1368000000000004E-3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2" s="1" customFormat="1" x14ac:dyDescent="0.15">
      <c r="A70" s="31"/>
      <c r="B70" s="31"/>
      <c r="C70" s="31"/>
      <c r="D70" s="31">
        <f t="shared" si="44"/>
        <v>6.1727600000000001E-2</v>
      </c>
      <c r="E70" s="31"/>
      <c r="F70" s="31">
        <f t="shared" si="45"/>
        <v>3.6920000000000003E-4</v>
      </c>
      <c r="G70" s="31"/>
      <c r="H70" s="31"/>
      <c r="I70" s="31"/>
      <c r="J70" s="31"/>
      <c r="K70" s="31">
        <f t="shared" si="46"/>
        <v>2.1804999999999998E-2</v>
      </c>
      <c r="L70" s="31"/>
      <c r="M70" s="31"/>
      <c r="N70" s="31"/>
      <c r="O70" s="31"/>
      <c r="P70" s="31">
        <f t="shared" si="47"/>
        <v>2.8752000000000001E-3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2" s="1" customFormat="1" x14ac:dyDescent="0.15">
      <c r="A71" s="31"/>
      <c r="B71" s="31"/>
      <c r="C71" s="31"/>
      <c r="D71" s="31">
        <f t="shared" si="44"/>
        <v>3.4670800000000002E-2</v>
      </c>
      <c r="E71" s="31"/>
      <c r="F71" s="31">
        <f t="shared" si="45"/>
        <v>3.0160000000000001E-4</v>
      </c>
      <c r="G71" s="31"/>
      <c r="H71" s="31"/>
      <c r="I71" s="31"/>
      <c r="J71" s="31"/>
      <c r="K71" s="31">
        <f t="shared" si="46"/>
        <v>1.8711200000000001E-2</v>
      </c>
      <c r="L71" s="31"/>
      <c r="M71" s="31"/>
      <c r="N71" s="31"/>
      <c r="O71" s="31"/>
      <c r="P71" s="31">
        <f t="shared" si="47"/>
        <v>2.4036000000000001E-3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2" s="1" customFormat="1" x14ac:dyDescent="0.15">
      <c r="A72" s="31"/>
      <c r="B72" s="31"/>
      <c r="C72" s="31"/>
      <c r="D72" s="31">
        <f t="shared" si="44"/>
        <v>6.2095200000000003E-2</v>
      </c>
      <c r="E72" s="31"/>
      <c r="F72" s="31">
        <f t="shared" si="45"/>
        <v>3.1140000000000003E-4</v>
      </c>
      <c r="G72" s="31"/>
      <c r="H72" s="31"/>
      <c r="I72" s="31"/>
      <c r="J72" s="31"/>
      <c r="K72" s="31">
        <f t="shared" si="46"/>
        <v>2.0802999999999999E-2</v>
      </c>
      <c r="L72" s="31"/>
      <c r="M72" s="31"/>
      <c r="N72" s="31"/>
      <c r="O72" s="31"/>
      <c r="P72" s="31">
        <f t="shared" si="47"/>
        <v>2.7072000000000003E-3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2" s="1" customFormat="1" x14ac:dyDescent="0.15">
      <c r="A73" s="31"/>
      <c r="B73" s="31"/>
      <c r="C73" s="31"/>
      <c r="D73" s="31">
        <f t="shared" si="44"/>
        <v>5.1274E-2</v>
      </c>
      <c r="E73" s="31"/>
      <c r="F73" s="31">
        <f t="shared" si="45"/>
        <v>2.9420000000000005E-4</v>
      </c>
      <c r="G73" s="31"/>
      <c r="H73" s="31"/>
      <c r="I73" s="31"/>
      <c r="J73" s="31"/>
      <c r="K73" s="31">
        <f t="shared" si="46"/>
        <v>1.7808999999999998E-2</v>
      </c>
      <c r="L73" s="31"/>
      <c r="M73" s="31"/>
      <c r="N73" s="31"/>
      <c r="O73" s="31"/>
      <c r="P73" s="31">
        <f t="shared" si="47"/>
        <v>2.1216E-3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2" s="1" customFormat="1" x14ac:dyDescent="0.1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2" ht="12.75" customHeight="1" x14ac:dyDescent="0.1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1"/>
      <c r="AP75" s="1"/>
    </row>
    <row r="76" spans="1:42" x14ac:dyDescent="0.1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1"/>
      <c r="AP76" s="1"/>
    </row>
    <row r="77" spans="1:4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15">
      <c r="A78" s="1"/>
      <c r="B78" s="11" t="s">
        <v>413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15">
      <c r="A79" s="1"/>
      <c r="B79" s="7" t="s">
        <v>10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15">
      <c r="A80" s="9" t="s">
        <v>289</v>
      </c>
      <c r="B80" s="9">
        <v>5.5958899999999998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9" x14ac:dyDescent="0.15">
      <c r="A81" s="9" t="s">
        <v>290</v>
      </c>
      <c r="B81" s="9">
        <v>4.9379900000000001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9" x14ac:dyDescent="0.15">
      <c r="A82" s="9" t="s">
        <v>291</v>
      </c>
      <c r="B82" s="9">
        <v>3.6108600000000002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9" x14ac:dyDescent="0.15">
      <c r="A83" s="9" t="s">
        <v>292</v>
      </c>
      <c r="B83" s="9">
        <v>2.48712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9" x14ac:dyDescent="0.15">
      <c r="A84" s="9" t="s">
        <v>293</v>
      </c>
      <c r="B84" s="9">
        <v>2.3891100000000001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9" x14ac:dyDescent="0.15">
      <c r="A85" s="9" t="s">
        <v>294</v>
      </c>
      <c r="B85" s="9">
        <v>1.78603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9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9" x14ac:dyDescent="0.15">
      <c r="A87" s="1"/>
      <c r="B87" s="9">
        <v>0.95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9" x14ac:dyDescent="0.15">
      <c r="B88">
        <f>B80*0.95</f>
        <v>5.3160954999999994</v>
      </c>
    </row>
    <row r="89" spans="1:49" x14ac:dyDescent="0.15">
      <c r="B89" s="1">
        <f t="shared" ref="B89:B93" si="48">B81*0.95</f>
        <v>4.6910904999999996</v>
      </c>
    </row>
    <row r="90" spans="1:49" x14ac:dyDescent="0.15">
      <c r="B90" s="1">
        <f t="shared" si="48"/>
        <v>3.4303170000000001</v>
      </c>
    </row>
    <row r="91" spans="1:49" x14ac:dyDescent="0.15">
      <c r="B91" s="1">
        <f t="shared" si="48"/>
        <v>2.3627639999999999</v>
      </c>
    </row>
    <row r="92" spans="1:49" x14ac:dyDescent="0.15">
      <c r="B92" s="1">
        <f t="shared" si="48"/>
        <v>2.2696545000000001</v>
      </c>
    </row>
    <row r="93" spans="1:49" x14ac:dyDescent="0.15">
      <c r="B93" s="1">
        <f t="shared" si="48"/>
        <v>1.6967284999999999</v>
      </c>
    </row>
    <row r="94" spans="1:49" x14ac:dyDescent="0.15">
      <c r="B94" s="1"/>
    </row>
    <row r="96" spans="1:49" x14ac:dyDescent="0.15">
      <c r="B96" s="19" t="s">
        <v>402</v>
      </c>
      <c r="C96" s="19" t="s">
        <v>403</v>
      </c>
      <c r="D96" s="19" t="s">
        <v>405</v>
      </c>
      <c r="E96" s="19" t="s">
        <v>404</v>
      </c>
      <c r="F96" s="11" t="s">
        <v>406</v>
      </c>
      <c r="G96" s="19" t="s">
        <v>408</v>
      </c>
      <c r="H96" s="19" t="s">
        <v>407</v>
      </c>
      <c r="I96" s="11" t="s">
        <v>409</v>
      </c>
      <c r="J96" s="19" t="s">
        <v>410</v>
      </c>
      <c r="K96" s="11" t="s">
        <v>409</v>
      </c>
      <c r="L96" s="11" t="s">
        <v>406</v>
      </c>
      <c r="M96" s="11" t="s">
        <v>409</v>
      </c>
      <c r="N96" s="11" t="s">
        <v>409</v>
      </c>
      <c r="O96" s="11" t="s">
        <v>411</v>
      </c>
      <c r="P96" s="2"/>
      <c r="Q96" s="11" t="s">
        <v>411</v>
      </c>
      <c r="R96" s="11" t="s">
        <v>409</v>
      </c>
      <c r="S96" s="11" t="s">
        <v>411</v>
      </c>
      <c r="T96" s="11" t="s">
        <v>411</v>
      </c>
      <c r="U96" s="11" t="s">
        <v>412</v>
      </c>
      <c r="V96" s="11" t="s">
        <v>411</v>
      </c>
      <c r="W96" s="2"/>
      <c r="X96" s="11" t="s">
        <v>412</v>
      </c>
      <c r="Y96" s="11" t="s">
        <v>412</v>
      </c>
      <c r="Z96" s="11" t="s">
        <v>412</v>
      </c>
      <c r="AA96" s="11" t="s">
        <v>412</v>
      </c>
      <c r="AB96" s="2"/>
      <c r="AC96" s="19" t="s">
        <v>413</v>
      </c>
      <c r="AD96" s="19" t="s">
        <v>414</v>
      </c>
      <c r="AE96" s="19" t="s">
        <v>415</v>
      </c>
      <c r="AF96" s="19" t="s">
        <v>417</v>
      </c>
      <c r="AG96" s="19" t="s">
        <v>416</v>
      </c>
      <c r="AH96" s="11"/>
      <c r="AI96" s="11"/>
      <c r="AJ96" s="11"/>
      <c r="AK96" s="19" t="s">
        <v>418</v>
      </c>
      <c r="AL96" s="2"/>
      <c r="AM96" s="2"/>
      <c r="AN96" s="12" t="s">
        <v>419</v>
      </c>
      <c r="AO96" s="12" t="s">
        <v>420</v>
      </c>
      <c r="AP96" s="12" t="s">
        <v>421</v>
      </c>
      <c r="AQ96" s="12" t="s">
        <v>421</v>
      </c>
      <c r="AR96" s="12" t="s">
        <v>421</v>
      </c>
      <c r="AS96" s="2"/>
      <c r="AT96" s="11" t="s">
        <v>423</v>
      </c>
      <c r="AU96" s="19" t="s">
        <v>424</v>
      </c>
      <c r="AV96" s="19" t="s">
        <v>426</v>
      </c>
      <c r="AW96" s="19" t="s">
        <v>427</v>
      </c>
    </row>
    <row r="97" spans="1:50" x14ac:dyDescent="0.15">
      <c r="B97" s="35" t="s">
        <v>4</v>
      </c>
      <c r="C97" s="35" t="s">
        <v>6</v>
      </c>
      <c r="D97" s="35" t="s">
        <v>9</v>
      </c>
      <c r="E97" s="35" t="s">
        <v>8</v>
      </c>
      <c r="F97" s="3" t="s">
        <v>13</v>
      </c>
      <c r="G97" s="35" t="s">
        <v>16</v>
      </c>
      <c r="H97" s="35" t="s">
        <v>15</v>
      </c>
      <c r="I97" s="3" t="s">
        <v>33</v>
      </c>
      <c r="J97" s="35" t="s">
        <v>37</v>
      </c>
      <c r="K97" s="3" t="s">
        <v>38</v>
      </c>
      <c r="L97" s="3" t="s">
        <v>13</v>
      </c>
      <c r="M97" s="3" t="s">
        <v>40</v>
      </c>
      <c r="N97" s="3" t="s">
        <v>43</v>
      </c>
      <c r="O97" s="3" t="s">
        <v>46</v>
      </c>
      <c r="P97" s="3" t="s">
        <v>48</v>
      </c>
      <c r="Q97" s="3" t="s">
        <v>53</v>
      </c>
      <c r="R97" s="3" t="s">
        <v>55</v>
      </c>
      <c r="S97" s="3" t="s">
        <v>56</v>
      </c>
      <c r="T97" s="3" t="s">
        <v>57</v>
      </c>
      <c r="U97" s="3" t="s">
        <v>61</v>
      </c>
      <c r="V97" s="3" t="s">
        <v>62</v>
      </c>
      <c r="W97" s="3" t="s">
        <v>66</v>
      </c>
      <c r="X97" s="3" t="s">
        <v>70</v>
      </c>
      <c r="Y97" s="3" t="s">
        <v>71</v>
      </c>
      <c r="Z97" s="3" t="s">
        <v>72</v>
      </c>
      <c r="AA97" s="3" t="s">
        <v>76</v>
      </c>
      <c r="AB97" s="3" t="s">
        <v>87</v>
      </c>
      <c r="AC97" s="35" t="s">
        <v>5</v>
      </c>
      <c r="AD97" s="35" t="s">
        <v>7</v>
      </c>
      <c r="AE97" s="35" t="s">
        <v>11</v>
      </c>
      <c r="AF97" s="35" t="s">
        <v>14</v>
      </c>
      <c r="AG97" s="35" t="s">
        <v>12</v>
      </c>
      <c r="AH97" s="4" t="s">
        <v>21</v>
      </c>
      <c r="AI97" s="4" t="s">
        <v>25</v>
      </c>
      <c r="AJ97" s="4" t="s">
        <v>26</v>
      </c>
      <c r="AK97" s="35" t="s">
        <v>27</v>
      </c>
      <c r="AL97" s="4" t="s">
        <v>28</v>
      </c>
      <c r="AM97" s="4" t="s">
        <v>42</v>
      </c>
      <c r="AN97" s="5" t="s">
        <v>60</v>
      </c>
      <c r="AO97" s="5" t="s">
        <v>75</v>
      </c>
      <c r="AP97" s="5" t="s">
        <v>86</v>
      </c>
      <c r="AQ97" s="5" t="s">
        <v>88</v>
      </c>
      <c r="AR97" s="5" t="s">
        <v>89</v>
      </c>
      <c r="AS97" s="5" t="s">
        <v>90</v>
      </c>
      <c r="AT97" s="6" t="s">
        <v>19</v>
      </c>
      <c r="AU97" s="35" t="s">
        <v>22</v>
      </c>
      <c r="AV97" s="35" t="s">
        <v>36</v>
      </c>
      <c r="AW97" s="35" t="s">
        <v>52</v>
      </c>
    </row>
    <row r="98" spans="1:50" x14ac:dyDescent="0.15">
      <c r="B98" s="35">
        <v>4.5021500000000003</v>
      </c>
      <c r="C98" s="35">
        <v>4.8820499999999996</v>
      </c>
      <c r="D98" s="35">
        <v>3.5055399999999999</v>
      </c>
      <c r="E98" s="35">
        <v>2.8067099999999998</v>
      </c>
      <c r="F98" s="9">
        <v>4.1099999999999999E-3</v>
      </c>
      <c r="G98" s="35">
        <v>3.1390699999999998</v>
      </c>
      <c r="H98" s="35">
        <v>3.9718599999999999</v>
      </c>
      <c r="I98" s="9">
        <v>7.331E-2</v>
      </c>
      <c r="J98" s="35">
        <v>0.71743999999999997</v>
      </c>
      <c r="K98" s="9">
        <v>0.44569999999999999</v>
      </c>
      <c r="L98" s="9">
        <v>0.20927999999999999</v>
      </c>
      <c r="M98" s="9">
        <v>0.38965</v>
      </c>
      <c r="N98" s="9">
        <v>0.61082000000000003</v>
      </c>
      <c r="O98" s="9">
        <v>8.2290000000000002E-2</v>
      </c>
      <c r="P98" s="9">
        <v>0.19596</v>
      </c>
      <c r="Q98" s="9">
        <v>0.19621</v>
      </c>
      <c r="R98" s="9">
        <v>0.14435000000000001</v>
      </c>
      <c r="S98" s="9">
        <v>6.0659999999999999E-2</v>
      </c>
      <c r="T98" s="9">
        <v>0.19066</v>
      </c>
      <c r="U98" s="9">
        <v>4.3380000000000002E-2</v>
      </c>
      <c r="V98" s="9">
        <v>0.37952000000000002</v>
      </c>
      <c r="W98" s="9">
        <v>0.18404999999999999</v>
      </c>
      <c r="X98" s="9">
        <v>2.206E-2</v>
      </c>
      <c r="Y98" s="9">
        <v>8.2479999999999998E-2</v>
      </c>
      <c r="Z98" s="9">
        <v>5.2540000000000003E-2</v>
      </c>
      <c r="AA98" s="9">
        <v>0.41553000000000001</v>
      </c>
      <c r="AB98" s="9">
        <v>7.5020000000000003E-2</v>
      </c>
      <c r="AC98" s="35">
        <v>2.4345300000000001</v>
      </c>
      <c r="AD98" s="35">
        <v>0.26832</v>
      </c>
      <c r="AE98" s="35">
        <v>4.999E-2</v>
      </c>
      <c r="AF98" s="35">
        <v>0.14652999999999999</v>
      </c>
      <c r="AG98" s="35">
        <v>0.05</v>
      </c>
      <c r="AH98" s="9">
        <v>5.4940000000000003E-2</v>
      </c>
      <c r="AI98" s="9">
        <v>2.1350000000000001E-2</v>
      </c>
      <c r="AJ98" s="9">
        <v>1.7479999999999999E-2</v>
      </c>
      <c r="AK98" s="35">
        <v>3.6519999999999997E-2</v>
      </c>
      <c r="AL98" s="9">
        <v>2.7299999999999998E-3</v>
      </c>
      <c r="AM98" s="9">
        <v>1.6639999999999999E-2</v>
      </c>
      <c r="AN98" s="30">
        <v>1.1578299999999999</v>
      </c>
      <c r="AO98" s="30">
        <v>2.4477500000000001</v>
      </c>
      <c r="AP98" s="30">
        <v>1.12042</v>
      </c>
      <c r="AQ98" s="30">
        <v>1.3544499999999999</v>
      </c>
      <c r="AR98" s="30">
        <v>1.07626</v>
      </c>
      <c r="AS98" s="30">
        <v>0.22008</v>
      </c>
      <c r="AT98" s="9">
        <v>1.52051</v>
      </c>
      <c r="AU98" s="35">
        <v>1.899E-2</v>
      </c>
      <c r="AV98" s="35">
        <v>2.57938</v>
      </c>
      <c r="AW98" s="35">
        <v>0.62978999999999996</v>
      </c>
    </row>
    <row r="99" spans="1:50" x14ac:dyDescent="0.15">
      <c r="B99" s="9">
        <v>5.7412700000000001</v>
      </c>
      <c r="C99" s="9">
        <v>3.9710399999999999</v>
      </c>
      <c r="D99" s="9">
        <v>4.5171000000000001</v>
      </c>
      <c r="E99" s="9">
        <v>3.84606</v>
      </c>
      <c r="F99" s="9">
        <v>0</v>
      </c>
      <c r="G99" s="9">
        <v>8.5638900000000007</v>
      </c>
      <c r="H99" s="9">
        <v>9.7937799999999999</v>
      </c>
      <c r="I99" s="9">
        <v>4.4060000000000002E-2</v>
      </c>
      <c r="J99" s="9">
        <v>0.49802999999999997</v>
      </c>
      <c r="K99" s="9">
        <v>0.30620999999999998</v>
      </c>
      <c r="L99" s="9">
        <v>0.2485</v>
      </c>
      <c r="M99" s="9">
        <v>0.28956999999999999</v>
      </c>
      <c r="N99" s="9">
        <v>0.40156999999999998</v>
      </c>
      <c r="O99" s="9">
        <v>6.8220000000000003E-2</v>
      </c>
      <c r="P99" s="9">
        <v>0.15004000000000001</v>
      </c>
      <c r="Q99" s="9">
        <v>0.26794000000000001</v>
      </c>
      <c r="R99" s="9">
        <v>0.24928</v>
      </c>
      <c r="S99" s="9">
        <v>6.5360000000000001E-2</v>
      </c>
      <c r="T99" s="9">
        <v>0.27553</v>
      </c>
      <c r="U99" s="9">
        <v>4.6370000000000001E-2</v>
      </c>
      <c r="V99" s="9">
        <v>0.58636999999999995</v>
      </c>
      <c r="W99" s="9">
        <v>0.32795000000000002</v>
      </c>
      <c r="X99" s="9">
        <v>2.9590000000000002E-2</v>
      </c>
      <c r="Y99" s="9">
        <v>0.16317999999999999</v>
      </c>
      <c r="Z99" s="9">
        <v>0.10338</v>
      </c>
      <c r="AA99" s="9">
        <v>0.52976000000000001</v>
      </c>
      <c r="AB99" s="9">
        <v>7.1330000000000005E-2</v>
      </c>
      <c r="AC99" s="9">
        <v>2.4808400000000002</v>
      </c>
      <c r="AD99" s="9">
        <v>0.25641000000000003</v>
      </c>
      <c r="AE99" s="9">
        <v>3.9350000000000003E-2</v>
      </c>
      <c r="AF99" s="9">
        <v>0.1573</v>
      </c>
      <c r="AG99" s="9">
        <v>0.11953999999999999</v>
      </c>
      <c r="AH99" s="9">
        <v>4.1329999999999999E-2</v>
      </c>
      <c r="AI99" s="9">
        <v>1.3140000000000001E-2</v>
      </c>
      <c r="AJ99" s="9">
        <v>4.6249999999999999E-2</v>
      </c>
      <c r="AK99" s="9">
        <v>3.6749999999999998E-2</v>
      </c>
      <c r="AL99" s="9">
        <v>3.2100000000000002E-3</v>
      </c>
      <c r="AM99" s="9">
        <v>2.3230000000000001E-2</v>
      </c>
      <c r="AN99" s="30">
        <v>1.2899</v>
      </c>
      <c r="AO99" s="30">
        <v>2.9304100000000002</v>
      </c>
      <c r="AP99" s="30">
        <v>0.96670999999999996</v>
      </c>
      <c r="AQ99" s="30">
        <v>1.2312000000000001</v>
      </c>
      <c r="AR99" s="30">
        <v>0.94945999999999997</v>
      </c>
      <c r="AS99" s="30">
        <v>0.30425999999999997</v>
      </c>
      <c r="AT99" s="9">
        <v>1.2467600000000001</v>
      </c>
      <c r="AU99" s="9">
        <v>1.6240000000000001E-2</v>
      </c>
      <c r="AV99" s="9">
        <v>1.88052</v>
      </c>
      <c r="AW99" s="9">
        <v>0.20684</v>
      </c>
    </row>
    <row r="100" spans="1:50" x14ac:dyDescent="0.15">
      <c r="B100" s="35">
        <v>7.1801300000000001</v>
      </c>
      <c r="C100" s="35">
        <v>3.6008</v>
      </c>
      <c r="D100" s="35">
        <v>2.61883</v>
      </c>
      <c r="E100" s="35">
        <v>2.3478500000000002</v>
      </c>
      <c r="F100" s="35">
        <v>0</v>
      </c>
      <c r="G100" s="35">
        <v>3.3465199999999999</v>
      </c>
      <c r="H100" s="35">
        <v>5.1225899999999998</v>
      </c>
      <c r="I100" s="35">
        <v>2.606E-2</v>
      </c>
      <c r="J100" s="35">
        <v>0.27761999999999998</v>
      </c>
      <c r="K100" s="35">
        <v>0.21947</v>
      </c>
      <c r="L100" s="35">
        <v>7.5389999999999999E-2</v>
      </c>
      <c r="M100" s="35">
        <v>0.18840999999999999</v>
      </c>
      <c r="N100" s="35">
        <v>0.24213000000000001</v>
      </c>
      <c r="O100" s="35">
        <v>6.948E-2</v>
      </c>
      <c r="P100" s="35">
        <v>8.1309999999999993E-2</v>
      </c>
      <c r="Q100" s="35">
        <v>0.18137</v>
      </c>
      <c r="R100" s="35">
        <v>0.11393</v>
      </c>
      <c r="S100" s="35">
        <v>4.4670000000000001E-2</v>
      </c>
      <c r="T100" s="35">
        <v>0.16703000000000001</v>
      </c>
      <c r="U100" s="35">
        <v>4.0410000000000001E-2</v>
      </c>
      <c r="V100" s="35">
        <v>0.3301</v>
      </c>
      <c r="W100" s="35">
        <v>0.12008000000000001</v>
      </c>
      <c r="X100" s="35">
        <v>1.7479999999999999E-2</v>
      </c>
      <c r="Y100" s="35">
        <v>8.5750000000000007E-2</v>
      </c>
      <c r="Z100" s="35">
        <v>5.33E-2</v>
      </c>
      <c r="AA100" s="35">
        <v>0.36485000000000001</v>
      </c>
      <c r="AB100" s="35">
        <v>5.8220000000000001E-2</v>
      </c>
      <c r="AC100" s="35">
        <v>1.56213</v>
      </c>
      <c r="AD100" s="35">
        <v>3.6760000000000001E-2</v>
      </c>
      <c r="AE100" s="35">
        <v>6.3850000000000004E-2</v>
      </c>
      <c r="AF100" s="35">
        <v>7.4779999999999999E-2</v>
      </c>
      <c r="AG100" s="35">
        <v>0</v>
      </c>
      <c r="AH100" s="35">
        <v>3.1899999999999998E-2</v>
      </c>
      <c r="AI100" s="35">
        <v>1.528E-2</v>
      </c>
      <c r="AJ100" s="35">
        <v>3.2140000000000002E-2</v>
      </c>
      <c r="AK100" s="35">
        <v>2.3890000000000002E-2</v>
      </c>
      <c r="AL100" s="35">
        <v>5.5199999999999997E-3</v>
      </c>
      <c r="AM100" s="35">
        <v>5.0899999999999999E-3</v>
      </c>
      <c r="AN100" s="31">
        <v>1.38748</v>
      </c>
      <c r="AO100" s="31">
        <v>1.81287</v>
      </c>
      <c r="AP100" s="31">
        <v>0.71535000000000004</v>
      </c>
      <c r="AQ100" s="31">
        <v>0.97506000000000004</v>
      </c>
      <c r="AR100" s="31">
        <v>0.74948999999999999</v>
      </c>
      <c r="AS100" s="31">
        <v>0.16913</v>
      </c>
      <c r="AT100" s="35">
        <v>1.5431900000000001</v>
      </c>
      <c r="AU100" s="35">
        <v>1.8460000000000001E-2</v>
      </c>
      <c r="AV100" s="35">
        <v>1.0902499999999999</v>
      </c>
      <c r="AW100" s="35">
        <v>0.14376</v>
      </c>
    </row>
    <row r="101" spans="1:50" x14ac:dyDescent="0.15">
      <c r="B101" s="35">
        <v>6.1973599999999998</v>
      </c>
      <c r="C101" s="35">
        <v>3.5982099999999999</v>
      </c>
      <c r="D101" s="35">
        <v>3.5689099999999998</v>
      </c>
      <c r="E101" s="35">
        <v>4.0708200000000003</v>
      </c>
      <c r="F101" s="35">
        <v>6.9199999999999999E-3</v>
      </c>
      <c r="G101" s="35">
        <v>5.1846399999999999</v>
      </c>
      <c r="H101" s="35">
        <v>8.3522700000000007</v>
      </c>
      <c r="I101" s="35">
        <v>1.6709999999999999E-2</v>
      </c>
      <c r="J101" s="35">
        <v>0.17360999999999999</v>
      </c>
      <c r="K101" s="35">
        <v>0.19198000000000001</v>
      </c>
      <c r="L101" s="35">
        <v>7.7380000000000004E-2</v>
      </c>
      <c r="M101" s="35">
        <v>0.12489</v>
      </c>
      <c r="N101" s="35">
        <v>0.15798000000000001</v>
      </c>
      <c r="O101" s="35">
        <v>6.0010000000000001E-2</v>
      </c>
      <c r="P101" s="35">
        <v>6.0049999999999999E-2</v>
      </c>
      <c r="Q101" s="35">
        <v>0.10607</v>
      </c>
      <c r="R101" s="35">
        <v>0.11835</v>
      </c>
      <c r="S101" s="35">
        <v>3.9079999999999997E-2</v>
      </c>
      <c r="T101" s="35">
        <v>0.15034</v>
      </c>
      <c r="U101" s="35">
        <v>3.2550000000000003E-2</v>
      </c>
      <c r="V101" s="35">
        <v>0.3397</v>
      </c>
      <c r="W101" s="35">
        <v>0.13058</v>
      </c>
      <c r="X101" s="35">
        <v>1.9040000000000001E-2</v>
      </c>
      <c r="Y101" s="35">
        <v>7.8810000000000005E-2</v>
      </c>
      <c r="Z101" s="35">
        <v>5.3159999999999999E-2</v>
      </c>
      <c r="AA101" s="35">
        <v>0.43160999999999999</v>
      </c>
      <c r="AB101" s="35">
        <v>5.6340000000000001E-2</v>
      </c>
      <c r="AC101" s="35">
        <v>1.1573800000000001</v>
      </c>
      <c r="AD101" s="35">
        <v>3.3360000000000001E-2</v>
      </c>
      <c r="AE101" s="35">
        <v>5.5849999999999997E-2</v>
      </c>
      <c r="AF101" s="35">
        <v>6.9819999999999993E-2</v>
      </c>
      <c r="AG101" s="35">
        <v>0</v>
      </c>
      <c r="AH101" s="35">
        <v>2.2960000000000001E-2</v>
      </c>
      <c r="AI101" s="35">
        <v>5.0400000000000002E-3</v>
      </c>
      <c r="AJ101" s="35">
        <v>2.0379999999999999E-2</v>
      </c>
      <c r="AK101" s="35">
        <v>1.039E-2</v>
      </c>
      <c r="AL101" s="35">
        <v>1.91E-3</v>
      </c>
      <c r="AM101" s="35">
        <v>2.213E-2</v>
      </c>
      <c r="AN101" s="31">
        <v>1.06433</v>
      </c>
      <c r="AO101" s="31">
        <v>1.8434999999999999</v>
      </c>
      <c r="AP101" s="31">
        <v>0.74670999999999998</v>
      </c>
      <c r="AQ101" s="31">
        <v>0.99270999999999998</v>
      </c>
      <c r="AR101" s="31">
        <v>0.76788999999999996</v>
      </c>
      <c r="AS101" s="31">
        <v>0.19588</v>
      </c>
      <c r="AT101" s="35">
        <v>0.86677000000000004</v>
      </c>
      <c r="AU101" s="35">
        <v>1.508E-2</v>
      </c>
      <c r="AV101" s="35">
        <v>0.93555999999999995</v>
      </c>
      <c r="AW101" s="35">
        <v>0.12018</v>
      </c>
    </row>
    <row r="102" spans="1:50" x14ac:dyDescent="0.15">
      <c r="B102" s="31">
        <v>6.6597</v>
      </c>
      <c r="C102" s="31">
        <v>3.77542</v>
      </c>
      <c r="D102" s="31">
        <v>4.2942799999999997</v>
      </c>
      <c r="E102" s="31">
        <v>4.2421600000000002</v>
      </c>
      <c r="F102" s="31">
        <v>5.47E-3</v>
      </c>
      <c r="G102" s="31">
        <v>8.0281300000000009</v>
      </c>
      <c r="H102" s="31">
        <v>11.156639999999999</v>
      </c>
      <c r="I102" s="31">
        <v>2.6040000000000001E-2</v>
      </c>
      <c r="J102" s="31">
        <v>0.20805999999999999</v>
      </c>
      <c r="K102" s="31">
        <v>0.24268000000000001</v>
      </c>
      <c r="L102" s="31">
        <v>8.1320000000000003E-2</v>
      </c>
      <c r="M102" s="31">
        <v>0.15045</v>
      </c>
      <c r="N102" s="31">
        <v>0.22184999999999999</v>
      </c>
      <c r="O102" s="31">
        <v>7.3080000000000006E-2</v>
      </c>
      <c r="P102" s="31">
        <v>6.1199999999999997E-2</v>
      </c>
      <c r="Q102" s="31">
        <v>0.14521000000000001</v>
      </c>
      <c r="R102" s="31">
        <v>0.20108999999999999</v>
      </c>
      <c r="S102" s="31">
        <v>4.2410000000000003E-2</v>
      </c>
      <c r="T102" s="31">
        <v>0.21232000000000001</v>
      </c>
      <c r="U102" s="31">
        <v>3.2770000000000001E-2</v>
      </c>
      <c r="V102" s="31">
        <v>0.57974000000000003</v>
      </c>
      <c r="W102" s="31">
        <v>0.21815999999999999</v>
      </c>
      <c r="X102" s="31">
        <v>2.1239999999999998E-2</v>
      </c>
      <c r="Y102" s="31">
        <v>0.16575000000000001</v>
      </c>
      <c r="Z102" s="31">
        <v>0.11065999999999999</v>
      </c>
      <c r="AA102" s="31">
        <v>0.52578999999999998</v>
      </c>
      <c r="AB102" s="31">
        <v>5.951E-2</v>
      </c>
      <c r="AC102" s="31">
        <v>1.0224</v>
      </c>
      <c r="AD102" s="31">
        <v>3.8120000000000001E-2</v>
      </c>
      <c r="AE102" s="31">
        <v>4.7739999999999998E-2</v>
      </c>
      <c r="AF102" s="31">
        <v>7.9949999999999993E-2</v>
      </c>
      <c r="AG102" s="31">
        <v>2.4199999999999999E-2</v>
      </c>
      <c r="AH102" s="31">
        <v>3.5139999999999998E-2</v>
      </c>
      <c r="AI102" s="31">
        <v>8.2199999999999999E-3</v>
      </c>
      <c r="AJ102" s="31">
        <v>3.1119999999999998E-2</v>
      </c>
      <c r="AK102" s="31">
        <v>1.0699999999999999E-2</v>
      </c>
      <c r="AL102" s="31">
        <v>5.0000000000000001E-4</v>
      </c>
      <c r="AM102" s="31">
        <v>9.6799999999999994E-3</v>
      </c>
      <c r="AN102" s="31">
        <v>1.10016</v>
      </c>
      <c r="AO102" s="31">
        <v>2.0912600000000001</v>
      </c>
      <c r="AP102" s="31">
        <v>0.75605</v>
      </c>
      <c r="AQ102" s="31">
        <v>0.97345999999999999</v>
      </c>
      <c r="AR102" s="31">
        <v>0.76119999999999999</v>
      </c>
      <c r="AS102" s="31">
        <v>0.16647000000000001</v>
      </c>
      <c r="AT102" s="31">
        <v>1.5523800000000001</v>
      </c>
      <c r="AU102" s="31">
        <v>1.5570000000000001E-2</v>
      </c>
      <c r="AV102" s="31">
        <v>1.0401499999999999</v>
      </c>
      <c r="AW102" s="31">
        <v>0.13536000000000001</v>
      </c>
    </row>
    <row r="103" spans="1:50" x14ac:dyDescent="0.15">
      <c r="B103" s="31">
        <v>4.8880100000000004</v>
      </c>
      <c r="C103" s="31">
        <v>2.7766700000000002</v>
      </c>
      <c r="D103" s="31">
        <v>3.71766</v>
      </c>
      <c r="E103" s="31">
        <v>3.7050200000000002</v>
      </c>
      <c r="F103" s="31">
        <v>0</v>
      </c>
      <c r="G103" s="31">
        <v>6.6271100000000001</v>
      </c>
      <c r="H103" s="31">
        <v>9.7659000000000002</v>
      </c>
      <c r="I103" s="31">
        <v>1.9939999999999999E-2</v>
      </c>
      <c r="J103" s="31">
        <v>0.28971000000000002</v>
      </c>
      <c r="K103" s="31">
        <v>0.15740000000000001</v>
      </c>
      <c r="L103" s="31">
        <v>7.0139999999999994E-2</v>
      </c>
      <c r="M103" s="31">
        <v>0.11409</v>
      </c>
      <c r="N103" s="31">
        <v>0.18626000000000001</v>
      </c>
      <c r="O103" s="31">
        <v>5.8369999999999998E-2</v>
      </c>
      <c r="P103" s="31">
        <v>5.8160000000000003E-2</v>
      </c>
      <c r="Q103" s="31">
        <v>0.18265999999999999</v>
      </c>
      <c r="R103" s="31">
        <v>0.16003999999999999</v>
      </c>
      <c r="S103" s="31">
        <v>5.79E-2</v>
      </c>
      <c r="T103" s="31">
        <v>0.32144</v>
      </c>
      <c r="U103" s="31">
        <v>2.281E-2</v>
      </c>
      <c r="V103" s="31">
        <v>0.55217000000000005</v>
      </c>
      <c r="W103" s="31">
        <v>0.18829000000000001</v>
      </c>
      <c r="X103" s="31">
        <v>1.6910000000000001E-2</v>
      </c>
      <c r="Y103" s="31">
        <v>0.17246</v>
      </c>
      <c r="Z103" s="31">
        <v>0.10613</v>
      </c>
      <c r="AA103" s="31">
        <v>0.60335000000000005</v>
      </c>
      <c r="AB103" s="31">
        <v>4.8910000000000002E-2</v>
      </c>
      <c r="AC103" s="31">
        <v>0.78064999999999996</v>
      </c>
      <c r="AD103" s="31">
        <v>3.0839999999999999E-2</v>
      </c>
      <c r="AE103" s="31">
        <v>5.5530000000000003E-2</v>
      </c>
      <c r="AF103" s="31">
        <v>8.1430000000000002E-2</v>
      </c>
      <c r="AG103" s="31">
        <v>1.0840000000000001E-2</v>
      </c>
      <c r="AH103" s="31">
        <v>2.9350000000000001E-2</v>
      </c>
      <c r="AI103" s="31">
        <v>6.4900000000000001E-3</v>
      </c>
      <c r="AJ103" s="31">
        <v>1.443E-2</v>
      </c>
      <c r="AK103" s="31">
        <v>1.992E-2</v>
      </c>
      <c r="AL103" s="31">
        <v>2.47E-3</v>
      </c>
      <c r="AM103" s="31">
        <v>2.249E-2</v>
      </c>
      <c r="AN103" s="31">
        <v>0.88312999999999997</v>
      </c>
      <c r="AO103" s="31">
        <v>2.3379500000000002</v>
      </c>
      <c r="AP103" s="31">
        <v>0.94476000000000004</v>
      </c>
      <c r="AQ103" s="31">
        <v>1.2009000000000001</v>
      </c>
      <c r="AR103" s="31">
        <v>0.91859999999999997</v>
      </c>
      <c r="AS103" s="31">
        <v>0.19535</v>
      </c>
      <c r="AT103" s="31">
        <v>1.2818499999999999</v>
      </c>
      <c r="AU103" s="31">
        <v>1.4710000000000001E-2</v>
      </c>
      <c r="AV103" s="31">
        <v>0.89044999999999996</v>
      </c>
      <c r="AW103" s="31">
        <v>0.10607999999999999</v>
      </c>
    </row>
    <row r="104" spans="1:50" x14ac:dyDescent="0.15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50" x14ac:dyDescent="0.15">
      <c r="B105" s="31">
        <v>0.28000000000000003</v>
      </c>
      <c r="C105" s="31">
        <v>0.9</v>
      </c>
      <c r="D105" s="31">
        <v>1.1499999999999999</v>
      </c>
      <c r="E105" s="31">
        <v>1.23</v>
      </c>
      <c r="F105" s="31">
        <v>2.39</v>
      </c>
      <c r="G105" s="31">
        <v>0.67</v>
      </c>
      <c r="H105" s="31">
        <v>1.45</v>
      </c>
      <c r="I105" s="31">
        <v>1.17</v>
      </c>
      <c r="J105" s="31">
        <v>0.97</v>
      </c>
      <c r="K105" s="31">
        <v>1.5</v>
      </c>
      <c r="L105" s="31">
        <v>2.39</v>
      </c>
      <c r="M105" s="31">
        <v>1.8</v>
      </c>
      <c r="N105" s="31">
        <v>1.24</v>
      </c>
      <c r="O105" s="31">
        <v>1.55</v>
      </c>
      <c r="P105" s="31">
        <v>2.19</v>
      </c>
      <c r="Q105" s="31">
        <v>1.19</v>
      </c>
      <c r="R105" s="31">
        <v>1.25</v>
      </c>
      <c r="S105" s="31">
        <v>1.34</v>
      </c>
      <c r="T105" s="31">
        <v>1.61</v>
      </c>
      <c r="U105" s="31">
        <v>1.26</v>
      </c>
      <c r="V105" s="31">
        <v>1.07</v>
      </c>
      <c r="W105" s="31">
        <v>2.19</v>
      </c>
      <c r="X105" s="31">
        <v>1.03</v>
      </c>
      <c r="Y105" s="31">
        <v>1.07</v>
      </c>
      <c r="Z105" s="31">
        <v>1.24</v>
      </c>
      <c r="AA105" s="31">
        <v>0.9</v>
      </c>
      <c r="AB105" s="31">
        <v>0.78</v>
      </c>
      <c r="AC105" s="31">
        <v>9</v>
      </c>
      <c r="AD105" s="31">
        <v>11.66</v>
      </c>
      <c r="AE105" s="31">
        <v>15.16</v>
      </c>
      <c r="AF105" s="31">
        <v>14.24</v>
      </c>
      <c r="AG105" s="31">
        <v>9.73</v>
      </c>
      <c r="AH105" s="31">
        <v>12.61</v>
      </c>
      <c r="AI105" s="31">
        <v>7.21</v>
      </c>
      <c r="AJ105" s="31">
        <v>10.56</v>
      </c>
      <c r="AK105" s="31">
        <v>10.61</v>
      </c>
      <c r="AL105" s="31">
        <v>10.38</v>
      </c>
      <c r="AM105" s="31">
        <v>5.49</v>
      </c>
      <c r="AN105" s="31">
        <v>0.72</v>
      </c>
      <c r="AO105" s="31">
        <v>4</v>
      </c>
      <c r="AP105" s="31">
        <v>3.04</v>
      </c>
      <c r="AQ105" s="31">
        <v>9.75</v>
      </c>
      <c r="AR105" s="31">
        <v>7.64</v>
      </c>
      <c r="AS105" s="31">
        <v>1.73</v>
      </c>
      <c r="AT105" s="31">
        <v>0.04</v>
      </c>
      <c r="AU105" s="31">
        <v>0.02</v>
      </c>
      <c r="AV105" s="31">
        <v>0.02</v>
      </c>
      <c r="AW105" s="31">
        <v>0.02</v>
      </c>
    </row>
    <row r="106" spans="1:50" x14ac:dyDescent="0.15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50" x14ac:dyDescent="0.15">
      <c r="A107" s="9" t="s">
        <v>289</v>
      </c>
      <c r="B107" s="31">
        <f>B98*0.28</f>
        <v>1.2606020000000002</v>
      </c>
      <c r="C107" s="22">
        <f>C98*0.9</f>
        <v>4.3938449999999998</v>
      </c>
      <c r="D107" s="22">
        <f>D98*1.15</f>
        <v>4.0313709999999991</v>
      </c>
      <c r="E107" s="22">
        <f>E98*1.23</f>
        <v>3.4522532999999997</v>
      </c>
      <c r="F107" s="31">
        <f>F98*2.39</f>
        <v>9.8229000000000007E-3</v>
      </c>
      <c r="G107" s="22">
        <f>G98*0.67</f>
        <v>2.1031768999999998</v>
      </c>
      <c r="H107" s="22">
        <f>H98*1.45</f>
        <v>5.7591969999999995</v>
      </c>
      <c r="I107" s="31">
        <f>I98*1.17</f>
        <v>8.5772699999999993E-2</v>
      </c>
      <c r="J107" s="31">
        <f>J98*0.97</f>
        <v>0.6959168</v>
      </c>
      <c r="K107" s="31">
        <f>K98*1.5</f>
        <v>0.66854999999999998</v>
      </c>
      <c r="L107" s="31">
        <f>L98*2.39</f>
        <v>0.50017920000000005</v>
      </c>
      <c r="M107" s="31">
        <f>M98*1.8</f>
        <v>0.70137000000000005</v>
      </c>
      <c r="N107" s="31">
        <f>N98*1.24</f>
        <v>0.7574168</v>
      </c>
      <c r="O107" s="31">
        <f>O98*1.55</f>
        <v>0.12754950000000001</v>
      </c>
      <c r="P107" s="31">
        <f>P98*2.19</f>
        <v>0.42915239999999999</v>
      </c>
      <c r="Q107" s="31">
        <f>Q98*1.19</f>
        <v>0.23348989999999997</v>
      </c>
      <c r="R107" s="31">
        <f>R98*1.25</f>
        <v>0.1804375</v>
      </c>
      <c r="S107" s="31">
        <f>S98*1.34</f>
        <v>8.1284400000000007E-2</v>
      </c>
      <c r="T107" s="31">
        <f>T98*1.61</f>
        <v>0.30696260000000003</v>
      </c>
      <c r="U107" s="31">
        <f>U98*1.26</f>
        <v>5.46588E-2</v>
      </c>
      <c r="V107" s="31">
        <f>V98*1.07</f>
        <v>0.40608640000000007</v>
      </c>
      <c r="W107" s="31">
        <f>W98*2.19</f>
        <v>0.40306949999999997</v>
      </c>
      <c r="X107" s="31">
        <f>X98*1.03</f>
        <v>2.27218E-2</v>
      </c>
      <c r="Y107" s="31">
        <f>Y98*1.07</f>
        <v>8.8253600000000001E-2</v>
      </c>
      <c r="Z107" s="31">
        <f>Z98*1.24</f>
        <v>6.5149600000000002E-2</v>
      </c>
      <c r="AA107" s="31">
        <f>AA98*0.9</f>
        <v>0.373977</v>
      </c>
      <c r="AB107" s="31">
        <f>AB98*0.78</f>
        <v>5.8515600000000008E-2</v>
      </c>
      <c r="AC107" s="22">
        <f>AC98*9</f>
        <v>21.910769999999999</v>
      </c>
      <c r="AD107" s="22">
        <f>AD98*11.66</f>
        <v>3.1286111999999999</v>
      </c>
      <c r="AE107" s="31">
        <f>AE98*15.16</f>
        <v>0.75784839999999998</v>
      </c>
      <c r="AF107" s="31">
        <f>AF98*14.24</f>
        <v>2.0865871999999999</v>
      </c>
      <c r="AG107" s="31">
        <f>AG98*9.73</f>
        <v>0.48650000000000004</v>
      </c>
      <c r="AH107" s="31">
        <f>AH98*12.61</f>
        <v>0.6927934</v>
      </c>
      <c r="AI107" s="31">
        <f>AI98*7.21</f>
        <v>0.1539335</v>
      </c>
      <c r="AJ107" s="31">
        <f>AJ98*10.56</f>
        <v>0.1845888</v>
      </c>
      <c r="AK107" s="31">
        <f>AK98*10.61</f>
        <v>0.38747719999999997</v>
      </c>
      <c r="AL107" s="31">
        <f>AL98*10.38</f>
        <v>2.8337399999999999E-2</v>
      </c>
      <c r="AM107" s="31">
        <f>AM98*5.49</f>
        <v>9.1353599999999993E-2</v>
      </c>
      <c r="AN107" s="31">
        <f>AN98*0.72</f>
        <v>0.83363759999999987</v>
      </c>
      <c r="AO107" s="22">
        <f>AO98*4</f>
        <v>9.7910000000000004</v>
      </c>
      <c r="AP107" s="31">
        <f>AP98*3.04</f>
        <v>3.4060768000000001</v>
      </c>
      <c r="AQ107" s="22">
        <f>AQ98*9.75</f>
        <v>13.205887499999999</v>
      </c>
      <c r="AR107" s="22">
        <f>AR98*7.64</f>
        <v>8.2226263999999993</v>
      </c>
      <c r="AS107" s="31">
        <f>AS98*1.73</f>
        <v>0.38073839999999998</v>
      </c>
      <c r="AT107" s="31">
        <v>6.0820400000000004E-2</v>
      </c>
      <c r="AU107" s="31">
        <v>3.7980000000000002E-4</v>
      </c>
      <c r="AV107" s="31">
        <v>5.1587600000000004E-2</v>
      </c>
      <c r="AW107" s="31">
        <v>1.2595799999999999E-2</v>
      </c>
      <c r="AX107">
        <f>SUM(B107:AW107)</f>
        <v>93.124933200000001</v>
      </c>
    </row>
    <row r="108" spans="1:50" x14ac:dyDescent="0.15">
      <c r="A108" s="9" t="s">
        <v>290</v>
      </c>
      <c r="B108" s="31">
        <f t="shared" ref="B108:B112" si="49">B99*0.28</f>
        <v>1.6075556000000002</v>
      </c>
      <c r="C108" s="22">
        <f t="shared" ref="C108:C112" si="50">C99*0.9</f>
        <v>3.5739359999999998</v>
      </c>
      <c r="D108" s="22">
        <f t="shared" ref="D108:D112" si="51">D99*1.15</f>
        <v>5.1946649999999996</v>
      </c>
      <c r="E108" s="22">
        <f t="shared" ref="E108:E112" si="52">E99*1.23</f>
        <v>4.7306537999999998</v>
      </c>
      <c r="F108" s="31">
        <f t="shared" ref="F108:F112" si="53">F99*2.39</f>
        <v>0</v>
      </c>
      <c r="G108" s="22">
        <f t="shared" ref="G108:G112" si="54">G99*0.67</f>
        <v>5.7378063000000008</v>
      </c>
      <c r="H108" s="22">
        <f t="shared" ref="H108:H112" si="55">H99*1.45</f>
        <v>14.200980999999999</v>
      </c>
      <c r="I108" s="31">
        <f t="shared" ref="I108:I112" si="56">I99*1.17</f>
        <v>5.1550199999999997E-2</v>
      </c>
      <c r="J108" s="31">
        <f t="shared" ref="J108:J112" si="57">J99*0.97</f>
        <v>0.48308909999999994</v>
      </c>
      <c r="K108" s="31">
        <f t="shared" ref="K108:K112" si="58">K99*1.5</f>
        <v>0.45931499999999997</v>
      </c>
      <c r="L108" s="31">
        <f t="shared" ref="L108:L112" si="59">L99*2.39</f>
        <v>0.59391500000000008</v>
      </c>
      <c r="M108" s="31">
        <f t="shared" ref="M108:M112" si="60">M99*1.8</f>
        <v>0.52122599999999997</v>
      </c>
      <c r="N108" s="31">
        <f t="shared" ref="N108:N112" si="61">N99*1.24</f>
        <v>0.49794679999999997</v>
      </c>
      <c r="O108" s="31">
        <f t="shared" ref="O108:O112" si="62">O99*1.55</f>
        <v>0.105741</v>
      </c>
      <c r="P108" s="31">
        <f t="shared" ref="P108:P112" si="63">P99*2.19</f>
        <v>0.32858759999999998</v>
      </c>
      <c r="Q108" s="31">
        <f t="shared" ref="Q108:Q112" si="64">Q99*1.19</f>
        <v>0.31884859999999998</v>
      </c>
      <c r="R108" s="31">
        <f t="shared" ref="R108:R112" si="65">R99*1.25</f>
        <v>0.31159999999999999</v>
      </c>
      <c r="S108" s="31">
        <f t="shared" ref="S108:S112" si="66">S99*1.34</f>
        <v>8.7582400000000005E-2</v>
      </c>
      <c r="T108" s="31">
        <f t="shared" ref="T108:T112" si="67">T99*1.61</f>
        <v>0.44360330000000003</v>
      </c>
      <c r="U108" s="31">
        <f t="shared" ref="U108:U112" si="68">U99*1.26</f>
        <v>5.8426200000000005E-2</v>
      </c>
      <c r="V108" s="31">
        <f t="shared" ref="V108:V112" si="69">V99*1.07</f>
        <v>0.62741590000000003</v>
      </c>
      <c r="W108" s="31">
        <f t="shared" ref="W108:W112" si="70">W99*2.19</f>
        <v>0.71821049999999997</v>
      </c>
      <c r="X108" s="31">
        <f t="shared" ref="X108:X112" si="71">X99*1.03</f>
        <v>3.0477700000000003E-2</v>
      </c>
      <c r="Y108" s="31">
        <f t="shared" ref="Y108:Y112" si="72">Y99*1.07</f>
        <v>0.1746026</v>
      </c>
      <c r="Z108" s="31">
        <f t="shared" ref="Z108:Z112" si="73">Z99*1.24</f>
        <v>0.12819120000000001</v>
      </c>
      <c r="AA108" s="31">
        <f t="shared" ref="AA108:AA112" si="74">AA99*0.9</f>
        <v>0.47678400000000004</v>
      </c>
      <c r="AB108" s="31">
        <f t="shared" ref="AB108:AB112" si="75">AB99*0.78</f>
        <v>5.5637400000000004E-2</v>
      </c>
      <c r="AC108" s="22">
        <f t="shared" ref="AC108:AC112" si="76">AC99*9</f>
        <v>22.327560000000002</v>
      </c>
      <c r="AD108" s="22">
        <f t="shared" ref="AD108:AD112" si="77">AD99*11.66</f>
        <v>2.9897406000000002</v>
      </c>
      <c r="AE108" s="31">
        <f t="shared" ref="AE108:AE112" si="78">AE99*15.16</f>
        <v>0.59654600000000002</v>
      </c>
      <c r="AF108" s="31">
        <f t="shared" ref="AF108:AF112" si="79">AF99*14.24</f>
        <v>2.2399520000000002</v>
      </c>
      <c r="AG108" s="31">
        <f t="shared" ref="AG108:AG112" si="80">AG99*9.73</f>
        <v>1.1631241999999999</v>
      </c>
      <c r="AH108" s="31">
        <f t="shared" ref="AH108:AH112" si="81">AH99*12.61</f>
        <v>0.5211713</v>
      </c>
      <c r="AI108" s="31">
        <f t="shared" ref="AI108:AI112" si="82">AI99*7.21</f>
        <v>9.4739400000000001E-2</v>
      </c>
      <c r="AJ108" s="31">
        <f t="shared" ref="AJ108:AJ112" si="83">AJ99*10.56</f>
        <v>0.4884</v>
      </c>
      <c r="AK108" s="31">
        <f t="shared" ref="AK108:AK112" si="84">AK99*10.61</f>
        <v>0.38991749999999997</v>
      </c>
      <c r="AL108" s="31">
        <f t="shared" ref="AL108:AL112" si="85">AL99*10.38</f>
        <v>3.3319800000000004E-2</v>
      </c>
      <c r="AM108" s="31">
        <f t="shared" ref="AM108:AM112" si="86">AM99*5.49</f>
        <v>0.1275327</v>
      </c>
      <c r="AN108" s="31">
        <f t="shared" ref="AN108:AN112" si="87">AN99*0.72</f>
        <v>0.928728</v>
      </c>
      <c r="AO108" s="22">
        <f t="shared" ref="AO108:AO112" si="88">AO99*4</f>
        <v>11.721640000000001</v>
      </c>
      <c r="AP108" s="31">
        <f t="shared" ref="AP108:AP112" si="89">AP99*3.04</f>
        <v>2.9387984</v>
      </c>
      <c r="AQ108" s="22">
        <f t="shared" ref="AQ108:AQ112" si="90">AQ99*9.75</f>
        <v>12.004200000000001</v>
      </c>
      <c r="AR108" s="22">
        <f t="shared" ref="AR108:AR112" si="91">AR99*7.64</f>
        <v>7.2538743999999991</v>
      </c>
      <c r="AS108" s="31">
        <f t="shared" ref="AS108:AS112" si="92">AS99*1.73</f>
        <v>0.5263698</v>
      </c>
      <c r="AT108" s="31">
        <v>4.9870400000000002E-2</v>
      </c>
      <c r="AU108" s="31">
        <v>3.2480000000000003E-4</v>
      </c>
      <c r="AV108" s="31">
        <v>3.7610400000000002E-2</v>
      </c>
      <c r="AW108" s="31">
        <v>4.1368000000000004E-3</v>
      </c>
      <c r="AX108" s="1">
        <f t="shared" ref="AX108:AX112" si="93">SUM(B108:AW108)</f>
        <v>107.95590470000003</v>
      </c>
    </row>
    <row r="109" spans="1:50" x14ac:dyDescent="0.15">
      <c r="A109" s="9" t="s">
        <v>291</v>
      </c>
      <c r="B109" s="31">
        <f t="shared" si="49"/>
        <v>2.0104364000000001</v>
      </c>
      <c r="C109" s="22">
        <f t="shared" si="50"/>
        <v>3.24072</v>
      </c>
      <c r="D109" s="22">
        <f t="shared" si="51"/>
        <v>3.0116544999999997</v>
      </c>
      <c r="E109" s="22">
        <f t="shared" si="52"/>
        <v>2.8878555000000001</v>
      </c>
      <c r="F109" s="31">
        <f t="shared" si="53"/>
        <v>0</v>
      </c>
      <c r="G109" s="22">
        <f t="shared" si="54"/>
        <v>2.2421684000000002</v>
      </c>
      <c r="H109" s="22">
        <f t="shared" si="55"/>
        <v>7.4277554999999991</v>
      </c>
      <c r="I109" s="31">
        <f t="shared" si="56"/>
        <v>3.0490199999999999E-2</v>
      </c>
      <c r="J109" s="31">
        <f t="shared" si="57"/>
        <v>0.26929139999999996</v>
      </c>
      <c r="K109" s="31">
        <f t="shared" si="58"/>
        <v>0.32920499999999997</v>
      </c>
      <c r="L109" s="31">
        <f t="shared" si="59"/>
        <v>0.18018210000000001</v>
      </c>
      <c r="M109" s="31">
        <f t="shared" si="60"/>
        <v>0.339138</v>
      </c>
      <c r="N109" s="31">
        <f t="shared" si="61"/>
        <v>0.30024119999999999</v>
      </c>
      <c r="O109" s="31">
        <f t="shared" si="62"/>
        <v>0.107694</v>
      </c>
      <c r="P109" s="31">
        <f t="shared" si="63"/>
        <v>0.17806889999999997</v>
      </c>
      <c r="Q109" s="31">
        <f t="shared" si="64"/>
        <v>0.2158303</v>
      </c>
      <c r="R109" s="31">
        <f t="shared" si="65"/>
        <v>0.1424125</v>
      </c>
      <c r="S109" s="31">
        <f t="shared" si="66"/>
        <v>5.9857800000000003E-2</v>
      </c>
      <c r="T109" s="31">
        <f t="shared" si="67"/>
        <v>0.26891830000000005</v>
      </c>
      <c r="U109" s="31">
        <f t="shared" si="68"/>
        <v>5.0916599999999999E-2</v>
      </c>
      <c r="V109" s="31">
        <f t="shared" si="69"/>
        <v>0.35320700000000005</v>
      </c>
      <c r="W109" s="31">
        <f t="shared" si="70"/>
        <v>0.26297520000000002</v>
      </c>
      <c r="X109" s="31">
        <f t="shared" si="71"/>
        <v>1.80044E-2</v>
      </c>
      <c r="Y109" s="31">
        <f t="shared" si="72"/>
        <v>9.1752500000000015E-2</v>
      </c>
      <c r="Z109" s="31">
        <f t="shared" si="73"/>
        <v>6.6091999999999998E-2</v>
      </c>
      <c r="AA109" s="31">
        <f t="shared" si="74"/>
        <v>0.32836500000000002</v>
      </c>
      <c r="AB109" s="31">
        <f t="shared" si="75"/>
        <v>4.5411600000000003E-2</v>
      </c>
      <c r="AC109" s="22">
        <f t="shared" si="76"/>
        <v>14.05917</v>
      </c>
      <c r="AD109" s="22">
        <f t="shared" si="77"/>
        <v>0.42862159999999999</v>
      </c>
      <c r="AE109" s="31">
        <f t="shared" si="78"/>
        <v>0.9679660000000001</v>
      </c>
      <c r="AF109" s="31">
        <f t="shared" si="79"/>
        <v>1.0648671999999999</v>
      </c>
      <c r="AG109" s="31">
        <f t="shared" si="80"/>
        <v>0</v>
      </c>
      <c r="AH109" s="31">
        <f t="shared" si="81"/>
        <v>0.40225899999999998</v>
      </c>
      <c r="AI109" s="31">
        <f t="shared" si="82"/>
        <v>0.1101688</v>
      </c>
      <c r="AJ109" s="31">
        <f t="shared" si="83"/>
        <v>0.33939840000000004</v>
      </c>
      <c r="AK109" s="31">
        <f t="shared" si="84"/>
        <v>0.2534729</v>
      </c>
      <c r="AL109" s="31">
        <f t="shared" si="85"/>
        <v>5.7297600000000004E-2</v>
      </c>
      <c r="AM109" s="31">
        <f t="shared" si="86"/>
        <v>2.7944099999999999E-2</v>
      </c>
      <c r="AN109" s="31">
        <f t="shared" si="87"/>
        <v>0.99898560000000003</v>
      </c>
      <c r="AO109" s="22">
        <f t="shared" si="88"/>
        <v>7.2514799999999999</v>
      </c>
      <c r="AP109" s="31">
        <f t="shared" si="89"/>
        <v>2.1746639999999999</v>
      </c>
      <c r="AQ109" s="22">
        <f t="shared" si="90"/>
        <v>9.5068350000000006</v>
      </c>
      <c r="AR109" s="22">
        <f t="shared" si="91"/>
        <v>5.7261036000000001</v>
      </c>
      <c r="AS109" s="31">
        <f t="shared" si="92"/>
        <v>0.29259489999999999</v>
      </c>
      <c r="AT109" s="31">
        <v>6.1727600000000001E-2</v>
      </c>
      <c r="AU109" s="31">
        <v>3.6920000000000003E-4</v>
      </c>
      <c r="AV109" s="31">
        <v>2.1804999999999998E-2</v>
      </c>
      <c r="AW109" s="31">
        <v>2.8752000000000001E-3</v>
      </c>
      <c r="AX109" s="1">
        <f t="shared" si="93"/>
        <v>68.207249999999974</v>
      </c>
    </row>
    <row r="110" spans="1:50" x14ac:dyDescent="0.15">
      <c r="A110" s="9" t="s">
        <v>292</v>
      </c>
      <c r="B110" s="31">
        <f t="shared" si="49"/>
        <v>1.7352608</v>
      </c>
      <c r="C110" s="22">
        <f t="shared" si="50"/>
        <v>3.2383890000000002</v>
      </c>
      <c r="D110" s="22">
        <f t="shared" si="51"/>
        <v>4.1042464999999995</v>
      </c>
      <c r="E110" s="22">
        <f t="shared" si="52"/>
        <v>5.0071086000000005</v>
      </c>
      <c r="F110" s="31">
        <f t="shared" si="53"/>
        <v>1.6538799999999999E-2</v>
      </c>
      <c r="G110" s="22">
        <f t="shared" si="54"/>
        <v>3.4737088000000003</v>
      </c>
      <c r="H110" s="22">
        <f t="shared" si="55"/>
        <v>12.110791500000001</v>
      </c>
      <c r="I110" s="31">
        <f t="shared" si="56"/>
        <v>1.9550699999999997E-2</v>
      </c>
      <c r="J110" s="31">
        <f t="shared" si="57"/>
        <v>0.16840169999999999</v>
      </c>
      <c r="K110" s="31">
        <f t="shared" si="58"/>
        <v>0.28797</v>
      </c>
      <c r="L110" s="31">
        <f t="shared" si="59"/>
        <v>0.18493820000000002</v>
      </c>
      <c r="M110" s="31">
        <f t="shared" si="60"/>
        <v>0.224802</v>
      </c>
      <c r="N110" s="31">
        <f t="shared" si="61"/>
        <v>0.19589520000000002</v>
      </c>
      <c r="O110" s="31">
        <f t="shared" si="62"/>
        <v>9.3015500000000001E-2</v>
      </c>
      <c r="P110" s="31">
        <f t="shared" si="63"/>
        <v>0.1315095</v>
      </c>
      <c r="Q110" s="31">
        <f t="shared" si="64"/>
        <v>0.12622329999999998</v>
      </c>
      <c r="R110" s="31">
        <f t="shared" si="65"/>
        <v>0.1479375</v>
      </c>
      <c r="S110" s="31">
        <f t="shared" si="66"/>
        <v>5.2367199999999996E-2</v>
      </c>
      <c r="T110" s="31">
        <f t="shared" si="67"/>
        <v>0.24204740000000002</v>
      </c>
      <c r="U110" s="31">
        <f t="shared" si="68"/>
        <v>4.1013000000000001E-2</v>
      </c>
      <c r="V110" s="31">
        <f t="shared" si="69"/>
        <v>0.363479</v>
      </c>
      <c r="W110" s="31">
        <f t="shared" si="70"/>
        <v>0.28597020000000001</v>
      </c>
      <c r="X110" s="31">
        <f t="shared" si="71"/>
        <v>1.9611200000000002E-2</v>
      </c>
      <c r="Y110" s="31">
        <f t="shared" si="72"/>
        <v>8.4326700000000004E-2</v>
      </c>
      <c r="Z110" s="31">
        <f t="shared" si="73"/>
        <v>6.5918400000000002E-2</v>
      </c>
      <c r="AA110" s="31">
        <f t="shared" si="74"/>
        <v>0.38844899999999999</v>
      </c>
      <c r="AB110" s="31">
        <f t="shared" si="75"/>
        <v>4.3945200000000004E-2</v>
      </c>
      <c r="AC110" s="22">
        <f t="shared" si="76"/>
        <v>10.41642</v>
      </c>
      <c r="AD110" s="22">
        <f t="shared" si="77"/>
        <v>0.38897760000000003</v>
      </c>
      <c r="AE110" s="31">
        <f t="shared" si="78"/>
        <v>0.84668599999999994</v>
      </c>
      <c r="AF110" s="31">
        <f t="shared" si="79"/>
        <v>0.99423679999999992</v>
      </c>
      <c r="AG110" s="31">
        <f t="shared" si="80"/>
        <v>0</v>
      </c>
      <c r="AH110" s="31">
        <f t="shared" si="81"/>
        <v>0.28952559999999999</v>
      </c>
      <c r="AI110" s="31">
        <f t="shared" si="82"/>
        <v>3.63384E-2</v>
      </c>
      <c r="AJ110" s="31">
        <f t="shared" si="83"/>
        <v>0.21521280000000001</v>
      </c>
      <c r="AK110" s="31">
        <f t="shared" si="84"/>
        <v>0.1102379</v>
      </c>
      <c r="AL110" s="31">
        <f t="shared" si="85"/>
        <v>1.9825800000000001E-2</v>
      </c>
      <c r="AM110" s="31">
        <f t="shared" si="86"/>
        <v>0.12149370000000001</v>
      </c>
      <c r="AN110" s="31">
        <f t="shared" si="87"/>
        <v>0.76631759999999993</v>
      </c>
      <c r="AO110" s="22">
        <f t="shared" si="88"/>
        <v>7.3739999999999997</v>
      </c>
      <c r="AP110" s="31">
        <f t="shared" si="89"/>
        <v>2.2699984</v>
      </c>
      <c r="AQ110" s="22">
        <f t="shared" si="90"/>
        <v>9.6789225000000005</v>
      </c>
      <c r="AR110" s="22">
        <f t="shared" si="91"/>
        <v>5.8666795999999994</v>
      </c>
      <c r="AS110" s="31">
        <f t="shared" si="92"/>
        <v>0.33887240000000002</v>
      </c>
      <c r="AT110" s="31">
        <v>3.4670800000000002E-2</v>
      </c>
      <c r="AU110" s="31">
        <v>3.0160000000000001E-4</v>
      </c>
      <c r="AV110" s="31">
        <v>1.8711200000000001E-2</v>
      </c>
      <c r="AW110" s="31">
        <v>2.4036000000000001E-3</v>
      </c>
      <c r="AX110" s="1">
        <f t="shared" si="93"/>
        <v>72.643247200000005</v>
      </c>
    </row>
    <row r="111" spans="1:50" x14ac:dyDescent="0.15">
      <c r="A111" s="9" t="s">
        <v>293</v>
      </c>
      <c r="B111" s="31">
        <f t="shared" si="49"/>
        <v>1.8647160000000003</v>
      </c>
      <c r="C111" s="22">
        <f t="shared" si="50"/>
        <v>3.397878</v>
      </c>
      <c r="D111" s="22">
        <f t="shared" si="51"/>
        <v>4.9384219999999992</v>
      </c>
      <c r="E111" s="22">
        <f t="shared" si="52"/>
        <v>5.2178567999999999</v>
      </c>
      <c r="F111" s="31">
        <f t="shared" si="53"/>
        <v>1.3073300000000001E-2</v>
      </c>
      <c r="G111" s="22">
        <f t="shared" si="54"/>
        <v>5.3788471000000007</v>
      </c>
      <c r="H111" s="22">
        <f t="shared" si="55"/>
        <v>16.177128</v>
      </c>
      <c r="I111" s="31">
        <f t="shared" si="56"/>
        <v>3.0466799999999999E-2</v>
      </c>
      <c r="J111" s="31">
        <f t="shared" si="57"/>
        <v>0.2018182</v>
      </c>
      <c r="K111" s="31">
        <f t="shared" si="58"/>
        <v>0.36402000000000001</v>
      </c>
      <c r="L111" s="31">
        <f t="shared" si="59"/>
        <v>0.19435480000000002</v>
      </c>
      <c r="M111" s="31">
        <f t="shared" si="60"/>
        <v>0.27081</v>
      </c>
      <c r="N111" s="31">
        <f t="shared" si="61"/>
        <v>0.27509400000000001</v>
      </c>
      <c r="O111" s="31">
        <f t="shared" si="62"/>
        <v>0.11327400000000001</v>
      </c>
      <c r="P111" s="31">
        <f t="shared" si="63"/>
        <v>0.13402799999999998</v>
      </c>
      <c r="Q111" s="31">
        <f t="shared" si="64"/>
        <v>0.17279990000000001</v>
      </c>
      <c r="R111" s="31">
        <f t="shared" si="65"/>
        <v>0.25136249999999999</v>
      </c>
      <c r="S111" s="31">
        <f t="shared" si="66"/>
        <v>5.6829400000000009E-2</v>
      </c>
      <c r="T111" s="31">
        <f t="shared" si="67"/>
        <v>0.34183520000000006</v>
      </c>
      <c r="U111" s="31">
        <f t="shared" si="68"/>
        <v>4.1290199999999999E-2</v>
      </c>
      <c r="V111" s="31">
        <f t="shared" si="69"/>
        <v>0.62032180000000003</v>
      </c>
      <c r="W111" s="31">
        <f t="shared" si="70"/>
        <v>0.47777039999999998</v>
      </c>
      <c r="X111" s="31">
        <f t="shared" si="71"/>
        <v>2.1877199999999999E-2</v>
      </c>
      <c r="Y111" s="31">
        <f t="shared" si="72"/>
        <v>0.17735250000000002</v>
      </c>
      <c r="Z111" s="31">
        <f t="shared" si="73"/>
        <v>0.13721839999999999</v>
      </c>
      <c r="AA111" s="31">
        <f t="shared" si="74"/>
        <v>0.47321099999999999</v>
      </c>
      <c r="AB111" s="31">
        <f t="shared" si="75"/>
        <v>4.6417800000000002E-2</v>
      </c>
      <c r="AC111" s="22">
        <f t="shared" si="76"/>
        <v>9.2015999999999991</v>
      </c>
      <c r="AD111" s="22">
        <f t="shared" si="77"/>
        <v>0.44447920000000002</v>
      </c>
      <c r="AE111" s="31">
        <f t="shared" si="78"/>
        <v>0.7237384</v>
      </c>
      <c r="AF111" s="31">
        <f t="shared" si="79"/>
        <v>1.1384879999999999</v>
      </c>
      <c r="AG111" s="31">
        <f t="shared" si="80"/>
        <v>0.23546600000000001</v>
      </c>
      <c r="AH111" s="31">
        <f t="shared" si="81"/>
        <v>0.44311539999999994</v>
      </c>
      <c r="AI111" s="31">
        <f t="shared" si="82"/>
        <v>5.9266199999999998E-2</v>
      </c>
      <c r="AJ111" s="31">
        <f t="shared" si="83"/>
        <v>0.32862720000000001</v>
      </c>
      <c r="AK111" s="31">
        <f t="shared" si="84"/>
        <v>0.11352699999999999</v>
      </c>
      <c r="AL111" s="31">
        <f t="shared" si="85"/>
        <v>5.1900000000000002E-3</v>
      </c>
      <c r="AM111" s="31">
        <f t="shared" si="86"/>
        <v>5.3143200000000002E-2</v>
      </c>
      <c r="AN111" s="31">
        <f t="shared" si="87"/>
        <v>0.79211520000000002</v>
      </c>
      <c r="AO111" s="22">
        <f t="shared" si="88"/>
        <v>8.3650400000000005</v>
      </c>
      <c r="AP111" s="31">
        <f t="shared" si="89"/>
        <v>2.2983920000000002</v>
      </c>
      <c r="AQ111" s="22">
        <f t="shared" si="90"/>
        <v>9.4912349999999996</v>
      </c>
      <c r="AR111" s="22">
        <f t="shared" si="91"/>
        <v>5.8155679999999998</v>
      </c>
      <c r="AS111" s="31">
        <f t="shared" si="92"/>
        <v>0.2879931</v>
      </c>
      <c r="AT111" s="31">
        <v>6.2095200000000003E-2</v>
      </c>
      <c r="AU111" s="31">
        <v>3.1140000000000003E-4</v>
      </c>
      <c r="AV111" s="31">
        <v>2.0802999999999999E-2</v>
      </c>
      <c r="AW111" s="31">
        <v>2.7072000000000003E-3</v>
      </c>
      <c r="AX111" s="1">
        <f t="shared" si="93"/>
        <v>81.272974000000005</v>
      </c>
    </row>
    <row r="112" spans="1:50" x14ac:dyDescent="0.15">
      <c r="A112" s="9" t="s">
        <v>294</v>
      </c>
      <c r="B112" s="31">
        <f t="shared" si="49"/>
        <v>1.3686428000000002</v>
      </c>
      <c r="C112" s="22">
        <f t="shared" si="50"/>
        <v>2.4990030000000001</v>
      </c>
      <c r="D112" s="22">
        <f t="shared" si="51"/>
        <v>4.275309</v>
      </c>
      <c r="E112" s="22">
        <f t="shared" si="52"/>
        <v>4.5571745999999997</v>
      </c>
      <c r="F112" s="31">
        <f t="shared" si="53"/>
        <v>0</v>
      </c>
      <c r="G112" s="22">
        <f t="shared" si="54"/>
        <v>4.4401637000000003</v>
      </c>
      <c r="H112" s="22">
        <f t="shared" si="55"/>
        <v>14.160555</v>
      </c>
      <c r="I112" s="31">
        <f t="shared" si="56"/>
        <v>2.3329799999999998E-2</v>
      </c>
      <c r="J112" s="31">
        <f t="shared" si="57"/>
        <v>0.28101870000000001</v>
      </c>
      <c r="K112" s="31">
        <f t="shared" si="58"/>
        <v>0.23610000000000003</v>
      </c>
      <c r="L112" s="31">
        <f t="shared" si="59"/>
        <v>0.16763459999999999</v>
      </c>
      <c r="M112" s="31">
        <f t="shared" si="60"/>
        <v>0.20536199999999999</v>
      </c>
      <c r="N112" s="31">
        <f t="shared" si="61"/>
        <v>0.23096240000000001</v>
      </c>
      <c r="O112" s="31">
        <f t="shared" si="62"/>
        <v>9.0473499999999998E-2</v>
      </c>
      <c r="P112" s="31">
        <f t="shared" si="63"/>
        <v>0.12737039999999999</v>
      </c>
      <c r="Q112" s="31">
        <f t="shared" si="64"/>
        <v>0.21736539999999999</v>
      </c>
      <c r="R112" s="31">
        <f t="shared" si="65"/>
        <v>0.20004999999999998</v>
      </c>
      <c r="S112" s="31">
        <f t="shared" si="66"/>
        <v>7.7586000000000002E-2</v>
      </c>
      <c r="T112" s="31">
        <f t="shared" si="67"/>
        <v>0.51751840000000005</v>
      </c>
      <c r="U112" s="31">
        <f t="shared" si="68"/>
        <v>2.8740600000000002E-2</v>
      </c>
      <c r="V112" s="31">
        <f t="shared" si="69"/>
        <v>0.59082190000000012</v>
      </c>
      <c r="W112" s="31">
        <f t="shared" si="70"/>
        <v>0.41235510000000003</v>
      </c>
      <c r="X112" s="31">
        <f t="shared" si="71"/>
        <v>1.7417300000000004E-2</v>
      </c>
      <c r="Y112" s="31">
        <f t="shared" si="72"/>
        <v>0.18453220000000001</v>
      </c>
      <c r="Z112" s="31">
        <f t="shared" si="73"/>
        <v>0.1316012</v>
      </c>
      <c r="AA112" s="31">
        <f t="shared" si="74"/>
        <v>0.54301500000000003</v>
      </c>
      <c r="AB112" s="31">
        <f t="shared" si="75"/>
        <v>3.8149800000000005E-2</v>
      </c>
      <c r="AC112" s="22">
        <f t="shared" si="76"/>
        <v>7.0258499999999993</v>
      </c>
      <c r="AD112" s="22">
        <f t="shared" si="77"/>
        <v>0.35959439999999998</v>
      </c>
      <c r="AE112" s="31">
        <f t="shared" si="78"/>
        <v>0.84183480000000011</v>
      </c>
      <c r="AF112" s="31">
        <f t="shared" si="79"/>
        <v>1.1595632</v>
      </c>
      <c r="AG112" s="31">
        <f t="shared" si="80"/>
        <v>0.10547320000000002</v>
      </c>
      <c r="AH112" s="31">
        <f t="shared" si="81"/>
        <v>0.37010349999999997</v>
      </c>
      <c r="AI112" s="31">
        <f t="shared" si="82"/>
        <v>4.6792899999999998E-2</v>
      </c>
      <c r="AJ112" s="31">
        <f t="shared" si="83"/>
        <v>0.15238080000000001</v>
      </c>
      <c r="AK112" s="31">
        <f t="shared" si="84"/>
        <v>0.21135119999999999</v>
      </c>
      <c r="AL112" s="31">
        <f t="shared" si="85"/>
        <v>2.5638600000000001E-2</v>
      </c>
      <c r="AM112" s="31">
        <f t="shared" si="86"/>
        <v>0.1234701</v>
      </c>
      <c r="AN112" s="31">
        <f t="shared" si="87"/>
        <v>0.63585359999999991</v>
      </c>
      <c r="AO112" s="22">
        <f t="shared" si="88"/>
        <v>9.3518000000000008</v>
      </c>
      <c r="AP112" s="31">
        <f t="shared" si="89"/>
        <v>2.8720704000000001</v>
      </c>
      <c r="AQ112" s="22">
        <f t="shared" si="90"/>
        <v>11.708775000000001</v>
      </c>
      <c r="AR112" s="22">
        <f t="shared" si="91"/>
        <v>7.0181039999999992</v>
      </c>
      <c r="AS112" s="31">
        <f t="shared" si="92"/>
        <v>0.33795549999999996</v>
      </c>
      <c r="AT112" s="31">
        <v>5.1274E-2</v>
      </c>
      <c r="AU112" s="31">
        <v>2.9420000000000005E-4</v>
      </c>
      <c r="AV112" s="31">
        <v>1.7808999999999998E-2</v>
      </c>
      <c r="AW112" s="31">
        <v>2.1216E-3</v>
      </c>
      <c r="AX112" s="1">
        <f t="shared" si="93"/>
        <v>78.040362399999992</v>
      </c>
    </row>
    <row r="114" spans="2:49" x14ac:dyDescent="0.15">
      <c r="B114" s="31">
        <f>B107/93</f>
        <v>1.3554860215053767E-2</v>
      </c>
      <c r="C114" s="22">
        <f t="shared" ref="C114:AW114" si="94">C107/93</f>
        <v>4.7245645161290317E-2</v>
      </c>
      <c r="D114" s="22">
        <f t="shared" si="94"/>
        <v>4.3348075268817197E-2</v>
      </c>
      <c r="E114" s="22">
        <f t="shared" si="94"/>
        <v>3.712100322580645E-2</v>
      </c>
      <c r="F114" s="31">
        <f t="shared" si="94"/>
        <v>1.0562258064516129E-4</v>
      </c>
      <c r="G114" s="22">
        <f t="shared" si="94"/>
        <v>2.2614805376344083E-2</v>
      </c>
      <c r="H114" s="22">
        <f t="shared" si="94"/>
        <v>6.1926849462365582E-2</v>
      </c>
      <c r="I114" s="31">
        <f t="shared" si="94"/>
        <v>9.2228709677419352E-4</v>
      </c>
      <c r="J114" s="31">
        <f t="shared" si="94"/>
        <v>7.4829763440860215E-3</v>
      </c>
      <c r="K114" s="31">
        <f t="shared" si="94"/>
        <v>7.1887096774193547E-3</v>
      </c>
      <c r="L114" s="31">
        <f t="shared" si="94"/>
        <v>5.3782709677419362E-3</v>
      </c>
      <c r="M114" s="31">
        <f t="shared" si="94"/>
        <v>7.5416129032258071E-3</v>
      </c>
      <c r="N114" s="31">
        <f t="shared" si="94"/>
        <v>8.144266666666667E-3</v>
      </c>
      <c r="O114" s="31">
        <f t="shared" si="94"/>
        <v>1.3715000000000001E-3</v>
      </c>
      <c r="P114" s="31">
        <f t="shared" si="94"/>
        <v>4.6145419354838707E-3</v>
      </c>
      <c r="Q114" s="31">
        <f t="shared" si="94"/>
        <v>2.5106440860215053E-3</v>
      </c>
      <c r="R114" s="31">
        <f t="shared" si="94"/>
        <v>1.9401881720430107E-3</v>
      </c>
      <c r="S114" s="31">
        <f t="shared" si="94"/>
        <v>8.7402580645161302E-4</v>
      </c>
      <c r="T114" s="31">
        <f t="shared" si="94"/>
        <v>3.3006731182795702E-3</v>
      </c>
      <c r="U114" s="31">
        <f t="shared" si="94"/>
        <v>5.8772903225806454E-4</v>
      </c>
      <c r="V114" s="31">
        <f t="shared" si="94"/>
        <v>4.3665204301075273E-3</v>
      </c>
      <c r="W114" s="31">
        <f t="shared" si="94"/>
        <v>4.3340806451612904E-3</v>
      </c>
      <c r="X114" s="31">
        <f t="shared" si="94"/>
        <v>2.4432043010752687E-4</v>
      </c>
      <c r="Y114" s="31">
        <f t="shared" si="94"/>
        <v>9.4896344086021502E-4</v>
      </c>
      <c r="Z114" s="31">
        <f t="shared" si="94"/>
        <v>7.005333333333333E-4</v>
      </c>
      <c r="AA114" s="31">
        <f t="shared" si="94"/>
        <v>4.0212580645161292E-3</v>
      </c>
      <c r="AB114" s="31">
        <f t="shared" si="94"/>
        <v>6.2920000000000012E-4</v>
      </c>
      <c r="AC114" s="22">
        <f t="shared" si="94"/>
        <v>0.23559967741935484</v>
      </c>
      <c r="AD114" s="22">
        <f t="shared" si="94"/>
        <v>3.3640980645161286E-2</v>
      </c>
      <c r="AE114" s="31">
        <f t="shared" si="94"/>
        <v>8.1489075268817209E-3</v>
      </c>
      <c r="AF114" s="31">
        <f t="shared" si="94"/>
        <v>2.2436421505376343E-2</v>
      </c>
      <c r="AG114" s="31">
        <f t="shared" si="94"/>
        <v>5.2311827956989252E-3</v>
      </c>
      <c r="AH114" s="31">
        <f t="shared" si="94"/>
        <v>7.4493913978494622E-3</v>
      </c>
      <c r="AI114" s="31">
        <f t="shared" si="94"/>
        <v>1.6551989247311828E-3</v>
      </c>
      <c r="AJ114" s="31">
        <f t="shared" si="94"/>
        <v>1.9848258064516129E-3</v>
      </c>
      <c r="AK114" s="31">
        <f t="shared" si="94"/>
        <v>4.1664215053763441E-3</v>
      </c>
      <c r="AL114" s="31">
        <f t="shared" si="94"/>
        <v>3.0470322580645158E-4</v>
      </c>
      <c r="AM114" s="31">
        <f t="shared" si="94"/>
        <v>9.8229677419354837E-4</v>
      </c>
      <c r="AN114" s="31">
        <f t="shared" si="94"/>
        <v>8.9638451612903212E-3</v>
      </c>
      <c r="AO114" s="22">
        <f t="shared" si="94"/>
        <v>0.10527956989247313</v>
      </c>
      <c r="AP114" s="31">
        <f t="shared" si="94"/>
        <v>3.6624481720430112E-2</v>
      </c>
      <c r="AQ114" s="22">
        <f t="shared" si="94"/>
        <v>0.14199879032258064</v>
      </c>
      <c r="AR114" s="22">
        <f t="shared" si="94"/>
        <v>8.8415337634408592E-2</v>
      </c>
      <c r="AS114" s="31">
        <f t="shared" si="94"/>
        <v>4.0939612903225803E-3</v>
      </c>
      <c r="AT114" s="31">
        <f t="shared" si="94"/>
        <v>6.5398279569892472E-4</v>
      </c>
      <c r="AU114" s="31">
        <f t="shared" si="94"/>
        <v>4.0838709677419359E-6</v>
      </c>
      <c r="AV114" s="31">
        <f t="shared" si="94"/>
        <v>5.5470537634408606E-4</v>
      </c>
      <c r="AW114" s="31">
        <f t="shared" si="94"/>
        <v>1.3543870967741936E-4</v>
      </c>
    </row>
    <row r="115" spans="2:49" x14ac:dyDescent="0.15">
      <c r="B115" s="31">
        <f>B108/108</f>
        <v>1.4884774074074077E-2</v>
      </c>
      <c r="C115" s="22">
        <f t="shared" ref="C115:AW115" si="95">C108/108</f>
        <v>3.3091999999999996E-2</v>
      </c>
      <c r="D115" s="22">
        <f t="shared" si="95"/>
        <v>4.8098749999999996E-2</v>
      </c>
      <c r="E115" s="22">
        <f t="shared" si="95"/>
        <v>4.3802349999999997E-2</v>
      </c>
      <c r="F115" s="31">
        <f t="shared" si="95"/>
        <v>0</v>
      </c>
      <c r="G115" s="22">
        <f t="shared" si="95"/>
        <v>5.3127836111111118E-2</v>
      </c>
      <c r="H115" s="22">
        <f t="shared" si="95"/>
        <v>0.1314905648148148</v>
      </c>
      <c r="I115" s="31">
        <f t="shared" si="95"/>
        <v>4.7731666666666662E-4</v>
      </c>
      <c r="J115" s="31">
        <f t="shared" si="95"/>
        <v>4.4730472222222215E-3</v>
      </c>
      <c r="K115" s="31">
        <f t="shared" si="95"/>
        <v>4.2529166666666661E-3</v>
      </c>
      <c r="L115" s="31">
        <f t="shared" si="95"/>
        <v>5.4992129629629636E-3</v>
      </c>
      <c r="M115" s="31">
        <f t="shared" si="95"/>
        <v>4.8261666666666661E-3</v>
      </c>
      <c r="N115" s="31">
        <f t="shared" si="95"/>
        <v>4.6106185185185184E-3</v>
      </c>
      <c r="O115" s="31">
        <f t="shared" si="95"/>
        <v>9.7908333333333332E-4</v>
      </c>
      <c r="P115" s="31">
        <f t="shared" si="95"/>
        <v>3.0424777777777775E-3</v>
      </c>
      <c r="Q115" s="31">
        <f t="shared" si="95"/>
        <v>2.9523018518518517E-3</v>
      </c>
      <c r="R115" s="31">
        <f t="shared" si="95"/>
        <v>2.8851851851851851E-3</v>
      </c>
      <c r="S115" s="31">
        <f t="shared" si="95"/>
        <v>8.1094814814814818E-4</v>
      </c>
      <c r="T115" s="31">
        <f t="shared" si="95"/>
        <v>4.1074379629629631E-3</v>
      </c>
      <c r="U115" s="31">
        <f t="shared" si="95"/>
        <v>5.4098333333333336E-4</v>
      </c>
      <c r="V115" s="31">
        <f t="shared" si="95"/>
        <v>5.8094064814814819E-3</v>
      </c>
      <c r="W115" s="31">
        <f t="shared" si="95"/>
        <v>6.6500972222222222E-3</v>
      </c>
      <c r="X115" s="31">
        <f t="shared" si="95"/>
        <v>2.8220092592592597E-4</v>
      </c>
      <c r="Y115" s="31">
        <f t="shared" si="95"/>
        <v>1.6166907407407407E-3</v>
      </c>
      <c r="Z115" s="31">
        <f t="shared" si="95"/>
        <v>1.1869555555555555E-3</v>
      </c>
      <c r="AA115" s="31">
        <f t="shared" si="95"/>
        <v>4.4146666666666674E-3</v>
      </c>
      <c r="AB115" s="31">
        <f t="shared" si="95"/>
        <v>5.1516111111111118E-4</v>
      </c>
      <c r="AC115" s="22">
        <f t="shared" si="95"/>
        <v>0.20673666666666668</v>
      </c>
      <c r="AD115" s="22">
        <f t="shared" si="95"/>
        <v>2.7682783333333336E-2</v>
      </c>
      <c r="AE115" s="31">
        <f t="shared" si="95"/>
        <v>5.523574074074074E-3</v>
      </c>
      <c r="AF115" s="31">
        <f t="shared" si="95"/>
        <v>2.0740296296296298E-2</v>
      </c>
      <c r="AG115" s="31">
        <f t="shared" si="95"/>
        <v>1.0769668518518518E-2</v>
      </c>
      <c r="AH115" s="31">
        <f t="shared" si="95"/>
        <v>4.8256601851851856E-3</v>
      </c>
      <c r="AI115" s="31">
        <f t="shared" si="95"/>
        <v>8.7721666666666664E-4</v>
      </c>
      <c r="AJ115" s="31">
        <f t="shared" si="95"/>
        <v>4.5222222222222226E-3</v>
      </c>
      <c r="AK115" s="31">
        <f t="shared" si="95"/>
        <v>3.6103472222222218E-3</v>
      </c>
      <c r="AL115" s="31">
        <f t="shared" si="95"/>
        <v>3.0851666666666669E-4</v>
      </c>
      <c r="AM115" s="31">
        <f t="shared" si="95"/>
        <v>1.1808583333333333E-3</v>
      </c>
      <c r="AN115" s="31">
        <f t="shared" si="95"/>
        <v>8.5993333333333338E-3</v>
      </c>
      <c r="AO115" s="22">
        <f t="shared" si="95"/>
        <v>0.10853370370370372</v>
      </c>
      <c r="AP115" s="31">
        <f t="shared" si="95"/>
        <v>2.7211096296296297E-2</v>
      </c>
      <c r="AQ115" s="22">
        <f t="shared" si="95"/>
        <v>0.11115000000000001</v>
      </c>
      <c r="AR115" s="22">
        <f t="shared" si="95"/>
        <v>6.7165503703703694E-2</v>
      </c>
      <c r="AS115" s="31">
        <f t="shared" si="95"/>
        <v>4.8737944444444447E-3</v>
      </c>
      <c r="AT115" s="31">
        <f t="shared" si="95"/>
        <v>4.6176296296296301E-4</v>
      </c>
      <c r="AU115" s="31">
        <f t="shared" si="95"/>
        <v>3.0074074074074077E-6</v>
      </c>
      <c r="AV115" s="31">
        <f t="shared" si="95"/>
        <v>3.4824444444444446E-4</v>
      </c>
      <c r="AW115" s="31">
        <f t="shared" si="95"/>
        <v>3.8303703703703709E-5</v>
      </c>
    </row>
    <row r="116" spans="2:49" x14ac:dyDescent="0.15">
      <c r="B116" s="31">
        <f>B109/68</f>
        <v>2.9565241176470591E-2</v>
      </c>
      <c r="C116" s="22">
        <f t="shared" ref="C116:AW116" si="96">C109/68</f>
        <v>4.7657647058823527E-2</v>
      </c>
      <c r="D116" s="22">
        <f t="shared" si="96"/>
        <v>4.4289036764705879E-2</v>
      </c>
      <c r="E116" s="22">
        <f t="shared" si="96"/>
        <v>4.2468463235294122E-2</v>
      </c>
      <c r="F116" s="31">
        <f t="shared" si="96"/>
        <v>0</v>
      </c>
      <c r="G116" s="22">
        <f t="shared" si="96"/>
        <v>3.2973064705882356E-2</v>
      </c>
      <c r="H116" s="22">
        <f t="shared" si="96"/>
        <v>0.10923169852941175</v>
      </c>
      <c r="I116" s="31">
        <f t="shared" si="96"/>
        <v>4.4838529411764705E-4</v>
      </c>
      <c r="J116" s="31">
        <f t="shared" si="96"/>
        <v>3.9601676470588229E-3</v>
      </c>
      <c r="K116" s="31">
        <f t="shared" si="96"/>
        <v>4.8412499999999992E-3</v>
      </c>
      <c r="L116" s="31">
        <f t="shared" si="96"/>
        <v>2.6497367647058826E-3</v>
      </c>
      <c r="M116" s="31">
        <f t="shared" si="96"/>
        <v>4.9873235294117645E-3</v>
      </c>
      <c r="N116" s="31">
        <f t="shared" si="96"/>
        <v>4.4153117647058818E-3</v>
      </c>
      <c r="O116" s="31">
        <f t="shared" si="96"/>
        <v>1.5837352941176471E-3</v>
      </c>
      <c r="P116" s="31">
        <f t="shared" si="96"/>
        <v>2.6186602941176466E-3</v>
      </c>
      <c r="Q116" s="31">
        <f t="shared" si="96"/>
        <v>3.1739749999999999E-3</v>
      </c>
      <c r="R116" s="31">
        <f t="shared" si="96"/>
        <v>2.0943014705882353E-3</v>
      </c>
      <c r="S116" s="31">
        <f t="shared" si="96"/>
        <v>8.802617647058824E-4</v>
      </c>
      <c r="T116" s="31">
        <f t="shared" si="96"/>
        <v>3.9546808823529419E-3</v>
      </c>
      <c r="U116" s="31">
        <f t="shared" si="96"/>
        <v>7.4877352941176475E-4</v>
      </c>
      <c r="V116" s="31">
        <f t="shared" si="96"/>
        <v>5.1942205882352949E-3</v>
      </c>
      <c r="W116" s="31">
        <f t="shared" si="96"/>
        <v>3.8672823529411768E-3</v>
      </c>
      <c r="X116" s="31">
        <f t="shared" si="96"/>
        <v>2.6477058823529413E-4</v>
      </c>
      <c r="Y116" s="31">
        <f t="shared" si="96"/>
        <v>1.3493014705882355E-3</v>
      </c>
      <c r="Z116" s="31">
        <f t="shared" si="96"/>
        <v>9.7194117647058818E-4</v>
      </c>
      <c r="AA116" s="31">
        <f t="shared" si="96"/>
        <v>4.8288970588235298E-3</v>
      </c>
      <c r="AB116" s="31">
        <f t="shared" si="96"/>
        <v>6.6781764705882353E-4</v>
      </c>
      <c r="AC116" s="22">
        <f t="shared" si="96"/>
        <v>0.20675250000000001</v>
      </c>
      <c r="AD116" s="22">
        <f t="shared" si="96"/>
        <v>6.3032588235294113E-3</v>
      </c>
      <c r="AE116" s="31">
        <f t="shared" si="96"/>
        <v>1.4234794117647061E-2</v>
      </c>
      <c r="AF116" s="31">
        <f t="shared" si="96"/>
        <v>1.5659811764705881E-2</v>
      </c>
      <c r="AG116" s="31">
        <f t="shared" si="96"/>
        <v>0</v>
      </c>
      <c r="AH116" s="31">
        <f t="shared" si="96"/>
        <v>5.9155735294117648E-3</v>
      </c>
      <c r="AI116" s="31">
        <f t="shared" si="96"/>
        <v>1.6201294117647058E-3</v>
      </c>
      <c r="AJ116" s="31">
        <f t="shared" si="96"/>
        <v>4.9911529411764714E-3</v>
      </c>
      <c r="AK116" s="31">
        <f t="shared" si="96"/>
        <v>3.7275426470588235E-3</v>
      </c>
      <c r="AL116" s="31">
        <f t="shared" si="96"/>
        <v>8.4261176470588244E-4</v>
      </c>
      <c r="AM116" s="31">
        <f t="shared" si="96"/>
        <v>4.1094264705882354E-4</v>
      </c>
      <c r="AN116" s="31">
        <f t="shared" si="96"/>
        <v>1.4690964705882353E-2</v>
      </c>
      <c r="AO116" s="22">
        <f t="shared" si="96"/>
        <v>0.10663941176470589</v>
      </c>
      <c r="AP116" s="31">
        <f t="shared" si="96"/>
        <v>3.1980352941176467E-2</v>
      </c>
      <c r="AQ116" s="22">
        <f t="shared" si="96"/>
        <v>0.13980639705882353</v>
      </c>
      <c r="AR116" s="22">
        <f t="shared" si="96"/>
        <v>8.420740588235294E-2</v>
      </c>
      <c r="AS116" s="31">
        <f t="shared" si="96"/>
        <v>4.302866176470588E-3</v>
      </c>
      <c r="AT116" s="31">
        <f t="shared" si="96"/>
        <v>9.0775882352941181E-4</v>
      </c>
      <c r="AU116" s="31">
        <f t="shared" si="96"/>
        <v>5.4294117647058825E-6</v>
      </c>
      <c r="AV116" s="31">
        <f t="shared" si="96"/>
        <v>3.206617647058823E-4</v>
      </c>
      <c r="AW116" s="31">
        <f t="shared" si="96"/>
        <v>4.2282352941176474E-5</v>
      </c>
    </row>
    <row r="117" spans="2:49" x14ac:dyDescent="0.15">
      <c r="B117" s="31">
        <f>B110/72</f>
        <v>2.4100844444444446E-2</v>
      </c>
      <c r="C117" s="22">
        <f t="shared" ref="C117:AW117" si="97">C110/72</f>
        <v>4.4977625E-2</v>
      </c>
      <c r="D117" s="22">
        <f t="shared" si="97"/>
        <v>5.7003423611111104E-2</v>
      </c>
      <c r="E117" s="22">
        <f t="shared" si="97"/>
        <v>6.9543175000000013E-2</v>
      </c>
      <c r="F117" s="31">
        <f t="shared" si="97"/>
        <v>2.2970555555555555E-4</v>
      </c>
      <c r="G117" s="22">
        <f t="shared" si="97"/>
        <v>4.824595555555556E-2</v>
      </c>
      <c r="H117" s="22">
        <f t="shared" si="97"/>
        <v>0.16820543750000003</v>
      </c>
      <c r="I117" s="31">
        <f t="shared" si="97"/>
        <v>2.7153749999999998E-4</v>
      </c>
      <c r="J117" s="31">
        <f t="shared" si="97"/>
        <v>2.3389125E-3</v>
      </c>
      <c r="K117" s="31">
        <f t="shared" si="97"/>
        <v>3.9995833333333333E-3</v>
      </c>
      <c r="L117" s="31">
        <f t="shared" si="97"/>
        <v>2.5685861111111115E-3</v>
      </c>
      <c r="M117" s="31">
        <f t="shared" si="97"/>
        <v>3.12225E-3</v>
      </c>
      <c r="N117" s="31">
        <f t="shared" si="97"/>
        <v>2.7207666666666671E-3</v>
      </c>
      <c r="O117" s="31">
        <f t="shared" si="97"/>
        <v>1.2918819444444445E-3</v>
      </c>
      <c r="P117" s="31">
        <f t="shared" si="97"/>
        <v>1.8265208333333334E-3</v>
      </c>
      <c r="Q117" s="31">
        <f t="shared" si="97"/>
        <v>1.7531013888888887E-3</v>
      </c>
      <c r="R117" s="31">
        <f t="shared" si="97"/>
        <v>2.0546875000000001E-3</v>
      </c>
      <c r="S117" s="31">
        <f t="shared" si="97"/>
        <v>7.2732222222222215E-4</v>
      </c>
      <c r="T117" s="31">
        <f t="shared" si="97"/>
        <v>3.3617694444444449E-3</v>
      </c>
      <c r="U117" s="31">
        <f t="shared" si="97"/>
        <v>5.6962500000000004E-4</v>
      </c>
      <c r="V117" s="31">
        <f t="shared" si="97"/>
        <v>5.0483194444444447E-3</v>
      </c>
      <c r="W117" s="31">
        <f t="shared" si="97"/>
        <v>3.9718083333333334E-3</v>
      </c>
      <c r="X117" s="31">
        <f t="shared" si="97"/>
        <v>2.7237777777777781E-4</v>
      </c>
      <c r="Y117" s="31">
        <f t="shared" si="97"/>
        <v>1.1712041666666667E-3</v>
      </c>
      <c r="Z117" s="31">
        <f t="shared" si="97"/>
        <v>9.1553333333333332E-4</v>
      </c>
      <c r="AA117" s="31">
        <f t="shared" si="97"/>
        <v>5.3951249999999997E-3</v>
      </c>
      <c r="AB117" s="31">
        <f t="shared" si="97"/>
        <v>6.1035000000000006E-4</v>
      </c>
      <c r="AC117" s="22">
        <f t="shared" si="97"/>
        <v>0.14467250000000001</v>
      </c>
      <c r="AD117" s="22">
        <f t="shared" si="97"/>
        <v>5.402466666666667E-3</v>
      </c>
      <c r="AE117" s="31">
        <f t="shared" si="97"/>
        <v>1.1759527777777777E-2</v>
      </c>
      <c r="AF117" s="31">
        <f t="shared" si="97"/>
        <v>1.3808844444444444E-2</v>
      </c>
      <c r="AG117" s="31">
        <f t="shared" si="97"/>
        <v>0</v>
      </c>
      <c r="AH117" s="31">
        <f t="shared" si="97"/>
        <v>4.0211888888888889E-3</v>
      </c>
      <c r="AI117" s="31">
        <f t="shared" si="97"/>
        <v>5.0469999999999996E-4</v>
      </c>
      <c r="AJ117" s="31">
        <f t="shared" si="97"/>
        <v>2.9890666666666666E-3</v>
      </c>
      <c r="AK117" s="31">
        <f t="shared" si="97"/>
        <v>1.5310819444444444E-3</v>
      </c>
      <c r="AL117" s="31">
        <f t="shared" si="97"/>
        <v>2.7535833333333334E-4</v>
      </c>
      <c r="AM117" s="31">
        <f t="shared" si="97"/>
        <v>1.6874125000000001E-3</v>
      </c>
      <c r="AN117" s="31">
        <f t="shared" si="97"/>
        <v>1.06433E-2</v>
      </c>
      <c r="AO117" s="22">
        <f t="shared" si="97"/>
        <v>0.10241666666666666</v>
      </c>
      <c r="AP117" s="31">
        <f t="shared" si="97"/>
        <v>3.1527755555555557E-2</v>
      </c>
      <c r="AQ117" s="22">
        <f t="shared" si="97"/>
        <v>0.13442947916666667</v>
      </c>
      <c r="AR117" s="22">
        <f t="shared" si="97"/>
        <v>8.1481661111111103E-2</v>
      </c>
      <c r="AS117" s="31">
        <f t="shared" si="97"/>
        <v>4.7065611111111114E-3</v>
      </c>
      <c r="AT117" s="31">
        <f t="shared" si="97"/>
        <v>4.8153888888888892E-4</v>
      </c>
      <c r="AU117" s="31">
        <f t="shared" si="97"/>
        <v>4.1888888888888893E-6</v>
      </c>
      <c r="AV117" s="31">
        <f t="shared" si="97"/>
        <v>2.5987777777777778E-4</v>
      </c>
      <c r="AW117" s="31">
        <f t="shared" si="97"/>
        <v>3.3383333333333336E-5</v>
      </c>
    </row>
    <row r="118" spans="2:49" x14ac:dyDescent="0.15">
      <c r="B118" s="31">
        <f>B111/81</f>
        <v>2.302118518518519E-2</v>
      </c>
      <c r="C118" s="22">
        <f t="shared" ref="C118:AW118" si="98">C111/81</f>
        <v>4.1949111111111111E-2</v>
      </c>
      <c r="D118" s="22">
        <f t="shared" si="98"/>
        <v>6.096817283950616E-2</v>
      </c>
      <c r="E118" s="22">
        <f t="shared" si="98"/>
        <v>6.4417985185185184E-2</v>
      </c>
      <c r="F118" s="31">
        <f t="shared" si="98"/>
        <v>1.6139876543209877E-4</v>
      </c>
      <c r="G118" s="22">
        <f t="shared" si="98"/>
        <v>6.6405519753086423E-2</v>
      </c>
      <c r="H118" s="22">
        <f t="shared" si="98"/>
        <v>0.19971762962962963</v>
      </c>
      <c r="I118" s="31">
        <f t="shared" si="98"/>
        <v>3.7613333333333333E-4</v>
      </c>
      <c r="J118" s="31">
        <f t="shared" si="98"/>
        <v>2.4915827160493825E-3</v>
      </c>
      <c r="K118" s="31">
        <f t="shared" si="98"/>
        <v>4.4940740740740739E-3</v>
      </c>
      <c r="L118" s="31">
        <f t="shared" si="98"/>
        <v>2.3994419753086424E-3</v>
      </c>
      <c r="M118" s="31">
        <f t="shared" si="98"/>
        <v>3.3433333333333331E-3</v>
      </c>
      <c r="N118" s="31">
        <f t="shared" si="98"/>
        <v>3.3962222222222224E-3</v>
      </c>
      <c r="O118" s="31">
        <f t="shared" si="98"/>
        <v>1.3984444444444446E-3</v>
      </c>
      <c r="P118" s="31">
        <f t="shared" si="98"/>
        <v>1.6546666666666665E-3</v>
      </c>
      <c r="Q118" s="31">
        <f t="shared" si="98"/>
        <v>2.133332098765432E-3</v>
      </c>
      <c r="R118" s="31">
        <f t="shared" si="98"/>
        <v>3.1032407407407406E-3</v>
      </c>
      <c r="S118" s="31">
        <f t="shared" si="98"/>
        <v>7.0159753086419764E-4</v>
      </c>
      <c r="T118" s="31">
        <f t="shared" si="98"/>
        <v>4.2201876543209883E-3</v>
      </c>
      <c r="U118" s="31">
        <f t="shared" si="98"/>
        <v>5.0975555555555553E-4</v>
      </c>
      <c r="V118" s="31">
        <f t="shared" si="98"/>
        <v>7.6582938271604947E-3</v>
      </c>
      <c r="W118" s="31">
        <f t="shared" si="98"/>
        <v>5.8983999999999998E-3</v>
      </c>
      <c r="X118" s="31">
        <f t="shared" si="98"/>
        <v>2.7008888888888891E-4</v>
      </c>
      <c r="Y118" s="31">
        <f t="shared" si="98"/>
        <v>2.1895370370370371E-3</v>
      </c>
      <c r="Z118" s="31">
        <f t="shared" si="98"/>
        <v>1.6940543209876542E-3</v>
      </c>
      <c r="AA118" s="31">
        <f t="shared" si="98"/>
        <v>5.8421111111111113E-3</v>
      </c>
      <c r="AB118" s="31">
        <f t="shared" si="98"/>
        <v>5.7305925925925925E-4</v>
      </c>
      <c r="AC118" s="22">
        <f t="shared" si="98"/>
        <v>0.11359999999999999</v>
      </c>
      <c r="AD118" s="22">
        <f t="shared" si="98"/>
        <v>5.4873975308641978E-3</v>
      </c>
      <c r="AE118" s="31">
        <f t="shared" si="98"/>
        <v>8.9350419753086423E-3</v>
      </c>
      <c r="AF118" s="31">
        <f t="shared" si="98"/>
        <v>1.4055407407407407E-2</v>
      </c>
      <c r="AG118" s="31">
        <f t="shared" si="98"/>
        <v>2.9069876543209878E-3</v>
      </c>
      <c r="AH118" s="31">
        <f t="shared" si="98"/>
        <v>5.4705604938271599E-3</v>
      </c>
      <c r="AI118" s="31">
        <f t="shared" si="98"/>
        <v>7.3168148148148151E-4</v>
      </c>
      <c r="AJ118" s="31">
        <f t="shared" si="98"/>
        <v>4.0571259259259262E-3</v>
      </c>
      <c r="AK118" s="31">
        <f t="shared" si="98"/>
        <v>1.4015679012345677E-3</v>
      </c>
      <c r="AL118" s="31">
        <f t="shared" si="98"/>
        <v>6.4074074074074074E-5</v>
      </c>
      <c r="AM118" s="31">
        <f t="shared" si="98"/>
        <v>6.5608888888888891E-4</v>
      </c>
      <c r="AN118" s="31">
        <f t="shared" si="98"/>
        <v>9.7792E-3</v>
      </c>
      <c r="AO118" s="22">
        <f t="shared" si="98"/>
        <v>0.1032720987654321</v>
      </c>
      <c r="AP118" s="31">
        <f t="shared" si="98"/>
        <v>2.8375209876543211E-2</v>
      </c>
      <c r="AQ118" s="22">
        <f t="shared" si="98"/>
        <v>0.11717574074074073</v>
      </c>
      <c r="AR118" s="22">
        <f t="shared" si="98"/>
        <v>7.1797135802469131E-2</v>
      </c>
      <c r="AS118" s="31">
        <f t="shared" si="98"/>
        <v>3.5554703703703705E-3</v>
      </c>
      <c r="AT118" s="31">
        <f t="shared" si="98"/>
        <v>7.6660740740740749E-4</v>
      </c>
      <c r="AU118" s="31">
        <f t="shared" si="98"/>
        <v>3.8444444444444448E-6</v>
      </c>
      <c r="AV118" s="31">
        <f t="shared" si="98"/>
        <v>2.5682716049382716E-4</v>
      </c>
      <c r="AW118" s="31">
        <f t="shared" si="98"/>
        <v>3.3422222222222224E-5</v>
      </c>
    </row>
    <row r="119" spans="2:49" x14ac:dyDescent="0.15">
      <c r="B119" s="31">
        <f>B112/78</f>
        <v>1.7546702564102568E-2</v>
      </c>
      <c r="C119" s="22">
        <f t="shared" ref="C119:AW119" si="99">C112/78</f>
        <v>3.2038500000000004E-2</v>
      </c>
      <c r="D119" s="22">
        <f t="shared" si="99"/>
        <v>5.4811653846153843E-2</v>
      </c>
      <c r="E119" s="22">
        <f t="shared" si="99"/>
        <v>5.842531538461538E-2</v>
      </c>
      <c r="F119" s="31">
        <f t="shared" si="99"/>
        <v>0</v>
      </c>
      <c r="G119" s="22">
        <f t="shared" si="99"/>
        <v>5.6925175641025644E-2</v>
      </c>
      <c r="H119" s="22">
        <f t="shared" si="99"/>
        <v>0.18154557692307693</v>
      </c>
      <c r="I119" s="31">
        <f t="shared" si="99"/>
        <v>2.9909999999999995E-4</v>
      </c>
      <c r="J119" s="31">
        <f t="shared" si="99"/>
        <v>3.6028038461538461E-3</v>
      </c>
      <c r="K119" s="31">
        <f t="shared" si="99"/>
        <v>3.0269230769230772E-3</v>
      </c>
      <c r="L119" s="31">
        <f t="shared" si="99"/>
        <v>2.1491615384615385E-3</v>
      </c>
      <c r="M119" s="31">
        <f t="shared" si="99"/>
        <v>2.6328461538461536E-3</v>
      </c>
      <c r="N119" s="31">
        <f t="shared" si="99"/>
        <v>2.9610564102564105E-3</v>
      </c>
      <c r="O119" s="31">
        <f t="shared" si="99"/>
        <v>1.1599166666666667E-3</v>
      </c>
      <c r="P119" s="31">
        <f t="shared" si="99"/>
        <v>1.6329538461538461E-3</v>
      </c>
      <c r="Q119" s="31">
        <f t="shared" si="99"/>
        <v>2.7867358974358971E-3</v>
      </c>
      <c r="R119" s="31">
        <f t="shared" si="99"/>
        <v>2.5647435897435894E-3</v>
      </c>
      <c r="S119" s="31">
        <f t="shared" si="99"/>
        <v>9.9469230769230776E-4</v>
      </c>
      <c r="T119" s="31">
        <f t="shared" si="99"/>
        <v>6.6348512820512823E-3</v>
      </c>
      <c r="U119" s="31">
        <f t="shared" si="99"/>
        <v>3.6846923076923078E-4</v>
      </c>
      <c r="V119" s="31">
        <f t="shared" si="99"/>
        <v>7.5746397435897455E-3</v>
      </c>
      <c r="W119" s="31">
        <f t="shared" si="99"/>
        <v>5.2866038461538466E-3</v>
      </c>
      <c r="X119" s="31">
        <f t="shared" si="99"/>
        <v>2.23298717948718E-4</v>
      </c>
      <c r="Y119" s="31">
        <f t="shared" si="99"/>
        <v>2.365797435897436E-3</v>
      </c>
      <c r="Z119" s="31">
        <f t="shared" si="99"/>
        <v>1.6871948717948719E-3</v>
      </c>
      <c r="AA119" s="31">
        <f t="shared" si="99"/>
        <v>6.9617307692307695E-3</v>
      </c>
      <c r="AB119" s="31">
        <f t="shared" si="99"/>
        <v>4.8910000000000002E-4</v>
      </c>
      <c r="AC119" s="22">
        <f t="shared" si="99"/>
        <v>9.0074999999999988E-2</v>
      </c>
      <c r="AD119" s="22">
        <f t="shared" si="99"/>
        <v>4.6101846153846155E-3</v>
      </c>
      <c r="AE119" s="31">
        <f t="shared" si="99"/>
        <v>1.0792753846153847E-2</v>
      </c>
      <c r="AF119" s="31">
        <f t="shared" si="99"/>
        <v>1.4866194871794872E-2</v>
      </c>
      <c r="AG119" s="31">
        <f t="shared" si="99"/>
        <v>1.3522205128205129E-3</v>
      </c>
      <c r="AH119" s="31">
        <f t="shared" si="99"/>
        <v>4.7449166666666664E-3</v>
      </c>
      <c r="AI119" s="31">
        <f t="shared" si="99"/>
        <v>5.9990897435897438E-4</v>
      </c>
      <c r="AJ119" s="31">
        <f t="shared" si="99"/>
        <v>1.9536000000000002E-3</v>
      </c>
      <c r="AK119" s="31">
        <f t="shared" si="99"/>
        <v>2.7096307692307691E-3</v>
      </c>
      <c r="AL119" s="31">
        <f t="shared" si="99"/>
        <v>3.2870000000000002E-4</v>
      </c>
      <c r="AM119" s="31">
        <f t="shared" si="99"/>
        <v>1.5829500000000001E-3</v>
      </c>
      <c r="AN119" s="31">
        <f t="shared" si="99"/>
        <v>8.1519692307692303E-3</v>
      </c>
      <c r="AO119" s="22">
        <f t="shared" si="99"/>
        <v>0.11989487179487181</v>
      </c>
      <c r="AP119" s="31">
        <f t="shared" si="99"/>
        <v>3.6821415384615384E-2</v>
      </c>
      <c r="AQ119" s="22">
        <f t="shared" si="99"/>
        <v>0.15011250000000001</v>
      </c>
      <c r="AR119" s="22">
        <f t="shared" si="99"/>
        <v>8.9975692307692298E-2</v>
      </c>
      <c r="AS119" s="31">
        <f t="shared" si="99"/>
        <v>4.3327628205128204E-3</v>
      </c>
      <c r="AT119" s="31">
        <f t="shared" si="99"/>
        <v>6.5735897435897439E-4</v>
      </c>
      <c r="AU119" s="31">
        <f t="shared" si="99"/>
        <v>3.7717948717948724E-6</v>
      </c>
      <c r="AV119" s="31">
        <f t="shared" si="99"/>
        <v>2.2832051282051279E-4</v>
      </c>
      <c r="AW119" s="31">
        <f t="shared" si="99"/>
        <v>2.72E-5</v>
      </c>
    </row>
  </sheetData>
  <phoneticPr fontId="1" type="noConversion"/>
  <conditionalFormatting sqref="I60:I67 I74:I76">
    <cfRule type="cellIs" dxfId="9" priority="5" operator="between">
      <formula>0.05</formula>
      <formula>0.1</formula>
    </cfRule>
    <cfRule type="colorScale" priority="6">
      <colorScale>
        <cfvo type="num" val="0.05"/>
        <cfvo type="num" val="0.1"/>
        <color theme="6" tint="0.79998168889431442"/>
        <color theme="9" tint="0.39997558519241921"/>
      </colorScale>
    </cfRule>
    <cfRule type="colorScale" priority="7">
      <colorScale>
        <cfvo type="min"/>
        <cfvo type="max"/>
        <color theme="9" tint="0.79998168889431442"/>
        <color theme="9" tint="-0.249977111117893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58:I59">
    <cfRule type="cellIs" dxfId="8" priority="1" operator="between">
      <formula>0.05</formula>
      <formula>0.1</formula>
    </cfRule>
    <cfRule type="colorScale" priority="2">
      <colorScale>
        <cfvo type="num" val="0.05"/>
        <cfvo type="num" val="0.1"/>
        <color theme="6" tint="0.79998168889431442"/>
        <color theme="9" tint="0.39997558519241921"/>
      </colorScale>
    </cfRule>
    <cfRule type="colorScale" priority="3">
      <colorScale>
        <cfvo type="min"/>
        <cfvo type="max"/>
        <color theme="9" tint="0.79998168889431442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烷类</vt:lpstr>
      <vt:lpstr>烯类</vt:lpstr>
      <vt:lpstr>芳香类</vt:lpstr>
      <vt:lpstr>卤代烃</vt:lpstr>
      <vt:lpstr>乙炔</vt:lpstr>
      <vt:lpstr>总平均生成潜势</vt:lpstr>
      <vt:lpstr>11月7号08时</vt:lpstr>
      <vt:lpstr>Sheet3</vt:lpstr>
      <vt:lpstr>11月7号8时生成潜势占比</vt:lpstr>
      <vt:lpstr>生成潜势计算MIR</vt:lpstr>
      <vt:lpstr>Sheet7</vt:lpstr>
      <vt:lpstr>11.7.08占比</vt:lpstr>
      <vt:lpstr>Sheet4</vt:lpstr>
      <vt:lpstr>11.9.08</vt:lpstr>
    </vt:vector>
  </TitlesOfParts>
  <Company>Lenovo.com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sss</cp:lastModifiedBy>
  <dcterms:created xsi:type="dcterms:W3CDTF">2021-01-19T13:17:58Z</dcterms:created>
  <dcterms:modified xsi:type="dcterms:W3CDTF">2021-10-08T08:44:57Z</dcterms:modified>
</cp:coreProperties>
</file>