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.sharepoint.com/sites/Capstone2021-2022/Shared Documents/General/Detailed Design Doc/Spencer/"/>
    </mc:Choice>
  </mc:AlternateContent>
  <xr:revisionPtr revIDLastSave="105" documentId="8_{EEB30C70-9881-4C12-B33E-EFABB98E2204}" xr6:coauthVersionLast="47" xr6:coauthVersionMax="47" xr10:uidLastSave="{ADA52590-E4D1-4FC6-8C2D-050A4DC0689A}"/>
  <bookViews>
    <workbookView xWindow="-110" yWindow="-110" windowWidth="21820" windowHeight="13900" activeTab="1" xr2:uid="{F0BE454C-EC0D-4E8A-96F2-765DF402D17B}"/>
  </bookViews>
  <sheets>
    <sheet name="Contact Stress Chart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7" i="1" l="1"/>
  <c r="B53" i="1" s="1"/>
  <c r="B27" i="1" l="1"/>
  <c r="B43" i="1"/>
  <c r="B16" i="1"/>
  <c r="B32" i="1"/>
  <c r="B48" i="1"/>
  <c r="B25" i="1"/>
  <c r="B41" i="1"/>
  <c r="H8" i="1"/>
  <c r="B31" i="1"/>
  <c r="B47" i="1"/>
  <c r="B20" i="1"/>
  <c r="B36" i="1"/>
  <c r="B52" i="1"/>
  <c r="B29" i="1"/>
  <c r="B45" i="1"/>
  <c r="H12" i="1"/>
  <c r="D17" i="1" s="1"/>
  <c r="B35" i="1"/>
  <c r="B51" i="1"/>
  <c r="B24" i="1"/>
  <c r="B40" i="1"/>
  <c r="B17" i="1"/>
  <c r="B33" i="1"/>
  <c r="B49" i="1"/>
  <c r="B23" i="1"/>
  <c r="B39" i="1"/>
  <c r="B15" i="1"/>
  <c r="B28" i="1"/>
  <c r="B44" i="1"/>
  <c r="B21" i="1"/>
  <c r="B37" i="1"/>
  <c r="B19" i="1"/>
  <c r="B46" i="1"/>
  <c r="B18" i="1"/>
  <c r="B34" i="1"/>
  <c r="B30" i="1"/>
  <c r="B50" i="1"/>
  <c r="B22" i="1"/>
  <c r="B38" i="1"/>
  <c r="B54" i="1"/>
  <c r="B26" i="1"/>
  <c r="B42" i="1"/>
  <c r="E34" i="1" l="1"/>
  <c r="D47" i="1"/>
  <c r="E19" i="1"/>
  <c r="D26" i="1"/>
  <c r="E31" i="1"/>
  <c r="D41" i="1"/>
  <c r="E25" i="1"/>
  <c r="E30" i="1"/>
  <c r="D48" i="1"/>
  <c r="D31" i="1"/>
  <c r="E36" i="1"/>
  <c r="E23" i="1"/>
  <c r="E54" i="1"/>
  <c r="D32" i="1"/>
  <c r="F32" i="1" s="1"/>
  <c r="E37" i="1"/>
  <c r="E35" i="1"/>
  <c r="E24" i="1"/>
  <c r="D16" i="1"/>
  <c r="D42" i="1"/>
  <c r="D25" i="1"/>
  <c r="E21" i="1"/>
  <c r="E43" i="1"/>
  <c r="E49" i="1"/>
  <c r="E44" i="1"/>
  <c r="E42" i="1"/>
  <c r="E52" i="1"/>
  <c r="D28" i="1"/>
  <c r="D43" i="1"/>
  <c r="D54" i="1"/>
  <c r="D22" i="1"/>
  <c r="D37" i="1"/>
  <c r="E27" i="1"/>
  <c r="E33" i="1"/>
  <c r="E29" i="1"/>
  <c r="E50" i="1"/>
  <c r="E17" i="1"/>
  <c r="E46" i="1"/>
  <c r="E38" i="1"/>
  <c r="E32" i="1"/>
  <c r="D40" i="1"/>
  <c r="D24" i="1"/>
  <c r="D15" i="1"/>
  <c r="D39" i="1"/>
  <c r="D23" i="1"/>
  <c r="G23" i="1" s="1"/>
  <c r="D50" i="1"/>
  <c r="D34" i="1"/>
  <c r="D18" i="1"/>
  <c r="D49" i="1"/>
  <c r="D33" i="1"/>
  <c r="F33" i="1" s="1"/>
  <c r="C19" i="1"/>
  <c r="C23" i="1"/>
  <c r="C27" i="1"/>
  <c r="C31" i="1"/>
  <c r="C35" i="1"/>
  <c r="C39" i="1"/>
  <c r="C47" i="1"/>
  <c r="C51" i="1"/>
  <c r="C14" i="1"/>
  <c r="D14" i="1"/>
  <c r="C16" i="1"/>
  <c r="F16" i="1" s="1"/>
  <c r="C24" i="1"/>
  <c r="C28" i="1"/>
  <c r="C36" i="1"/>
  <c r="C44" i="1"/>
  <c r="C52" i="1"/>
  <c r="C15" i="1"/>
  <c r="C43" i="1"/>
  <c r="C20" i="1"/>
  <c r="C32" i="1"/>
  <c r="C40" i="1"/>
  <c r="C48" i="1"/>
  <c r="C17" i="1"/>
  <c r="C21" i="1"/>
  <c r="C25" i="1"/>
  <c r="C29" i="1"/>
  <c r="C33" i="1"/>
  <c r="C37" i="1"/>
  <c r="C41" i="1"/>
  <c r="C45" i="1"/>
  <c r="C49" i="1"/>
  <c r="C53" i="1"/>
  <c r="E14" i="1"/>
  <c r="C18" i="1"/>
  <c r="C22" i="1"/>
  <c r="C26" i="1"/>
  <c r="C30" i="1"/>
  <c r="C34" i="1"/>
  <c r="C38" i="1"/>
  <c r="C42" i="1"/>
  <c r="C46" i="1"/>
  <c r="C50" i="1"/>
  <c r="C54" i="1"/>
  <c r="E15" i="1"/>
  <c r="E45" i="1"/>
  <c r="E16" i="1"/>
  <c r="E20" i="1"/>
  <c r="D44" i="1"/>
  <c r="E48" i="1"/>
  <c r="D27" i="1"/>
  <c r="D38" i="1"/>
  <c r="F38" i="1" s="1"/>
  <c r="D53" i="1"/>
  <c r="D21" i="1"/>
  <c r="E18" i="1"/>
  <c r="E41" i="1"/>
  <c r="F41" i="1" s="1"/>
  <c r="E39" i="1"/>
  <c r="E51" i="1"/>
  <c r="E47" i="1"/>
  <c r="F47" i="1" s="1"/>
  <c r="E26" i="1"/>
  <c r="F26" i="1" s="1"/>
  <c r="E22" i="1"/>
  <c r="E28" i="1"/>
  <c r="E40" i="1"/>
  <c r="D52" i="1"/>
  <c r="D36" i="1"/>
  <c r="D20" i="1"/>
  <c r="D51" i="1"/>
  <c r="D35" i="1"/>
  <c r="F35" i="1" s="1"/>
  <c r="D19" i="1"/>
  <c r="D46" i="1"/>
  <c r="D30" i="1"/>
  <c r="E53" i="1"/>
  <c r="D45" i="1"/>
  <c r="D29" i="1"/>
  <c r="F37" i="1"/>
  <c r="F28" i="1" l="1"/>
  <c r="F31" i="1"/>
  <c r="G42" i="1"/>
  <c r="F42" i="1"/>
  <c r="G47" i="1"/>
  <c r="F53" i="1"/>
  <c r="F50" i="1"/>
  <c r="G38" i="1"/>
  <c r="F44" i="1"/>
  <c r="F30" i="1"/>
  <c r="G15" i="1"/>
  <c r="F17" i="1"/>
  <c r="G49" i="1"/>
  <c r="G46" i="1"/>
  <c r="G21" i="1"/>
  <c r="G41" i="1"/>
  <c r="F51" i="1"/>
  <c r="G48" i="1"/>
  <c r="F39" i="1"/>
  <c r="G26" i="1"/>
  <c r="G32" i="1"/>
  <c r="G31" i="1"/>
  <c r="F20" i="1"/>
  <c r="G20" i="1"/>
  <c r="F14" i="1"/>
  <c r="G14" i="1"/>
  <c r="G25" i="1"/>
  <c r="F21" i="1"/>
  <c r="F46" i="1"/>
  <c r="F25" i="1"/>
  <c r="F48" i="1"/>
  <c r="F19" i="1"/>
  <c r="G19" i="1"/>
  <c r="G53" i="1"/>
  <c r="G39" i="1"/>
  <c r="G37" i="1"/>
  <c r="G28" i="1"/>
  <c r="F29" i="1"/>
  <c r="G29" i="1"/>
  <c r="G40" i="1"/>
  <c r="F45" i="1"/>
  <c r="G45" i="1"/>
  <c r="F15" i="1"/>
  <c r="G35" i="1"/>
  <c r="F52" i="1"/>
  <c r="G52" i="1"/>
  <c r="G17" i="1"/>
  <c r="G16" i="1"/>
  <c r="G34" i="1"/>
  <c r="F34" i="1"/>
  <c r="G22" i="1"/>
  <c r="F22" i="1"/>
  <c r="F43" i="1"/>
  <c r="G43" i="1"/>
  <c r="F36" i="1"/>
  <c r="G36" i="1"/>
  <c r="G44" i="1"/>
  <c r="F49" i="1"/>
  <c r="F23" i="1"/>
  <c r="F40" i="1"/>
  <c r="G30" i="1"/>
  <c r="G51" i="1"/>
  <c r="F27" i="1"/>
  <c r="G27" i="1"/>
  <c r="G18" i="1"/>
  <c r="F18" i="1"/>
  <c r="G33" i="1"/>
  <c r="G50" i="1"/>
  <c r="F24" i="1"/>
  <c r="G24" i="1"/>
  <c r="F54" i="1"/>
  <c r="G54" i="1"/>
</calcChain>
</file>

<file path=xl/sharedStrings.xml><?xml version="1.0" encoding="utf-8"?>
<sst xmlns="http://schemas.openxmlformats.org/spreadsheetml/2006/main" count="28" uniqueCount="28">
  <si>
    <t>b</t>
  </si>
  <si>
    <t>E1</t>
  </si>
  <si>
    <t>L</t>
  </si>
  <si>
    <t>v1</t>
  </si>
  <si>
    <t>E2</t>
  </si>
  <si>
    <t>v2</t>
  </si>
  <si>
    <t>F</t>
  </si>
  <si>
    <t>d1</t>
  </si>
  <si>
    <t>d2</t>
  </si>
  <si>
    <t>b numerator</t>
  </si>
  <si>
    <t>bdenom</t>
  </si>
  <si>
    <t>2b(meters)</t>
  </si>
  <si>
    <t>pmax</t>
  </si>
  <si>
    <t>sigma x (MPA)</t>
  </si>
  <si>
    <t xml:space="preserve">shear </t>
  </si>
  <si>
    <t>n</t>
  </si>
  <si>
    <t>z (n*b)</t>
  </si>
  <si>
    <t>sigma y (MPA)</t>
  </si>
  <si>
    <t>sigma z (MPA)</t>
  </si>
  <si>
    <t>von mises</t>
  </si>
  <si>
    <t>Parameter</t>
  </si>
  <si>
    <t>Value</t>
  </si>
  <si>
    <t>Calculations</t>
  </si>
  <si>
    <t>Simulation</t>
  </si>
  <si>
    <t>Vertical</t>
  </si>
  <si>
    <t>15 Degrees</t>
  </si>
  <si>
    <t>30 Degrees</t>
  </si>
  <si>
    <t>VM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</si>
</sst>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Contact</a:t>
            </a:r>
            <a:r>
              <a:rPr lang="en-CA" baseline="0"/>
              <a:t> Stresses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Sheet1!$C$13</c:f>
              <c:strCache>
                <c:ptCount val="1"/>
                <c:pt idx="0">
                  <c:v>sigma x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Sheet1!$A$14:$A$54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Sheet1!$C$14:$C$54</c:f>
              <c:numCache>
                <c:formatCode>0.00E+00</c:formatCode>
                <c:ptCount val="41"/>
                <c:pt idx="0">
                  <c:v>-10.624306280707176</c:v>
                </c:pt>
                <c:pt idx="1">
                  <c:v>-9.6148650401093434</c:v>
                </c:pt>
                <c:pt idx="2">
                  <c:v>-8.7098477526010214</c:v>
                </c:pt>
                <c:pt idx="3">
                  <c:v>-7.9048095173004844</c:v>
                </c:pt>
                <c:pt idx="4">
                  <c:v>-7.1930055443336007</c:v>
                </c:pt>
                <c:pt idx="5">
                  <c:v>-6.5661823883660171</c:v>
                </c:pt>
                <c:pt idx="6">
                  <c:v>-6.015379999356961</c:v>
                </c:pt>
                <c:pt idx="7">
                  <c:v>-5.5316041529090798</c:v>
                </c:pt>
                <c:pt idx="8">
                  <c:v>-5.106305585815492</c:v>
                </c:pt>
                <c:pt idx="9">
                  <c:v>-4.7316665935233733</c:v>
                </c:pt>
                <c:pt idx="10">
                  <c:v>-4.4007317522745693</c:v>
                </c:pt>
                <c:pt idx="11">
                  <c:v>-4.1074298473781718</c:v>
                </c:pt>
                <c:pt idx="12">
                  <c:v>-3.8465294002766375</c:v>
                </c:pt>
                <c:pt idx="13">
                  <c:v>-3.613559734378943</c:v>
                </c:pt>
                <c:pt idx="14">
                  <c:v>-3.4047188796753569</c:v>
                </c:pt>
                <c:pt idx="15">
                  <c:v>-3.2167811096011527</c:v>
                </c:pt>
                <c:pt idx="16">
                  <c:v>-3.0470109495449109</c:v>
                </c:pt>
                <c:pt idx="17">
                  <c:v>-2.8930867005072853</c:v>
                </c:pt>
                <c:pt idx="18">
                  <c:v>-2.7530342888723411</c:v>
                </c:pt>
                <c:pt idx="19">
                  <c:v>-2.6251710513506987</c:v>
                </c:pt>
                <c:pt idx="20">
                  <c:v>-2.5080584960248573</c:v>
                </c:pt>
                <c:pt idx="21">
                  <c:v>-2.4004628785258815</c:v>
                </c:pt>
                <c:pt idx="22">
                  <c:v>-2.301322427911086</c:v>
                </c:pt>
                <c:pt idx="23">
                  <c:v>-2.2097201487053604</c:v>
                </c:pt>
                <c:pt idx="24">
                  <c:v>-2.1248612561414326</c:v>
                </c:pt>
                <c:pt idx="25">
                  <c:v>-2.046054439773243</c:v>
                </c:pt>
                <c:pt idx="26">
                  <c:v>-1.9726962808444324</c:v>
                </c:pt>
                <c:pt idx="27">
                  <c:v>-1.9042582644089827</c:v>
                </c:pt>
                <c:pt idx="28">
                  <c:v>-1.8402759263320372</c:v>
                </c:pt>
                <c:pt idx="29">
                  <c:v>-1.780339758469895</c:v>
                </c:pt>
                <c:pt idx="30">
                  <c:v>-1.7240875641453794</c:v>
                </c:pt>
                <c:pt idx="31">
                  <c:v>-1.6711980124730321</c:v>
                </c:pt>
                <c:pt idx="32">
                  <c:v>-1.6213851861189674</c:v>
                </c:pt>
                <c:pt idx="33">
                  <c:v>-1.5743939545032195</c:v>
                </c:pt>
                <c:pt idx="34">
                  <c:v>-1.5299960348303796</c:v>
                </c:pt>
                <c:pt idx="35">
                  <c:v>-1.4879866279855998</c:v>
                </c:pt>
                <c:pt idx="36">
                  <c:v>-1.4481815363483277</c:v>
                </c:pt>
                <c:pt idx="37">
                  <c:v>-1.4104146868465151</c:v>
                </c:pt>
                <c:pt idx="38">
                  <c:v>-1.3745359958231227</c:v>
                </c:pt>
                <c:pt idx="39">
                  <c:v>-1.3404095230968054</c:v>
                </c:pt>
                <c:pt idx="40">
                  <c:v>-1.3079118714400977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B15-A1AD-E06AE6F059D0}"/>
            </c:ext>
          </c:extLst>
        </c:ser>
        <c:ser>
          <c:idx val="3"/>
          <c:order val="3"/>
          <c:tx>
            <c:strRef>
              <c:f>Sheet1!$D$13</c:f>
              <c:strCache>
                <c:ptCount val="1"/>
                <c:pt idx="0">
                  <c:v>sigma y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Sheet1!$A$14:$A$54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Sheet1!$D$14:$D$54</c:f>
              <c:numCache>
                <c:formatCode>General</c:formatCode>
                <c:ptCount val="41"/>
                <c:pt idx="0">
                  <c:v>-13.979350369351549</c:v>
                </c:pt>
                <c:pt idx="1">
                  <c:v>-11.392302908859843</c:v>
                </c:pt>
                <c:pt idx="2">
                  <c:v>-9.212771149630143</c:v>
                </c:pt>
                <c:pt idx="3">
                  <c:v>-7.4123410746045595</c:v>
                </c:pt>
                <c:pt idx="4">
                  <c:v>-5.9494609871114843</c:v>
                </c:pt>
                <c:pt idx="5">
                  <c:v>-4.7759162549425653</c:v>
                </c:pt>
                <c:pt idx="6">
                  <c:v>-3.8427533189528509</c:v>
                </c:pt>
                <c:pt idx="7">
                  <c:v>-3.1045229832788364</c:v>
                </c:pt>
                <c:pt idx="8">
                  <c:v>-2.5216075987592914</c:v>
                </c:pt>
                <c:pt idx="9">
                  <c:v>-2.0609848956053929</c:v>
                </c:pt>
                <c:pt idx="10">
                  <c:v>-1.6959795895503436</c:v>
                </c:pt>
                <c:pt idx="11">
                  <c:v>-1.4054972429479997</c:v>
                </c:pt>
                <c:pt idx="12">
                  <c:v>-1.1730837662989388</c:v>
                </c:pt>
                <c:pt idx="13">
                  <c:v>-0.98600737216809076</c:v>
                </c:pt>
                <c:pt idx="14">
                  <c:v>-0.8344541674131849</c:v>
                </c:pt>
                <c:pt idx="15">
                  <c:v>-0.71086505333829342</c:v>
                </c:pt>
                <c:pt idx="16">
                  <c:v>-0.60940898953407141</c:v>
                </c:pt>
                <c:pt idx="17">
                  <c:v>-0.52557406042389265</c:v>
                </c:pt>
                <c:pt idx="18">
                  <c:v>-0.45585438663487504</c:v>
                </c:pt>
                <c:pt idx="19">
                  <c:v>-0.39751230413263033</c:v>
                </c:pt>
                <c:pt idx="20">
                  <c:v>-0.34839839547614304</c:v>
                </c:pt>
                <c:pt idx="21">
                  <c:v>-0.30681541921371042</c:v>
                </c:pt>
                <c:pt idx="22">
                  <c:v>-0.27141531014208692</c:v>
                </c:pt>
                <c:pt idx="23">
                  <c:v>-0.2411210100371447</c:v>
                </c:pt>
                <c:pt idx="24">
                  <c:v>-0.21506692875925384</c:v>
                </c:pt>
                <c:pt idx="25">
                  <c:v>-0.19255340021248771</c:v>
                </c:pt>
                <c:pt idx="26">
                  <c:v>-0.1730116772962684</c:v>
                </c:pt>
                <c:pt idx="27">
                  <c:v>-0.15597689060734643</c:v>
                </c:pt>
                <c:pt idx="28">
                  <c:v>-0.14106704948176307</c:v>
                </c:pt>
                <c:pt idx="29">
                  <c:v>-0.12796664828607285</c:v>
                </c:pt>
                <c:pt idx="30">
                  <c:v>-0.11641379955798341</c:v>
                </c:pt>
                <c:pt idx="31">
                  <c:v>-0.10619008160281826</c:v>
                </c:pt>
                <c:pt idx="32">
                  <c:v>-9.7112485902385734E-2</c:v>
                </c:pt>
                <c:pt idx="33">
                  <c:v>-8.9026997172511016E-2</c:v>
                </c:pt>
                <c:pt idx="34">
                  <c:v>-8.1803449306955447E-2</c:v>
                </c:pt>
                <c:pt idx="35">
                  <c:v>-7.5331383431752288E-2</c:v>
                </c:pt>
                <c:pt idx="36">
                  <c:v>-6.9516696949096096E-2</c:v>
                </c:pt>
                <c:pt idx="37">
                  <c:v>-6.427891996769991E-2</c:v>
                </c:pt>
                <c:pt idx="38">
                  <c:v>-5.9548991725835235E-2</c:v>
                </c:pt>
                <c:pt idx="39">
                  <c:v>-5.5267437331063235E-2</c:v>
                </c:pt>
                <c:pt idx="40">
                  <c:v>-5.1382866462409985E-2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8-4B15-A1AD-E06AE6F059D0}"/>
            </c:ext>
          </c:extLst>
        </c:ser>
        <c:ser>
          <c:idx val="4"/>
          <c:order val="4"/>
          <c:tx>
            <c:strRef>
              <c:f>Sheet1!$E$13</c:f>
              <c:strCache>
                <c:ptCount val="1"/>
                <c:pt idx="0">
                  <c:v>sigma z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Sheet1!$A$14:$A$54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Sheet1!$E$14:$E$54</c:f>
              <c:numCache>
                <c:formatCode>General</c:formatCode>
                <c:ptCount val="41"/>
                <c:pt idx="0">
                  <c:v>-13.979350369351549</c:v>
                </c:pt>
                <c:pt idx="1">
                  <c:v>-13.909973512480539</c:v>
                </c:pt>
                <c:pt idx="2">
                  <c:v>-13.707880830898855</c:v>
                </c:pt>
                <c:pt idx="3">
                  <c:v>-13.389789234080924</c:v>
                </c:pt>
                <c:pt idx="4">
                  <c:v>-12.979500971661153</c:v>
                </c:pt>
                <c:pt idx="5">
                  <c:v>-12.503511082862742</c:v>
                </c:pt>
                <c:pt idx="6">
                  <c:v>-11.987194047775997</c:v>
                </c:pt>
                <c:pt idx="7">
                  <c:v>-11.452330050692428</c:v>
                </c:pt>
                <c:pt idx="8">
                  <c:v>-10.916038679702529</c:v>
                </c:pt>
                <c:pt idx="9">
                  <c:v>-10.390769297877167</c:v>
                </c:pt>
                <c:pt idx="10">
                  <c:v>-9.8848934427511459</c:v>
                </c:pt>
                <c:pt idx="11">
                  <c:v>-9.4035286712050876</c:v>
                </c:pt>
                <c:pt idx="12">
                  <c:v>-8.9493620239027472</c:v>
                </c:pt>
                <c:pt idx="13">
                  <c:v>-8.5233603498817612</c:v>
                </c:pt>
                <c:pt idx="14">
                  <c:v>-8.1253323580482775</c:v>
                </c:pt>
                <c:pt idx="15">
                  <c:v>-7.7543483929805328</c:v>
                </c:pt>
                <c:pt idx="16">
                  <c:v>-7.4090408776893835</c:v>
                </c:pt>
                <c:pt idx="17">
                  <c:v>-7.0878119935426485</c:v>
                </c:pt>
                <c:pt idx="18">
                  <c:v>-6.7889726893449795</c:v>
                </c:pt>
                <c:pt idx="19">
                  <c:v>-6.5108325678428844</c:v>
                </c:pt>
                <c:pt idx="20">
                  <c:v>-6.251755541431371</c:v>
                </c:pt>
                <c:pt idx="21">
                  <c:v>-6.0101921558543996</c:v>
                </c:pt>
                <c:pt idx="22">
                  <c:v>-5.784696342255514</c:v>
                </c:pt>
                <c:pt idx="23">
                  <c:v>-5.5739320128716985</c:v>
                </c:pt>
                <c:pt idx="24">
                  <c:v>-5.3766732189813657</c:v>
                </c:pt>
                <c:pt idx="25">
                  <c:v>-5.1918003886644604</c:v>
                </c:pt>
                <c:pt idx="26">
                  <c:v>-5.0182943249259173</c:v>
                </c:pt>
                <c:pt idx="27">
                  <c:v>-4.8552290683636521</c:v>
                </c:pt>
                <c:pt idx="28">
                  <c:v>-4.7017643356025447</c:v>
                </c:pt>
                <c:pt idx="29">
                  <c:v>-4.5571379792662761</c:v>
                </c:pt>
                <c:pt idx="30">
                  <c:v>-4.4206587376666979</c:v>
                </c:pt>
                <c:pt idx="31">
                  <c:v>-4.2916994249051639</c:v>
                </c:pt>
                <c:pt idx="32">
                  <c:v>-4.1696906354633292</c:v>
                </c:pt>
                <c:pt idx="33">
                  <c:v>-4.0541149883622811</c:v>
                </c:pt>
                <c:pt idx="34">
                  <c:v>-3.9445019055098456</c:v>
                </c:pt>
                <c:pt idx="35">
                  <c:v>-3.8404229007408861</c:v>
                </c:pt>
                <c:pt idx="36">
                  <c:v>-3.7414873460728169</c:v>
                </c:pt>
                <c:pt idx="37">
                  <c:v>-3.6473386769967995</c:v>
                </c:pt>
                <c:pt idx="38">
                  <c:v>-3.5576509972823822</c:v>
                </c:pt>
                <c:pt idx="39">
                  <c:v>-3.4721260445026454</c:v>
                </c:pt>
                <c:pt idx="40">
                  <c:v>-3.3904904794325703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8-4B15-A1AD-E06AE6F059D0}"/>
            </c:ext>
          </c:extLst>
        </c:ser>
        <c:ser>
          <c:idx val="5"/>
          <c:order val="5"/>
          <c:tx>
            <c:strRef>
              <c:f>Sheet1!$F$13</c:f>
              <c:strCache>
                <c:ptCount val="1"/>
                <c:pt idx="0">
                  <c:v>shear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Sheet1!$A$14:$A$54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Sheet1!$F$14:$F$54</c:f>
              <c:numCache>
                <c:formatCode>0.00E+00</c:formatCode>
                <c:ptCount val="41"/>
                <c:pt idx="0">
                  <c:v>1.6775220443221865</c:v>
                </c:pt>
                <c:pt idx="1">
                  <c:v>2.1475542361855977</c:v>
                </c:pt>
                <c:pt idx="2">
                  <c:v>2.4990165391489167</c:v>
                </c:pt>
                <c:pt idx="3">
                  <c:v>2.7424898583902197</c:v>
                </c:pt>
                <c:pt idx="4">
                  <c:v>2.8932477136637762</c:v>
                </c:pt>
                <c:pt idx="5" formatCode="General">
                  <c:v>3.8637974139600884</c:v>
                </c:pt>
                <c:pt idx="6" formatCode="General">
                  <c:v>4.0722203644115726</c:v>
                </c:pt>
                <c:pt idx="7" formatCode="General">
                  <c:v>4.1739035337067953</c:v>
                </c:pt>
                <c:pt idx="8" formatCode="General">
                  <c:v>4.1972155404716194</c:v>
                </c:pt>
                <c:pt idx="9" formatCode="General">
                  <c:v>4.1648922011358867</c:v>
                </c:pt>
                <c:pt idx="10" formatCode="General">
                  <c:v>4.0944569266004009</c:v>
                </c:pt>
                <c:pt idx="11" formatCode="General">
                  <c:v>3.9990157141285438</c:v>
                </c:pt>
                <c:pt idx="12" formatCode="General">
                  <c:v>3.888139128801904</c:v>
                </c:pt>
                <c:pt idx="13" formatCode="General">
                  <c:v>3.7686764888568351</c:v>
                </c:pt>
                <c:pt idx="14" formatCode="General">
                  <c:v>3.6454390953175464</c:v>
                </c:pt>
                <c:pt idx="15" formatCode="General">
                  <c:v>3.5217416698211199</c:v>
                </c:pt>
                <c:pt idx="16" formatCode="General">
                  <c:v>3.3998159440776559</c:v>
                </c:pt>
                <c:pt idx="17" formatCode="General">
                  <c:v>3.2811189665593781</c:v>
                </c:pt>
                <c:pt idx="18" formatCode="General">
                  <c:v>3.1665591513550524</c:v>
                </c:pt>
                <c:pt idx="19" formatCode="General">
                  <c:v>3.0566601318551272</c:v>
                </c:pt>
                <c:pt idx="20" formatCode="General">
                  <c:v>2.951678572977614</c:v>
                </c:pt>
                <c:pt idx="21" formatCode="General">
                  <c:v>2.8516883683203447</c:v>
                </c:pt>
                <c:pt idx="22" formatCode="General">
                  <c:v>2.7566405160567133</c:v>
                </c:pt>
                <c:pt idx="23" formatCode="General">
                  <c:v>2.6664055014172767</c:v>
                </c:pt>
                <c:pt idx="24" formatCode="General">
                  <c:v>2.580803145111056</c:v>
                </c:pt>
                <c:pt idx="25" formatCode="General">
                  <c:v>2.4996234942259865</c:v>
                </c:pt>
                <c:pt idx="26" formatCode="General">
                  <c:v>2.4226413238148243</c:v>
                </c:pt>
                <c:pt idx="27" formatCode="General">
                  <c:v>2.3496260888781526</c:v>
                </c:pt>
                <c:pt idx="28" formatCode="General">
                  <c:v>2.2803486430603908</c:v>
                </c:pt>
                <c:pt idx="29" formatCode="General">
                  <c:v>2.2145856654901017</c:v>
                </c:pt>
                <c:pt idx="30" formatCode="General">
                  <c:v>2.1521224690543574</c:v>
                </c:pt>
                <c:pt idx="31" formatCode="General">
                  <c:v>2.0927546716511727</c:v>
                </c:pt>
                <c:pt idx="32" formatCode="General">
                  <c:v>2.0362890747804716</c:v>
                </c:pt>
                <c:pt idx="33" formatCode="General">
                  <c:v>1.9825439955948851</c:v>
                </c:pt>
                <c:pt idx="34" formatCode="General">
                  <c:v>1.931349228101445</c:v>
                </c:pt>
                <c:pt idx="35" formatCode="General">
                  <c:v>1.8825457586545669</c:v>
                </c:pt>
                <c:pt idx="36" formatCode="General">
                  <c:v>1.8359853245618605</c:v>
                </c:pt>
                <c:pt idx="37" formatCode="General">
                  <c:v>1.7915298785145497</c:v>
                </c:pt>
                <c:pt idx="38" formatCode="General">
                  <c:v>1.7490510027782735</c:v>
                </c:pt>
                <c:pt idx="39" formatCode="General">
                  <c:v>1.7084293035857911</c:v>
                </c:pt>
                <c:pt idx="40" formatCode="General">
                  <c:v>1.6695538064850801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8-4B15-A1AD-E06AE6F059D0}"/>
            </c:ext>
          </c:extLst>
        </c:ser>
        <c:ser>
          <c:idx val="6"/>
          <c:order val="6"/>
          <c:tx>
            <c:v>Von Mises Stress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Sheet1!$G$14:$G$54</c:f>
              <c:numCache>
                <c:formatCode>0.00E+00</c:formatCode>
                <c:ptCount val="41"/>
                <c:pt idx="0">
                  <c:v>3.3550440886443731</c:v>
                </c:pt>
                <c:pt idx="1">
                  <c:v>3.7380414280100576</c:v>
                </c:pt>
                <c:pt idx="2">
                  <c:v>4.766512228122064</c:v>
                </c:pt>
                <c:pt idx="3">
                  <c:v>5.7470607339653004</c:v>
                </c:pt>
                <c:pt idx="4">
                  <c:v>6.4981302918857562</c:v>
                </c:pt>
                <c:pt idx="5" formatCode="General">
                  <c:v>7.8472964883851626</c:v>
                </c:pt>
                <c:pt idx="6" formatCode="General">
                  <c:v>8.4181884080326448</c:v>
                </c:pt>
                <c:pt idx="7" formatCode="General">
                  <c:v>8.7571946365643019</c:v>
                </c:pt>
                <c:pt idx="8" formatCode="General">
                  <c:v>8.9036799797847923</c:v>
                </c:pt>
                <c:pt idx="9" formatCode="General">
                  <c:v>8.8986509498099355</c:v>
                </c:pt>
                <c:pt idx="10" formatCode="General">
                  <c:v>8.7805025678485968</c:v>
                </c:pt>
                <c:pt idx="11" formatCode="General">
                  <c:v>8.5825814828619809</c:v>
                </c:pt>
                <c:pt idx="12" formatCode="General">
                  <c:v>8.3321400767688338</c:v>
                </c:pt>
                <c:pt idx="13" formatCode="General">
                  <c:v>8.0503321443517404</c:v>
                </c:pt>
                <c:pt idx="14" formatCode="General">
                  <c:v>7.7528578980925174</c:v>
                </c:pt>
                <c:pt idx="15" formatCode="General">
                  <c:v>7.4509036036572072</c:v>
                </c:pt>
                <c:pt idx="16" formatCode="General">
                  <c:v>7.1521237889535412</c:v>
                </c:pt>
                <c:pt idx="17" formatCode="General">
                  <c:v>6.8615246133288954</c:v>
                </c:pt>
                <c:pt idx="18" formatCode="General">
                  <c:v>6.582191380637509</c:v>
                </c:pt>
                <c:pt idx="19" formatCode="General">
                  <c:v>6.3158543246542012</c:v>
                </c:pt>
                <c:pt idx="20" formatCode="General">
                  <c:v>6.0633115820986312</c:v>
                </c:pt>
                <c:pt idx="21" formatCode="General">
                  <c:v>5.8247365435059359</c:v>
                </c:pt>
                <c:pt idx="22" formatCode="General">
                  <c:v>5.5998964490148673</c:v>
                </c:pt>
                <c:pt idx="23" formatCode="General">
                  <c:v>5.3883051904090031</c:v>
                </c:pt>
                <c:pt idx="24" formatCode="General">
                  <c:v>5.1893284920515566</c:v>
                </c:pt>
                <c:pt idx="25" formatCode="General">
                  <c:v>5.0022552047436468</c:v>
                </c:pt>
                <c:pt idx="26" formatCode="General">
                  <c:v>4.8263447896737244</c:v>
                </c:pt>
                <c:pt idx="27" formatCode="General">
                  <c:v>4.6608582424880218</c:v>
                </c:pt>
                <c:pt idx="28" formatCode="General">
                  <c:v>4.5050776038813218</c:v>
                </c:pt>
                <c:pt idx="29" formatCode="General">
                  <c:v>4.3583176754073616</c:v>
                </c:pt>
                <c:pt idx="30" formatCode="General">
                  <c:v>4.2199324672375171</c:v>
                </c:pt>
                <c:pt idx="31" formatCode="General">
                  <c:v>4.0893181322512842</c:v>
                </c:pt>
                <c:pt idx="32" formatCode="General">
                  <c:v>3.9659135984081018</c:v>
                </c:pt>
                <c:pt idx="33" formatCode="General">
                  <c:v>3.8491997322196423</c:v>
                </c:pt>
                <c:pt idx="34" formatCode="General">
                  <c:v>3.7386976020639087</c:v>
                </c:pt>
                <c:pt idx="35" formatCode="General">
                  <c:v>3.6339662266456707</c:v>
                </c:pt>
                <c:pt idx="36" formatCode="General">
                  <c:v>3.5346000668082911</c:v>
                </c:pt>
                <c:pt idx="37" formatCode="General">
                  <c:v>3.4402264310877162</c:v>
                </c:pt>
                <c:pt idx="38" formatCode="General">
                  <c:v>3.3505029049401931</c:v>
                </c:pt>
                <c:pt idx="39" formatCode="General">
                  <c:v>3.2651148721531098</c:v>
                </c:pt>
                <c:pt idx="40" formatCode="General">
                  <c:v>3.1837731687561472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B8-4B15-A1AD-E06AE6F0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895359"/>
        <c:axId val="1767879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B8-4B15-A1AD-E06AE6F059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z (n*b)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Sheet1!$B$14:$B$54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9.4481351034166584E-5</c:v>
                      </c:pt>
                      <c:pt idx="2">
                        <c:v>1.8896270206833317E-4</c:v>
                      </c:pt>
                      <c:pt idx="3">
                        <c:v>2.8344405310249971E-4</c:v>
                      </c:pt>
                      <c:pt idx="4">
                        <c:v>3.7792540413666634E-4</c:v>
                      </c:pt>
                      <c:pt idx="5">
                        <c:v>4.7240675517083291E-4</c:v>
                      </c:pt>
                      <c:pt idx="6">
                        <c:v>5.6688810620499942E-4</c:v>
                      </c:pt>
                      <c:pt idx="7">
                        <c:v>6.6136945723916599E-4</c:v>
                      </c:pt>
                      <c:pt idx="8">
                        <c:v>7.5585080827333267E-4</c:v>
                      </c:pt>
                      <c:pt idx="9">
                        <c:v>8.5033215930749924E-4</c:v>
                      </c:pt>
                      <c:pt idx="10">
                        <c:v>9.4481351034166581E-4</c:v>
                      </c:pt>
                      <c:pt idx="11">
                        <c:v>1.0392948613758325E-3</c:v>
                      </c:pt>
                      <c:pt idx="12">
                        <c:v>1.1337762124099988E-3</c:v>
                      </c:pt>
                      <c:pt idx="13">
                        <c:v>1.2282575634441656E-3</c:v>
                      </c:pt>
                      <c:pt idx="14">
                        <c:v>1.322738914478332E-3</c:v>
                      </c:pt>
                      <c:pt idx="15">
                        <c:v>1.4172202655124988E-3</c:v>
                      </c:pt>
                      <c:pt idx="16">
                        <c:v>1.5117016165466653E-3</c:v>
                      </c:pt>
                      <c:pt idx="17">
                        <c:v>1.6061829675808319E-3</c:v>
                      </c:pt>
                      <c:pt idx="18">
                        <c:v>1.7006643186149985E-3</c:v>
                      </c:pt>
                      <c:pt idx="19">
                        <c:v>1.7951456696491651E-3</c:v>
                      </c:pt>
                      <c:pt idx="20">
                        <c:v>1.8896270206833316E-3</c:v>
                      </c:pt>
                      <c:pt idx="21">
                        <c:v>1.9841083717174984E-3</c:v>
                      </c:pt>
                      <c:pt idx="22">
                        <c:v>2.078589722751665E-3</c:v>
                      </c:pt>
                      <c:pt idx="23">
                        <c:v>2.1730710737858311E-3</c:v>
                      </c:pt>
                      <c:pt idx="24">
                        <c:v>2.2675524248199977E-3</c:v>
                      </c:pt>
                      <c:pt idx="25">
                        <c:v>2.3620337758541647E-3</c:v>
                      </c:pt>
                      <c:pt idx="26">
                        <c:v>2.4565151268883313E-3</c:v>
                      </c:pt>
                      <c:pt idx="27">
                        <c:v>2.5509964779224978E-3</c:v>
                      </c:pt>
                      <c:pt idx="28">
                        <c:v>2.645477828956664E-3</c:v>
                      </c:pt>
                      <c:pt idx="29">
                        <c:v>2.739959179990831E-3</c:v>
                      </c:pt>
                      <c:pt idx="30">
                        <c:v>2.8344405310249975E-3</c:v>
                      </c:pt>
                      <c:pt idx="31">
                        <c:v>2.9289218820591641E-3</c:v>
                      </c:pt>
                      <c:pt idx="32">
                        <c:v>3.0234032330933307E-3</c:v>
                      </c:pt>
                      <c:pt idx="33">
                        <c:v>3.1178845841274968E-3</c:v>
                      </c:pt>
                      <c:pt idx="34">
                        <c:v>3.2123659351616638E-3</c:v>
                      </c:pt>
                      <c:pt idx="35">
                        <c:v>3.3068472861958304E-3</c:v>
                      </c:pt>
                      <c:pt idx="36">
                        <c:v>3.401328637229997E-3</c:v>
                      </c:pt>
                      <c:pt idx="37">
                        <c:v>3.4958099882641635E-3</c:v>
                      </c:pt>
                      <c:pt idx="38">
                        <c:v>3.5902913392983301E-3</c:v>
                      </c:pt>
                      <c:pt idx="39">
                        <c:v>3.6847726903324967E-3</c:v>
                      </c:pt>
                      <c:pt idx="40">
                        <c:v>3.7792540413666633E-3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1B8-4B15-A1AD-E06AE6F059D0}"/>
                  </c:ext>
                </c:extLst>
              </c15:ser>
            </c15:filteredLineSeries>
          </c:ext>
        </c:extLst>
      </c:lineChart>
      <c:catAx>
        <c:axId val="176789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contact surface X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79551"/>
        <c:crosses val="autoZero"/>
        <c:auto val="1"/>
        <c:lblAlgn val="ctr"/>
        <c:lblOffset val="100"/>
        <c:tickLblSkip val="5"/>
        <c:noMultiLvlLbl val="0"/>
      </c:catAx>
      <c:valAx>
        <c:axId val="17678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Stress</a:t>
                </a:r>
                <a:r>
                  <a:rPr lang="en-CA" baseline="0"/>
                  <a:t> (MPa)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53E3B1-EC90-48E9-A3CB-C8C2CB467D95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05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090F9-38EB-41E9-A913-A77E40F3C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</xdr:row>
      <xdr:rowOff>76284</xdr:rowOff>
    </xdr:from>
    <xdr:to>
      <xdr:col>19</xdr:col>
      <xdr:colOff>8352</xdr:colOff>
      <xdr:row>19</xdr:row>
      <xdr:rowOff>53352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ADC8AE-4419-4692-BB50-7705D659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260434"/>
          <a:ext cx="6199602" cy="329176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18</xdr:col>
      <xdr:colOff>265981</xdr:colOff>
      <xdr:row>38</xdr:row>
      <xdr:rowOff>132988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034AB-D269-49A0-8C67-8F6500CC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3850" y="4051300"/>
          <a:ext cx="5752381" cy="2895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97919-D65A-41BE-AC23-7B332979A1A0}" name="Table1" displayName="Table1" ref="B1:C9" totalsRowShown="0" headerRowDxfId="7" dataDxfId="6">
  <autoFilter ref="B1:C9" xr:uid="{C1697919-D65A-41BE-AC23-7B332979A1A0}">
    <filterColumn colId="0" hiddenButton="1"/>
    <filterColumn colId="1" hiddenButton="1"/>
  </autoFilter>
  <tableColumns count="2">
    <tableColumn id="1" xr3:uid="{4A308DBB-7B24-43E3-8AA1-F4B870FD3CB8}" name="Parameter" dataDxfId="9"/>
    <tableColumn id="2" xr3:uid="{7C937A72-8FB7-46A6-A25A-D5264A691CFC}" name="Value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11490-F370-41E6-B773-64228160CD54}" name="Table2" displayName="Table2" ref="A61:E63" headerRowCount="0" totalsRowShown="0" headerRowDxfId="5">
  <tableColumns count="5">
    <tableColumn id="1" xr3:uid="{4708ED6E-BC6A-4A5B-9301-A9A4AF2D6525}" name="Column1"/>
    <tableColumn id="2" xr3:uid="{6361BEA5-14FC-461A-B296-930BF7F24AAA}" name="Column2" headerRowDxfId="1" dataDxfId="0"/>
    <tableColumn id="3" xr3:uid="{34F845C4-C05F-4DF9-96C5-1BEB94880AA6}" name="Column3" headerRowDxfId="2"/>
    <tableColumn id="4" xr3:uid="{E6CDE45B-4222-4042-9440-D9E98B562776}" name="Column4" headerRowDxfId="3"/>
    <tableColumn id="5" xr3:uid="{1CC8CA33-DE3E-48EF-9BA5-50EAE1CF5AC9}" name="Column5" headerRow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FA5B-705D-464C-80F2-7EE183CEABBA}">
  <dimension ref="A1:H63"/>
  <sheetViews>
    <sheetView tabSelected="1" topLeftCell="A46" workbookViewId="0">
      <selection activeCell="A61" sqref="A61:E63"/>
    </sheetView>
  </sheetViews>
  <sheetFormatPr defaultRowHeight="14.5" x14ac:dyDescent="0.35"/>
  <cols>
    <col min="1" max="1" width="14.26953125" customWidth="1"/>
    <col min="2" max="2" width="11.81640625" bestFit="1" customWidth="1"/>
    <col min="3" max="3" width="13.54296875" customWidth="1"/>
    <col min="4" max="4" width="11.81640625" bestFit="1" customWidth="1"/>
    <col min="5" max="5" width="14.7265625" customWidth="1"/>
  </cols>
  <sheetData>
    <row r="1" spans="1:8" x14ac:dyDescent="0.35">
      <c r="B1" s="4" t="s">
        <v>20</v>
      </c>
      <c r="C1" s="4" t="s">
        <v>21</v>
      </c>
    </row>
    <row r="2" spans="1:8" x14ac:dyDescent="0.35">
      <c r="B2" s="4" t="s">
        <v>2</v>
      </c>
      <c r="C2" s="5">
        <v>2.1690000000000001E-2</v>
      </c>
    </row>
    <row r="3" spans="1:8" x14ac:dyDescent="0.35">
      <c r="B3" s="4" t="s">
        <v>1</v>
      </c>
      <c r="C3" s="5">
        <v>200000000000</v>
      </c>
      <c r="G3" t="s">
        <v>9</v>
      </c>
      <c r="H3" s="1">
        <f>((1-C4^2)/C3+(1-C6^2)/C5)*2*C7</f>
        <v>5.1751968750000002E-7</v>
      </c>
    </row>
    <row r="4" spans="1:8" x14ac:dyDescent="0.35">
      <c r="B4" s="4" t="s">
        <v>3</v>
      </c>
      <c r="C4" s="4">
        <v>0.27500000000000002</v>
      </c>
    </row>
    <row r="5" spans="1:8" x14ac:dyDescent="0.35">
      <c r="B5" s="4" t="s">
        <v>4</v>
      </c>
      <c r="C5" s="5">
        <v>1500000000</v>
      </c>
      <c r="G5" t="s">
        <v>10</v>
      </c>
      <c r="H5" s="1">
        <f>(1/C8+1/C9)*PI()*C2</f>
        <v>0.57974189561109035</v>
      </c>
    </row>
    <row r="6" spans="1:8" x14ac:dyDescent="0.35">
      <c r="B6" s="4" t="s">
        <v>5</v>
      </c>
      <c r="C6" s="4">
        <v>0.38</v>
      </c>
    </row>
    <row r="7" spans="1:8" x14ac:dyDescent="0.35">
      <c r="B7" s="4" t="s">
        <v>6</v>
      </c>
      <c r="C7" s="4">
        <v>450</v>
      </c>
      <c r="G7" t="s">
        <v>0</v>
      </c>
      <c r="H7">
        <f>SQRT(H3/H5)</f>
        <v>9.4481351034166581E-4</v>
      </c>
    </row>
    <row r="8" spans="1:8" x14ac:dyDescent="0.35">
      <c r="B8" s="4" t="s">
        <v>7</v>
      </c>
      <c r="C8" s="5">
        <v>5.4999999999999997E-3</v>
      </c>
      <c r="G8" t="s">
        <v>11</v>
      </c>
      <c r="H8">
        <f>2*H7</f>
        <v>1.8896270206833316E-3</v>
      </c>
    </row>
    <row r="9" spans="1:8" x14ac:dyDescent="0.35">
      <c r="B9" s="4" t="s">
        <v>8</v>
      </c>
      <c r="C9" s="5">
        <v>-5.77E-3</v>
      </c>
    </row>
    <row r="12" spans="1:8" x14ac:dyDescent="0.35">
      <c r="G12" t="s">
        <v>12</v>
      </c>
      <c r="H12" s="1">
        <f>2*C7/(PI()*H7*C2)</f>
        <v>13979350.369351549</v>
      </c>
    </row>
    <row r="13" spans="1:8" x14ac:dyDescent="0.35">
      <c r="A13" t="s">
        <v>15</v>
      </c>
      <c r="B13" t="s">
        <v>16</v>
      </c>
      <c r="C13" t="s">
        <v>13</v>
      </c>
      <c r="D13" t="s">
        <v>17</v>
      </c>
      <c r="E13" t="s">
        <v>18</v>
      </c>
      <c r="F13" t="s">
        <v>14</v>
      </c>
      <c r="G13" t="s">
        <v>19</v>
      </c>
    </row>
    <row r="14" spans="1:8" x14ac:dyDescent="0.35">
      <c r="A14">
        <v>0</v>
      </c>
      <c r="B14">
        <v>0</v>
      </c>
      <c r="C14" s="1">
        <f>-2*$C$6*$H$12*(SQRT(1+B14^2/$H$7^2)-ABS(B14/$H$7))*10^-6</f>
        <v>-10.624306280707176</v>
      </c>
      <c r="D14" s="2">
        <f>(-$H$12*((1+2*(B14^2/$H$7^2))/(SQRT(1+(B14^2/$H$7^2)))-2*(B14/$H$7)))*10^-6</f>
        <v>-13.979350369351549</v>
      </c>
      <c r="E14" s="2">
        <f>-$H$12/(SQRT(1+B14^2/$H$7^2))*10^-6</f>
        <v>-13.979350369351549</v>
      </c>
      <c r="F14" s="1">
        <f>(C14-E14)/2</f>
        <v>1.6775220443221865</v>
      </c>
      <c r="G14" s="1">
        <f t="shared" ref="G14:G18" si="0">SQRT(((C14-D14)^2+(D14-E14)^2+(E14-C14)^2)/2)</f>
        <v>3.3550440886443731</v>
      </c>
    </row>
    <row r="15" spans="1:8" x14ac:dyDescent="0.35">
      <c r="A15">
        <v>0.1</v>
      </c>
      <c r="B15">
        <f>$H$7*A15</f>
        <v>9.4481351034166584E-5</v>
      </c>
      <c r="C15" s="1">
        <f t="shared" ref="C15:C54" si="1">-2*$C$6*$H$12*(SQRT(1+B15^2/$H$7^2)-ABS(B15/$H$7))*10^-6</f>
        <v>-9.6148650401093434</v>
      </c>
      <c r="D15">
        <f>(-$H$12*((1+2*(B15^2/$H$7^2))/(SQRT(1+(B15^2/$H$7^2)))-2*(B15/$H$7)))*10^-6</f>
        <v>-11.392302908859843</v>
      </c>
      <c r="E15" s="3">
        <f>-$H$12/(SQRT(1+B15^2/$H$7^2))*10^-6</f>
        <v>-13.909973512480539</v>
      </c>
      <c r="F15" s="1">
        <f>(C15-E15)/2</f>
        <v>2.1475542361855977</v>
      </c>
      <c r="G15" s="1">
        <f t="shared" si="0"/>
        <v>3.7380414280100576</v>
      </c>
    </row>
    <row r="16" spans="1:8" x14ac:dyDescent="0.35">
      <c r="A16">
        <v>0.2</v>
      </c>
      <c r="B16">
        <f t="shared" ref="B16:B54" si="2">$H$7*A16</f>
        <v>1.8896270206833317E-4</v>
      </c>
      <c r="C16" s="1">
        <f t="shared" si="1"/>
        <v>-8.7098477526010214</v>
      </c>
      <c r="D16">
        <f t="shared" ref="D16:D54" si="3">(-$H$12*((1+2*(B16^2/$H$7^2))/(SQRT(1+(B16^2/$H$7^2)))-2*(B16/$H$7)))*10^-6</f>
        <v>-9.212771149630143</v>
      </c>
      <c r="E16">
        <f t="shared" ref="E16:E54" si="4">-$H$12/(SQRT(1+B16^2/$H$7^2))*10^-6</f>
        <v>-13.707880830898855</v>
      </c>
      <c r="F16" s="1">
        <f t="shared" ref="F16:F18" si="5">(C16-E16)/2</f>
        <v>2.4990165391489167</v>
      </c>
      <c r="G16" s="1">
        <f t="shared" si="0"/>
        <v>4.766512228122064</v>
      </c>
    </row>
    <row r="17" spans="1:7" x14ac:dyDescent="0.35">
      <c r="A17">
        <v>0.3</v>
      </c>
      <c r="B17">
        <f t="shared" si="2"/>
        <v>2.8344405310249971E-4</v>
      </c>
      <c r="C17" s="1">
        <f t="shared" si="1"/>
        <v>-7.9048095173004844</v>
      </c>
      <c r="D17">
        <f t="shared" si="3"/>
        <v>-7.4123410746045595</v>
      </c>
      <c r="E17">
        <f t="shared" si="4"/>
        <v>-13.389789234080924</v>
      </c>
      <c r="F17" s="1">
        <f t="shared" si="5"/>
        <v>2.7424898583902197</v>
      </c>
      <c r="G17" s="1">
        <f t="shared" si="0"/>
        <v>5.7470607339653004</v>
      </c>
    </row>
    <row r="18" spans="1:7" x14ac:dyDescent="0.35">
      <c r="A18">
        <v>0.4</v>
      </c>
      <c r="B18">
        <f t="shared" si="2"/>
        <v>3.7792540413666634E-4</v>
      </c>
      <c r="C18" s="1">
        <f t="shared" si="1"/>
        <v>-7.1930055443336007</v>
      </c>
      <c r="D18">
        <f t="shared" si="3"/>
        <v>-5.9494609871114843</v>
      </c>
      <c r="E18">
        <f t="shared" si="4"/>
        <v>-12.979500971661153</v>
      </c>
      <c r="F18" s="1">
        <f t="shared" si="5"/>
        <v>2.8932477136637762</v>
      </c>
      <c r="G18" s="1">
        <f t="shared" si="0"/>
        <v>6.4981302918857562</v>
      </c>
    </row>
    <row r="19" spans="1:7" x14ac:dyDescent="0.35">
      <c r="A19">
        <v>0.5</v>
      </c>
      <c r="B19">
        <f t="shared" si="2"/>
        <v>4.7240675517083291E-4</v>
      </c>
      <c r="C19" s="1">
        <f t="shared" si="1"/>
        <v>-6.5661823883660171</v>
      </c>
      <c r="D19">
        <f t="shared" si="3"/>
        <v>-4.7759162549425653</v>
      </c>
      <c r="E19">
        <f t="shared" si="4"/>
        <v>-12.503511082862742</v>
      </c>
      <c r="F19">
        <f t="shared" ref="F19:F54" si="6">(D19-E19)/2</f>
        <v>3.8637974139600884</v>
      </c>
      <c r="G19">
        <f>SQRT(((D19-C19)^2+(C19-E19)^2+(E14-D19)^2)/2)</f>
        <v>7.8472964883851626</v>
      </c>
    </row>
    <row r="20" spans="1:7" x14ac:dyDescent="0.35">
      <c r="A20">
        <v>0.6</v>
      </c>
      <c r="B20">
        <f t="shared" si="2"/>
        <v>5.6688810620499942E-4</v>
      </c>
      <c r="C20" s="1">
        <f t="shared" si="1"/>
        <v>-6.015379999356961</v>
      </c>
      <c r="D20">
        <f t="shared" si="3"/>
        <v>-3.8427533189528509</v>
      </c>
      <c r="E20">
        <f t="shared" si="4"/>
        <v>-11.987194047775997</v>
      </c>
      <c r="F20">
        <f t="shared" si="6"/>
        <v>4.0722203644115726</v>
      </c>
      <c r="G20">
        <f t="shared" ref="G20:G54" si="7">SQRT(((D20-C20)^2+(C20-E20)^2+(E15-D20)^2)/2)</f>
        <v>8.4181884080326448</v>
      </c>
    </row>
    <row r="21" spans="1:7" x14ac:dyDescent="0.35">
      <c r="A21">
        <v>0.7</v>
      </c>
      <c r="B21">
        <f t="shared" si="2"/>
        <v>6.6136945723916599E-4</v>
      </c>
      <c r="C21" s="1">
        <f t="shared" si="1"/>
        <v>-5.5316041529090798</v>
      </c>
      <c r="D21">
        <f t="shared" si="3"/>
        <v>-3.1045229832788364</v>
      </c>
      <c r="E21">
        <f t="shared" si="4"/>
        <v>-11.452330050692428</v>
      </c>
      <c r="F21">
        <f t="shared" si="6"/>
        <v>4.1739035337067953</v>
      </c>
      <c r="G21">
        <f t="shared" si="7"/>
        <v>8.7571946365643019</v>
      </c>
    </row>
    <row r="22" spans="1:7" x14ac:dyDescent="0.35">
      <c r="A22">
        <v>0.8</v>
      </c>
      <c r="B22">
        <f t="shared" si="2"/>
        <v>7.5585080827333267E-4</v>
      </c>
      <c r="C22" s="1">
        <f t="shared" si="1"/>
        <v>-5.106305585815492</v>
      </c>
      <c r="D22">
        <f t="shared" si="3"/>
        <v>-2.5216075987592914</v>
      </c>
      <c r="E22">
        <f t="shared" si="4"/>
        <v>-10.916038679702529</v>
      </c>
      <c r="F22" s="2">
        <f t="shared" si="6"/>
        <v>4.1972155404716194</v>
      </c>
      <c r="G22">
        <f t="shared" si="7"/>
        <v>8.9036799797847923</v>
      </c>
    </row>
    <row r="23" spans="1:7" x14ac:dyDescent="0.35">
      <c r="A23">
        <v>0.9</v>
      </c>
      <c r="B23">
        <f t="shared" si="2"/>
        <v>8.5033215930749924E-4</v>
      </c>
      <c r="C23" s="1">
        <f t="shared" si="1"/>
        <v>-4.7316665935233733</v>
      </c>
      <c r="D23">
        <f t="shared" si="3"/>
        <v>-2.0609848956053929</v>
      </c>
      <c r="E23">
        <f t="shared" si="4"/>
        <v>-10.390769297877167</v>
      </c>
      <c r="F23">
        <f t="shared" si="6"/>
        <v>4.1648922011358867</v>
      </c>
      <c r="G23">
        <f t="shared" si="7"/>
        <v>8.8986509498099355</v>
      </c>
    </row>
    <row r="24" spans="1:7" x14ac:dyDescent="0.35">
      <c r="A24">
        <v>1</v>
      </c>
      <c r="B24">
        <f t="shared" si="2"/>
        <v>9.4481351034166581E-4</v>
      </c>
      <c r="C24" s="1">
        <f t="shared" si="1"/>
        <v>-4.4007317522745693</v>
      </c>
      <c r="D24">
        <f t="shared" si="3"/>
        <v>-1.6959795895503436</v>
      </c>
      <c r="E24">
        <f t="shared" si="4"/>
        <v>-9.8848934427511459</v>
      </c>
      <c r="F24">
        <f t="shared" si="6"/>
        <v>4.0944569266004009</v>
      </c>
      <c r="G24">
        <f t="shared" si="7"/>
        <v>8.7805025678485968</v>
      </c>
    </row>
    <row r="25" spans="1:7" x14ac:dyDescent="0.35">
      <c r="A25">
        <v>1.1000000000000001</v>
      </c>
      <c r="B25">
        <f t="shared" si="2"/>
        <v>1.0392948613758325E-3</v>
      </c>
      <c r="C25" s="1">
        <f t="shared" si="1"/>
        <v>-4.1074298473781718</v>
      </c>
      <c r="D25">
        <f t="shared" si="3"/>
        <v>-1.4054972429479997</v>
      </c>
      <c r="E25">
        <f t="shared" si="4"/>
        <v>-9.4035286712050876</v>
      </c>
      <c r="F25">
        <f t="shared" si="6"/>
        <v>3.9990157141285438</v>
      </c>
      <c r="G25">
        <f t="shared" si="7"/>
        <v>8.5825814828619809</v>
      </c>
    </row>
    <row r="26" spans="1:7" x14ac:dyDescent="0.35">
      <c r="A26">
        <v>1.2</v>
      </c>
      <c r="B26">
        <f t="shared" si="2"/>
        <v>1.1337762124099988E-3</v>
      </c>
      <c r="C26" s="1">
        <f t="shared" si="1"/>
        <v>-3.8465294002766375</v>
      </c>
      <c r="D26">
        <f t="shared" si="3"/>
        <v>-1.1730837662989388</v>
      </c>
      <c r="E26">
        <f t="shared" si="4"/>
        <v>-8.9493620239027472</v>
      </c>
      <c r="F26">
        <f t="shared" si="6"/>
        <v>3.888139128801904</v>
      </c>
      <c r="G26">
        <f t="shared" si="7"/>
        <v>8.3321400767688338</v>
      </c>
    </row>
    <row r="27" spans="1:7" x14ac:dyDescent="0.35">
      <c r="A27">
        <v>1.3</v>
      </c>
      <c r="B27">
        <f t="shared" si="2"/>
        <v>1.2282575634441656E-3</v>
      </c>
      <c r="C27" s="1">
        <f t="shared" si="1"/>
        <v>-3.613559734378943</v>
      </c>
      <c r="D27">
        <f t="shared" si="3"/>
        <v>-0.98600737216809076</v>
      </c>
      <c r="E27">
        <f t="shared" si="4"/>
        <v>-8.5233603498817612</v>
      </c>
      <c r="F27">
        <f t="shared" si="6"/>
        <v>3.7686764888568351</v>
      </c>
      <c r="G27">
        <f t="shared" si="7"/>
        <v>8.0503321443517404</v>
      </c>
    </row>
    <row r="28" spans="1:7" x14ac:dyDescent="0.35">
      <c r="A28">
        <v>1.4</v>
      </c>
      <c r="B28">
        <f t="shared" si="2"/>
        <v>1.322738914478332E-3</v>
      </c>
      <c r="C28" s="1">
        <f t="shared" si="1"/>
        <v>-3.4047188796753569</v>
      </c>
      <c r="D28">
        <f t="shared" si="3"/>
        <v>-0.8344541674131849</v>
      </c>
      <c r="E28">
        <f t="shared" si="4"/>
        <v>-8.1253323580482775</v>
      </c>
      <c r="F28">
        <f t="shared" si="6"/>
        <v>3.6454390953175464</v>
      </c>
      <c r="G28">
        <f t="shared" si="7"/>
        <v>7.7528578980925174</v>
      </c>
    </row>
    <row r="29" spans="1:7" x14ac:dyDescent="0.35">
      <c r="A29">
        <v>1.5</v>
      </c>
      <c r="B29">
        <f t="shared" si="2"/>
        <v>1.4172202655124988E-3</v>
      </c>
      <c r="C29" s="1">
        <f t="shared" si="1"/>
        <v>-3.2167811096011527</v>
      </c>
      <c r="D29">
        <f t="shared" si="3"/>
        <v>-0.71086505333829342</v>
      </c>
      <c r="E29">
        <f t="shared" si="4"/>
        <v>-7.7543483929805328</v>
      </c>
      <c r="F29">
        <f t="shared" si="6"/>
        <v>3.5217416698211199</v>
      </c>
      <c r="G29">
        <f t="shared" si="7"/>
        <v>7.4509036036572072</v>
      </c>
    </row>
    <row r="30" spans="1:7" x14ac:dyDescent="0.35">
      <c r="A30">
        <v>1.6</v>
      </c>
      <c r="B30">
        <f t="shared" si="2"/>
        <v>1.5117016165466653E-3</v>
      </c>
      <c r="C30" s="1">
        <f t="shared" si="1"/>
        <v>-3.0470109495449109</v>
      </c>
      <c r="D30">
        <f t="shared" si="3"/>
        <v>-0.60940898953407141</v>
      </c>
      <c r="E30">
        <f t="shared" si="4"/>
        <v>-7.4090408776893835</v>
      </c>
      <c r="F30">
        <f t="shared" si="6"/>
        <v>3.3998159440776559</v>
      </c>
      <c r="G30">
        <f t="shared" si="7"/>
        <v>7.1521237889535412</v>
      </c>
    </row>
    <row r="31" spans="1:7" x14ac:dyDescent="0.35">
      <c r="A31">
        <v>1.7</v>
      </c>
      <c r="B31">
        <f t="shared" si="2"/>
        <v>1.6061829675808319E-3</v>
      </c>
      <c r="C31" s="1">
        <f t="shared" si="1"/>
        <v>-2.8930867005072853</v>
      </c>
      <c r="D31">
        <f t="shared" si="3"/>
        <v>-0.52557406042389265</v>
      </c>
      <c r="E31">
        <f t="shared" si="4"/>
        <v>-7.0878119935426485</v>
      </c>
      <c r="F31">
        <f t="shared" si="6"/>
        <v>3.2811189665593781</v>
      </c>
      <c r="G31">
        <f t="shared" si="7"/>
        <v>6.8615246133288954</v>
      </c>
    </row>
    <row r="32" spans="1:7" x14ac:dyDescent="0.35">
      <c r="A32">
        <v>1.8</v>
      </c>
      <c r="B32">
        <f t="shared" si="2"/>
        <v>1.7006643186149985E-3</v>
      </c>
      <c r="C32" s="1">
        <f t="shared" si="1"/>
        <v>-2.7530342888723411</v>
      </c>
      <c r="D32">
        <f t="shared" si="3"/>
        <v>-0.45585438663487504</v>
      </c>
      <c r="E32">
        <f t="shared" si="4"/>
        <v>-6.7889726893449795</v>
      </c>
      <c r="F32">
        <f t="shared" si="6"/>
        <v>3.1665591513550524</v>
      </c>
      <c r="G32">
        <f t="shared" si="7"/>
        <v>6.582191380637509</v>
      </c>
    </row>
    <row r="33" spans="1:7" x14ac:dyDescent="0.35">
      <c r="A33">
        <v>1.9</v>
      </c>
      <c r="B33">
        <f t="shared" si="2"/>
        <v>1.7951456696491651E-3</v>
      </c>
      <c r="C33" s="1">
        <f t="shared" si="1"/>
        <v>-2.6251710513506987</v>
      </c>
      <c r="D33">
        <f t="shared" si="3"/>
        <v>-0.39751230413263033</v>
      </c>
      <c r="E33">
        <f t="shared" si="4"/>
        <v>-6.5108325678428844</v>
      </c>
      <c r="F33">
        <f t="shared" si="6"/>
        <v>3.0566601318551272</v>
      </c>
      <c r="G33">
        <f t="shared" si="7"/>
        <v>6.3158543246542012</v>
      </c>
    </row>
    <row r="34" spans="1:7" x14ac:dyDescent="0.35">
      <c r="A34">
        <v>2</v>
      </c>
      <c r="B34">
        <f t="shared" si="2"/>
        <v>1.8896270206833316E-3</v>
      </c>
      <c r="C34" s="1">
        <f t="shared" si="1"/>
        <v>-2.5080584960248573</v>
      </c>
      <c r="D34">
        <f t="shared" si="3"/>
        <v>-0.34839839547614304</v>
      </c>
      <c r="E34">
        <f t="shared" si="4"/>
        <v>-6.251755541431371</v>
      </c>
      <c r="F34">
        <f t="shared" si="6"/>
        <v>2.951678572977614</v>
      </c>
      <c r="G34">
        <f t="shared" si="7"/>
        <v>6.0633115820986312</v>
      </c>
    </row>
    <row r="35" spans="1:7" x14ac:dyDescent="0.35">
      <c r="A35">
        <v>2.1</v>
      </c>
      <c r="B35">
        <f t="shared" si="2"/>
        <v>1.9841083717174984E-3</v>
      </c>
      <c r="C35" s="1">
        <f t="shared" si="1"/>
        <v>-2.4004628785258815</v>
      </c>
      <c r="D35">
        <f t="shared" si="3"/>
        <v>-0.30681541921371042</v>
      </c>
      <c r="E35">
        <f t="shared" si="4"/>
        <v>-6.0101921558543996</v>
      </c>
      <c r="F35">
        <f t="shared" si="6"/>
        <v>2.8516883683203447</v>
      </c>
      <c r="G35">
        <f t="shared" si="7"/>
        <v>5.8247365435059359</v>
      </c>
    </row>
    <row r="36" spans="1:7" x14ac:dyDescent="0.35">
      <c r="A36">
        <v>2.2000000000000002</v>
      </c>
      <c r="B36">
        <f t="shared" si="2"/>
        <v>2.078589722751665E-3</v>
      </c>
      <c r="C36" s="1">
        <f t="shared" si="1"/>
        <v>-2.301322427911086</v>
      </c>
      <c r="D36">
        <f t="shared" si="3"/>
        <v>-0.27141531014208692</v>
      </c>
      <c r="E36">
        <f t="shared" si="4"/>
        <v>-5.784696342255514</v>
      </c>
      <c r="F36">
        <f t="shared" si="6"/>
        <v>2.7566405160567133</v>
      </c>
      <c r="G36">
        <f t="shared" si="7"/>
        <v>5.5998964490148673</v>
      </c>
    </row>
    <row r="37" spans="1:7" x14ac:dyDescent="0.35">
      <c r="A37">
        <v>2.2999999999999998</v>
      </c>
      <c r="B37">
        <f t="shared" si="2"/>
        <v>2.1730710737858311E-3</v>
      </c>
      <c r="C37" s="1">
        <f t="shared" si="1"/>
        <v>-2.2097201487053604</v>
      </c>
      <c r="D37">
        <f t="shared" si="3"/>
        <v>-0.2411210100371447</v>
      </c>
      <c r="E37">
        <f t="shared" si="4"/>
        <v>-5.5739320128716985</v>
      </c>
      <c r="F37">
        <f t="shared" si="6"/>
        <v>2.6664055014172767</v>
      </c>
      <c r="G37">
        <f t="shared" si="7"/>
        <v>5.3883051904090031</v>
      </c>
    </row>
    <row r="38" spans="1:7" x14ac:dyDescent="0.35">
      <c r="A38">
        <v>2.4</v>
      </c>
      <c r="B38">
        <f t="shared" si="2"/>
        <v>2.2675524248199977E-3</v>
      </c>
      <c r="C38" s="1">
        <f t="shared" si="1"/>
        <v>-2.1248612561414326</v>
      </c>
      <c r="D38">
        <f t="shared" si="3"/>
        <v>-0.21506692875925384</v>
      </c>
      <c r="E38">
        <f t="shared" si="4"/>
        <v>-5.3766732189813657</v>
      </c>
      <c r="F38">
        <f t="shared" si="6"/>
        <v>2.580803145111056</v>
      </c>
      <c r="G38">
        <f t="shared" si="7"/>
        <v>5.1893284920515566</v>
      </c>
    </row>
    <row r="39" spans="1:7" x14ac:dyDescent="0.35">
      <c r="A39">
        <v>2.5</v>
      </c>
      <c r="B39">
        <f t="shared" si="2"/>
        <v>2.3620337758541647E-3</v>
      </c>
      <c r="C39" s="1">
        <f t="shared" si="1"/>
        <v>-2.046054439773243</v>
      </c>
      <c r="D39">
        <f t="shared" si="3"/>
        <v>-0.19255340021248771</v>
      </c>
      <c r="E39">
        <f t="shared" si="4"/>
        <v>-5.1918003886644604</v>
      </c>
      <c r="F39">
        <f t="shared" si="6"/>
        <v>2.4996234942259865</v>
      </c>
      <c r="G39">
        <f t="shared" si="7"/>
        <v>5.0022552047436468</v>
      </c>
    </row>
    <row r="40" spans="1:7" x14ac:dyDescent="0.35">
      <c r="A40">
        <v>2.6</v>
      </c>
      <c r="B40">
        <f t="shared" si="2"/>
        <v>2.4565151268883313E-3</v>
      </c>
      <c r="C40" s="1">
        <f t="shared" si="1"/>
        <v>-1.9726962808444324</v>
      </c>
      <c r="D40">
        <f t="shared" si="3"/>
        <v>-0.1730116772962684</v>
      </c>
      <c r="E40">
        <f t="shared" si="4"/>
        <v>-5.0182943249259173</v>
      </c>
      <c r="F40">
        <f t="shared" si="6"/>
        <v>2.4226413238148243</v>
      </c>
      <c r="G40">
        <f t="shared" si="7"/>
        <v>4.8263447896737244</v>
      </c>
    </row>
    <row r="41" spans="1:7" x14ac:dyDescent="0.35">
      <c r="A41">
        <v>2.7</v>
      </c>
      <c r="B41">
        <f t="shared" si="2"/>
        <v>2.5509964779224978E-3</v>
      </c>
      <c r="C41" s="1">
        <f t="shared" si="1"/>
        <v>-1.9042582644089827</v>
      </c>
      <c r="D41">
        <f t="shared" si="3"/>
        <v>-0.15597689060734643</v>
      </c>
      <c r="E41">
        <f t="shared" si="4"/>
        <v>-4.8552290683636521</v>
      </c>
      <c r="F41">
        <f t="shared" si="6"/>
        <v>2.3496260888781526</v>
      </c>
      <c r="G41">
        <f t="shared" si="7"/>
        <v>4.6608582424880218</v>
      </c>
    </row>
    <row r="42" spans="1:7" x14ac:dyDescent="0.35">
      <c r="A42">
        <v>2.8</v>
      </c>
      <c r="B42">
        <f t="shared" si="2"/>
        <v>2.645477828956664E-3</v>
      </c>
      <c r="C42" s="1">
        <f t="shared" si="1"/>
        <v>-1.8402759263320372</v>
      </c>
      <c r="D42">
        <f t="shared" si="3"/>
        <v>-0.14106704948176307</v>
      </c>
      <c r="E42">
        <f t="shared" si="4"/>
        <v>-4.7017643356025447</v>
      </c>
      <c r="F42">
        <f t="shared" si="6"/>
        <v>2.2803486430603908</v>
      </c>
      <c r="G42">
        <f t="shared" si="7"/>
        <v>4.5050776038813218</v>
      </c>
    </row>
    <row r="43" spans="1:7" x14ac:dyDescent="0.35">
      <c r="A43">
        <v>2.9</v>
      </c>
      <c r="B43">
        <f t="shared" si="2"/>
        <v>2.739959179990831E-3</v>
      </c>
      <c r="C43" s="1">
        <f t="shared" si="1"/>
        <v>-1.780339758469895</v>
      </c>
      <c r="D43">
        <f t="shared" si="3"/>
        <v>-0.12796664828607285</v>
      </c>
      <c r="E43">
        <f t="shared" si="4"/>
        <v>-4.5571379792662761</v>
      </c>
      <c r="F43">
        <f t="shared" si="6"/>
        <v>2.2145856654901017</v>
      </c>
      <c r="G43">
        <f t="shared" si="7"/>
        <v>4.3583176754073616</v>
      </c>
    </row>
    <row r="44" spans="1:7" x14ac:dyDescent="0.35">
      <c r="A44">
        <v>3</v>
      </c>
      <c r="B44">
        <f t="shared" si="2"/>
        <v>2.8344405310249975E-3</v>
      </c>
      <c r="C44" s="1">
        <f t="shared" si="1"/>
        <v>-1.7240875641453794</v>
      </c>
      <c r="D44">
        <f t="shared" si="3"/>
        <v>-0.11641379955798341</v>
      </c>
      <c r="E44">
        <f t="shared" si="4"/>
        <v>-4.4206587376666979</v>
      </c>
      <c r="F44">
        <f t="shared" si="6"/>
        <v>2.1521224690543574</v>
      </c>
      <c r="G44">
        <f t="shared" si="7"/>
        <v>4.2199324672375171</v>
      </c>
    </row>
    <row r="45" spans="1:7" x14ac:dyDescent="0.35">
      <c r="A45">
        <v>3.1</v>
      </c>
      <c r="B45">
        <f t="shared" si="2"/>
        <v>2.9289218820591641E-3</v>
      </c>
      <c r="C45" s="1">
        <f t="shared" si="1"/>
        <v>-1.6711980124730321</v>
      </c>
      <c r="D45">
        <f t="shared" si="3"/>
        <v>-0.10619008160281826</v>
      </c>
      <c r="E45">
        <f t="shared" si="4"/>
        <v>-4.2916994249051639</v>
      </c>
      <c r="F45">
        <f t="shared" si="6"/>
        <v>2.0927546716511727</v>
      </c>
      <c r="G45">
        <f t="shared" si="7"/>
        <v>4.0893181322512842</v>
      </c>
    </row>
    <row r="46" spans="1:7" x14ac:dyDescent="0.35">
      <c r="A46">
        <v>3.2</v>
      </c>
      <c r="B46">
        <f t="shared" si="2"/>
        <v>3.0234032330933307E-3</v>
      </c>
      <c r="C46" s="1">
        <f t="shared" si="1"/>
        <v>-1.6213851861189674</v>
      </c>
      <c r="D46">
        <f t="shared" si="3"/>
        <v>-9.7112485902385734E-2</v>
      </c>
      <c r="E46">
        <f t="shared" si="4"/>
        <v>-4.1696906354633292</v>
      </c>
      <c r="F46">
        <f t="shared" si="6"/>
        <v>2.0362890747804716</v>
      </c>
      <c r="G46">
        <f t="shared" si="7"/>
        <v>3.9659135984081018</v>
      </c>
    </row>
    <row r="47" spans="1:7" x14ac:dyDescent="0.35">
      <c r="A47">
        <v>3.3</v>
      </c>
      <c r="B47">
        <f t="shared" si="2"/>
        <v>3.1178845841274968E-3</v>
      </c>
      <c r="C47" s="1">
        <f t="shared" si="1"/>
        <v>-1.5743939545032195</v>
      </c>
      <c r="D47">
        <f t="shared" si="3"/>
        <v>-8.9026997172511016E-2</v>
      </c>
      <c r="E47">
        <f t="shared" si="4"/>
        <v>-4.0541149883622811</v>
      </c>
      <c r="F47">
        <f t="shared" si="6"/>
        <v>1.9825439955948851</v>
      </c>
      <c r="G47">
        <f t="shared" si="7"/>
        <v>3.8491997322196423</v>
      </c>
    </row>
    <row r="48" spans="1:7" x14ac:dyDescent="0.35">
      <c r="A48">
        <v>3.4</v>
      </c>
      <c r="B48">
        <f t="shared" si="2"/>
        <v>3.2123659351616638E-3</v>
      </c>
      <c r="C48" s="1">
        <f t="shared" si="1"/>
        <v>-1.5299960348303796</v>
      </c>
      <c r="D48">
        <f t="shared" si="3"/>
        <v>-8.1803449306955447E-2</v>
      </c>
      <c r="E48">
        <f t="shared" si="4"/>
        <v>-3.9445019055098456</v>
      </c>
      <c r="F48">
        <f t="shared" si="6"/>
        <v>1.931349228101445</v>
      </c>
      <c r="G48">
        <f t="shared" si="7"/>
        <v>3.7386976020639087</v>
      </c>
    </row>
    <row r="49" spans="1:7" x14ac:dyDescent="0.35">
      <c r="A49">
        <v>3.5</v>
      </c>
      <c r="B49">
        <f t="shared" si="2"/>
        <v>3.3068472861958304E-3</v>
      </c>
      <c r="C49" s="1">
        <f t="shared" si="1"/>
        <v>-1.4879866279855998</v>
      </c>
      <c r="D49">
        <f t="shared" si="3"/>
        <v>-7.5331383431752288E-2</v>
      </c>
      <c r="E49">
        <f t="shared" si="4"/>
        <v>-3.8404229007408861</v>
      </c>
      <c r="F49">
        <f t="shared" si="6"/>
        <v>1.8825457586545669</v>
      </c>
      <c r="G49">
        <f t="shared" si="7"/>
        <v>3.6339662266456707</v>
      </c>
    </row>
    <row r="50" spans="1:7" x14ac:dyDescent="0.35">
      <c r="A50">
        <v>3.6</v>
      </c>
      <c r="B50">
        <f t="shared" si="2"/>
        <v>3.401328637229997E-3</v>
      </c>
      <c r="C50" s="1">
        <f t="shared" si="1"/>
        <v>-1.4481815363483277</v>
      </c>
      <c r="D50">
        <f t="shared" si="3"/>
        <v>-6.9516696949096096E-2</v>
      </c>
      <c r="E50">
        <f t="shared" si="4"/>
        <v>-3.7414873460728169</v>
      </c>
      <c r="F50">
        <f t="shared" si="6"/>
        <v>1.8359853245618605</v>
      </c>
      <c r="G50">
        <f t="shared" si="7"/>
        <v>3.5346000668082911</v>
      </c>
    </row>
    <row r="51" spans="1:7" x14ac:dyDescent="0.35">
      <c r="A51">
        <v>3.7</v>
      </c>
      <c r="B51">
        <f t="shared" si="2"/>
        <v>3.4958099882641635E-3</v>
      </c>
      <c r="C51" s="1">
        <f t="shared" si="1"/>
        <v>-1.4104146868465151</v>
      </c>
      <c r="D51">
        <f t="shared" si="3"/>
        <v>-6.427891996769991E-2</v>
      </c>
      <c r="E51">
        <f t="shared" si="4"/>
        <v>-3.6473386769967995</v>
      </c>
      <c r="F51">
        <f t="shared" si="6"/>
        <v>1.7915298785145497</v>
      </c>
      <c r="G51">
        <f t="shared" si="7"/>
        <v>3.4402264310877162</v>
      </c>
    </row>
    <row r="52" spans="1:7" x14ac:dyDescent="0.35">
      <c r="A52">
        <v>3.8</v>
      </c>
      <c r="B52">
        <f t="shared" si="2"/>
        <v>3.5902913392983301E-3</v>
      </c>
      <c r="C52" s="1">
        <f t="shared" si="1"/>
        <v>-1.3745359958231227</v>
      </c>
      <c r="D52">
        <f t="shared" si="3"/>
        <v>-5.9548991725835235E-2</v>
      </c>
      <c r="E52">
        <f t="shared" si="4"/>
        <v>-3.5576509972823822</v>
      </c>
      <c r="F52">
        <f t="shared" si="6"/>
        <v>1.7490510027782735</v>
      </c>
      <c r="G52">
        <f t="shared" si="7"/>
        <v>3.3505029049401931</v>
      </c>
    </row>
    <row r="53" spans="1:7" x14ac:dyDescent="0.35">
      <c r="A53">
        <v>3.9</v>
      </c>
      <c r="B53">
        <f t="shared" si="2"/>
        <v>3.6847726903324967E-3</v>
      </c>
      <c r="C53" s="1">
        <f t="shared" si="1"/>
        <v>-1.3404095230968054</v>
      </c>
      <c r="D53">
        <f t="shared" si="3"/>
        <v>-5.5267437331063235E-2</v>
      </c>
      <c r="E53">
        <f t="shared" si="4"/>
        <v>-3.4721260445026454</v>
      </c>
      <c r="F53">
        <f t="shared" si="6"/>
        <v>1.7084293035857911</v>
      </c>
      <c r="G53">
        <f t="shared" si="7"/>
        <v>3.2651148721531098</v>
      </c>
    </row>
    <row r="54" spans="1:7" x14ac:dyDescent="0.35">
      <c r="A54">
        <v>4</v>
      </c>
      <c r="B54">
        <f t="shared" si="2"/>
        <v>3.7792540413666633E-3</v>
      </c>
      <c r="C54" s="1">
        <f t="shared" si="1"/>
        <v>-1.3079118714400977</v>
      </c>
      <c r="D54">
        <f t="shared" si="3"/>
        <v>-5.1382866462409985E-2</v>
      </c>
      <c r="E54">
        <f t="shared" si="4"/>
        <v>-3.3904904794325703</v>
      </c>
      <c r="F54">
        <f t="shared" si="6"/>
        <v>1.6695538064850801</v>
      </c>
      <c r="G54">
        <f t="shared" si="7"/>
        <v>3.1837731687561472</v>
      </c>
    </row>
    <row r="55" spans="1:7" x14ac:dyDescent="0.35">
      <c r="C55" s="1"/>
    </row>
    <row r="56" spans="1:7" x14ac:dyDescent="0.35">
      <c r="C56" s="1"/>
    </row>
    <row r="61" spans="1:7" ht="15.5" x14ac:dyDescent="0.35">
      <c r="B61" s="9" t="s">
        <v>22</v>
      </c>
      <c r="C61" s="8"/>
      <c r="D61" s="7" t="s">
        <v>23</v>
      </c>
      <c r="E61" s="8"/>
    </row>
    <row r="62" spans="1:7" x14ac:dyDescent="0.35">
      <c r="B62" s="10"/>
      <c r="C62" s="6" t="s">
        <v>24</v>
      </c>
      <c r="D62" s="6" t="s">
        <v>25</v>
      </c>
      <c r="E62" s="6" t="s">
        <v>26</v>
      </c>
    </row>
    <row r="63" spans="1:7" x14ac:dyDescent="0.35">
      <c r="A63" s="6" t="s">
        <v>27</v>
      </c>
      <c r="B63" s="10">
        <v>3.36</v>
      </c>
      <c r="C63">
        <v>3.7210000000000001</v>
      </c>
      <c r="D63">
        <v>3.8330000000000002</v>
      </c>
      <c r="E63">
        <v>3.9740000000000002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1FF88FEB71B4386F69669C10C4382" ma:contentTypeVersion="13" ma:contentTypeDescription="Create a new document." ma:contentTypeScope="" ma:versionID="a522981c90d6ca2984291e5ee4a72c55">
  <xsd:schema xmlns:xsd="http://www.w3.org/2001/XMLSchema" xmlns:xs="http://www.w3.org/2001/XMLSchema" xmlns:p="http://schemas.microsoft.com/office/2006/metadata/properties" xmlns:ns2="aecef7e2-22bc-4be4-bd45-278abaf689b2" xmlns:ns3="c9a54658-9ca2-4218-9764-f2e07e1e4219" targetNamespace="http://schemas.microsoft.com/office/2006/metadata/properties" ma:root="true" ma:fieldsID="31f0657ea0c81b61fcd8344342f263d0" ns2:_="" ns3:_="">
    <xsd:import namespace="aecef7e2-22bc-4be4-bd45-278abaf689b2"/>
    <xsd:import namespace="c9a54658-9ca2-4218-9764-f2e07e1e42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f7e2-22bc-4be4-bd45-278abaf68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54658-9ca2-4218-9764-f2e07e1e42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BB2FC7-7DD4-454E-BAF2-1821632E7C55}"/>
</file>

<file path=customXml/itemProps2.xml><?xml version="1.0" encoding="utf-8"?>
<ds:datastoreItem xmlns:ds="http://schemas.openxmlformats.org/officeDocument/2006/customXml" ds:itemID="{9C020E4A-768F-4BA8-92AA-596912C211EB}"/>
</file>

<file path=customXml/itemProps3.xml><?xml version="1.0" encoding="utf-8"?>
<ds:datastoreItem xmlns:ds="http://schemas.openxmlformats.org/officeDocument/2006/customXml" ds:itemID="{02DB5013-C891-4CDC-B0E5-73ED8E5034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Contact Stress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Dunlop</dc:creator>
  <cp:lastModifiedBy>Spencer Dunlop</cp:lastModifiedBy>
  <dcterms:created xsi:type="dcterms:W3CDTF">2022-02-24T17:26:22Z</dcterms:created>
  <dcterms:modified xsi:type="dcterms:W3CDTF">2022-02-26T22:31:56Z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0x0101005351FF88FEB71B4386F69669C10C4382</vt:lpwstr>
  </property>
</Properties>
</file>