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40acb1b63bf696d/Desktop/joining letter/"/>
    </mc:Choice>
  </mc:AlternateContent>
  <xr:revisionPtr revIDLastSave="0" documentId="8_{DACC2EB1-F8AE-4715-8B57-2D3B0A63D28C}" xr6:coauthVersionLast="47" xr6:coauthVersionMax="47" xr10:uidLastSave="{00000000-0000-0000-0000-000000000000}"/>
  <bookViews>
    <workbookView xWindow="-110" yWindow="-110" windowWidth="19420" windowHeight="11020" xr2:uid="{00000000-000D-0000-FFFF-FFFF00000000}"/>
  </bookViews>
  <sheets>
    <sheet name="Sheet1" sheetId="1" r:id="rId1"/>
    <sheet name="WORKING" sheetId="2" r:id="rId2"/>
    <sheet name="DASHBOARD" sheetId="3" r:id="rId3"/>
  </sheets>
  <definedNames>
    <definedName name="Slicer_City">#N/A</definedName>
    <definedName name="Slicer_Membership_Type">#N/A</definedName>
    <definedName name="Slicer_Referred">#N/A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GJwS0+B45xNQM+LKEkjyJlcr0UGtKlsJIMlgA/KehTo="/>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N7" i="1"/>
  <c r="N8" i="1"/>
  <c r="N15" i="1"/>
  <c r="N16" i="1"/>
  <c r="N31" i="1"/>
  <c r="N32" i="1"/>
  <c r="N3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L2" i="1"/>
  <c r="N2" i="1" s="1"/>
  <c r="L3" i="1"/>
  <c r="N3" i="1" s="1"/>
  <c r="L4" i="1"/>
  <c r="N4" i="1" s="1"/>
  <c r="L5" i="1"/>
  <c r="N5" i="1" s="1"/>
  <c r="L6" i="1"/>
  <c r="N6" i="1" s="1"/>
  <c r="L7" i="1"/>
  <c r="L8" i="1"/>
  <c r="L9" i="1"/>
  <c r="N9" i="1" s="1"/>
  <c r="L10" i="1"/>
  <c r="N10" i="1" s="1"/>
  <c r="L11" i="1"/>
  <c r="N11" i="1" s="1"/>
  <c r="L12" i="1"/>
  <c r="N12" i="1" s="1"/>
  <c r="L13" i="1"/>
  <c r="N13" i="1" s="1"/>
  <c r="L14" i="1"/>
  <c r="N14" i="1" s="1"/>
  <c r="L15" i="1"/>
  <c r="L16" i="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L32" i="1"/>
  <c r="L33" i="1"/>
  <c r="L34" i="1"/>
  <c r="N34" i="1" s="1"/>
  <c r="L35" i="1"/>
  <c r="N35" i="1" s="1"/>
  <c r="L36" i="1"/>
  <c r="N36" i="1" s="1"/>
</calcChain>
</file>

<file path=xl/sharedStrings.xml><?xml version="1.0" encoding="utf-8"?>
<sst xmlns="http://schemas.openxmlformats.org/spreadsheetml/2006/main" count="282" uniqueCount="131">
  <si>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</si>
  <si>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</si>
  <si>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</si>
  <si>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</si>
  <si>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</si>
  <si>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</si>
  <si>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</si>
  <si>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</si>
  <si>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</si>
  <si>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</si>
  <si>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</si>
  <si>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</si>
  <si>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</si>
  <si>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</si>
  <si>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</si>
  <si>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</si>
  <si>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</si>
  <si>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</si>
  <si>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</si>
  <si>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</si>
  <si>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</si>
  <si>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</si>
  <si>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</si>
  <si>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</si>
  <si>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</si>
  <si>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</si>
  <si>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</si>
  <si>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</si>
  <si>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</si>
  <si>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</si>
  <si>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</si>
  <si>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</si>
  <si>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</si>
  <si>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</si>
  <si>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</si>
  <si>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</si>
  <si>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</si>
  <si>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</si>
  <si>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</si>
  <si>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</si>
  <si>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</si>
  <si>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</si>
  <si>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</si>
  <si>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</si>
  <si>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</si>
  <si>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</si>
  <si>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</si>
  <si>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</si>
  <si>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</si>
  <si>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</si>
  <si>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</si>
  <si>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</si>
  <si>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</si>
  <si>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</si>
  <si>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</si>
  <si>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</si>
  <si>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</si>
  <si>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</si>
  <si>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</si>
  <si>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</si>
  <si>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</si>
  <si>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</si>
  <si>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</si>
  <si>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</si>
  <si>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</si>
  <si>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</si>
  <si>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</si>
  <si>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</si>
  <si>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</si>
  <si>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</si>
  <si>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</si>
  <si>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</si>
  <si>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</si>
  <si>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</si>
  <si>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</si>
  <si>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</si>
  <si>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</si>
  <si>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</si>
  <si>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</si>
  <si>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</si>
  <si>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</si>
  <si>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</si>
  <si>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</si>
  <si>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</si>
  <si>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</si>
  <si>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</si>
  <si>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</si>
  <si>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</si>
  <si>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</si>
  <si>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</si>
  <si>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</si>
  <si>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</si>
  <si>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</si>
  <si>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</si>
  <si>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</si>
  <si>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</si>
  <si>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</si>
  <si>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</si>
  <si>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</si>
  <si>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</si>
  <si>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</si>
  <si>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</si>
  <si>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</si>
  <si>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</si>
  <si>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</si>
  <si>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</si>
  <si>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</si>
  <si>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 ID</t>
  </si>
  <si>
    <t>Membership_Duration_Months</t>
  </si>
  <si>
    <t>Referred</t>
  </si>
  <si>
    <t>Row Labels</t>
  </si>
  <si>
    <t>Grand Total</t>
  </si>
  <si>
    <t>No</t>
  </si>
  <si>
    <t>Yes</t>
  </si>
  <si>
    <t>Average of Monthly_Fee</t>
  </si>
  <si>
    <t>Total_Revenue</t>
  </si>
  <si>
    <t>(All)</t>
  </si>
  <si>
    <t>Sum of Total_Revenue</t>
  </si>
  <si>
    <t xml:space="preserve"> City-wise Total Revenue</t>
  </si>
  <si>
    <t>Referral-Wise Average Revenue Analysis</t>
  </si>
  <si>
    <t xml:space="preserve">Gender-wise count of members per city </t>
  </si>
  <si>
    <t>Column Labels</t>
  </si>
  <si>
    <t>Count of Member ID</t>
  </si>
  <si>
    <t xml:space="preserve">Age_Group </t>
  </si>
  <si>
    <t>Adults</t>
  </si>
  <si>
    <t>Senior</t>
  </si>
  <si>
    <t>Youth</t>
  </si>
  <si>
    <t>Gender &amp; Age Distribution</t>
  </si>
  <si>
    <t>Age distribution across Membership Types</t>
  </si>
  <si>
    <t>Average of Total_Revenue</t>
  </si>
  <si>
    <t xml:space="preserve"> Segment Profitability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</si>
</sst>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b/>
      <sz val="12"/>
      <color theme="1"/>
      <name val="Calibri"/>
      <family val="2"/>
      <scheme val="minor"/>
    </font>
    <font>
      <b/>
      <sz val="18"/>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13">
    <xf numFmtId="0" fontId="0" fillId="0" borderId="0" xfId="0"/>
    <xf numFmtId="0" fontId="2" fillId="0" borderId="1" xfId="0" applyFont="1" applyBorder="1" applyAlignment="1">
      <alignment horizontal="center" vertical="top"/>
    </xf>
    <xf numFmtId="0" fontId="3" fillId="0" borderId="0" xfId="0" applyFont="1" applyAlignment="1">
      <alignment horizontal="center"/>
    </xf>
    <xf numFmtId="164" fontId="4" fillId="0" borderId="0" xfId="0" applyNumberFormat="1" applyFont="1" applyAlignment="1">
      <alignment horizontal="center"/>
    </xf>
    <xf numFmtId="0" fontId="0" fillId="0" borderId="0" xfId="0"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6" fillId="0" borderId="0" xfId="0" applyFont="1" applyAlignment="1">
      <alignment horizontal="left"/>
    </xf>
    <xf numFmtId="0" fontId="1" fillId="0" borderId="0" xfId="0" applyNumberFormat="1" applyFont="1" applyAlignment="1">
      <alignment horizontal="center"/>
    </xf>
    <xf numFmtId="0" fontId="5" fillId="0" borderId="0" xfId="0" applyFont="1" applyAlignment="1">
      <alignment horizontal="left"/>
    </xf>
  </cellXfs>
  <cellStyles count="1">
    <cellStyle name="Normal" xfId="0" builtinId="0"/>
  </cellStyles>
  <dxfs count="24">
    <dxf>
      <fill>
        <patternFill>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center" textRotation="0" wrapText="0" indent="0" justifyLastLine="0" shrinkToFit="0" readingOrder="0"/>
    </dxf>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yyyy\-mm\-dd"/>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yyyy\-mm\-dd"/>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0" indent="0" justifyLastLine="0" shrinkToFit="0" readingOrder="0"/>
    </dxf>
    <dxf>
      <border outline="0">
        <bottom style="thin">
          <color rgb="FF000000"/>
        </bottom>
      </border>
    </dxf>
    <dxf>
      <border outline="0">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[Advanced_Fitness_Members_India(VINAY).xlsx]WORKING!PivotTable3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WORKING!$C$25</c:f>
              <c:strCache>
                <c:ptCount val="1"/>
                <c:pt idx="0">
                  <c:v>Sum of Total_Revenue</c:v>
                </c:pt>
              </c:strCache>
            </c:strRef>
          </c:tx>
          <c:spPr>
            <a:solidFill>
              <a:schemeClr val="accent1"/>
            </a:solidFill>
            <a:ln>
              <a:noFill/>
            </a:ln>
            <a:effectLst/>
          </c:spPr>
          <c:invertIfNegative val="0"/>
          <c:cat>
            <c:multiLvlStrRef>
              <c:f>WORKING!$B$26:$B$54</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WORKING!$C$26:$C$54</c:f>
              <c:numCache>
                <c:formatCode>General</c:formatCode>
                <c:ptCount val="22"/>
                <c:pt idx="0">
                  <c:v>4800</c:v>
                </c:pt>
                <c:pt idx="1">
                  <c:v>17500</c:v>
                </c:pt>
                <c:pt idx="2">
                  <c:v>18000</c:v>
                </c:pt>
                <c:pt idx="3">
                  <c:v>18000</c:v>
                </c:pt>
                <c:pt idx="4">
                  <c:v>15200</c:v>
                </c:pt>
                <c:pt idx="5">
                  <c:v>37500</c:v>
                </c:pt>
                <c:pt idx="6">
                  <c:v>0</c:v>
                </c:pt>
                <c:pt idx="7">
                  <c:v>1200</c:v>
                </c:pt>
                <c:pt idx="8">
                  <c:v>5600</c:v>
                </c:pt>
                <c:pt idx="9">
                  <c:v>0</c:v>
                </c:pt>
                <c:pt idx="10">
                  <c:v>26400</c:v>
                </c:pt>
                <c:pt idx="11">
                  <c:v>0</c:v>
                </c:pt>
                <c:pt idx="12">
                  <c:v>10000</c:v>
                </c:pt>
                <c:pt idx="13">
                  <c:v>12600</c:v>
                </c:pt>
                <c:pt idx="14">
                  <c:v>16800</c:v>
                </c:pt>
                <c:pt idx="15">
                  <c:v>11200</c:v>
                </c:pt>
                <c:pt idx="16">
                  <c:v>17500</c:v>
                </c:pt>
                <c:pt idx="17">
                  <c:v>37800</c:v>
                </c:pt>
                <c:pt idx="18">
                  <c:v>19200</c:v>
                </c:pt>
                <c:pt idx="19">
                  <c:v>3200</c:v>
                </c:pt>
                <c:pt idx="20">
                  <c:v>7200</c:v>
                </c:pt>
                <c:pt idx="21">
                  <c:v>14400</c:v>
                </c:pt>
              </c:numCache>
            </c:numRef>
          </c:val>
          <c:extLst>
            <c:ext xmlns:c16="http://schemas.microsoft.com/office/drawing/2014/chart" uri="{C3380CC4-5D6E-409C-BE32-E72D297353CC}">
              <c16:uniqueId val="{00000000-3038-4442-8A32-92B7B181D566}"/>
            </c:ext>
          </c:extLst>
        </c:ser>
        <c:ser>
          <c:idx val="1"/>
          <c:order val="1"/>
          <c:tx>
            <c:strRef>
              <c:f>WORKING!$D$25</c:f>
              <c:strCache>
                <c:ptCount val="1"/>
                <c:pt idx="0">
                  <c:v>Average of Total_Revenue</c:v>
                </c:pt>
              </c:strCache>
            </c:strRef>
          </c:tx>
          <c:spPr>
            <a:solidFill>
              <a:schemeClr val="accent2"/>
            </a:solidFill>
            <a:ln>
              <a:noFill/>
            </a:ln>
            <a:effectLst/>
          </c:spPr>
          <c:invertIfNegative val="0"/>
          <c:cat>
            <c:multiLvlStrRef>
              <c:f>WORKING!$B$26:$B$54</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WORKING!$D$26:$D$54</c:f>
              <c:numCache>
                <c:formatCode>General</c:formatCode>
                <c:ptCount val="22"/>
                <c:pt idx="0">
                  <c:v>4800</c:v>
                </c:pt>
                <c:pt idx="1">
                  <c:v>17500</c:v>
                </c:pt>
                <c:pt idx="2">
                  <c:v>18000</c:v>
                </c:pt>
                <c:pt idx="3">
                  <c:v>9000</c:v>
                </c:pt>
                <c:pt idx="4">
                  <c:v>15200</c:v>
                </c:pt>
                <c:pt idx="5">
                  <c:v>37500</c:v>
                </c:pt>
                <c:pt idx="6">
                  <c:v>0</c:v>
                </c:pt>
                <c:pt idx="7">
                  <c:v>1200</c:v>
                </c:pt>
                <c:pt idx="8">
                  <c:v>5600</c:v>
                </c:pt>
                <c:pt idx="9">
                  <c:v>0</c:v>
                </c:pt>
                <c:pt idx="10">
                  <c:v>8800</c:v>
                </c:pt>
                <c:pt idx="11">
                  <c:v>0</c:v>
                </c:pt>
                <c:pt idx="12">
                  <c:v>5000</c:v>
                </c:pt>
                <c:pt idx="13">
                  <c:v>6300</c:v>
                </c:pt>
                <c:pt idx="14">
                  <c:v>16800</c:v>
                </c:pt>
                <c:pt idx="15">
                  <c:v>3733.3333333333335</c:v>
                </c:pt>
                <c:pt idx="16">
                  <c:v>8750</c:v>
                </c:pt>
                <c:pt idx="17">
                  <c:v>18900</c:v>
                </c:pt>
                <c:pt idx="18">
                  <c:v>6400</c:v>
                </c:pt>
                <c:pt idx="19">
                  <c:v>1600</c:v>
                </c:pt>
                <c:pt idx="20">
                  <c:v>7200</c:v>
                </c:pt>
                <c:pt idx="21">
                  <c:v>7200</c:v>
                </c:pt>
              </c:numCache>
            </c:numRef>
          </c:val>
          <c:extLst>
            <c:ext xmlns:c16="http://schemas.microsoft.com/office/drawing/2014/chart" uri="{C3380CC4-5D6E-409C-BE32-E72D297353CC}">
              <c16:uniqueId val="{00000001-3038-4442-8A32-92B7B181D566}"/>
            </c:ext>
          </c:extLst>
        </c:ser>
        <c:dLbls>
          <c:showLegendKey val="0"/>
          <c:showVal val="0"/>
          <c:showCatName val="0"/>
          <c:showSerName val="0"/>
          <c:showPercent val="0"/>
          <c:showBubbleSize val="0"/>
        </c:dLbls>
        <c:gapWidth val="219"/>
        <c:overlap val="-27"/>
        <c:axId val="1987249648"/>
        <c:axId val="1987251088"/>
      </c:barChart>
      <c:catAx>
        <c:axId val="19872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51088"/>
        <c:crosses val="autoZero"/>
        <c:auto val="1"/>
        <c:lblAlgn val="ctr"/>
        <c:lblOffset val="100"/>
        <c:noMultiLvlLbl val="0"/>
      </c:catAx>
      <c:valAx>
        <c:axId val="19872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[Advanced_Fitness_Members_India(VINAY).xlsx]WORKING!PivotTable3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800" b="1" i="0" u="none" strike="noStrike" baseline="0">
                <a:latin typeface="Garamond" panose="02020404030301010803" pitchFamily="18" charset="0"/>
              </a:rPr>
              <a:t>Segment Profitability Dashboard </a:t>
            </a:r>
            <a:endParaRPr lang="en-IN" sz="2800" b="1">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4624057658226E-2"/>
          <c:y val="0.14192213410269214"/>
          <c:w val="0.93254405917486927"/>
          <c:h val="0.60080876412847262"/>
        </c:manualLayout>
      </c:layout>
      <c:barChart>
        <c:barDir val="col"/>
        <c:grouping val="clustered"/>
        <c:varyColors val="0"/>
        <c:ser>
          <c:idx val="0"/>
          <c:order val="0"/>
          <c:tx>
            <c:strRef>
              <c:f>WORKING!$C$25</c:f>
              <c:strCache>
                <c:ptCount val="1"/>
                <c:pt idx="0">
                  <c:v>Sum of Total_Revenue</c:v>
                </c:pt>
              </c:strCache>
            </c:strRef>
          </c:tx>
          <c:spPr>
            <a:solidFill>
              <a:schemeClr val="accent1"/>
            </a:solidFill>
            <a:ln>
              <a:noFill/>
            </a:ln>
            <a:effectLst/>
          </c:spPr>
          <c:invertIfNegative val="0"/>
          <c:cat>
            <c:multiLvlStrRef>
              <c:f>WORKING!$B$26:$B$54</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WORKING!$C$26:$C$54</c:f>
              <c:numCache>
                <c:formatCode>General</c:formatCode>
                <c:ptCount val="22"/>
                <c:pt idx="0">
                  <c:v>4800</c:v>
                </c:pt>
                <c:pt idx="1">
                  <c:v>17500</c:v>
                </c:pt>
                <c:pt idx="2">
                  <c:v>18000</c:v>
                </c:pt>
                <c:pt idx="3">
                  <c:v>18000</c:v>
                </c:pt>
                <c:pt idx="4">
                  <c:v>15200</c:v>
                </c:pt>
                <c:pt idx="5">
                  <c:v>37500</c:v>
                </c:pt>
                <c:pt idx="6">
                  <c:v>0</c:v>
                </c:pt>
                <c:pt idx="7">
                  <c:v>1200</c:v>
                </c:pt>
                <c:pt idx="8">
                  <c:v>5600</c:v>
                </c:pt>
                <c:pt idx="9">
                  <c:v>0</c:v>
                </c:pt>
                <c:pt idx="10">
                  <c:v>26400</c:v>
                </c:pt>
                <c:pt idx="11">
                  <c:v>0</c:v>
                </c:pt>
                <c:pt idx="12">
                  <c:v>10000</c:v>
                </c:pt>
                <c:pt idx="13">
                  <c:v>12600</c:v>
                </c:pt>
                <c:pt idx="14">
                  <c:v>16800</c:v>
                </c:pt>
                <c:pt idx="15">
                  <c:v>11200</c:v>
                </c:pt>
                <c:pt idx="16">
                  <c:v>17500</c:v>
                </c:pt>
                <c:pt idx="17">
                  <c:v>37800</c:v>
                </c:pt>
                <c:pt idx="18">
                  <c:v>19200</c:v>
                </c:pt>
                <c:pt idx="19">
                  <c:v>3200</c:v>
                </c:pt>
                <c:pt idx="20">
                  <c:v>7200</c:v>
                </c:pt>
                <c:pt idx="21">
                  <c:v>14400</c:v>
                </c:pt>
              </c:numCache>
            </c:numRef>
          </c:val>
          <c:extLst>
            <c:ext xmlns:c16="http://schemas.microsoft.com/office/drawing/2014/chart" uri="{C3380CC4-5D6E-409C-BE32-E72D297353CC}">
              <c16:uniqueId val="{00000000-0051-4517-B167-4146577E7DC6}"/>
            </c:ext>
          </c:extLst>
        </c:ser>
        <c:ser>
          <c:idx val="1"/>
          <c:order val="1"/>
          <c:tx>
            <c:strRef>
              <c:f>WORKING!$D$25</c:f>
              <c:strCache>
                <c:ptCount val="1"/>
                <c:pt idx="0">
                  <c:v>Average of Total_Revenue</c:v>
                </c:pt>
              </c:strCache>
            </c:strRef>
          </c:tx>
          <c:spPr>
            <a:solidFill>
              <a:schemeClr val="accent2"/>
            </a:solidFill>
            <a:ln>
              <a:noFill/>
            </a:ln>
            <a:effectLst/>
          </c:spPr>
          <c:invertIfNegative val="0"/>
          <c:cat>
            <c:multiLvlStrRef>
              <c:f>WORKING!$B$26:$B$54</c:f>
              <c:multiLvlStrCache>
                <c:ptCount val="22"/>
                <c:lvl>
                  <c:pt idx="0">
                    <c:v>Basic</c:v>
                  </c:pt>
                  <c:pt idx="1">
                    <c:v>Family</c:v>
                  </c:pt>
                  <c:pt idx="2">
                    <c:v>Premium</c:v>
                  </c:pt>
                  <c:pt idx="3">
                    <c:v>Standard</c:v>
                  </c:pt>
                  <c:pt idx="4">
                    <c:v>Basic</c:v>
                  </c:pt>
                  <c:pt idx="5">
                    <c:v>Family</c:v>
                  </c:pt>
                  <c:pt idx="6">
                    <c:v>Premium</c:v>
                  </c:pt>
                  <c:pt idx="7">
                    <c:v>Standard</c:v>
                  </c:pt>
                  <c:pt idx="8">
                    <c:v>Basic</c:v>
                  </c:pt>
                  <c:pt idx="9">
                    <c:v>Family</c:v>
                  </c:pt>
                  <c:pt idx="10">
                    <c:v>Standard</c:v>
                  </c:pt>
                  <c:pt idx="11">
                    <c:v>Basic</c:v>
                  </c:pt>
                  <c:pt idx="12">
                    <c:v>Family</c:v>
                  </c:pt>
                  <c:pt idx="13">
                    <c:v>Premium</c:v>
                  </c:pt>
                  <c:pt idx="14">
                    <c:v>Standard</c:v>
                  </c:pt>
                  <c:pt idx="15">
                    <c:v>Basic</c:v>
                  </c:pt>
                  <c:pt idx="16">
                    <c:v>Family</c:v>
                  </c:pt>
                  <c:pt idx="17">
                    <c:v>Premium</c:v>
                  </c:pt>
                  <c:pt idx="18">
                    <c:v>Standard</c:v>
                  </c:pt>
                  <c:pt idx="19">
                    <c:v>Basic</c:v>
                  </c:pt>
                  <c:pt idx="20">
                    <c:v>Premium</c:v>
                  </c:pt>
                  <c:pt idx="21">
                    <c:v>Standard</c:v>
                  </c:pt>
                </c:lvl>
                <c:lvl>
                  <c:pt idx="0">
                    <c:v>Bengaluru</c:v>
                  </c:pt>
                  <c:pt idx="4">
                    <c:v>Delhi</c:v>
                  </c:pt>
                  <c:pt idx="8">
                    <c:v>Hyderabad</c:v>
                  </c:pt>
                  <c:pt idx="11">
                    <c:v>Kolkata</c:v>
                  </c:pt>
                  <c:pt idx="15">
                    <c:v>Mumbai</c:v>
                  </c:pt>
                  <c:pt idx="19">
                    <c:v>Pune</c:v>
                  </c:pt>
                </c:lvl>
              </c:multiLvlStrCache>
            </c:multiLvlStrRef>
          </c:cat>
          <c:val>
            <c:numRef>
              <c:f>WORKING!$D$26:$D$54</c:f>
              <c:numCache>
                <c:formatCode>General</c:formatCode>
                <c:ptCount val="22"/>
                <c:pt idx="0">
                  <c:v>4800</c:v>
                </c:pt>
                <c:pt idx="1">
                  <c:v>17500</c:v>
                </c:pt>
                <c:pt idx="2">
                  <c:v>18000</c:v>
                </c:pt>
                <c:pt idx="3">
                  <c:v>9000</c:v>
                </c:pt>
                <c:pt idx="4">
                  <c:v>15200</c:v>
                </c:pt>
                <c:pt idx="5">
                  <c:v>37500</c:v>
                </c:pt>
                <c:pt idx="6">
                  <c:v>0</c:v>
                </c:pt>
                <c:pt idx="7">
                  <c:v>1200</c:v>
                </c:pt>
                <c:pt idx="8">
                  <c:v>5600</c:v>
                </c:pt>
                <c:pt idx="9">
                  <c:v>0</c:v>
                </c:pt>
                <c:pt idx="10">
                  <c:v>8800</c:v>
                </c:pt>
                <c:pt idx="11">
                  <c:v>0</c:v>
                </c:pt>
                <c:pt idx="12">
                  <c:v>5000</c:v>
                </c:pt>
                <c:pt idx="13">
                  <c:v>6300</c:v>
                </c:pt>
                <c:pt idx="14">
                  <c:v>16800</c:v>
                </c:pt>
                <c:pt idx="15">
                  <c:v>3733.3333333333335</c:v>
                </c:pt>
                <c:pt idx="16">
                  <c:v>8750</c:v>
                </c:pt>
                <c:pt idx="17">
                  <c:v>18900</c:v>
                </c:pt>
                <c:pt idx="18">
                  <c:v>6400</c:v>
                </c:pt>
                <c:pt idx="19">
                  <c:v>1600</c:v>
                </c:pt>
                <c:pt idx="20">
                  <c:v>7200</c:v>
                </c:pt>
                <c:pt idx="21">
                  <c:v>7200</c:v>
                </c:pt>
              </c:numCache>
            </c:numRef>
          </c:val>
          <c:extLst>
            <c:ext xmlns:c16="http://schemas.microsoft.com/office/drawing/2014/chart" uri="{C3380CC4-5D6E-409C-BE32-E72D297353CC}">
              <c16:uniqueId val="{00000001-0051-4517-B167-4146577E7DC6}"/>
            </c:ext>
          </c:extLst>
        </c:ser>
        <c:dLbls>
          <c:showLegendKey val="0"/>
          <c:showVal val="0"/>
          <c:showCatName val="0"/>
          <c:showSerName val="0"/>
          <c:showPercent val="0"/>
          <c:showBubbleSize val="0"/>
        </c:dLbls>
        <c:gapWidth val="219"/>
        <c:overlap val="-27"/>
        <c:axId val="1987249648"/>
        <c:axId val="1987251088"/>
      </c:barChart>
      <c:catAx>
        <c:axId val="19872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51088"/>
        <c:crosses val="autoZero"/>
        <c:auto val="1"/>
        <c:lblAlgn val="ctr"/>
        <c:lblOffset val="100"/>
        <c:noMultiLvlLbl val="0"/>
      </c:catAx>
      <c:valAx>
        <c:axId val="198725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249648"/>
        <c:crosses val="autoZero"/>
        <c:crossBetween val="between"/>
      </c:valAx>
      <c:spPr>
        <a:noFill/>
        <a:ln>
          <a:noFill/>
        </a:ln>
        <a:effectLst/>
      </c:spPr>
    </c:plotArea>
    <c:legend>
      <c:legendPos val="r"/>
      <c:layout>
        <c:manualLayout>
          <c:xMode val="edge"/>
          <c:yMode val="edge"/>
          <c:x val="0.1876594783465067"/>
          <c:y val="0.90613110996974522"/>
          <c:w val="0.57472065074909673"/>
          <c:h val="9.30078747743578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355601</xdr:colOff>
      <xdr:row>32</xdr:row>
      <xdr:rowOff>67130</xdr:rowOff>
    </xdr:from>
    <xdr:to>
      <xdr:col>10</xdr:col>
      <xdr:colOff>354304</xdr:colOff>
      <xdr:row>40</xdr:row>
      <xdr:rowOff>115208</xdr:rowOff>
    </xdr:to>
    <mc:AlternateContent xmlns:mc="http://schemas.openxmlformats.org/markup-compatibility/2006">
      <mc:Choice xmlns:a14="http://schemas.microsoft.com/office/drawing/2010/main" Requires="a14">
        <xdr:graphicFrame macro="">
          <xdr:nvGraphicFramePr>
            <xdr:cNvPr id="2" name="Membership_Type">
              <a:extLst>
                <a:ext uri="{FF2B5EF4-FFF2-40B4-BE49-F238E27FC236}">
                  <a16:creationId xmlns:a16="http://schemas.microsoft.com/office/drawing/2014/main" id="{93782F55-4E8B-C6FC-FD97-5845E13F2904}"/>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7104744" y="6226630"/>
              <a:ext cx="1822060" cy="1499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352879</xdr:colOff>
      <xdr:row>15</xdr:row>
      <xdr:rowOff>55335</xdr:rowOff>
    </xdr:from>
    <xdr:to>
      <xdr:col>10</xdr:col>
      <xdr:colOff>351582</xdr:colOff>
      <xdr:row>25</xdr:row>
      <xdr:rowOff>175984</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969541AE-71FF-AE4C-5597-5BAB9A3C746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102022" y="3012621"/>
              <a:ext cx="1822060" cy="2052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355601</xdr:colOff>
      <xdr:row>27</xdr:row>
      <xdr:rowOff>3629</xdr:rowOff>
    </xdr:from>
    <xdr:to>
      <xdr:col>10</xdr:col>
      <xdr:colOff>354304</xdr:colOff>
      <xdr:row>31</xdr:row>
      <xdr:rowOff>178708</xdr:rowOff>
    </xdr:to>
    <mc:AlternateContent xmlns:mc="http://schemas.openxmlformats.org/markup-compatibility/2006">
      <mc:Choice xmlns:a14="http://schemas.microsoft.com/office/drawing/2010/main" Requires="a14">
        <xdr:graphicFrame macro="">
          <xdr:nvGraphicFramePr>
            <xdr:cNvPr id="4" name="Referred">
              <a:extLst>
                <a:ext uri="{FF2B5EF4-FFF2-40B4-BE49-F238E27FC236}">
                  <a16:creationId xmlns:a16="http://schemas.microsoft.com/office/drawing/2014/main" id="{07B1ABCC-BA63-B59F-6F76-8C02A7CFB6B9}"/>
                </a:ext>
              </a:extLst>
            </xdr:cNvPr>
            <xdr:cNvGraphicFramePr/>
          </xdr:nvGraphicFramePr>
          <xdr:xfrm>
            <a:off x="0" y="0"/>
            <a:ext cx="0" cy="0"/>
          </xdr:xfrm>
          <a:graphic>
            <a:graphicData uri="http://schemas.microsoft.com/office/drawing/2010/slicer">
              <sle:slicer xmlns:sle="http://schemas.microsoft.com/office/drawing/2010/slicer" name="Referred"/>
            </a:graphicData>
          </a:graphic>
        </xdr:graphicFrame>
      </mc:Choice>
      <mc:Fallback>
        <xdr:sp macro="" textlink="">
          <xdr:nvSpPr>
            <xdr:cNvPr id="0" name=""/>
            <xdr:cNvSpPr>
              <a:spLocks noTextEdit="1"/>
            </xdr:cNvSpPr>
          </xdr:nvSpPr>
          <xdr:spPr>
            <a:xfrm>
              <a:off x="7104744" y="5255986"/>
              <a:ext cx="1822060" cy="9007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86180</xdr:colOff>
      <xdr:row>21</xdr:row>
      <xdr:rowOff>152400</xdr:rowOff>
    </xdr:from>
    <xdr:to>
      <xdr:col>19</xdr:col>
      <xdr:colOff>403680</xdr:colOff>
      <xdr:row>36</xdr:row>
      <xdr:rowOff>56243</xdr:rowOff>
    </xdr:to>
    <xdr:graphicFrame macro="">
      <xdr:nvGraphicFramePr>
        <xdr:cNvPr id="5" name="Chart 4">
          <a:extLst>
            <a:ext uri="{FF2B5EF4-FFF2-40B4-BE49-F238E27FC236}">
              <a16:creationId xmlns:a16="http://schemas.microsoft.com/office/drawing/2014/main" id="{101A1C5E-DBA4-D6D4-D107-3CFA89797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25399</xdr:rowOff>
    </xdr:from>
    <xdr:to>
      <xdr:col>16</xdr:col>
      <xdr:colOff>69850</xdr:colOff>
      <xdr:row>25</xdr:row>
      <xdr:rowOff>60066</xdr:rowOff>
    </xdr:to>
    <xdr:sp macro="" textlink="">
      <xdr:nvSpPr>
        <xdr:cNvPr id="2" name="Rectangle: Rounded Corners 1">
          <a:extLst>
            <a:ext uri="{FF2B5EF4-FFF2-40B4-BE49-F238E27FC236}">
              <a16:creationId xmlns:a16="http://schemas.microsoft.com/office/drawing/2014/main" id="{B965421E-380C-28D4-8F71-8D8ED681E528}"/>
            </a:ext>
          </a:extLst>
        </xdr:cNvPr>
        <xdr:cNvSpPr/>
      </xdr:nvSpPr>
      <xdr:spPr>
        <a:xfrm>
          <a:off x="6350" y="25399"/>
          <a:ext cx="9811608" cy="4539735"/>
        </a:xfrm>
        <a:prstGeom prst="roundRect">
          <a:avLst>
            <a:gd name="adj" fmla="val 220"/>
          </a:avLst>
        </a:prstGeom>
        <a:solidFill>
          <a:schemeClr val="tx1"/>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573484</xdr:colOff>
      <xdr:row>0</xdr:row>
      <xdr:rowOff>34925</xdr:rowOff>
    </xdr:from>
    <xdr:to>
      <xdr:col>16</xdr:col>
      <xdr:colOff>87312</xdr:colOff>
      <xdr:row>25</xdr:row>
      <xdr:rowOff>79375</xdr:rowOff>
    </xdr:to>
    <xdr:graphicFrame macro="">
      <xdr:nvGraphicFramePr>
        <xdr:cNvPr id="3" name="Chart 2">
          <a:extLst>
            <a:ext uri="{FF2B5EF4-FFF2-40B4-BE49-F238E27FC236}">
              <a16:creationId xmlns:a16="http://schemas.microsoft.com/office/drawing/2014/main" id="{833DBAEE-EB78-414B-8990-39BE163E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xdr:colOff>
      <xdr:row>0</xdr:row>
      <xdr:rowOff>25400</xdr:rowOff>
    </xdr:from>
    <xdr:to>
      <xdr:col>2</xdr:col>
      <xdr:colOff>609210</xdr:colOff>
      <xdr:row>11</xdr:row>
      <xdr:rowOff>52613</xdr:rowOff>
    </xdr:to>
    <mc:AlternateContent xmlns:mc="http://schemas.openxmlformats.org/markup-compatibility/2006">
      <mc:Choice xmlns:a14="http://schemas.microsoft.com/office/drawing/2010/main" Requires="a14">
        <xdr:graphicFrame macro="">
          <xdr:nvGraphicFramePr>
            <xdr:cNvPr id="4" name="City 1">
              <a:extLst>
                <a:ext uri="{FF2B5EF4-FFF2-40B4-BE49-F238E27FC236}">
                  <a16:creationId xmlns:a16="http://schemas.microsoft.com/office/drawing/2014/main" id="{7A7FF924-6C7C-400A-9417-2D5E5F3839C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6350" y="25400"/>
              <a:ext cx="1825235" cy="2035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77561</xdr:rowOff>
    </xdr:from>
    <xdr:to>
      <xdr:col>2</xdr:col>
      <xdr:colOff>605581</xdr:colOff>
      <xdr:row>25</xdr:row>
      <xdr:rowOff>39688</xdr:rowOff>
    </xdr:to>
    <mc:AlternateContent xmlns:mc="http://schemas.openxmlformats.org/markup-compatibility/2006">
      <mc:Choice xmlns:a14="http://schemas.microsoft.com/office/drawing/2010/main" Requires="a14">
        <xdr:graphicFrame macro="">
          <xdr:nvGraphicFramePr>
            <xdr:cNvPr id="5" name="Referred 1">
              <a:extLst>
                <a:ext uri="{FF2B5EF4-FFF2-40B4-BE49-F238E27FC236}">
                  <a16:creationId xmlns:a16="http://schemas.microsoft.com/office/drawing/2014/main" id="{B8D3E177-51C7-4C6E-BC5E-AB9ED5697C0E}"/>
                </a:ext>
              </a:extLst>
            </xdr:cNvPr>
            <xdr:cNvGraphicFramePr/>
          </xdr:nvGraphicFramePr>
          <xdr:xfrm>
            <a:off x="0" y="0"/>
            <a:ext cx="0" cy="0"/>
          </xdr:xfrm>
          <a:graphic>
            <a:graphicData uri="http://schemas.microsoft.com/office/drawing/2010/slicer">
              <sle:slicer xmlns:sle="http://schemas.microsoft.com/office/drawing/2010/slicer" name="Referred 1"/>
            </a:graphicData>
          </a:graphic>
        </xdr:graphicFrame>
      </mc:Choice>
      <mc:Fallback>
        <xdr:sp macro="" textlink="">
          <xdr:nvSpPr>
            <xdr:cNvPr id="0" name=""/>
            <xdr:cNvSpPr>
              <a:spLocks noTextEdit="1"/>
            </xdr:cNvSpPr>
          </xdr:nvSpPr>
          <xdr:spPr>
            <a:xfrm>
              <a:off x="0" y="3546249"/>
              <a:ext cx="1827956" cy="1057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11</xdr:row>
      <xdr:rowOff>57150</xdr:rowOff>
    </xdr:from>
    <xdr:to>
      <xdr:col>2</xdr:col>
      <xdr:colOff>609210</xdr:colOff>
      <xdr:row>19</xdr:row>
      <xdr:rowOff>83457</xdr:rowOff>
    </xdr:to>
    <mc:AlternateContent xmlns:mc="http://schemas.openxmlformats.org/markup-compatibility/2006">
      <mc:Choice xmlns:a14="http://schemas.microsoft.com/office/drawing/2010/main" Requires="a14">
        <xdr:graphicFrame macro="">
          <xdr:nvGraphicFramePr>
            <xdr:cNvPr id="6" name="Membership_Type 1">
              <a:extLst>
                <a:ext uri="{FF2B5EF4-FFF2-40B4-BE49-F238E27FC236}">
                  <a16:creationId xmlns:a16="http://schemas.microsoft.com/office/drawing/2014/main" id="{4312942A-3E11-4738-A401-F63A8566FF07}"/>
                </a:ext>
              </a:extLst>
            </xdr:cNvPr>
            <xdr:cNvGraphicFramePr/>
          </xdr:nvGraphicFramePr>
          <xdr:xfrm>
            <a:off x="0" y="0"/>
            <a:ext cx="0" cy="0"/>
          </xdr:xfrm>
          <a:graphic>
            <a:graphicData uri="http://schemas.microsoft.com/office/drawing/2010/slicer">
              <sle:slicer xmlns:sle="http://schemas.microsoft.com/office/drawing/2010/slicer" name="Membership_Type 1"/>
            </a:graphicData>
          </a:graphic>
        </xdr:graphicFrame>
      </mc:Choice>
      <mc:Fallback>
        <xdr:sp macro="" textlink="">
          <xdr:nvSpPr>
            <xdr:cNvPr id="0" name=""/>
            <xdr:cNvSpPr>
              <a:spLocks noTextEdit="1"/>
            </xdr:cNvSpPr>
          </xdr:nvSpPr>
          <xdr:spPr>
            <a:xfrm>
              <a:off x="6350" y="2065338"/>
              <a:ext cx="1825235" cy="1486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kumar panika" refreshedDate="45776.972917013889" createdVersion="8" refreshedVersion="8" minRefreshableVersion="3" recordCount="35" xr:uid="{043371AE-106D-4951-8468-11D463ABA962}">
  <cacheSource type="worksheet">
    <worksheetSource name="Table1"/>
  </cacheSource>
  <cacheFields count="15">
    <cacheField name="Member 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0">
      <sharedItems containsSemiMixedTypes="0" containsString="0" containsNumber="1" containsInteger="1" minValue="0" maxValue="19"/>
    </cacheField>
    <cacheField name="Referred" numFmtId="0">
      <sharedItems count="2">
        <s v="Yes"/>
        <s v="No"/>
      </sharedItems>
    </cacheField>
    <cacheField name="Total_Revenue" numFmtId="0">
      <sharedItems containsSemiMixedTypes="0" containsString="0" containsNumber="1" containsInteger="1" minValue="0" maxValue="37500"/>
    </cacheField>
    <cacheField name="Age_Group " numFmtId="0">
      <sharedItems count="3">
        <s v="Senior"/>
        <s v="Youth"/>
        <s v="Adults"/>
      </sharedItems>
    </cacheField>
  </cacheFields>
  <extLst>
    <ext xmlns:x14="http://schemas.microsoft.com/office/spreadsheetml/2009/9/main" uri="{725AE2AE-9491-48be-B2B4-4EB974FC3084}">
      <x14:pivotCacheDefinition pivotCacheId="1769435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x v="0"/>
    <n v="4800"/>
    <x v="0"/>
  </r>
  <r>
    <s v="M002"/>
    <s v="Parinaaz Shanker"/>
    <n v="27"/>
    <x v="0"/>
    <x v="0"/>
    <d v="2025-02-26T00:00:00"/>
    <d v="2025-03-24T00:00:00"/>
    <n v="800"/>
    <n v="20"/>
    <x v="1"/>
    <s v="Kiara Kakar"/>
    <n v="1"/>
    <x v="0"/>
    <n v="800"/>
    <x v="1"/>
  </r>
  <r>
    <s v="M003"/>
    <s v="Aniruddh Batra"/>
    <n v="24"/>
    <x v="0"/>
    <x v="1"/>
    <d v="2023-09-22T00:00:00"/>
    <d v="2024-03-20T00:00:00"/>
    <n v="1200"/>
    <n v="18"/>
    <x v="2"/>
    <s v="Jhanvi Chaudhary"/>
    <n v="6"/>
    <x v="0"/>
    <n v="7200"/>
    <x v="1"/>
  </r>
  <r>
    <s v="M004"/>
    <s v="Madhup Kapur"/>
    <n v="31"/>
    <x v="1"/>
    <x v="1"/>
    <d v="2024-07-06T00:00:00"/>
    <d v="2024-10-22T00:00:00"/>
    <n v="1200"/>
    <n v="16"/>
    <x v="2"/>
    <s v="Tara Swaminathan"/>
    <n v="4"/>
    <x v="0"/>
    <n v="4800"/>
    <x v="2"/>
  </r>
  <r>
    <s v="M005"/>
    <s v="Rasha Kakar"/>
    <n v="19"/>
    <x v="0"/>
    <x v="2"/>
    <d v="2023-12-26T00:00:00"/>
    <d v="2024-07-28T00:00:00"/>
    <n v="2500"/>
    <n v="12"/>
    <x v="0"/>
    <s v="Madhav Singh"/>
    <n v="7"/>
    <x v="0"/>
    <n v="17500"/>
    <x v="1"/>
  </r>
  <r>
    <s v="M006"/>
    <s v="Ehsaan Batra"/>
    <n v="40"/>
    <x v="0"/>
    <x v="0"/>
    <d v="2024-01-26T00:00:00"/>
    <d v="2024-04-10T00:00:00"/>
    <n v="800"/>
    <n v="14"/>
    <x v="3"/>
    <s v="Shray Ramakrishnan"/>
    <n v="3"/>
    <x v="0"/>
    <n v="2400"/>
    <x v="2"/>
  </r>
  <r>
    <s v="M007"/>
    <s v="Zara Bains"/>
    <n v="41"/>
    <x v="1"/>
    <x v="0"/>
    <d v="2024-10-23T00:00:00"/>
    <d v="2025-01-20T00:00:00"/>
    <n v="800"/>
    <n v="25"/>
    <x v="1"/>
    <m/>
    <n v="3"/>
    <x v="1"/>
    <n v="2400"/>
    <x v="2"/>
  </r>
  <r>
    <s v="M008"/>
    <s v="Uthkarsh Baral"/>
    <n v="43"/>
    <x v="0"/>
    <x v="3"/>
    <d v="2024-06-07T00:00:00"/>
    <d v="2024-09-28T00:00:00"/>
    <n v="1800"/>
    <n v="28"/>
    <x v="4"/>
    <m/>
    <n v="4"/>
    <x v="1"/>
    <n v="7200"/>
    <x v="2"/>
  </r>
  <r>
    <s v="M009"/>
    <s v="Kashvi Char"/>
    <n v="42"/>
    <x v="0"/>
    <x v="0"/>
    <d v="2024-10-04T00:00:00"/>
    <d v="2024-10-17T00:00:00"/>
    <n v="800"/>
    <n v="3"/>
    <x v="4"/>
    <s v="Nitara Comar"/>
    <n v="0"/>
    <x v="0"/>
    <n v="0"/>
    <x v="2"/>
  </r>
  <r>
    <s v="M010"/>
    <s v="Dhanush Varma"/>
    <n v="37"/>
    <x v="0"/>
    <x v="1"/>
    <d v="2023-10-03T00:00:00"/>
    <d v="2023-12-20T00:00:00"/>
    <n v="1200"/>
    <n v="29"/>
    <x v="3"/>
    <s v="Ranbir Karan"/>
    <n v="3"/>
    <x v="0"/>
    <n v="3600"/>
    <x v="2"/>
  </r>
  <r>
    <s v="M011"/>
    <s v="Ishaan Goyal"/>
    <n v="48"/>
    <x v="1"/>
    <x v="1"/>
    <d v="2024-01-06T00:00:00"/>
    <d v="2024-06-16T00:00:00"/>
    <n v="1200"/>
    <n v="13"/>
    <x v="0"/>
    <s v="Rati Sanghvi"/>
    <n v="5"/>
    <x v="0"/>
    <n v="6000"/>
    <x v="0"/>
  </r>
  <r>
    <s v="M012"/>
    <s v="Mahika Ravi"/>
    <n v="36"/>
    <x v="0"/>
    <x v="1"/>
    <d v="2023-08-16T00:00:00"/>
    <d v="2024-10-03T00:00:00"/>
    <n v="1200"/>
    <n v="19"/>
    <x v="4"/>
    <s v="Ishaan Kashyap"/>
    <n v="14"/>
    <x v="0"/>
    <n v="16800"/>
    <x v="2"/>
  </r>
  <r>
    <s v="M013"/>
    <s v="Purab Reddy"/>
    <n v="48"/>
    <x v="1"/>
    <x v="3"/>
    <d v="2024-09-21T00:00:00"/>
    <d v="2024-12-15T00:00:00"/>
    <n v="1800"/>
    <n v="22"/>
    <x v="4"/>
    <m/>
    <n v="3"/>
    <x v="1"/>
    <n v="5400"/>
    <x v="0"/>
  </r>
  <r>
    <s v="M014"/>
    <s v="Tiya Soni"/>
    <n v="39"/>
    <x v="0"/>
    <x v="1"/>
    <d v="2023-05-19T00:00:00"/>
    <d v="2023-11-12T00:00:00"/>
    <n v="1200"/>
    <n v="28"/>
    <x v="3"/>
    <m/>
    <n v="6"/>
    <x v="1"/>
    <n v="7200"/>
    <x v="2"/>
  </r>
  <r>
    <s v="M015"/>
    <s v="Zara Dugar"/>
    <n v="44"/>
    <x v="1"/>
    <x v="0"/>
    <d v="2024-02-11T00:00:00"/>
    <d v="2024-09-05T00:00:00"/>
    <n v="800"/>
    <n v="8"/>
    <x v="2"/>
    <m/>
    <n v="7"/>
    <x v="1"/>
    <n v="5600"/>
    <x v="2"/>
  </r>
  <r>
    <s v="M016"/>
    <s v="Lakshit Mander"/>
    <n v="39"/>
    <x v="0"/>
    <x v="2"/>
    <d v="2025-02-14T00:00:00"/>
    <d v="2025-03-16T00:00:00"/>
    <n v="2500"/>
    <n v="14"/>
    <x v="4"/>
    <m/>
    <n v="1"/>
    <x v="1"/>
    <n v="2500"/>
    <x v="2"/>
  </r>
  <r>
    <s v="M017"/>
    <s v="Neysa Krish"/>
    <n v="35"/>
    <x v="0"/>
    <x v="1"/>
    <d v="2024-02-07T00:00:00"/>
    <d v="2025-01-28T00:00:00"/>
    <n v="1200"/>
    <n v="25"/>
    <x v="2"/>
    <m/>
    <n v="12"/>
    <x v="1"/>
    <n v="14400"/>
    <x v="2"/>
  </r>
  <r>
    <s v="M018"/>
    <s v="Prerak Boase"/>
    <n v="56"/>
    <x v="1"/>
    <x v="2"/>
    <d v="2023-10-14T00:00:00"/>
    <d v="2024-12-23T00:00:00"/>
    <n v="2500"/>
    <n v="13"/>
    <x v="5"/>
    <m/>
    <n v="15"/>
    <x v="1"/>
    <n v="37500"/>
    <x v="0"/>
  </r>
  <r>
    <s v="M019"/>
    <s v="Siya Master"/>
    <n v="27"/>
    <x v="1"/>
    <x v="0"/>
    <d v="2024-03-03T00:00:00"/>
    <d v="2025-01-07T00:00:00"/>
    <n v="800"/>
    <n v="26"/>
    <x v="3"/>
    <m/>
    <n v="10"/>
    <x v="1"/>
    <n v="8000"/>
    <x v="1"/>
  </r>
  <r>
    <s v="M020"/>
    <s v="Madhup Biswas"/>
    <n v="28"/>
    <x v="0"/>
    <x v="2"/>
    <d v="2024-05-05T00:00:00"/>
    <d v="2024-11-12T00:00:00"/>
    <n v="2500"/>
    <n v="21"/>
    <x v="3"/>
    <s v="Tanya Bajwa"/>
    <n v="6"/>
    <x v="0"/>
    <n v="15000"/>
    <x v="1"/>
  </r>
  <r>
    <s v="M021"/>
    <s v="Indrans Ratti"/>
    <n v="57"/>
    <x v="1"/>
    <x v="3"/>
    <d v="2023-08-08T00:00:00"/>
    <d v="2025-01-17T00:00:00"/>
    <n v="1800"/>
    <n v="19"/>
    <x v="3"/>
    <m/>
    <n v="18"/>
    <x v="1"/>
    <n v="32400"/>
    <x v="0"/>
  </r>
  <r>
    <s v="M022"/>
    <s v="Kimaya Balay"/>
    <n v="26"/>
    <x v="1"/>
    <x v="3"/>
    <d v="2024-01-29T00:00:00"/>
    <d v="2024-11-20T00:00:00"/>
    <n v="1800"/>
    <n v="5"/>
    <x v="0"/>
    <m/>
    <n v="10"/>
    <x v="1"/>
    <n v="18000"/>
    <x v="1"/>
  </r>
  <r>
    <s v="M023"/>
    <s v="Eva Dass"/>
    <n v="48"/>
    <x v="0"/>
    <x v="3"/>
    <d v="2024-06-08T00:00:00"/>
    <d v="2024-06-12T00:00:00"/>
    <n v="1800"/>
    <n v="18"/>
    <x v="5"/>
    <m/>
    <n v="0"/>
    <x v="1"/>
    <n v="0"/>
    <x v="0"/>
  </r>
  <r>
    <s v="M024"/>
    <s v="Pihu Wali"/>
    <n v="25"/>
    <x v="1"/>
    <x v="1"/>
    <d v="2024-05-27T00:00:00"/>
    <d v="2025-03-14T00:00:00"/>
    <n v="1200"/>
    <n v="6"/>
    <x v="0"/>
    <m/>
    <n v="10"/>
    <x v="1"/>
    <n v="12000"/>
    <x v="1"/>
  </r>
  <r>
    <s v="M025"/>
    <s v="Tiya Rege"/>
    <n v="53"/>
    <x v="0"/>
    <x v="3"/>
    <d v="2023-12-26T00:00:00"/>
    <d v="2024-03-21T00:00:00"/>
    <n v="1800"/>
    <n v="17"/>
    <x v="3"/>
    <s v="Adira Brar"/>
    <n v="3"/>
    <x v="0"/>
    <n v="5400"/>
    <x v="0"/>
  </r>
  <r>
    <s v="M026"/>
    <s v="Aarav Sen"/>
    <n v="42"/>
    <x v="1"/>
    <x v="1"/>
    <d v="2025-02-14T00:00:00"/>
    <d v="2025-03-11T00:00:00"/>
    <n v="1200"/>
    <n v="3"/>
    <x v="5"/>
    <m/>
    <n v="1"/>
    <x v="1"/>
    <n v="1200"/>
    <x v="2"/>
  </r>
  <r>
    <s v="M027"/>
    <s v="Dishani Bera"/>
    <n v="24"/>
    <x v="0"/>
    <x v="2"/>
    <d v="2025-02-10T00:00:00"/>
    <d v="2025-03-10T00:00:00"/>
    <n v="2500"/>
    <n v="28"/>
    <x v="3"/>
    <m/>
    <n v="1"/>
    <x v="1"/>
    <n v="2500"/>
    <x v="1"/>
  </r>
  <r>
    <s v="M028"/>
    <s v="Indrans Grover"/>
    <n v="53"/>
    <x v="0"/>
    <x v="1"/>
    <d v="2024-11-18T00:00:00"/>
    <d v="2024-12-19T00:00:00"/>
    <n v="1200"/>
    <n v="23"/>
    <x v="1"/>
    <m/>
    <n v="1"/>
    <x v="1"/>
    <n v="1200"/>
    <x v="0"/>
  </r>
  <r>
    <s v="M029"/>
    <s v="Kismat Edwin"/>
    <n v="29"/>
    <x v="1"/>
    <x v="2"/>
    <d v="2024-04-19T00:00:00"/>
    <d v="2024-04-26T00:00:00"/>
    <n v="2500"/>
    <n v="8"/>
    <x v="2"/>
    <m/>
    <n v="0"/>
    <x v="1"/>
    <n v="0"/>
    <x v="1"/>
  </r>
  <r>
    <s v="M030"/>
    <s v="Taran Vyas"/>
    <n v="31"/>
    <x v="1"/>
    <x v="2"/>
    <d v="2025-01-10T00:00:00"/>
    <d v="2025-03-29T00:00:00"/>
    <n v="2500"/>
    <n v="23"/>
    <x v="4"/>
    <s v="Nakul Balakrishnan"/>
    <n v="3"/>
    <x v="0"/>
    <n v="7500"/>
    <x v="2"/>
  </r>
  <r>
    <s v="M031"/>
    <s v="Jiya Baral"/>
    <n v="52"/>
    <x v="1"/>
    <x v="0"/>
    <d v="2023-06-11T00:00:00"/>
    <d v="2024-12-30T00:00:00"/>
    <n v="800"/>
    <n v="9"/>
    <x v="5"/>
    <s v="Darshit Sidhu"/>
    <n v="19"/>
    <x v="0"/>
    <n v="15200"/>
    <x v="0"/>
  </r>
  <r>
    <s v="M032"/>
    <s v="Gokul Sahni"/>
    <n v="20"/>
    <x v="0"/>
    <x v="1"/>
    <d v="2024-04-09T00:00:00"/>
    <d v="2024-11-08T00:00:00"/>
    <n v="1200"/>
    <n v="2"/>
    <x v="3"/>
    <m/>
    <n v="7"/>
    <x v="1"/>
    <n v="8400"/>
    <x v="1"/>
  </r>
  <r>
    <s v="M033"/>
    <s v="Prerak Lalla"/>
    <n v="22"/>
    <x v="0"/>
    <x v="0"/>
    <d v="2025-02-11T00:00:00"/>
    <d v="2025-03-24T00:00:00"/>
    <n v="800"/>
    <n v="30"/>
    <x v="3"/>
    <m/>
    <n v="1"/>
    <x v="1"/>
    <n v="800"/>
    <x v="1"/>
  </r>
  <r>
    <s v="M034"/>
    <s v="Hrishita Shroff"/>
    <n v="23"/>
    <x v="0"/>
    <x v="3"/>
    <d v="2024-10-23T00:00:00"/>
    <d v="2025-03-05T00:00:00"/>
    <n v="1800"/>
    <n v="23"/>
    <x v="1"/>
    <s v="Riya Dugal"/>
    <n v="4"/>
    <x v="0"/>
    <n v="7200"/>
    <x v="1"/>
  </r>
  <r>
    <s v="M035"/>
    <s v="Oorja Sachar"/>
    <n v="27"/>
    <x v="1"/>
    <x v="1"/>
    <d v="2024-01-21T00:00:00"/>
    <d v="2024-12-26T00:00:00"/>
    <n v="1200"/>
    <n v="27"/>
    <x v="1"/>
    <m/>
    <n v="11"/>
    <x v="1"/>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2465E5-55B7-45D3-AAF7-4FD8770AB7B1}" name="PivotTable5" cacheId="2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75:F81" firstHeaderRow="1" firstDataRow="2" firstDataCol="1"/>
  <pivotFields count="15">
    <pivotField dataField="1"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showAll="0"/>
    <pivotField showAll="0"/>
    <pivotField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Memb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FDB0E2-D02F-4A3B-986B-9EEC82DAA0D2}" name="PivotTable4" cacheId="2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62:E70" firstHeaderRow="1" firstDataRow="2" firstDataCol="1"/>
  <pivotFields count="15">
    <pivotField dataField="1" showAll="0"/>
    <pivotField showAll="0"/>
    <pivotField showAll="0"/>
    <pivotField axis="axisCol"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Memb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CE9364-1F4D-450B-881A-400DE5E6AB76}" name="PivotTable3"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B25:D54" firstHeaderRow="0" firstDataRow="1" firstDataCol="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showAll="0"/>
    <pivotField showAll="0">
      <items count="3">
        <item x="1"/>
        <item x="0"/>
        <item t="default"/>
      </items>
    </pivotField>
    <pivotField dataField="1" showAll="0"/>
    <pivotField showAll="0"/>
  </pivotFields>
  <rowFields count="2">
    <field x="9"/>
    <field x="4"/>
  </rowFields>
  <rowItems count="29">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2"/>
    </i>
    <i r="1">
      <x v="3"/>
    </i>
    <i t="grand">
      <x/>
    </i>
  </rowItems>
  <colFields count="1">
    <field x="-2"/>
  </colFields>
  <colItems count="2">
    <i>
      <x/>
    </i>
    <i i="1">
      <x v="1"/>
    </i>
  </colItems>
  <dataFields count="2">
    <dataField name="Sum of Total_Revenue" fld="13" baseField="0" baseItem="0"/>
    <dataField name="Average of Total_Revenue" fld="13" subtotal="average" baseField="9"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D25F4D-56B9-4327-873F-CE8976D43F90}" name="PivotTable2" cacheId="2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4:C19" firstHeaderRow="1" firstDataRow="1" firstDataCol="1" rowPageCount="1" colPageCount="1"/>
  <pivotFields count="15">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Page" showAll="0">
      <items count="7">
        <item x="0"/>
        <item x="5"/>
        <item x="2"/>
        <item x="4"/>
        <item x="3"/>
        <item x="1"/>
        <item t="default"/>
      </items>
    </pivotField>
    <pivotField showAll="0"/>
    <pivotField showAll="0"/>
    <pivotField showAll="0"/>
    <pivotField dataField="1" showAll="0"/>
    <pivotField showAll="0"/>
  </pivotFields>
  <rowFields count="1">
    <field x="4"/>
  </rowFields>
  <rowItems count="5">
    <i>
      <x/>
    </i>
    <i>
      <x v="1"/>
    </i>
    <i>
      <x v="2"/>
    </i>
    <i>
      <x v="3"/>
    </i>
    <i t="grand">
      <x/>
    </i>
  </rowItems>
  <colItems count="1">
    <i/>
  </colItems>
  <pageFields count="1">
    <pageField fld="9" hier="-1"/>
  </pageFields>
  <dataFields count="1">
    <dataField name="Sum of Total_Revenu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8B8758-FA1E-4016-A18B-AE98EBE08A1A}" name="PivotTable1" cacheId="25"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Referred">
  <location ref="B4:C7" firstHeaderRow="1" firstDataRow="1" firstDataCol="1"/>
  <pivotFields count="15">
    <pivotField showAll="0"/>
    <pivotField showAll="0"/>
    <pivotField showAll="0"/>
    <pivotField showAll="0"/>
    <pivotField showAll="0"/>
    <pivotField numFmtId="164" showAll="0"/>
    <pivotField numFmtId="164" showAll="0"/>
    <pivotField dataField="1" showAll="0"/>
    <pivotField showAll="0"/>
    <pivotField showAll="0"/>
    <pivotField showAll="0"/>
    <pivotField showAll="0"/>
    <pivotField axis="axisRow" showAll="0">
      <items count="3">
        <item x="1"/>
        <item x="0"/>
        <item t="default"/>
      </items>
    </pivotField>
    <pivotField showAll="0"/>
    <pivotField showAll="0"/>
  </pivotFields>
  <rowFields count="1">
    <field x="12"/>
  </rowFields>
  <rowItems count="3">
    <i>
      <x/>
    </i>
    <i>
      <x v="1"/>
    </i>
    <i t="grand">
      <x/>
    </i>
  </rowItems>
  <colItems count="1">
    <i/>
  </colItems>
  <dataFields count="1">
    <dataField name="Average of Monthly_Fee" fld="7" subtotal="average"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AEFD0392-3C6C-4AFC-840F-CB5DA0FA75EB}" sourceName="Membership_Type">
  <pivotTables>
    <pivotTable tabId="2" name="PivotTable3"/>
  </pivotTables>
  <data>
    <tabular pivotCacheId="176943526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A516F3E-480B-40D8-9A6D-9A4184340677}" sourceName="City">
  <pivotTables>
    <pivotTable tabId="2" name="PivotTable3"/>
  </pivotTables>
  <data>
    <tabular pivotCacheId="1769435266">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 xr10:uid="{FC354CC5-D9A2-4271-ADD4-46242BB30DF7}" sourceName="Referred">
  <pivotTables>
    <pivotTable tabId="2" name="PivotTable3"/>
  </pivotTables>
  <data>
    <tabular pivotCacheId="17694352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BEADD231-4E09-4805-AE8F-493925D37E9F}" cache="Slicer_Membership_Type" caption="Membership_Type" rowHeight="241300"/>
  <slicer name="City" xr10:uid="{EF2AF81F-0546-469F-889C-14D1F506B94D}" cache="Slicer_City" caption="City" rowHeight="241300"/>
  <slicer name="Referred" xr10:uid="{2D284475-7875-455F-B634-714BDD483C79}" cache="Slicer_Referred" caption="Referr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1" xr10:uid="{50D60189-FF81-4703-B40B-F26AA1C7F46E}" cache="Slicer_Membership_Type" caption="Membership_Type" rowHeight="241300"/>
  <slicer name="City 1" xr10:uid="{FEC3DAA1-D704-48FB-BA91-A97A38C5B7E1}" cache="Slicer_City" caption="City" rowHeight="241300"/>
  <slicer name="Referred 1" xr10:uid="{1F21B333-94D8-4320-9CFD-2D9E52A0F594}" cache="Slicer_Referred" caption="Referr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EC9163-39F8-4B4E-B086-CAAA171A0449}" name="Table1" displayName="Table1" ref="A1:O36" totalsRowShown="0" headerRowDxfId="10" dataDxfId="9" headerRowBorderDxfId="22" tableBorderDxfId="23">
  <autoFilter ref="A1:O36" xr:uid="{C7EC9163-39F8-4B4E-B086-CAAA171A0449}"/>
  <tableColumns count="15">
    <tableColumn id="1" xr3:uid="{DB4218F7-1A52-4BA1-A4B9-3C9250479734}" name="Member ID" dataDxfId="21"/>
    <tableColumn id="2" xr3:uid="{2B5C6B10-A123-4102-BA7C-3DBE604EC5A7}" name="Full_Name" dataDxfId="20"/>
    <tableColumn id="3" xr3:uid="{51D5B63C-C607-4778-99B4-99CDEC1E3A16}" name="Age" dataDxfId="19"/>
    <tableColumn id="4" xr3:uid="{F7903165-2433-4F90-A5FA-DC451DD46090}" name="Gender" dataDxfId="18"/>
    <tableColumn id="5" xr3:uid="{03168B45-E957-494E-BC3E-C8B76998A8A6}" name="Membership_Type" dataDxfId="17"/>
    <tableColumn id="6" xr3:uid="{CD1CA77A-49E8-41BB-AFEA-C42C51F60804}" name="Start_Date" dataDxfId="16"/>
    <tableColumn id="7" xr3:uid="{9A2BFF97-C7D8-43BE-BA92-BEC8BB2969EC}" name="End_Date" dataDxfId="15"/>
    <tableColumn id="8" xr3:uid="{B7E34419-0446-4433-B0D4-0027E4B7E5C4}" name="Monthly_Fee" dataDxfId="14"/>
    <tableColumn id="9" xr3:uid="{8F670E59-0E65-4702-974B-105396BE14BC}" name="Attendance" dataDxfId="13"/>
    <tableColumn id="10" xr3:uid="{C28CBB1B-49B5-4E80-94EF-7991C551DE90}" name="City" dataDxfId="12"/>
    <tableColumn id="11" xr3:uid="{22842FF1-7699-465F-A2EC-E307C384C745}" name="Referred_By" dataDxfId="11"/>
    <tableColumn id="12" xr3:uid="{79119531-C8CA-4662-8089-546825021391}" name="Membership_Duration_Months" dataDxfId="8">
      <calculatedColumnFormula>ROUND((Table1[[#This Row],[End_Date]]-Table1[[#This Row],[Start_Date]])/30,0)</calculatedColumnFormula>
    </tableColumn>
    <tableColumn id="13" xr3:uid="{CDDA0523-627F-489E-8D6F-0AEA25EA6C0C}" name="Referred" dataDxfId="7">
      <calculatedColumnFormula>IF(Table1[[#This Row],[Referred_By]]&lt;&gt;"","Yes","No")</calculatedColumnFormula>
    </tableColumn>
    <tableColumn id="14" xr3:uid="{F13E95E6-9778-48AC-B565-C56BCA2D3A41}" name="Total_Revenue" dataDxfId="6">
      <calculatedColumnFormula>Table1[[#This Row],[Monthly_Fee]]*Table1[[#This Row],[Membership_Duration_Months]]</calculatedColumnFormula>
    </tableColumn>
    <tableColumn id="16" xr3:uid="{5BC3E10B-9D57-431F-8811-C13326D6B47D}" name="Age_Group " dataDxfId="1">
      <calculatedColumnFormula>IF(Table1[[#This Row],[Age]]&lt;30,"Youth",IF(Table1[[#This Row],[Age]]&lt;=45,"Adults","Senior"))</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zoomScale="67" workbookViewId="0">
      <selection activeCell="R22" sqref="R22"/>
    </sheetView>
  </sheetViews>
  <sheetFormatPr defaultColWidth="14.453125" defaultRowHeight="15" customHeight="1" x14ac:dyDescent="0.35"/>
  <cols>
    <col min="1" max="1" width="12.26953125" customWidth="1"/>
    <col min="2" max="2" width="15.1796875" bestFit="1" customWidth="1"/>
    <col min="3" max="3" width="5.90625" customWidth="1"/>
    <col min="4" max="4" width="9" customWidth="1"/>
    <col min="5" max="5" width="18.453125" customWidth="1"/>
    <col min="6" max="6" width="11.90625" customWidth="1"/>
    <col min="7" max="7" width="11" customWidth="1"/>
    <col min="8" max="8" width="13.81640625" customWidth="1"/>
    <col min="9" max="9" width="12.54296875" customWidth="1"/>
    <col min="10" max="10" width="10" bestFit="1" customWidth="1"/>
    <col min="11" max="11" width="18" bestFit="1" customWidth="1"/>
    <col min="12" max="12" width="25" customWidth="1"/>
    <col min="13" max="13" width="8.7265625" customWidth="1"/>
    <col min="14" max="14" width="25" customWidth="1"/>
    <col min="15" max="15" width="22" customWidth="1"/>
    <col min="16" max="26" width="8.7265625" customWidth="1"/>
  </cols>
  <sheetData>
    <row r="1" spans="1:15" ht="14.5" x14ac:dyDescent="0.35">
      <c r="A1" s="1" t="s">
        <v>107</v>
      </c>
      <c r="B1" s="1" t="s">
        <v>0</v>
      </c>
      <c r="C1" s="1" t="s">
        <v>1</v>
      </c>
      <c r="D1" s="1" t="s">
        <v>2</v>
      </c>
      <c r="E1" s="1" t="s">
        <v>3</v>
      </c>
      <c r="F1" s="1" t="s">
        <v>4</v>
      </c>
      <c r="G1" s="1" t="s">
        <v>5</v>
      </c>
      <c r="H1" s="1" t="s">
        <v>6</v>
      </c>
      <c r="I1" s="1" t="s">
        <v>7</v>
      </c>
      <c r="J1" s="1" t="s">
        <v>8</v>
      </c>
      <c r="K1" s="1" t="s">
        <v>9</v>
      </c>
      <c r="L1" s="1" t="s">
        <v>108</v>
      </c>
      <c r="M1" s="1" t="s">
        <v>109</v>
      </c>
      <c r="N1" s="1" t="s">
        <v>115</v>
      </c>
      <c r="O1" s="1" t="s">
        <v>123</v>
      </c>
    </row>
    <row r="2" spans="1:15" ht="14.5" x14ac:dyDescent="0.35">
      <c r="A2" s="2" t="s">
        <v>10</v>
      </c>
      <c r="B2" s="2" t="s">
        <v>11</v>
      </c>
      <c r="C2" s="2">
        <v>59</v>
      </c>
      <c r="D2" s="2" t="s">
        <v>12</v>
      </c>
      <c r="E2" s="2" t="s">
        <v>13</v>
      </c>
      <c r="F2" s="3">
        <v>45235</v>
      </c>
      <c r="G2" s="3">
        <v>45425</v>
      </c>
      <c r="H2" s="2">
        <v>800</v>
      </c>
      <c r="I2" s="2">
        <v>25</v>
      </c>
      <c r="J2" s="2" t="s">
        <v>14</v>
      </c>
      <c r="K2" s="2" t="s">
        <v>15</v>
      </c>
      <c r="L2" s="5">
        <f>ROUND((Table1[[#This Row],[End_Date]]-Table1[[#This Row],[Start_Date]])/30,0)</f>
        <v>6</v>
      </c>
      <c r="M2" s="5" t="str">
        <f>IF(Table1[[#This Row],[Referred_By]]&lt;&gt;"","Yes","No")</f>
        <v>Yes</v>
      </c>
      <c r="N2" s="5">
        <f>Table1[[#This Row],[Monthly_Fee]]*Table1[[#This Row],[Membership_Duration_Months]]</f>
        <v>4800</v>
      </c>
      <c r="O2" s="11" t="str">
        <f>IF(Table1[[#This Row],[Age]]&lt;30,"Youth",IF(Table1[[#This Row],[Age]]&lt;=45,"Adults","Senior"))</f>
        <v>Senior</v>
      </c>
    </row>
    <row r="3" spans="1:15" ht="14.5" x14ac:dyDescent="0.35">
      <c r="A3" s="2" t="s">
        <v>16</v>
      </c>
      <c r="B3" s="2" t="s">
        <v>17</v>
      </c>
      <c r="C3" s="2">
        <v>27</v>
      </c>
      <c r="D3" s="2" t="s">
        <v>12</v>
      </c>
      <c r="E3" s="2" t="s">
        <v>13</v>
      </c>
      <c r="F3" s="3">
        <v>45714</v>
      </c>
      <c r="G3" s="3">
        <v>45740</v>
      </c>
      <c r="H3" s="2">
        <v>800</v>
      </c>
      <c r="I3" s="2">
        <v>20</v>
      </c>
      <c r="J3" s="2" t="s">
        <v>18</v>
      </c>
      <c r="K3" s="2" t="s">
        <v>19</v>
      </c>
      <c r="L3" s="5">
        <f>ROUND((Table1[[#This Row],[End_Date]]-Table1[[#This Row],[Start_Date]])/30,0)</f>
        <v>1</v>
      </c>
      <c r="M3" s="5" t="str">
        <f>IF(Table1[[#This Row],[Referred_By]]&lt;&gt;"","Yes","No")</f>
        <v>Yes</v>
      </c>
      <c r="N3" s="5">
        <f>Table1[[#This Row],[Monthly_Fee]]*Table1[[#This Row],[Membership_Duration_Months]]</f>
        <v>800</v>
      </c>
      <c r="O3" s="11" t="str">
        <f>IF(Table1[[#This Row],[Age]]&lt;30,"Youth",IF(Table1[[#This Row],[Age]]&lt;=45,"Adults","Senior"))</f>
        <v>Youth</v>
      </c>
    </row>
    <row r="4" spans="1:15" ht="14.5" x14ac:dyDescent="0.35">
      <c r="A4" s="2" t="s">
        <v>20</v>
      </c>
      <c r="B4" s="2" t="s">
        <v>21</v>
      </c>
      <c r="C4" s="2">
        <v>24</v>
      </c>
      <c r="D4" s="2" t="s">
        <v>12</v>
      </c>
      <c r="E4" s="2" t="s">
        <v>22</v>
      </c>
      <c r="F4" s="3">
        <v>45191</v>
      </c>
      <c r="G4" s="3">
        <v>45371</v>
      </c>
      <c r="H4" s="2">
        <v>1200</v>
      </c>
      <c r="I4" s="2">
        <v>18</v>
      </c>
      <c r="J4" s="2" t="s">
        <v>23</v>
      </c>
      <c r="K4" s="2" t="s">
        <v>24</v>
      </c>
      <c r="L4" s="5">
        <f>ROUND((Table1[[#This Row],[End_Date]]-Table1[[#This Row],[Start_Date]])/30,0)</f>
        <v>6</v>
      </c>
      <c r="M4" s="5" t="str">
        <f>IF(Table1[[#This Row],[Referred_By]]&lt;&gt;"","Yes","No")</f>
        <v>Yes</v>
      </c>
      <c r="N4" s="5">
        <f>Table1[[#This Row],[Monthly_Fee]]*Table1[[#This Row],[Membership_Duration_Months]]</f>
        <v>7200</v>
      </c>
      <c r="O4" s="11" t="str">
        <f>IF(Table1[[#This Row],[Age]]&lt;30,"Youth",IF(Table1[[#This Row],[Age]]&lt;=45,"Adults","Senior"))</f>
        <v>Youth</v>
      </c>
    </row>
    <row r="5" spans="1:15" ht="14.5" x14ac:dyDescent="0.35">
      <c r="A5" s="2" t="s">
        <v>25</v>
      </c>
      <c r="B5" s="2" t="s">
        <v>26</v>
      </c>
      <c r="C5" s="2">
        <v>31</v>
      </c>
      <c r="D5" s="2" t="s">
        <v>27</v>
      </c>
      <c r="E5" s="2" t="s">
        <v>22</v>
      </c>
      <c r="F5" s="3">
        <v>45479</v>
      </c>
      <c r="G5" s="3">
        <v>45587</v>
      </c>
      <c r="H5" s="2">
        <v>1200</v>
      </c>
      <c r="I5" s="2">
        <v>16</v>
      </c>
      <c r="J5" s="2" t="s">
        <v>23</v>
      </c>
      <c r="K5" s="2" t="s">
        <v>28</v>
      </c>
      <c r="L5" s="5">
        <f>ROUND((Table1[[#This Row],[End_Date]]-Table1[[#This Row],[Start_Date]])/30,0)</f>
        <v>4</v>
      </c>
      <c r="M5" s="5" t="str">
        <f>IF(Table1[[#This Row],[Referred_By]]&lt;&gt;"","Yes","No")</f>
        <v>Yes</v>
      </c>
      <c r="N5" s="5">
        <f>Table1[[#This Row],[Monthly_Fee]]*Table1[[#This Row],[Membership_Duration_Months]]</f>
        <v>4800</v>
      </c>
      <c r="O5" s="11" t="str">
        <f>IF(Table1[[#This Row],[Age]]&lt;30,"Youth",IF(Table1[[#This Row],[Age]]&lt;=45,"Adults","Senior"))</f>
        <v>Adults</v>
      </c>
    </row>
    <row r="6" spans="1:15" ht="14.5" x14ac:dyDescent="0.35">
      <c r="A6" s="2" t="s">
        <v>29</v>
      </c>
      <c r="B6" s="2" t="s">
        <v>30</v>
      </c>
      <c r="C6" s="2">
        <v>19</v>
      </c>
      <c r="D6" s="2" t="s">
        <v>12</v>
      </c>
      <c r="E6" s="2" t="s">
        <v>31</v>
      </c>
      <c r="F6" s="3">
        <v>45286</v>
      </c>
      <c r="G6" s="3">
        <v>45501</v>
      </c>
      <c r="H6" s="2">
        <v>2500</v>
      </c>
      <c r="I6" s="2">
        <v>12</v>
      </c>
      <c r="J6" s="2" t="s">
        <v>14</v>
      </c>
      <c r="K6" s="2" t="s">
        <v>32</v>
      </c>
      <c r="L6" s="5">
        <f>ROUND((Table1[[#This Row],[End_Date]]-Table1[[#This Row],[Start_Date]])/30,0)</f>
        <v>7</v>
      </c>
      <c r="M6" s="5" t="str">
        <f>IF(Table1[[#This Row],[Referred_By]]&lt;&gt;"","Yes","No")</f>
        <v>Yes</v>
      </c>
      <c r="N6" s="5">
        <f>Table1[[#This Row],[Monthly_Fee]]*Table1[[#This Row],[Membership_Duration_Months]]</f>
        <v>17500</v>
      </c>
      <c r="O6" s="11" t="str">
        <f>IF(Table1[[#This Row],[Age]]&lt;30,"Youth",IF(Table1[[#This Row],[Age]]&lt;=45,"Adults","Senior"))</f>
        <v>Youth</v>
      </c>
    </row>
    <row r="7" spans="1:15" ht="14.5" x14ac:dyDescent="0.35">
      <c r="A7" s="2" t="s">
        <v>33</v>
      </c>
      <c r="B7" s="2" t="s">
        <v>34</v>
      </c>
      <c r="C7" s="2">
        <v>40</v>
      </c>
      <c r="D7" s="2" t="s">
        <v>12</v>
      </c>
      <c r="E7" s="2" t="s">
        <v>13</v>
      </c>
      <c r="F7" s="3">
        <v>45317</v>
      </c>
      <c r="G7" s="3">
        <v>45392</v>
      </c>
      <c r="H7" s="2">
        <v>800</v>
      </c>
      <c r="I7" s="2">
        <v>14</v>
      </c>
      <c r="J7" s="2" t="s">
        <v>35</v>
      </c>
      <c r="K7" s="2" t="s">
        <v>36</v>
      </c>
      <c r="L7" s="5">
        <f>ROUND((Table1[[#This Row],[End_Date]]-Table1[[#This Row],[Start_Date]])/30,0)</f>
        <v>3</v>
      </c>
      <c r="M7" s="5" t="str">
        <f>IF(Table1[[#This Row],[Referred_By]]&lt;&gt;"","Yes","No")</f>
        <v>Yes</v>
      </c>
      <c r="N7" s="5">
        <f>Table1[[#This Row],[Monthly_Fee]]*Table1[[#This Row],[Membership_Duration_Months]]</f>
        <v>2400</v>
      </c>
      <c r="O7" s="11" t="str">
        <f>IF(Table1[[#This Row],[Age]]&lt;30,"Youth",IF(Table1[[#This Row],[Age]]&lt;=45,"Adults","Senior"))</f>
        <v>Adults</v>
      </c>
    </row>
    <row r="8" spans="1:15" ht="14.5" x14ac:dyDescent="0.35">
      <c r="A8" s="2" t="s">
        <v>37</v>
      </c>
      <c r="B8" s="2" t="s">
        <v>38</v>
      </c>
      <c r="C8" s="2">
        <v>41</v>
      </c>
      <c r="D8" s="2" t="s">
        <v>27</v>
      </c>
      <c r="E8" s="2" t="s">
        <v>13</v>
      </c>
      <c r="F8" s="3">
        <v>45588</v>
      </c>
      <c r="G8" s="3">
        <v>45677</v>
      </c>
      <c r="H8" s="2">
        <v>800</v>
      </c>
      <c r="I8" s="2">
        <v>25</v>
      </c>
      <c r="J8" s="2" t="s">
        <v>18</v>
      </c>
      <c r="K8" s="4"/>
      <c r="L8" s="5">
        <f>ROUND((Table1[[#This Row],[End_Date]]-Table1[[#This Row],[Start_Date]])/30,0)</f>
        <v>3</v>
      </c>
      <c r="M8" s="5" t="str">
        <f>IF(Table1[[#This Row],[Referred_By]]&lt;&gt;"","Yes","No")</f>
        <v>No</v>
      </c>
      <c r="N8" s="5">
        <f>Table1[[#This Row],[Monthly_Fee]]*Table1[[#This Row],[Membership_Duration_Months]]</f>
        <v>2400</v>
      </c>
      <c r="O8" s="11" t="str">
        <f>IF(Table1[[#This Row],[Age]]&lt;30,"Youth",IF(Table1[[#This Row],[Age]]&lt;=45,"Adults","Senior"))</f>
        <v>Adults</v>
      </c>
    </row>
    <row r="9" spans="1:15" ht="14.5" x14ac:dyDescent="0.35">
      <c r="A9" s="2" t="s">
        <v>39</v>
      </c>
      <c r="B9" s="2" t="s">
        <v>40</v>
      </c>
      <c r="C9" s="2">
        <v>43</v>
      </c>
      <c r="D9" s="2" t="s">
        <v>12</v>
      </c>
      <c r="E9" s="2" t="s">
        <v>41</v>
      </c>
      <c r="F9" s="3">
        <v>45450</v>
      </c>
      <c r="G9" s="3">
        <v>45563</v>
      </c>
      <c r="H9" s="2">
        <v>1800</v>
      </c>
      <c r="I9" s="2">
        <v>28</v>
      </c>
      <c r="J9" s="2" t="s">
        <v>42</v>
      </c>
      <c r="K9" s="4"/>
      <c r="L9" s="5">
        <f>ROUND((Table1[[#This Row],[End_Date]]-Table1[[#This Row],[Start_Date]])/30,0)</f>
        <v>4</v>
      </c>
      <c r="M9" s="5" t="str">
        <f>IF(Table1[[#This Row],[Referred_By]]&lt;&gt;"","Yes","No")</f>
        <v>No</v>
      </c>
      <c r="N9" s="5">
        <f>Table1[[#This Row],[Monthly_Fee]]*Table1[[#This Row],[Membership_Duration_Months]]</f>
        <v>7200</v>
      </c>
      <c r="O9" s="11" t="str">
        <f>IF(Table1[[#This Row],[Age]]&lt;30,"Youth",IF(Table1[[#This Row],[Age]]&lt;=45,"Adults","Senior"))</f>
        <v>Adults</v>
      </c>
    </row>
    <row r="10" spans="1:15" ht="14.5" x14ac:dyDescent="0.35">
      <c r="A10" s="2" t="s">
        <v>43</v>
      </c>
      <c r="B10" s="2" t="s">
        <v>44</v>
      </c>
      <c r="C10" s="2">
        <v>42</v>
      </c>
      <c r="D10" s="2" t="s">
        <v>12</v>
      </c>
      <c r="E10" s="2" t="s">
        <v>13</v>
      </c>
      <c r="F10" s="3">
        <v>45569</v>
      </c>
      <c r="G10" s="3">
        <v>45582</v>
      </c>
      <c r="H10" s="2">
        <v>800</v>
      </c>
      <c r="I10" s="2">
        <v>3</v>
      </c>
      <c r="J10" s="2" t="s">
        <v>42</v>
      </c>
      <c r="K10" s="2" t="s">
        <v>45</v>
      </c>
      <c r="L10" s="5">
        <f>ROUND((Table1[[#This Row],[End_Date]]-Table1[[#This Row],[Start_Date]])/30,0)</f>
        <v>0</v>
      </c>
      <c r="M10" s="5" t="str">
        <f>IF(Table1[[#This Row],[Referred_By]]&lt;&gt;"","Yes","No")</f>
        <v>Yes</v>
      </c>
      <c r="N10" s="5">
        <f>Table1[[#This Row],[Monthly_Fee]]*Table1[[#This Row],[Membership_Duration_Months]]</f>
        <v>0</v>
      </c>
      <c r="O10" s="11" t="str">
        <f>IF(Table1[[#This Row],[Age]]&lt;30,"Youth",IF(Table1[[#This Row],[Age]]&lt;=45,"Adults","Senior"))</f>
        <v>Adults</v>
      </c>
    </row>
    <row r="11" spans="1:15" ht="14.5" x14ac:dyDescent="0.35">
      <c r="A11" s="2" t="s">
        <v>46</v>
      </c>
      <c r="B11" s="2" t="s">
        <v>47</v>
      </c>
      <c r="C11" s="2">
        <v>37</v>
      </c>
      <c r="D11" s="2" t="s">
        <v>12</v>
      </c>
      <c r="E11" s="2" t="s">
        <v>22</v>
      </c>
      <c r="F11" s="3">
        <v>45202</v>
      </c>
      <c r="G11" s="3">
        <v>45280</v>
      </c>
      <c r="H11" s="2">
        <v>1200</v>
      </c>
      <c r="I11" s="2">
        <v>29</v>
      </c>
      <c r="J11" s="2" t="s">
        <v>35</v>
      </c>
      <c r="K11" s="2" t="s">
        <v>48</v>
      </c>
      <c r="L11" s="5">
        <f>ROUND((Table1[[#This Row],[End_Date]]-Table1[[#This Row],[Start_Date]])/30,0)</f>
        <v>3</v>
      </c>
      <c r="M11" s="5" t="str">
        <f>IF(Table1[[#This Row],[Referred_By]]&lt;&gt;"","Yes","No")</f>
        <v>Yes</v>
      </c>
      <c r="N11" s="5">
        <f>Table1[[#This Row],[Monthly_Fee]]*Table1[[#This Row],[Membership_Duration_Months]]</f>
        <v>3600</v>
      </c>
      <c r="O11" s="11" t="str">
        <f>IF(Table1[[#This Row],[Age]]&lt;30,"Youth",IF(Table1[[#This Row],[Age]]&lt;=45,"Adults","Senior"))</f>
        <v>Adults</v>
      </c>
    </row>
    <row r="12" spans="1:15" ht="14.5" x14ac:dyDescent="0.35">
      <c r="A12" s="2" t="s">
        <v>49</v>
      </c>
      <c r="B12" s="2" t="s">
        <v>50</v>
      </c>
      <c r="C12" s="2">
        <v>48</v>
      </c>
      <c r="D12" s="2" t="s">
        <v>27</v>
      </c>
      <c r="E12" s="2" t="s">
        <v>22</v>
      </c>
      <c r="F12" s="3">
        <v>45297</v>
      </c>
      <c r="G12" s="3">
        <v>45459</v>
      </c>
      <c r="H12" s="2">
        <v>1200</v>
      </c>
      <c r="I12" s="2">
        <v>13</v>
      </c>
      <c r="J12" s="2" t="s">
        <v>14</v>
      </c>
      <c r="K12" s="2" t="s">
        <v>51</v>
      </c>
      <c r="L12" s="5">
        <f>ROUND((Table1[[#This Row],[End_Date]]-Table1[[#This Row],[Start_Date]])/30,0)</f>
        <v>5</v>
      </c>
      <c r="M12" s="5" t="str">
        <f>IF(Table1[[#This Row],[Referred_By]]&lt;&gt;"","Yes","No")</f>
        <v>Yes</v>
      </c>
      <c r="N12" s="5">
        <f>Table1[[#This Row],[Monthly_Fee]]*Table1[[#This Row],[Membership_Duration_Months]]</f>
        <v>6000</v>
      </c>
      <c r="O12" s="11" t="str">
        <f>IF(Table1[[#This Row],[Age]]&lt;30,"Youth",IF(Table1[[#This Row],[Age]]&lt;=45,"Adults","Senior"))</f>
        <v>Senior</v>
      </c>
    </row>
    <row r="13" spans="1:15" ht="14.5" x14ac:dyDescent="0.35">
      <c r="A13" s="2" t="s">
        <v>52</v>
      </c>
      <c r="B13" s="2" t="s">
        <v>53</v>
      </c>
      <c r="C13" s="2">
        <v>36</v>
      </c>
      <c r="D13" s="2" t="s">
        <v>12</v>
      </c>
      <c r="E13" s="2" t="s">
        <v>22</v>
      </c>
      <c r="F13" s="3">
        <v>45154</v>
      </c>
      <c r="G13" s="3">
        <v>45568</v>
      </c>
      <c r="H13" s="2">
        <v>1200</v>
      </c>
      <c r="I13" s="2">
        <v>19</v>
      </c>
      <c r="J13" s="2" t="s">
        <v>42</v>
      </c>
      <c r="K13" s="2" t="s">
        <v>54</v>
      </c>
      <c r="L13" s="5">
        <f>ROUND((Table1[[#This Row],[End_Date]]-Table1[[#This Row],[Start_Date]])/30,0)</f>
        <v>14</v>
      </c>
      <c r="M13" s="5" t="str">
        <f>IF(Table1[[#This Row],[Referred_By]]&lt;&gt;"","Yes","No")</f>
        <v>Yes</v>
      </c>
      <c r="N13" s="5">
        <f>Table1[[#This Row],[Monthly_Fee]]*Table1[[#This Row],[Membership_Duration_Months]]</f>
        <v>16800</v>
      </c>
      <c r="O13" s="11" t="str">
        <f>IF(Table1[[#This Row],[Age]]&lt;30,"Youth",IF(Table1[[#This Row],[Age]]&lt;=45,"Adults","Senior"))</f>
        <v>Adults</v>
      </c>
    </row>
    <row r="14" spans="1:15" ht="14.5" x14ac:dyDescent="0.35">
      <c r="A14" s="2" t="s">
        <v>55</v>
      </c>
      <c r="B14" s="2" t="s">
        <v>56</v>
      </c>
      <c r="C14" s="2">
        <v>48</v>
      </c>
      <c r="D14" s="2" t="s">
        <v>27</v>
      </c>
      <c r="E14" s="2" t="s">
        <v>41</v>
      </c>
      <c r="F14" s="3">
        <v>45556</v>
      </c>
      <c r="G14" s="3">
        <v>45641</v>
      </c>
      <c r="H14" s="2">
        <v>1800</v>
      </c>
      <c r="I14" s="2">
        <v>22</v>
      </c>
      <c r="J14" s="2" t="s">
        <v>42</v>
      </c>
      <c r="K14" s="4"/>
      <c r="L14" s="5">
        <f>ROUND((Table1[[#This Row],[End_Date]]-Table1[[#This Row],[Start_Date]])/30,0)</f>
        <v>3</v>
      </c>
      <c r="M14" s="5" t="str">
        <f>IF(Table1[[#This Row],[Referred_By]]&lt;&gt;"","Yes","No")</f>
        <v>No</v>
      </c>
      <c r="N14" s="5">
        <f>Table1[[#This Row],[Monthly_Fee]]*Table1[[#This Row],[Membership_Duration_Months]]</f>
        <v>5400</v>
      </c>
      <c r="O14" s="11" t="str">
        <f>IF(Table1[[#This Row],[Age]]&lt;30,"Youth",IF(Table1[[#This Row],[Age]]&lt;=45,"Adults","Senior"))</f>
        <v>Senior</v>
      </c>
    </row>
    <row r="15" spans="1:15" ht="14.5" x14ac:dyDescent="0.35">
      <c r="A15" s="2" t="s">
        <v>57</v>
      </c>
      <c r="B15" s="2" t="s">
        <v>58</v>
      </c>
      <c r="C15" s="2">
        <v>39</v>
      </c>
      <c r="D15" s="2" t="s">
        <v>12</v>
      </c>
      <c r="E15" s="2" t="s">
        <v>22</v>
      </c>
      <c r="F15" s="3">
        <v>45065</v>
      </c>
      <c r="G15" s="3">
        <v>45242</v>
      </c>
      <c r="H15" s="2">
        <v>1200</v>
      </c>
      <c r="I15" s="2">
        <v>28</v>
      </c>
      <c r="J15" s="2" t="s">
        <v>35</v>
      </c>
      <c r="K15" s="4"/>
      <c r="L15" s="5">
        <f>ROUND((Table1[[#This Row],[End_Date]]-Table1[[#This Row],[Start_Date]])/30,0)</f>
        <v>6</v>
      </c>
      <c r="M15" s="5" t="str">
        <f>IF(Table1[[#This Row],[Referred_By]]&lt;&gt;"","Yes","No")</f>
        <v>No</v>
      </c>
      <c r="N15" s="5">
        <f>Table1[[#This Row],[Monthly_Fee]]*Table1[[#This Row],[Membership_Duration_Months]]</f>
        <v>7200</v>
      </c>
      <c r="O15" s="11" t="str">
        <f>IF(Table1[[#This Row],[Age]]&lt;30,"Youth",IF(Table1[[#This Row],[Age]]&lt;=45,"Adults","Senior"))</f>
        <v>Adults</v>
      </c>
    </row>
    <row r="16" spans="1:15" ht="14.5" x14ac:dyDescent="0.35">
      <c r="A16" s="2" t="s">
        <v>59</v>
      </c>
      <c r="B16" s="2" t="s">
        <v>60</v>
      </c>
      <c r="C16" s="2">
        <v>44</v>
      </c>
      <c r="D16" s="2" t="s">
        <v>27</v>
      </c>
      <c r="E16" s="2" t="s">
        <v>13</v>
      </c>
      <c r="F16" s="3">
        <v>45333</v>
      </c>
      <c r="G16" s="3">
        <v>45540</v>
      </c>
      <c r="H16" s="2">
        <v>800</v>
      </c>
      <c r="I16" s="2">
        <v>8</v>
      </c>
      <c r="J16" s="2" t="s">
        <v>23</v>
      </c>
      <c r="K16" s="4"/>
      <c r="L16" s="5">
        <f>ROUND((Table1[[#This Row],[End_Date]]-Table1[[#This Row],[Start_Date]])/30,0)</f>
        <v>7</v>
      </c>
      <c r="M16" s="5" t="str">
        <f>IF(Table1[[#This Row],[Referred_By]]&lt;&gt;"","Yes","No")</f>
        <v>No</v>
      </c>
      <c r="N16" s="5">
        <f>Table1[[#This Row],[Monthly_Fee]]*Table1[[#This Row],[Membership_Duration_Months]]</f>
        <v>5600</v>
      </c>
      <c r="O16" s="11" t="str">
        <f>IF(Table1[[#This Row],[Age]]&lt;30,"Youth",IF(Table1[[#This Row],[Age]]&lt;=45,"Adults","Senior"))</f>
        <v>Adults</v>
      </c>
    </row>
    <row r="17" spans="1:15" ht="14.5" x14ac:dyDescent="0.35">
      <c r="A17" s="2" t="s">
        <v>61</v>
      </c>
      <c r="B17" s="2" t="s">
        <v>62</v>
      </c>
      <c r="C17" s="2">
        <v>39</v>
      </c>
      <c r="D17" s="2" t="s">
        <v>12</v>
      </c>
      <c r="E17" s="2" t="s">
        <v>31</v>
      </c>
      <c r="F17" s="3">
        <v>45702</v>
      </c>
      <c r="G17" s="3">
        <v>45732</v>
      </c>
      <c r="H17" s="2">
        <v>2500</v>
      </c>
      <c r="I17" s="2">
        <v>14</v>
      </c>
      <c r="J17" s="2" t="s">
        <v>42</v>
      </c>
      <c r="K17" s="4"/>
      <c r="L17" s="5">
        <f>ROUND((Table1[[#This Row],[End_Date]]-Table1[[#This Row],[Start_Date]])/30,0)</f>
        <v>1</v>
      </c>
      <c r="M17" s="5" t="str">
        <f>IF(Table1[[#This Row],[Referred_By]]&lt;&gt;"","Yes","No")</f>
        <v>No</v>
      </c>
      <c r="N17" s="5">
        <f>Table1[[#This Row],[Monthly_Fee]]*Table1[[#This Row],[Membership_Duration_Months]]</f>
        <v>2500</v>
      </c>
      <c r="O17" s="11" t="str">
        <f>IF(Table1[[#This Row],[Age]]&lt;30,"Youth",IF(Table1[[#This Row],[Age]]&lt;=45,"Adults","Senior"))</f>
        <v>Adults</v>
      </c>
    </row>
    <row r="18" spans="1:15" ht="14.5" x14ac:dyDescent="0.35">
      <c r="A18" s="2" t="s">
        <v>63</v>
      </c>
      <c r="B18" s="2" t="s">
        <v>64</v>
      </c>
      <c r="C18" s="2">
        <v>35</v>
      </c>
      <c r="D18" s="2" t="s">
        <v>12</v>
      </c>
      <c r="E18" s="2" t="s">
        <v>22</v>
      </c>
      <c r="F18" s="3">
        <v>45329</v>
      </c>
      <c r="G18" s="3">
        <v>45685</v>
      </c>
      <c r="H18" s="2">
        <v>1200</v>
      </c>
      <c r="I18" s="2">
        <v>25</v>
      </c>
      <c r="J18" s="2" t="s">
        <v>23</v>
      </c>
      <c r="K18" s="4"/>
      <c r="L18" s="5">
        <f>ROUND((Table1[[#This Row],[End_Date]]-Table1[[#This Row],[Start_Date]])/30,0)</f>
        <v>12</v>
      </c>
      <c r="M18" s="5" t="str">
        <f>IF(Table1[[#This Row],[Referred_By]]&lt;&gt;"","Yes","No")</f>
        <v>No</v>
      </c>
      <c r="N18" s="5">
        <f>Table1[[#This Row],[Monthly_Fee]]*Table1[[#This Row],[Membership_Duration_Months]]</f>
        <v>14400</v>
      </c>
      <c r="O18" s="11" t="str">
        <f>IF(Table1[[#This Row],[Age]]&lt;30,"Youth",IF(Table1[[#This Row],[Age]]&lt;=45,"Adults","Senior"))</f>
        <v>Adults</v>
      </c>
    </row>
    <row r="19" spans="1:15" ht="14.5" x14ac:dyDescent="0.35">
      <c r="A19" s="2" t="s">
        <v>65</v>
      </c>
      <c r="B19" s="2" t="s">
        <v>66</v>
      </c>
      <c r="C19" s="2">
        <v>56</v>
      </c>
      <c r="D19" s="2" t="s">
        <v>27</v>
      </c>
      <c r="E19" s="2" t="s">
        <v>31</v>
      </c>
      <c r="F19" s="3">
        <v>45213</v>
      </c>
      <c r="G19" s="3">
        <v>45649</v>
      </c>
      <c r="H19" s="2">
        <v>2500</v>
      </c>
      <c r="I19" s="2">
        <v>13</v>
      </c>
      <c r="J19" s="2" t="s">
        <v>67</v>
      </c>
      <c r="K19" s="4"/>
      <c r="L19" s="5">
        <f>ROUND((Table1[[#This Row],[End_Date]]-Table1[[#This Row],[Start_Date]])/30,0)</f>
        <v>15</v>
      </c>
      <c r="M19" s="5" t="str">
        <f>IF(Table1[[#This Row],[Referred_By]]&lt;&gt;"","Yes","No")</f>
        <v>No</v>
      </c>
      <c r="N19" s="5">
        <f>Table1[[#This Row],[Monthly_Fee]]*Table1[[#This Row],[Membership_Duration_Months]]</f>
        <v>37500</v>
      </c>
      <c r="O19" s="11" t="str">
        <f>IF(Table1[[#This Row],[Age]]&lt;30,"Youth",IF(Table1[[#This Row],[Age]]&lt;=45,"Adults","Senior"))</f>
        <v>Senior</v>
      </c>
    </row>
    <row r="20" spans="1:15" ht="14.5" x14ac:dyDescent="0.35">
      <c r="A20" s="2" t="s">
        <v>68</v>
      </c>
      <c r="B20" s="2" t="s">
        <v>69</v>
      </c>
      <c r="C20" s="2">
        <v>27</v>
      </c>
      <c r="D20" s="2" t="s">
        <v>27</v>
      </c>
      <c r="E20" s="2" t="s">
        <v>13</v>
      </c>
      <c r="F20" s="3">
        <v>45354</v>
      </c>
      <c r="G20" s="3">
        <v>45664</v>
      </c>
      <c r="H20" s="2">
        <v>800</v>
      </c>
      <c r="I20" s="2">
        <v>26</v>
      </c>
      <c r="J20" s="2" t="s">
        <v>35</v>
      </c>
      <c r="K20" s="4"/>
      <c r="L20" s="5">
        <f>ROUND((Table1[[#This Row],[End_Date]]-Table1[[#This Row],[Start_Date]])/30,0)</f>
        <v>10</v>
      </c>
      <c r="M20" s="5" t="str">
        <f>IF(Table1[[#This Row],[Referred_By]]&lt;&gt;"","Yes","No")</f>
        <v>No</v>
      </c>
      <c r="N20" s="5">
        <f>Table1[[#This Row],[Monthly_Fee]]*Table1[[#This Row],[Membership_Duration_Months]]</f>
        <v>8000</v>
      </c>
      <c r="O20" s="11" t="str">
        <f>IF(Table1[[#This Row],[Age]]&lt;30,"Youth",IF(Table1[[#This Row],[Age]]&lt;=45,"Adults","Senior"))</f>
        <v>Youth</v>
      </c>
    </row>
    <row r="21" spans="1:15" ht="15.75" customHeight="1" x14ac:dyDescent="0.35">
      <c r="A21" s="2" t="s">
        <v>70</v>
      </c>
      <c r="B21" s="2" t="s">
        <v>71</v>
      </c>
      <c r="C21" s="2">
        <v>28</v>
      </c>
      <c r="D21" s="2" t="s">
        <v>12</v>
      </c>
      <c r="E21" s="2" t="s">
        <v>31</v>
      </c>
      <c r="F21" s="3">
        <v>45417</v>
      </c>
      <c r="G21" s="3">
        <v>45608</v>
      </c>
      <c r="H21" s="2">
        <v>2500</v>
      </c>
      <c r="I21" s="2">
        <v>21</v>
      </c>
      <c r="J21" s="2" t="s">
        <v>35</v>
      </c>
      <c r="K21" s="2" t="s">
        <v>72</v>
      </c>
      <c r="L21" s="5">
        <f>ROUND((Table1[[#This Row],[End_Date]]-Table1[[#This Row],[Start_Date]])/30,0)</f>
        <v>6</v>
      </c>
      <c r="M21" s="5" t="str">
        <f>IF(Table1[[#This Row],[Referred_By]]&lt;&gt;"","Yes","No")</f>
        <v>Yes</v>
      </c>
      <c r="N21" s="5">
        <f>Table1[[#This Row],[Monthly_Fee]]*Table1[[#This Row],[Membership_Duration_Months]]</f>
        <v>15000</v>
      </c>
      <c r="O21" s="11" t="str">
        <f>IF(Table1[[#This Row],[Age]]&lt;30,"Youth",IF(Table1[[#This Row],[Age]]&lt;=45,"Adults","Senior"))</f>
        <v>Youth</v>
      </c>
    </row>
    <row r="22" spans="1:15" ht="15.75" customHeight="1" x14ac:dyDescent="0.35">
      <c r="A22" s="2" t="s">
        <v>73</v>
      </c>
      <c r="B22" s="2" t="s">
        <v>74</v>
      </c>
      <c r="C22" s="2">
        <v>57</v>
      </c>
      <c r="D22" s="2" t="s">
        <v>27</v>
      </c>
      <c r="E22" s="2" t="s">
        <v>41</v>
      </c>
      <c r="F22" s="3">
        <v>45146</v>
      </c>
      <c r="G22" s="3">
        <v>45674</v>
      </c>
      <c r="H22" s="2">
        <v>1800</v>
      </c>
      <c r="I22" s="2">
        <v>19</v>
      </c>
      <c r="J22" s="2" t="s">
        <v>35</v>
      </c>
      <c r="K22" s="4"/>
      <c r="L22" s="5">
        <f>ROUND((Table1[[#This Row],[End_Date]]-Table1[[#This Row],[Start_Date]])/30,0)</f>
        <v>18</v>
      </c>
      <c r="M22" s="5" t="str">
        <f>IF(Table1[[#This Row],[Referred_By]]&lt;&gt;"","Yes","No")</f>
        <v>No</v>
      </c>
      <c r="N22" s="5">
        <f>Table1[[#This Row],[Monthly_Fee]]*Table1[[#This Row],[Membership_Duration_Months]]</f>
        <v>32400</v>
      </c>
      <c r="O22" s="11" t="str">
        <f>IF(Table1[[#This Row],[Age]]&lt;30,"Youth",IF(Table1[[#This Row],[Age]]&lt;=45,"Adults","Senior"))</f>
        <v>Senior</v>
      </c>
    </row>
    <row r="23" spans="1:15" ht="15.75" customHeight="1" x14ac:dyDescent="0.35">
      <c r="A23" s="2" t="s">
        <v>75</v>
      </c>
      <c r="B23" s="2" t="s">
        <v>76</v>
      </c>
      <c r="C23" s="2">
        <v>26</v>
      </c>
      <c r="D23" s="2" t="s">
        <v>27</v>
      </c>
      <c r="E23" s="2" t="s">
        <v>41</v>
      </c>
      <c r="F23" s="3">
        <v>45320</v>
      </c>
      <c r="G23" s="3">
        <v>45616</v>
      </c>
      <c r="H23" s="2">
        <v>1800</v>
      </c>
      <c r="I23" s="2">
        <v>5</v>
      </c>
      <c r="J23" s="2" t="s">
        <v>14</v>
      </c>
      <c r="K23" s="4"/>
      <c r="L23" s="5">
        <f>ROUND((Table1[[#This Row],[End_Date]]-Table1[[#This Row],[Start_Date]])/30,0)</f>
        <v>10</v>
      </c>
      <c r="M23" s="5" t="str">
        <f>IF(Table1[[#This Row],[Referred_By]]&lt;&gt;"","Yes","No")</f>
        <v>No</v>
      </c>
      <c r="N23" s="5">
        <f>Table1[[#This Row],[Monthly_Fee]]*Table1[[#This Row],[Membership_Duration_Months]]</f>
        <v>18000</v>
      </c>
      <c r="O23" s="11" t="str">
        <f>IF(Table1[[#This Row],[Age]]&lt;30,"Youth",IF(Table1[[#This Row],[Age]]&lt;=45,"Adults","Senior"))</f>
        <v>Youth</v>
      </c>
    </row>
    <row r="24" spans="1:15" ht="15.75" customHeight="1" x14ac:dyDescent="0.35">
      <c r="A24" s="2" t="s">
        <v>77</v>
      </c>
      <c r="B24" s="2" t="s">
        <v>78</v>
      </c>
      <c r="C24" s="2">
        <v>48</v>
      </c>
      <c r="D24" s="2" t="s">
        <v>12</v>
      </c>
      <c r="E24" s="2" t="s">
        <v>41</v>
      </c>
      <c r="F24" s="3">
        <v>45451</v>
      </c>
      <c r="G24" s="3">
        <v>45455</v>
      </c>
      <c r="H24" s="2">
        <v>1800</v>
      </c>
      <c r="I24" s="2">
        <v>18</v>
      </c>
      <c r="J24" s="2" t="s">
        <v>67</v>
      </c>
      <c r="K24" s="4"/>
      <c r="L24" s="5">
        <f>ROUND((Table1[[#This Row],[End_Date]]-Table1[[#This Row],[Start_Date]])/30,0)</f>
        <v>0</v>
      </c>
      <c r="M24" s="5" t="str">
        <f>IF(Table1[[#This Row],[Referred_By]]&lt;&gt;"","Yes","No")</f>
        <v>No</v>
      </c>
      <c r="N24" s="5">
        <f>Table1[[#This Row],[Monthly_Fee]]*Table1[[#This Row],[Membership_Duration_Months]]</f>
        <v>0</v>
      </c>
      <c r="O24" s="11" t="str">
        <f>IF(Table1[[#This Row],[Age]]&lt;30,"Youth",IF(Table1[[#This Row],[Age]]&lt;=45,"Adults","Senior"))</f>
        <v>Senior</v>
      </c>
    </row>
    <row r="25" spans="1:15" ht="15.75" customHeight="1" x14ac:dyDescent="0.35">
      <c r="A25" s="2" t="s">
        <v>79</v>
      </c>
      <c r="B25" s="2" t="s">
        <v>80</v>
      </c>
      <c r="C25" s="2">
        <v>25</v>
      </c>
      <c r="D25" s="2" t="s">
        <v>27</v>
      </c>
      <c r="E25" s="2" t="s">
        <v>22</v>
      </c>
      <c r="F25" s="3">
        <v>45439</v>
      </c>
      <c r="G25" s="3">
        <v>45730</v>
      </c>
      <c r="H25" s="2">
        <v>1200</v>
      </c>
      <c r="I25" s="2">
        <v>6</v>
      </c>
      <c r="J25" s="2" t="s">
        <v>14</v>
      </c>
      <c r="K25" s="4"/>
      <c r="L25" s="5">
        <f>ROUND((Table1[[#This Row],[End_Date]]-Table1[[#This Row],[Start_Date]])/30,0)</f>
        <v>10</v>
      </c>
      <c r="M25" s="5" t="str">
        <f>IF(Table1[[#This Row],[Referred_By]]&lt;&gt;"","Yes","No")</f>
        <v>No</v>
      </c>
      <c r="N25" s="5">
        <f>Table1[[#This Row],[Monthly_Fee]]*Table1[[#This Row],[Membership_Duration_Months]]</f>
        <v>12000</v>
      </c>
      <c r="O25" s="11" t="str">
        <f>IF(Table1[[#This Row],[Age]]&lt;30,"Youth",IF(Table1[[#This Row],[Age]]&lt;=45,"Adults","Senior"))</f>
        <v>Youth</v>
      </c>
    </row>
    <row r="26" spans="1:15" ht="15.75" customHeight="1" x14ac:dyDescent="0.35">
      <c r="A26" s="2" t="s">
        <v>81</v>
      </c>
      <c r="B26" s="2" t="s">
        <v>82</v>
      </c>
      <c r="C26" s="2">
        <v>53</v>
      </c>
      <c r="D26" s="2" t="s">
        <v>12</v>
      </c>
      <c r="E26" s="2" t="s">
        <v>41</v>
      </c>
      <c r="F26" s="3">
        <v>45286</v>
      </c>
      <c r="G26" s="3">
        <v>45372</v>
      </c>
      <c r="H26" s="2">
        <v>1800</v>
      </c>
      <c r="I26" s="2">
        <v>17</v>
      </c>
      <c r="J26" s="2" t="s">
        <v>35</v>
      </c>
      <c r="K26" s="2" t="s">
        <v>83</v>
      </c>
      <c r="L26" s="5">
        <f>ROUND((Table1[[#This Row],[End_Date]]-Table1[[#This Row],[Start_Date]])/30,0)</f>
        <v>3</v>
      </c>
      <c r="M26" s="5" t="str">
        <f>IF(Table1[[#This Row],[Referred_By]]&lt;&gt;"","Yes","No")</f>
        <v>Yes</v>
      </c>
      <c r="N26" s="5">
        <f>Table1[[#This Row],[Monthly_Fee]]*Table1[[#This Row],[Membership_Duration_Months]]</f>
        <v>5400</v>
      </c>
      <c r="O26" s="11" t="str">
        <f>IF(Table1[[#This Row],[Age]]&lt;30,"Youth",IF(Table1[[#This Row],[Age]]&lt;=45,"Adults","Senior"))</f>
        <v>Senior</v>
      </c>
    </row>
    <row r="27" spans="1:15" ht="15.75" customHeight="1" x14ac:dyDescent="0.35">
      <c r="A27" s="2" t="s">
        <v>84</v>
      </c>
      <c r="B27" s="2" t="s">
        <v>85</v>
      </c>
      <c r="C27" s="2">
        <v>42</v>
      </c>
      <c r="D27" s="2" t="s">
        <v>27</v>
      </c>
      <c r="E27" s="2" t="s">
        <v>22</v>
      </c>
      <c r="F27" s="3">
        <v>45702</v>
      </c>
      <c r="G27" s="3">
        <v>45727</v>
      </c>
      <c r="H27" s="2">
        <v>1200</v>
      </c>
      <c r="I27" s="2">
        <v>3</v>
      </c>
      <c r="J27" s="2" t="s">
        <v>67</v>
      </c>
      <c r="K27" s="4"/>
      <c r="L27" s="5">
        <f>ROUND((Table1[[#This Row],[End_Date]]-Table1[[#This Row],[Start_Date]])/30,0)</f>
        <v>1</v>
      </c>
      <c r="M27" s="5" t="str">
        <f>IF(Table1[[#This Row],[Referred_By]]&lt;&gt;"","Yes","No")</f>
        <v>No</v>
      </c>
      <c r="N27" s="5">
        <f>Table1[[#This Row],[Monthly_Fee]]*Table1[[#This Row],[Membership_Duration_Months]]</f>
        <v>1200</v>
      </c>
      <c r="O27" s="11" t="str">
        <f>IF(Table1[[#This Row],[Age]]&lt;30,"Youth",IF(Table1[[#This Row],[Age]]&lt;=45,"Adults","Senior"))</f>
        <v>Adults</v>
      </c>
    </row>
    <row r="28" spans="1:15" ht="15.75" customHeight="1" x14ac:dyDescent="0.35">
      <c r="A28" s="2" t="s">
        <v>86</v>
      </c>
      <c r="B28" s="2" t="s">
        <v>87</v>
      </c>
      <c r="C28" s="2">
        <v>24</v>
      </c>
      <c r="D28" s="2" t="s">
        <v>12</v>
      </c>
      <c r="E28" s="2" t="s">
        <v>31</v>
      </c>
      <c r="F28" s="3">
        <v>45698</v>
      </c>
      <c r="G28" s="3">
        <v>45726</v>
      </c>
      <c r="H28" s="2">
        <v>2500</v>
      </c>
      <c r="I28" s="2">
        <v>28</v>
      </c>
      <c r="J28" s="2" t="s">
        <v>35</v>
      </c>
      <c r="K28" s="4"/>
      <c r="L28" s="5">
        <f>ROUND((Table1[[#This Row],[End_Date]]-Table1[[#This Row],[Start_Date]])/30,0)</f>
        <v>1</v>
      </c>
      <c r="M28" s="5" t="str">
        <f>IF(Table1[[#This Row],[Referred_By]]&lt;&gt;"","Yes","No")</f>
        <v>No</v>
      </c>
      <c r="N28" s="5">
        <f>Table1[[#This Row],[Monthly_Fee]]*Table1[[#This Row],[Membership_Duration_Months]]</f>
        <v>2500</v>
      </c>
      <c r="O28" s="11" t="str">
        <f>IF(Table1[[#This Row],[Age]]&lt;30,"Youth",IF(Table1[[#This Row],[Age]]&lt;=45,"Adults","Senior"))</f>
        <v>Youth</v>
      </c>
    </row>
    <row r="29" spans="1:15" ht="15.75" customHeight="1" x14ac:dyDescent="0.35">
      <c r="A29" s="2" t="s">
        <v>88</v>
      </c>
      <c r="B29" s="2" t="s">
        <v>89</v>
      </c>
      <c r="C29" s="2">
        <v>53</v>
      </c>
      <c r="D29" s="2" t="s">
        <v>12</v>
      </c>
      <c r="E29" s="2" t="s">
        <v>22</v>
      </c>
      <c r="F29" s="3">
        <v>45614</v>
      </c>
      <c r="G29" s="3">
        <v>45645</v>
      </c>
      <c r="H29" s="2">
        <v>1200</v>
      </c>
      <c r="I29" s="2">
        <v>23</v>
      </c>
      <c r="J29" s="2" t="s">
        <v>18</v>
      </c>
      <c r="K29" s="4"/>
      <c r="L29" s="5">
        <f>ROUND((Table1[[#This Row],[End_Date]]-Table1[[#This Row],[Start_Date]])/30,0)</f>
        <v>1</v>
      </c>
      <c r="M29" s="5" t="str">
        <f>IF(Table1[[#This Row],[Referred_By]]&lt;&gt;"","Yes","No")</f>
        <v>No</v>
      </c>
      <c r="N29" s="5">
        <f>Table1[[#This Row],[Monthly_Fee]]*Table1[[#This Row],[Membership_Duration_Months]]</f>
        <v>1200</v>
      </c>
      <c r="O29" s="11" t="str">
        <f>IF(Table1[[#This Row],[Age]]&lt;30,"Youth",IF(Table1[[#This Row],[Age]]&lt;=45,"Adults","Senior"))</f>
        <v>Senior</v>
      </c>
    </row>
    <row r="30" spans="1:15" ht="15.75" customHeight="1" x14ac:dyDescent="0.35">
      <c r="A30" s="2" t="s">
        <v>90</v>
      </c>
      <c r="B30" s="2" t="s">
        <v>91</v>
      </c>
      <c r="C30" s="2">
        <v>29</v>
      </c>
      <c r="D30" s="2" t="s">
        <v>27</v>
      </c>
      <c r="E30" s="2" t="s">
        <v>31</v>
      </c>
      <c r="F30" s="3">
        <v>45401</v>
      </c>
      <c r="G30" s="3">
        <v>45408</v>
      </c>
      <c r="H30" s="2">
        <v>2500</v>
      </c>
      <c r="I30" s="2">
        <v>8</v>
      </c>
      <c r="J30" s="2" t="s">
        <v>23</v>
      </c>
      <c r="K30" s="4"/>
      <c r="L30" s="5">
        <f>ROUND((Table1[[#This Row],[End_Date]]-Table1[[#This Row],[Start_Date]])/30,0)</f>
        <v>0</v>
      </c>
      <c r="M30" s="5" t="str">
        <f>IF(Table1[[#This Row],[Referred_By]]&lt;&gt;"","Yes","No")</f>
        <v>No</v>
      </c>
      <c r="N30" s="5">
        <f>Table1[[#This Row],[Monthly_Fee]]*Table1[[#This Row],[Membership_Duration_Months]]</f>
        <v>0</v>
      </c>
      <c r="O30" s="11" t="str">
        <f>IF(Table1[[#This Row],[Age]]&lt;30,"Youth",IF(Table1[[#This Row],[Age]]&lt;=45,"Adults","Senior"))</f>
        <v>Youth</v>
      </c>
    </row>
    <row r="31" spans="1:15" ht="15.75" customHeight="1" x14ac:dyDescent="0.35">
      <c r="A31" s="2" t="s">
        <v>92</v>
      </c>
      <c r="B31" s="2" t="s">
        <v>93</v>
      </c>
      <c r="C31" s="2">
        <v>31</v>
      </c>
      <c r="D31" s="2" t="s">
        <v>27</v>
      </c>
      <c r="E31" s="2" t="s">
        <v>31</v>
      </c>
      <c r="F31" s="3">
        <v>45667</v>
      </c>
      <c r="G31" s="3">
        <v>45745</v>
      </c>
      <c r="H31" s="2">
        <v>2500</v>
      </c>
      <c r="I31" s="2">
        <v>23</v>
      </c>
      <c r="J31" s="2" t="s">
        <v>42</v>
      </c>
      <c r="K31" s="2" t="s">
        <v>94</v>
      </c>
      <c r="L31" s="5">
        <f>ROUND((Table1[[#This Row],[End_Date]]-Table1[[#This Row],[Start_Date]])/30,0)</f>
        <v>3</v>
      </c>
      <c r="M31" s="5" t="str">
        <f>IF(Table1[[#This Row],[Referred_By]]&lt;&gt;"","Yes","No")</f>
        <v>Yes</v>
      </c>
      <c r="N31" s="5">
        <f>Table1[[#This Row],[Monthly_Fee]]*Table1[[#This Row],[Membership_Duration_Months]]</f>
        <v>7500</v>
      </c>
      <c r="O31" s="11" t="str">
        <f>IF(Table1[[#This Row],[Age]]&lt;30,"Youth",IF(Table1[[#This Row],[Age]]&lt;=45,"Adults","Senior"))</f>
        <v>Adults</v>
      </c>
    </row>
    <row r="32" spans="1:15" ht="15.75" customHeight="1" x14ac:dyDescent="0.35">
      <c r="A32" s="2" t="s">
        <v>95</v>
      </c>
      <c r="B32" s="2" t="s">
        <v>96</v>
      </c>
      <c r="C32" s="2">
        <v>52</v>
      </c>
      <c r="D32" s="2" t="s">
        <v>27</v>
      </c>
      <c r="E32" s="2" t="s">
        <v>13</v>
      </c>
      <c r="F32" s="3">
        <v>45088</v>
      </c>
      <c r="G32" s="3">
        <v>45656</v>
      </c>
      <c r="H32" s="2">
        <v>800</v>
      </c>
      <c r="I32" s="2">
        <v>9</v>
      </c>
      <c r="J32" s="2" t="s">
        <v>67</v>
      </c>
      <c r="K32" s="2" t="s">
        <v>97</v>
      </c>
      <c r="L32" s="5">
        <f>ROUND((Table1[[#This Row],[End_Date]]-Table1[[#This Row],[Start_Date]])/30,0)</f>
        <v>19</v>
      </c>
      <c r="M32" s="5" t="str">
        <f>IF(Table1[[#This Row],[Referred_By]]&lt;&gt;"","Yes","No")</f>
        <v>Yes</v>
      </c>
      <c r="N32" s="5">
        <f>Table1[[#This Row],[Monthly_Fee]]*Table1[[#This Row],[Membership_Duration_Months]]</f>
        <v>15200</v>
      </c>
      <c r="O32" s="11" t="str">
        <f>IF(Table1[[#This Row],[Age]]&lt;30,"Youth",IF(Table1[[#This Row],[Age]]&lt;=45,"Adults","Senior"))</f>
        <v>Senior</v>
      </c>
    </row>
    <row r="33" spans="1:15" ht="15.75" customHeight="1" x14ac:dyDescent="0.35">
      <c r="A33" s="2" t="s">
        <v>98</v>
      </c>
      <c r="B33" s="2" t="s">
        <v>99</v>
      </c>
      <c r="C33" s="2">
        <v>20</v>
      </c>
      <c r="D33" s="2" t="s">
        <v>12</v>
      </c>
      <c r="E33" s="2" t="s">
        <v>22</v>
      </c>
      <c r="F33" s="3">
        <v>45391</v>
      </c>
      <c r="G33" s="3">
        <v>45604</v>
      </c>
      <c r="H33" s="2">
        <v>1200</v>
      </c>
      <c r="I33" s="2">
        <v>2</v>
      </c>
      <c r="J33" s="2" t="s">
        <v>35</v>
      </c>
      <c r="K33" s="4"/>
      <c r="L33" s="5">
        <f>ROUND((Table1[[#This Row],[End_Date]]-Table1[[#This Row],[Start_Date]])/30,0)</f>
        <v>7</v>
      </c>
      <c r="M33" s="5" t="str">
        <f>IF(Table1[[#This Row],[Referred_By]]&lt;&gt;"","Yes","No")</f>
        <v>No</v>
      </c>
      <c r="N33" s="5">
        <f>Table1[[#This Row],[Monthly_Fee]]*Table1[[#This Row],[Membership_Duration_Months]]</f>
        <v>8400</v>
      </c>
      <c r="O33" s="11" t="str">
        <f>IF(Table1[[#This Row],[Age]]&lt;30,"Youth",IF(Table1[[#This Row],[Age]]&lt;=45,"Adults","Senior"))</f>
        <v>Youth</v>
      </c>
    </row>
    <row r="34" spans="1:15" ht="15.75" customHeight="1" x14ac:dyDescent="0.35">
      <c r="A34" s="2" t="s">
        <v>100</v>
      </c>
      <c r="B34" s="2" t="s">
        <v>101</v>
      </c>
      <c r="C34" s="2">
        <v>22</v>
      </c>
      <c r="D34" s="2" t="s">
        <v>12</v>
      </c>
      <c r="E34" s="2" t="s">
        <v>13</v>
      </c>
      <c r="F34" s="3">
        <v>45699</v>
      </c>
      <c r="G34" s="3">
        <v>45740</v>
      </c>
      <c r="H34" s="2">
        <v>800</v>
      </c>
      <c r="I34" s="2">
        <v>30</v>
      </c>
      <c r="J34" s="2" t="s">
        <v>35</v>
      </c>
      <c r="K34" s="4"/>
      <c r="L34" s="5">
        <f>ROUND((Table1[[#This Row],[End_Date]]-Table1[[#This Row],[Start_Date]])/30,0)</f>
        <v>1</v>
      </c>
      <c r="M34" s="5" t="str">
        <f>IF(Table1[[#This Row],[Referred_By]]&lt;&gt;"","Yes","No")</f>
        <v>No</v>
      </c>
      <c r="N34" s="5">
        <f>Table1[[#This Row],[Monthly_Fee]]*Table1[[#This Row],[Membership_Duration_Months]]</f>
        <v>800</v>
      </c>
      <c r="O34" s="11" t="str">
        <f>IF(Table1[[#This Row],[Age]]&lt;30,"Youth",IF(Table1[[#This Row],[Age]]&lt;=45,"Adults","Senior"))</f>
        <v>Youth</v>
      </c>
    </row>
    <row r="35" spans="1:15" ht="15.75" customHeight="1" x14ac:dyDescent="0.35">
      <c r="A35" s="2" t="s">
        <v>102</v>
      </c>
      <c r="B35" s="2" t="s">
        <v>103</v>
      </c>
      <c r="C35" s="2">
        <v>23</v>
      </c>
      <c r="D35" s="2" t="s">
        <v>12</v>
      </c>
      <c r="E35" s="2" t="s">
        <v>41</v>
      </c>
      <c r="F35" s="3">
        <v>45588</v>
      </c>
      <c r="G35" s="3">
        <v>45721</v>
      </c>
      <c r="H35" s="2">
        <v>1800</v>
      </c>
      <c r="I35" s="2">
        <v>23</v>
      </c>
      <c r="J35" s="2" t="s">
        <v>18</v>
      </c>
      <c r="K35" s="2" t="s">
        <v>104</v>
      </c>
      <c r="L35" s="5">
        <f>ROUND((Table1[[#This Row],[End_Date]]-Table1[[#This Row],[Start_Date]])/30,0)</f>
        <v>4</v>
      </c>
      <c r="M35" s="5" t="str">
        <f>IF(Table1[[#This Row],[Referred_By]]&lt;&gt;"","Yes","No")</f>
        <v>Yes</v>
      </c>
      <c r="N35" s="5">
        <f>Table1[[#This Row],[Monthly_Fee]]*Table1[[#This Row],[Membership_Duration_Months]]</f>
        <v>7200</v>
      </c>
      <c r="O35" s="11" t="str">
        <f>IF(Table1[[#This Row],[Age]]&lt;30,"Youth",IF(Table1[[#This Row],[Age]]&lt;=45,"Adults","Senior"))</f>
        <v>Youth</v>
      </c>
    </row>
    <row r="36" spans="1:15" ht="15.75" customHeight="1" x14ac:dyDescent="0.35">
      <c r="A36" s="2" t="s">
        <v>105</v>
      </c>
      <c r="B36" s="2" t="s">
        <v>106</v>
      </c>
      <c r="C36" s="2">
        <v>27</v>
      </c>
      <c r="D36" s="2" t="s">
        <v>27</v>
      </c>
      <c r="E36" s="2" t="s">
        <v>22</v>
      </c>
      <c r="F36" s="3">
        <v>45312</v>
      </c>
      <c r="G36" s="3">
        <v>45652</v>
      </c>
      <c r="H36" s="2">
        <v>1200</v>
      </c>
      <c r="I36" s="2">
        <v>27</v>
      </c>
      <c r="J36" s="2" t="s">
        <v>18</v>
      </c>
      <c r="K36" s="4"/>
      <c r="L36" s="5">
        <f>ROUND((Table1[[#This Row],[End_Date]]-Table1[[#This Row],[Start_Date]])/30,0)</f>
        <v>11</v>
      </c>
      <c r="M36" s="5" t="str">
        <f>IF(Table1[[#This Row],[Referred_By]]&lt;&gt;"","Yes","No")</f>
        <v>No</v>
      </c>
      <c r="N36" s="5">
        <f>Table1[[#This Row],[Monthly_Fee]]*Table1[[#This Row],[Membership_Duration_Months]]</f>
        <v>13200</v>
      </c>
      <c r="O36" s="11" t="str">
        <f>IF(Table1[[#This Row],[Age]]&lt;30,"Youth",IF(Table1[[#This Row],[Age]]&lt;=45,"Adults","Senior"))</f>
        <v>Youth</v>
      </c>
    </row>
    <row r="37" spans="1:15" ht="15.75" customHeight="1" x14ac:dyDescent="0.35"/>
    <row r="38" spans="1:15" ht="15.75" customHeight="1" x14ac:dyDescent="0.35"/>
    <row r="39" spans="1:15" ht="15.75" customHeight="1" x14ac:dyDescent="0.35"/>
    <row r="40" spans="1:15" ht="15.75" customHeight="1" x14ac:dyDescent="0.35"/>
    <row r="41" spans="1:15" ht="15.75" customHeight="1" x14ac:dyDescent="0.35"/>
    <row r="42" spans="1:15" ht="15.75" customHeight="1" x14ac:dyDescent="0.35"/>
    <row r="43" spans="1:15" ht="15.75" customHeight="1" x14ac:dyDescent="0.35"/>
    <row r="44" spans="1:15" ht="15.75" customHeight="1" x14ac:dyDescent="0.35"/>
    <row r="45" spans="1:15" ht="15.75" customHeight="1" x14ac:dyDescent="0.35"/>
    <row r="46" spans="1:15" ht="15.75" customHeight="1" x14ac:dyDescent="0.35"/>
    <row r="47" spans="1:15" ht="15.75" customHeight="1" x14ac:dyDescent="0.35"/>
    <row r="48" spans="1:15"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conditionalFormatting sqref="A2:O36">
    <cfRule type="expression" dxfId="0" priority="1">
      <formula>AND($I2&lt;8,$L2&gt;=6)</formula>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E01B-B6D1-4277-9A40-A70CB5E3C5AC}">
  <dimension ref="B2:F81"/>
  <sheetViews>
    <sheetView topLeftCell="A11" zoomScale="70" workbookViewId="0">
      <selection activeCell="B25" sqref="B25:D54"/>
    </sheetView>
  </sheetViews>
  <sheetFormatPr defaultRowHeight="14.5" x14ac:dyDescent="0.35"/>
  <cols>
    <col min="2" max="2" width="13.08984375" bestFit="1" customWidth="1"/>
    <col min="3" max="3" width="19.7265625" bestFit="1" customWidth="1"/>
    <col min="4" max="4" width="22.90625" bestFit="1" customWidth="1"/>
    <col min="5" max="5" width="12.6328125" customWidth="1"/>
    <col min="6" max="6" width="10.90625" bestFit="1" customWidth="1"/>
  </cols>
  <sheetData>
    <row r="2" spans="2:3" ht="23.5" x14ac:dyDescent="0.55000000000000004">
      <c r="B2" s="10" t="s">
        <v>119</v>
      </c>
    </row>
    <row r="4" spans="2:3" x14ac:dyDescent="0.35">
      <c r="B4" s="6" t="s">
        <v>109</v>
      </c>
      <c r="C4" t="s">
        <v>114</v>
      </c>
    </row>
    <row r="5" spans="2:3" x14ac:dyDescent="0.35">
      <c r="B5" s="7" t="s">
        <v>112</v>
      </c>
      <c r="C5" s="9">
        <v>1530</v>
      </c>
    </row>
    <row r="6" spans="2:3" x14ac:dyDescent="0.35">
      <c r="B6" s="7" t="s">
        <v>113</v>
      </c>
      <c r="C6" s="9">
        <v>1406.6666666666667</v>
      </c>
    </row>
    <row r="7" spans="2:3" x14ac:dyDescent="0.35">
      <c r="B7" s="7" t="s">
        <v>111</v>
      </c>
      <c r="C7" s="9">
        <v>1477.1428571428571</v>
      </c>
    </row>
    <row r="8" spans="2:3" x14ac:dyDescent="0.35">
      <c r="B8" s="7"/>
      <c r="C8" s="9"/>
    </row>
    <row r="9" spans="2:3" x14ac:dyDescent="0.35">
      <c r="B9" s="7"/>
      <c r="C9" s="9"/>
    </row>
    <row r="10" spans="2:3" ht="23.5" x14ac:dyDescent="0.55000000000000004">
      <c r="B10" s="10" t="s">
        <v>118</v>
      </c>
      <c r="C10" s="9"/>
    </row>
    <row r="12" spans="2:3" x14ac:dyDescent="0.35">
      <c r="B12" s="6" t="s">
        <v>8</v>
      </c>
      <c r="C12" t="s">
        <v>116</v>
      </c>
    </row>
    <row r="13" spans="2:3" x14ac:dyDescent="0.35">
      <c r="B13" s="7"/>
    </row>
    <row r="14" spans="2:3" x14ac:dyDescent="0.35">
      <c r="B14" s="6" t="s">
        <v>110</v>
      </c>
      <c r="C14" t="s">
        <v>117</v>
      </c>
    </row>
    <row r="15" spans="2:3" x14ac:dyDescent="0.35">
      <c r="B15" s="7" t="s">
        <v>13</v>
      </c>
      <c r="C15" s="9">
        <v>40000</v>
      </c>
    </row>
    <row r="16" spans="2:3" x14ac:dyDescent="0.35">
      <c r="B16" s="7" t="s">
        <v>31</v>
      </c>
      <c r="C16" s="9">
        <v>82500</v>
      </c>
    </row>
    <row r="17" spans="2:4" x14ac:dyDescent="0.35">
      <c r="B17" s="7" t="s">
        <v>41</v>
      </c>
      <c r="C17" s="9">
        <v>75600</v>
      </c>
    </row>
    <row r="18" spans="2:4" x14ac:dyDescent="0.35">
      <c r="B18" s="7" t="s">
        <v>22</v>
      </c>
      <c r="C18" s="9">
        <v>96000</v>
      </c>
    </row>
    <row r="19" spans="2:4" x14ac:dyDescent="0.35">
      <c r="B19" s="7" t="s">
        <v>111</v>
      </c>
      <c r="C19" s="9">
        <v>294100</v>
      </c>
    </row>
    <row r="23" spans="2:4" ht="23.5" x14ac:dyDescent="0.55000000000000004">
      <c r="B23" s="10" t="s">
        <v>130</v>
      </c>
    </row>
    <row r="25" spans="2:4" x14ac:dyDescent="0.35">
      <c r="B25" s="6" t="s">
        <v>110</v>
      </c>
      <c r="C25" t="s">
        <v>117</v>
      </c>
      <c r="D25" t="s">
        <v>129</v>
      </c>
    </row>
    <row r="26" spans="2:4" x14ac:dyDescent="0.35">
      <c r="B26" s="7" t="s">
        <v>14</v>
      </c>
      <c r="C26" s="9">
        <v>58300</v>
      </c>
      <c r="D26" s="9">
        <v>11660</v>
      </c>
    </row>
    <row r="27" spans="2:4" x14ac:dyDescent="0.35">
      <c r="B27" s="8" t="s">
        <v>13</v>
      </c>
      <c r="C27" s="9">
        <v>4800</v>
      </c>
      <c r="D27" s="9">
        <v>4800</v>
      </c>
    </row>
    <row r="28" spans="2:4" x14ac:dyDescent="0.35">
      <c r="B28" s="8" t="s">
        <v>31</v>
      </c>
      <c r="C28" s="9">
        <v>17500</v>
      </c>
      <c r="D28" s="9">
        <v>17500</v>
      </c>
    </row>
    <row r="29" spans="2:4" x14ac:dyDescent="0.35">
      <c r="B29" s="8" t="s">
        <v>41</v>
      </c>
      <c r="C29" s="9">
        <v>18000</v>
      </c>
      <c r="D29" s="9">
        <v>18000</v>
      </c>
    </row>
    <row r="30" spans="2:4" x14ac:dyDescent="0.35">
      <c r="B30" s="8" t="s">
        <v>22</v>
      </c>
      <c r="C30" s="9">
        <v>18000</v>
      </c>
      <c r="D30" s="9">
        <v>9000</v>
      </c>
    </row>
    <row r="31" spans="2:4" x14ac:dyDescent="0.35">
      <c r="B31" s="7" t="s">
        <v>67</v>
      </c>
      <c r="C31" s="9">
        <v>53900</v>
      </c>
      <c r="D31" s="9">
        <v>13475</v>
      </c>
    </row>
    <row r="32" spans="2:4" x14ac:dyDescent="0.35">
      <c r="B32" s="8" t="s">
        <v>13</v>
      </c>
      <c r="C32" s="9">
        <v>15200</v>
      </c>
      <c r="D32" s="9">
        <v>15200</v>
      </c>
    </row>
    <row r="33" spans="2:4" x14ac:dyDescent="0.35">
      <c r="B33" s="8" t="s">
        <v>31</v>
      </c>
      <c r="C33" s="9">
        <v>37500</v>
      </c>
      <c r="D33" s="9">
        <v>37500</v>
      </c>
    </row>
    <row r="34" spans="2:4" x14ac:dyDescent="0.35">
      <c r="B34" s="8" t="s">
        <v>41</v>
      </c>
      <c r="C34" s="9">
        <v>0</v>
      </c>
      <c r="D34" s="9">
        <v>0</v>
      </c>
    </row>
    <row r="35" spans="2:4" x14ac:dyDescent="0.35">
      <c r="B35" s="8" t="s">
        <v>22</v>
      </c>
      <c r="C35" s="9">
        <v>1200</v>
      </c>
      <c r="D35" s="9">
        <v>1200</v>
      </c>
    </row>
    <row r="36" spans="2:4" x14ac:dyDescent="0.35">
      <c r="B36" s="7" t="s">
        <v>23</v>
      </c>
      <c r="C36" s="9">
        <v>32000</v>
      </c>
      <c r="D36" s="9">
        <v>6400</v>
      </c>
    </row>
    <row r="37" spans="2:4" x14ac:dyDescent="0.35">
      <c r="B37" s="8" t="s">
        <v>13</v>
      </c>
      <c r="C37" s="9">
        <v>5600</v>
      </c>
      <c r="D37" s="9">
        <v>5600</v>
      </c>
    </row>
    <row r="38" spans="2:4" x14ac:dyDescent="0.35">
      <c r="B38" s="8" t="s">
        <v>31</v>
      </c>
      <c r="C38" s="9">
        <v>0</v>
      </c>
      <c r="D38" s="9">
        <v>0</v>
      </c>
    </row>
    <row r="39" spans="2:4" x14ac:dyDescent="0.35">
      <c r="B39" s="8" t="s">
        <v>22</v>
      </c>
      <c r="C39" s="9">
        <v>26400</v>
      </c>
      <c r="D39" s="9">
        <v>8800</v>
      </c>
    </row>
    <row r="40" spans="2:4" x14ac:dyDescent="0.35">
      <c r="B40" s="7" t="s">
        <v>42</v>
      </c>
      <c r="C40" s="9">
        <v>39400</v>
      </c>
      <c r="D40" s="9">
        <v>6566.666666666667</v>
      </c>
    </row>
    <row r="41" spans="2:4" x14ac:dyDescent="0.35">
      <c r="B41" s="8" t="s">
        <v>13</v>
      </c>
      <c r="C41" s="9">
        <v>0</v>
      </c>
      <c r="D41" s="9">
        <v>0</v>
      </c>
    </row>
    <row r="42" spans="2:4" x14ac:dyDescent="0.35">
      <c r="B42" s="8" t="s">
        <v>31</v>
      </c>
      <c r="C42" s="9">
        <v>10000</v>
      </c>
      <c r="D42" s="9">
        <v>5000</v>
      </c>
    </row>
    <row r="43" spans="2:4" x14ac:dyDescent="0.35">
      <c r="B43" s="8" t="s">
        <v>41</v>
      </c>
      <c r="C43" s="9">
        <v>12600</v>
      </c>
      <c r="D43" s="9">
        <v>6300</v>
      </c>
    </row>
    <row r="44" spans="2:4" x14ac:dyDescent="0.35">
      <c r="B44" s="8" t="s">
        <v>22</v>
      </c>
      <c r="C44" s="9">
        <v>16800</v>
      </c>
      <c r="D44" s="9">
        <v>16800</v>
      </c>
    </row>
    <row r="45" spans="2:4" x14ac:dyDescent="0.35">
      <c r="B45" s="7" t="s">
        <v>35</v>
      </c>
      <c r="C45" s="9">
        <v>85700</v>
      </c>
      <c r="D45" s="9">
        <v>8570</v>
      </c>
    </row>
    <row r="46" spans="2:4" x14ac:dyDescent="0.35">
      <c r="B46" s="8" t="s">
        <v>13</v>
      </c>
      <c r="C46" s="9">
        <v>11200</v>
      </c>
      <c r="D46" s="9">
        <v>3733.3333333333335</v>
      </c>
    </row>
    <row r="47" spans="2:4" x14ac:dyDescent="0.35">
      <c r="B47" s="8" t="s">
        <v>31</v>
      </c>
      <c r="C47" s="9">
        <v>17500</v>
      </c>
      <c r="D47" s="9">
        <v>8750</v>
      </c>
    </row>
    <row r="48" spans="2:4" x14ac:dyDescent="0.35">
      <c r="B48" s="8" t="s">
        <v>41</v>
      </c>
      <c r="C48" s="9">
        <v>37800</v>
      </c>
      <c r="D48" s="9">
        <v>18900</v>
      </c>
    </row>
    <row r="49" spans="2:5" x14ac:dyDescent="0.35">
      <c r="B49" s="8" t="s">
        <v>22</v>
      </c>
      <c r="C49" s="9">
        <v>19200</v>
      </c>
      <c r="D49" s="9">
        <v>6400</v>
      </c>
    </row>
    <row r="50" spans="2:5" x14ac:dyDescent="0.35">
      <c r="B50" s="7" t="s">
        <v>18</v>
      </c>
      <c r="C50" s="9">
        <v>24800</v>
      </c>
      <c r="D50" s="9">
        <v>4960</v>
      </c>
    </row>
    <row r="51" spans="2:5" x14ac:dyDescent="0.35">
      <c r="B51" s="8" t="s">
        <v>13</v>
      </c>
      <c r="C51" s="9">
        <v>3200</v>
      </c>
      <c r="D51" s="9">
        <v>1600</v>
      </c>
    </row>
    <row r="52" spans="2:5" x14ac:dyDescent="0.35">
      <c r="B52" s="8" t="s">
        <v>41</v>
      </c>
      <c r="C52" s="9">
        <v>7200</v>
      </c>
      <c r="D52" s="9">
        <v>7200</v>
      </c>
    </row>
    <row r="53" spans="2:5" x14ac:dyDescent="0.35">
      <c r="B53" s="8" t="s">
        <v>22</v>
      </c>
      <c r="C53" s="9">
        <v>14400</v>
      </c>
      <c r="D53" s="9">
        <v>7200</v>
      </c>
    </row>
    <row r="54" spans="2:5" x14ac:dyDescent="0.35">
      <c r="B54" s="7" t="s">
        <v>111</v>
      </c>
      <c r="C54" s="9">
        <v>294100</v>
      </c>
      <c r="D54" s="9">
        <v>8402.8571428571431</v>
      </c>
    </row>
    <row r="58" spans="2:5" ht="23.5" x14ac:dyDescent="0.55000000000000004">
      <c r="B58" s="10" t="s">
        <v>127</v>
      </c>
    </row>
    <row r="60" spans="2:5" ht="15.5" x14ac:dyDescent="0.35">
      <c r="B60" s="12" t="s">
        <v>120</v>
      </c>
    </row>
    <row r="62" spans="2:5" x14ac:dyDescent="0.35">
      <c r="B62" s="6" t="s">
        <v>122</v>
      </c>
      <c r="C62" s="6" t="s">
        <v>121</v>
      </c>
    </row>
    <row r="63" spans="2:5" x14ac:dyDescent="0.35">
      <c r="B63" s="6" t="s">
        <v>110</v>
      </c>
      <c r="C63" t="s">
        <v>27</v>
      </c>
      <c r="D63" t="s">
        <v>12</v>
      </c>
      <c r="E63" t="s">
        <v>111</v>
      </c>
    </row>
    <row r="64" spans="2:5" x14ac:dyDescent="0.35">
      <c r="B64" s="7" t="s">
        <v>14</v>
      </c>
      <c r="C64" s="9">
        <v>3</v>
      </c>
      <c r="D64" s="9">
        <v>2</v>
      </c>
      <c r="E64" s="9">
        <v>5</v>
      </c>
    </row>
    <row r="65" spans="2:6" x14ac:dyDescent="0.35">
      <c r="B65" s="7" t="s">
        <v>67</v>
      </c>
      <c r="C65" s="9">
        <v>3</v>
      </c>
      <c r="D65" s="9">
        <v>1</v>
      </c>
      <c r="E65" s="9">
        <v>4</v>
      </c>
    </row>
    <row r="66" spans="2:6" x14ac:dyDescent="0.35">
      <c r="B66" s="7" t="s">
        <v>23</v>
      </c>
      <c r="C66" s="9">
        <v>3</v>
      </c>
      <c r="D66" s="9">
        <v>2</v>
      </c>
      <c r="E66" s="9">
        <v>5</v>
      </c>
    </row>
    <row r="67" spans="2:6" x14ac:dyDescent="0.35">
      <c r="B67" s="7" t="s">
        <v>42</v>
      </c>
      <c r="C67" s="9">
        <v>2</v>
      </c>
      <c r="D67" s="9">
        <v>4</v>
      </c>
      <c r="E67" s="9">
        <v>6</v>
      </c>
    </row>
    <row r="68" spans="2:6" x14ac:dyDescent="0.35">
      <c r="B68" s="7" t="s">
        <v>35</v>
      </c>
      <c r="C68" s="9">
        <v>2</v>
      </c>
      <c r="D68" s="9">
        <v>8</v>
      </c>
      <c r="E68" s="9">
        <v>10</v>
      </c>
    </row>
    <row r="69" spans="2:6" x14ac:dyDescent="0.35">
      <c r="B69" s="7" t="s">
        <v>18</v>
      </c>
      <c r="C69" s="9">
        <v>2</v>
      </c>
      <c r="D69" s="9">
        <v>3</v>
      </c>
      <c r="E69" s="9">
        <v>5</v>
      </c>
    </row>
    <row r="70" spans="2:6" x14ac:dyDescent="0.35">
      <c r="B70" s="7" t="s">
        <v>111</v>
      </c>
      <c r="C70" s="9">
        <v>15</v>
      </c>
      <c r="D70" s="9">
        <v>20</v>
      </c>
      <c r="E70" s="9">
        <v>35</v>
      </c>
    </row>
    <row r="73" spans="2:6" ht="15.5" x14ac:dyDescent="0.35">
      <c r="B73" s="12" t="s">
        <v>128</v>
      </c>
    </row>
    <row r="75" spans="2:6" x14ac:dyDescent="0.35">
      <c r="B75" s="6" t="s">
        <v>122</v>
      </c>
      <c r="C75" s="6" t="s">
        <v>121</v>
      </c>
    </row>
    <row r="76" spans="2:6" x14ac:dyDescent="0.35">
      <c r="B76" s="6" t="s">
        <v>110</v>
      </c>
      <c r="C76" t="s">
        <v>124</v>
      </c>
      <c r="D76" t="s">
        <v>125</v>
      </c>
      <c r="E76" t="s">
        <v>126</v>
      </c>
      <c r="F76" t="s">
        <v>111</v>
      </c>
    </row>
    <row r="77" spans="2:6" x14ac:dyDescent="0.35">
      <c r="B77" s="7" t="s">
        <v>13</v>
      </c>
      <c r="C77" s="9">
        <v>4</v>
      </c>
      <c r="D77" s="9">
        <v>2</v>
      </c>
      <c r="E77" s="9">
        <v>3</v>
      </c>
      <c r="F77" s="9">
        <v>9</v>
      </c>
    </row>
    <row r="78" spans="2:6" x14ac:dyDescent="0.35">
      <c r="B78" s="7" t="s">
        <v>31</v>
      </c>
      <c r="C78" s="9">
        <v>2</v>
      </c>
      <c r="D78" s="9">
        <v>1</v>
      </c>
      <c r="E78" s="9">
        <v>4</v>
      </c>
      <c r="F78" s="9">
        <v>7</v>
      </c>
    </row>
    <row r="79" spans="2:6" x14ac:dyDescent="0.35">
      <c r="B79" s="7" t="s">
        <v>41</v>
      </c>
      <c r="C79" s="9">
        <v>1</v>
      </c>
      <c r="D79" s="9">
        <v>4</v>
      </c>
      <c r="E79" s="9">
        <v>2</v>
      </c>
      <c r="F79" s="9">
        <v>7</v>
      </c>
    </row>
    <row r="80" spans="2:6" x14ac:dyDescent="0.35">
      <c r="B80" s="7" t="s">
        <v>22</v>
      </c>
      <c r="C80" s="9">
        <v>6</v>
      </c>
      <c r="D80" s="9">
        <v>2</v>
      </c>
      <c r="E80" s="9">
        <v>4</v>
      </c>
      <c r="F80" s="9">
        <v>12</v>
      </c>
    </row>
    <row r="81" spans="2:6" x14ac:dyDescent="0.35">
      <c r="B81" s="7" t="s">
        <v>111</v>
      </c>
      <c r="C81" s="9">
        <v>13</v>
      </c>
      <c r="D81" s="9">
        <v>9</v>
      </c>
      <c r="E81" s="9">
        <v>13</v>
      </c>
      <c r="F81" s="9">
        <v>35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E2DF-9FA1-45DD-AB18-91E564DFEFF7}">
  <dimension ref="A1"/>
  <sheetViews>
    <sheetView zoomScale="80" workbookViewId="0">
      <selection activeCell="S19" sqref="S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KUMAR</dc:creator>
  <cp:lastModifiedBy>VINAY KUMAR</cp:lastModifiedBy>
  <dcterms:created xsi:type="dcterms:W3CDTF">2025-04-06T20:54:03Z</dcterms:created>
  <dcterms:modified xsi:type="dcterms:W3CDTF">2025-04-29T18:04:30Z</dcterms:modified>
</cp:coreProperties>
</file>