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 activeTab="5"/>
  </bookViews>
  <sheets>
    <sheet name="Лист1" sheetId="1" r:id="rId1"/>
    <sheet name="Лист2" sheetId="2" r:id="rId2"/>
    <sheet name="Лист3" sheetId="3" r:id="rId3"/>
    <sheet name="Лист6" sheetId="6" r:id="rId4"/>
    <sheet name="Лист7" sheetId="7" r:id="rId5"/>
    <sheet name="Лист8" sheetId="8" r:id="rId6"/>
  </sheets>
  <calcPr calcId="125725"/>
</workbook>
</file>

<file path=xl/calcChain.xml><?xml version="1.0" encoding="utf-8"?>
<calcChain xmlns="http://schemas.openxmlformats.org/spreadsheetml/2006/main">
  <c r="S28" i="8" a="1"/>
  <c r="S24" a="1"/>
  <c r="S22" a="1"/>
  <c r="S20" a="1"/>
  <c r="S16" a="1"/>
  <c r="S13" a="1"/>
  <c r="U14" s="1"/>
  <c r="T13"/>
  <c r="T14"/>
  <c r="V14"/>
  <c r="V8" a="1"/>
  <c r="V10" s="1"/>
  <c r="U8" a="1"/>
  <c r="U10" s="1"/>
  <c r="T8" a="1"/>
  <c r="T9" s="1"/>
  <c r="T10"/>
  <c r="S8" a="1"/>
  <c r="S10" s="1"/>
  <c r="S14" s="1"/>
  <c r="Q8" a="1"/>
  <c r="Q9" s="1"/>
  <c r="Q8"/>
  <c r="Q10"/>
  <c r="N8" a="1"/>
  <c r="N10" s="1"/>
  <c r="M8" a="1"/>
  <c r="M8" s="1"/>
  <c r="M9"/>
  <c r="M10"/>
  <c r="L8" a="1"/>
  <c r="L10" s="1"/>
  <c r="G17"/>
  <c r="D24" a="1"/>
  <c r="D26" s="1"/>
  <c r="C24" a="1"/>
  <c r="C26" s="1"/>
  <c r="E20" a="1"/>
  <c r="E22" s="1"/>
  <c r="C20" a="1"/>
  <c r="C22" s="1"/>
  <c r="E16" a="1"/>
  <c r="E17" s="1"/>
  <c r="E16"/>
  <c r="E18"/>
  <c r="D16" a="1"/>
  <c r="D17" s="1"/>
  <c r="D18"/>
  <c r="E24" a="1"/>
  <c r="E24"/>
  <c r="E25"/>
  <c r="E26"/>
  <c r="D20" a="1"/>
  <c r="D21" s="1"/>
  <c r="D20"/>
  <c r="D22"/>
  <c r="C16" a="1"/>
  <c r="C16"/>
  <c r="C17"/>
  <c r="C18"/>
  <c r="H12" a="1"/>
  <c r="H12"/>
  <c r="H13"/>
  <c r="H14"/>
  <c r="E12" a="1"/>
  <c r="E12" s="1"/>
  <c r="E13"/>
  <c r="E14"/>
  <c r="D12" a="1"/>
  <c r="D12"/>
  <c r="D13"/>
  <c r="D14"/>
  <c r="C12" a="1"/>
  <c r="C14" s="1"/>
  <c r="Z8" i="7"/>
  <c r="T8"/>
  <c r="P23"/>
  <c r="L23"/>
  <c r="P15"/>
  <c r="L15"/>
  <c r="P8"/>
  <c r="L8"/>
  <c r="F8"/>
  <c r="G13"/>
  <c r="E3"/>
  <c r="U17" i="6" a="1"/>
  <c r="V17" s="1"/>
  <c r="V12" a="1"/>
  <c r="V14" s="1"/>
  <c r="V6" a="1"/>
  <c r="V8" s="1"/>
  <c r="V7"/>
  <c r="W8"/>
  <c r="I28" a="1"/>
  <c r="I30" s="1"/>
  <c r="K24" a="1"/>
  <c r="K26" s="1"/>
  <c r="I18" a="1"/>
  <c r="I20" s="1"/>
  <c r="I18"/>
  <c r="J18"/>
  <c r="K18"/>
  <c r="I19"/>
  <c r="J19"/>
  <c r="J20"/>
  <c r="K20"/>
  <c r="K12" a="1"/>
  <c r="K14" s="1"/>
  <c r="K6" a="1"/>
  <c r="K8" s="1"/>
  <c r="B12" i="3"/>
  <c r="B13"/>
  <c r="C12"/>
  <c r="I8"/>
  <c r="E8"/>
  <c r="G31" i="2"/>
  <c r="G32"/>
  <c r="G33"/>
  <c r="G34"/>
  <c r="G35"/>
  <c r="G36"/>
  <c r="F31"/>
  <c r="F32"/>
  <c r="F33"/>
  <c r="F34"/>
  <c r="F35"/>
  <c r="F36"/>
  <c r="E31"/>
  <c r="E32"/>
  <c r="E33"/>
  <c r="E34"/>
  <c r="E35"/>
  <c r="E36"/>
  <c r="D31"/>
  <c r="D32"/>
  <c r="D33"/>
  <c r="D34"/>
  <c r="D35"/>
  <c r="D36"/>
  <c r="C31"/>
  <c r="C32" s="1"/>
  <c r="C33" s="1"/>
  <c r="C34" s="1"/>
  <c r="C35" s="1"/>
  <c r="C36" s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12"/>
  <c r="C14"/>
  <c r="C15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13"/>
  <c r="C12"/>
  <c r="F6"/>
  <c r="G8" i="1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7"/>
  <c r="B25"/>
  <c r="B26"/>
  <c r="B27" s="1"/>
  <c r="B22"/>
  <c r="B23"/>
  <c r="B24" s="1"/>
  <c r="B9"/>
  <c r="B10"/>
  <c r="B11" s="1"/>
  <c r="B12" s="1"/>
  <c r="B13" s="1"/>
  <c r="B14" s="1"/>
  <c r="B15" s="1"/>
  <c r="B16" s="1"/>
  <c r="B17" s="1"/>
  <c r="B18" s="1"/>
  <c r="B19" s="1"/>
  <c r="B20" s="1"/>
  <c r="B21" s="1"/>
  <c r="B8"/>
  <c r="B7"/>
  <c r="I4"/>
  <c r="U13" i="8" l="1"/>
  <c r="V13"/>
  <c r="V8"/>
  <c r="V9"/>
  <c r="U8"/>
  <c r="U9"/>
  <c r="T8"/>
  <c r="S8"/>
  <c r="S9"/>
  <c r="S13" s="1"/>
  <c r="N8"/>
  <c r="N9"/>
  <c r="L8"/>
  <c r="L9"/>
  <c r="D24"/>
  <c r="D25"/>
  <c r="C24"/>
  <c r="C25"/>
  <c r="E20"/>
  <c r="E21"/>
  <c r="C20"/>
  <c r="C21"/>
  <c r="D16"/>
  <c r="C12"/>
  <c r="C13"/>
  <c r="U17" i="6"/>
  <c r="W17"/>
  <c r="X14"/>
  <c r="V12"/>
  <c r="W14"/>
  <c r="W12"/>
  <c r="X12"/>
  <c r="V13"/>
  <c r="W13"/>
  <c r="X13"/>
  <c r="X8"/>
  <c r="V6"/>
  <c r="W6"/>
  <c r="X6"/>
  <c r="W7"/>
  <c r="X7"/>
  <c r="I28"/>
  <c r="I29"/>
  <c r="L26"/>
  <c r="M26"/>
  <c r="K24"/>
  <c r="L24"/>
  <c r="M24"/>
  <c r="K25"/>
  <c r="L25"/>
  <c r="M25"/>
  <c r="K19"/>
  <c r="L14"/>
  <c r="M14"/>
  <c r="K12"/>
  <c r="L12"/>
  <c r="M12"/>
  <c r="K13"/>
  <c r="L13"/>
  <c r="M13"/>
  <c r="K6"/>
  <c r="L6"/>
  <c r="M6"/>
  <c r="L8"/>
  <c r="M8"/>
  <c r="K7"/>
  <c r="L7"/>
  <c r="M7"/>
  <c r="D12" i="3"/>
  <c r="E12" s="1"/>
  <c r="F12" s="1"/>
  <c r="G12" s="1"/>
  <c r="H12" s="1"/>
  <c r="I12" s="1"/>
  <c r="J12" s="1"/>
  <c r="K12" s="1"/>
  <c r="L12" s="1"/>
  <c r="M12" s="1"/>
  <c r="B14"/>
  <c r="B15" s="1"/>
  <c r="B16" s="1"/>
  <c r="B17" s="1"/>
  <c r="B18" s="1"/>
  <c r="B19" s="1"/>
  <c r="B20" s="1"/>
  <c r="B21" s="1"/>
  <c r="B22" s="1"/>
  <c r="B23" s="1"/>
  <c r="G25" i="8" l="1"/>
  <c r="G21"/>
  <c r="M12" a="1"/>
  <c r="T12"/>
  <c r="S12"/>
  <c r="V12"/>
  <c r="V17" s="1"/>
  <c r="U12"/>
  <c r="U17" s="1"/>
  <c r="E15"/>
  <c r="I17" s="1"/>
  <c r="M14" l="1"/>
  <c r="M13"/>
  <c r="M12"/>
  <c r="T16"/>
  <c r="T20" s="1"/>
  <c r="T24" s="1"/>
  <c r="T28" s="1"/>
  <c r="T18"/>
  <c r="T22" s="1"/>
  <c r="T17"/>
  <c r="T21" s="1"/>
  <c r="T25" s="1"/>
  <c r="T29" s="1"/>
  <c r="S16"/>
  <c r="S20" s="1"/>
  <c r="S24" s="1"/>
  <c r="S28" s="1"/>
  <c r="S18"/>
  <c r="S22" s="1"/>
  <c r="V18"/>
  <c r="V22" s="1"/>
  <c r="V16"/>
  <c r="V20" s="1"/>
  <c r="V24" s="1"/>
  <c r="V28" s="1"/>
  <c r="U16"/>
  <c r="U20" s="1"/>
  <c r="U24" s="1"/>
  <c r="U28" s="1"/>
  <c r="U18"/>
  <c r="U22" s="1"/>
  <c r="I21"/>
  <c r="I25"/>
  <c r="S17"/>
  <c r="S21" l="1"/>
  <c r="S25" s="1"/>
  <c r="S29" s="1"/>
  <c r="V21"/>
  <c r="V25" s="1"/>
  <c r="V29" s="1"/>
  <c r="U26"/>
  <c r="U30" s="1"/>
  <c r="U21"/>
  <c r="U25" s="1"/>
  <c r="U29" s="1"/>
  <c r="T26"/>
  <c r="S26"/>
  <c r="S30" s="1"/>
  <c r="V26"/>
  <c r="V30" s="1"/>
  <c r="Z10" s="1"/>
  <c r="T30" l="1"/>
  <c r="Z9"/>
  <c r="Z8"/>
</calcChain>
</file>

<file path=xl/sharedStrings.xml><?xml version="1.0" encoding="utf-8"?>
<sst xmlns="http://schemas.openxmlformats.org/spreadsheetml/2006/main" count="132" uniqueCount="90">
  <si>
    <t>Коллекция графиков базовых математических функций</t>
  </si>
  <si>
    <t>Xmin</t>
  </si>
  <si>
    <t>Xmax</t>
  </si>
  <si>
    <t>N</t>
  </si>
  <si>
    <t>H</t>
  </si>
  <si>
    <t>X</t>
  </si>
  <si>
    <t>sin(x)</t>
  </si>
  <si>
    <t>cos(x)</t>
  </si>
  <si>
    <t>tg(x)</t>
  </si>
  <si>
    <t>x2</t>
  </si>
  <si>
    <t>exp(x)</t>
  </si>
  <si>
    <t>Графическое решение системы уравнений с заданной точностью</t>
  </si>
  <si>
    <t>xmin</t>
  </si>
  <si>
    <t>xmax</t>
  </si>
  <si>
    <t>n</t>
  </si>
  <si>
    <t>h</t>
  </si>
  <si>
    <t>eps</t>
  </si>
  <si>
    <t>a</t>
  </si>
  <si>
    <t>b</t>
  </si>
  <si>
    <t>c</t>
  </si>
  <si>
    <t>d</t>
  </si>
  <si>
    <t>Y1</t>
  </si>
  <si>
    <t>Y2</t>
  </si>
  <si>
    <t>Delta</t>
  </si>
  <si>
    <t>Xp</t>
  </si>
  <si>
    <t>Исследование поверхностей второго порядка</t>
  </si>
  <si>
    <t>Эллипсоид</t>
  </si>
  <si>
    <t>Hx</t>
  </si>
  <si>
    <t>Ymin</t>
  </si>
  <si>
    <t>Ymax</t>
  </si>
  <si>
    <t>Ny</t>
  </si>
  <si>
    <t>Hy</t>
  </si>
  <si>
    <t>Nx</t>
  </si>
  <si>
    <t>x</t>
  </si>
  <si>
    <t>y</t>
  </si>
  <si>
    <t>Матричные Операции</t>
  </si>
  <si>
    <t>1. Сложение матриц</t>
  </si>
  <si>
    <t>А=</t>
  </si>
  <si>
    <t>В=</t>
  </si>
  <si>
    <t>А+В=</t>
  </si>
  <si>
    <t>2. Вычитание матриц</t>
  </si>
  <si>
    <t>А-В=</t>
  </si>
  <si>
    <t>3. Умножение матрицы на число</t>
  </si>
  <si>
    <t>*</t>
  </si>
  <si>
    <t>=</t>
  </si>
  <si>
    <t>4. Умножение матриц</t>
  </si>
  <si>
    <t>А*В=</t>
  </si>
  <si>
    <t>5. Вычисление обратной матрицы</t>
  </si>
  <si>
    <t>Обратная</t>
  </si>
  <si>
    <t>6. Вычисление транспонированной матрицы</t>
  </si>
  <si>
    <t>Трансп.</t>
  </si>
  <si>
    <t>С=</t>
  </si>
  <si>
    <t>Вычисление определителей квадратных матриц</t>
  </si>
  <si>
    <t>а)</t>
  </si>
  <si>
    <t>det=</t>
  </si>
  <si>
    <t>б)</t>
  </si>
  <si>
    <t>в)</t>
  </si>
  <si>
    <t>Основные свойства определителей</t>
  </si>
  <si>
    <t>II.  При перестановке строк(столбцов) определитель меняет знак.</t>
  </si>
  <si>
    <t>III. Общий множитель для любой строки (любого столбца) можно вынести за знак определителя.</t>
  </si>
  <si>
    <t>I. Определитель не меняет своего значения при замене всех его строк соответствующими столбцами.</t>
  </si>
  <si>
    <t>7*В=</t>
  </si>
  <si>
    <t>IV. Если элементы какой-либо строки (столбца) определителя представляют собой сумму двух слагаемых, то определитель может быть разложен на сумму двух соответствующих определителей.</t>
  </si>
  <si>
    <t>+</t>
  </si>
  <si>
    <t>Решение системы линейных уравнений методом Крамера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</si>
  <si>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=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</si>
  <si>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=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</si>
  <si>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=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</si>
  <si>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</si>
  <si>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33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</si>
  <si>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</si>
  <si>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</si>
  <si>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21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</si>
  <si>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31</t>
    </r>
    <r>
      <rPr>
        <sz val="11"/>
        <color theme="1"/>
        <rFont val="Calibri"/>
        <family val="2"/>
        <charset val="204"/>
        <scheme val="minor"/>
      </rPr>
      <t>=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</si>
  <si>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22</t>
    </r>
    <r>
      <rPr>
        <sz val="11"/>
        <color theme="1"/>
        <rFont val="Calibri"/>
        <family val="2"/>
        <charset val="204"/>
        <scheme val="minor"/>
      </rPr>
      <t>=</t>
    </r>
  </si>
  <si>
    <t>А1=</t>
  </si>
  <si>
    <t>А2=</t>
  </si>
  <si>
    <t>А3=</t>
  </si>
  <si>
    <t>D1=</t>
  </si>
  <si>
    <t>D2=</t>
  </si>
  <si>
    <t>D3=</t>
  </si>
  <si>
    <t>D=</t>
  </si>
  <si>
    <t>x1=D1/D=</t>
  </si>
  <si>
    <t>x2=D2/D=</t>
  </si>
  <si>
    <t>x3=D3/D=</t>
  </si>
  <si>
    <t>Решение системы линейных уравнений с помощью обратной матрицы</t>
  </si>
  <si>
    <t>x1=</t>
  </si>
  <si>
    <t>x2=</t>
  </si>
  <si>
    <t>x3=</t>
  </si>
  <si>
    <t>Решение системы линейных уравнений методом Гаусса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</si>
</sst>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3" borderId="1" xfId="2" applyBorder="1"/>
    <xf numFmtId="0" fontId="1" fillId="2" borderId="1" xfId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8" fillId="0" borderId="0" xfId="0" applyFont="1" applyAlignment="1">
      <alignment horizontal="left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2.6009381326383391E-2"/>
          <c:y val="2.2942708720956193E-2"/>
          <c:w val="0.8185511890716598"/>
          <c:h val="0.94403266699413046"/>
        </c:manualLayout>
      </c:layout>
      <c:scatterChart>
        <c:scatterStyle val="smoothMarker"/>
        <c:ser>
          <c:idx val="0"/>
          <c:order val="0"/>
          <c:tx>
            <c:strRef>
              <c:f>Лист1!$C$6</c:f>
              <c:strCache>
                <c:ptCount val="1"/>
                <c:pt idx="0">
                  <c:v>sin(x)</c:v>
                </c:pt>
              </c:strCache>
            </c:strRef>
          </c:tx>
          <c:marker>
            <c:symbol val="none"/>
          </c:marker>
          <c:xVal>
            <c:numRef>
              <c:f>Лист1!$B$7:$B$27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Лист1!$C$7:$C$27</c:f>
              <c:numCache>
                <c:formatCode>General</c:formatCode>
                <c:ptCount val="21"/>
                <c:pt idx="0">
                  <c:v>0.95892427466313845</c:v>
                </c:pt>
                <c:pt idx="1">
                  <c:v>0.97753011766509701</c:v>
                </c:pt>
                <c:pt idx="2">
                  <c:v>0.7568024953079282</c:v>
                </c:pt>
                <c:pt idx="3">
                  <c:v>0.35078322768961984</c:v>
                </c:pt>
                <c:pt idx="4">
                  <c:v>-0.14112000805986721</c:v>
                </c:pt>
                <c:pt idx="5">
                  <c:v>-0.59847214410395655</c:v>
                </c:pt>
                <c:pt idx="6">
                  <c:v>-0.90929742682568171</c:v>
                </c:pt>
                <c:pt idx="7">
                  <c:v>-0.99749498660405445</c:v>
                </c:pt>
                <c:pt idx="8">
                  <c:v>-0.8414709848078965</c:v>
                </c:pt>
                <c:pt idx="9">
                  <c:v>-0.47942553860420301</c:v>
                </c:pt>
                <c:pt idx="10">
                  <c:v>0</c:v>
                </c:pt>
                <c:pt idx="11">
                  <c:v>0.47942553860420301</c:v>
                </c:pt>
                <c:pt idx="12">
                  <c:v>0.8414709848078965</c:v>
                </c:pt>
                <c:pt idx="13">
                  <c:v>0.99749498660405445</c:v>
                </c:pt>
                <c:pt idx="14">
                  <c:v>0.90929742682568171</c:v>
                </c:pt>
                <c:pt idx="15">
                  <c:v>0.59847214410395655</c:v>
                </c:pt>
                <c:pt idx="16">
                  <c:v>0.14112000805986721</c:v>
                </c:pt>
                <c:pt idx="17">
                  <c:v>-0.35078322768961984</c:v>
                </c:pt>
                <c:pt idx="18">
                  <c:v>-0.7568024953079282</c:v>
                </c:pt>
                <c:pt idx="19">
                  <c:v>-0.97753011766509701</c:v>
                </c:pt>
                <c:pt idx="20">
                  <c:v>-0.95892427466313845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Лист1!$D$6</c:f>
              <c:strCache>
                <c:ptCount val="1"/>
                <c:pt idx="0">
                  <c:v>cos(x)</c:v>
                </c:pt>
              </c:strCache>
            </c:strRef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Лист1!$B$7:$B$27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Лист1!$D$7:$D$27</c:f>
              <c:numCache>
                <c:formatCode>General</c:formatCode>
                <c:ptCount val="21"/>
                <c:pt idx="0">
                  <c:v>0.28366218546322625</c:v>
                </c:pt>
                <c:pt idx="1">
                  <c:v>-0.2107957994307797</c:v>
                </c:pt>
                <c:pt idx="2">
                  <c:v>-0.65364362086361194</c:v>
                </c:pt>
                <c:pt idx="3">
                  <c:v>-0.93645668729079634</c:v>
                </c:pt>
                <c:pt idx="4">
                  <c:v>-0.98999249660044542</c:v>
                </c:pt>
                <c:pt idx="5">
                  <c:v>-0.8011436155469337</c:v>
                </c:pt>
                <c:pt idx="6">
                  <c:v>-0.41614683654714241</c:v>
                </c:pt>
                <c:pt idx="7">
                  <c:v>7.0737201667702906E-2</c:v>
                </c:pt>
                <c:pt idx="8">
                  <c:v>0.54030230586813977</c:v>
                </c:pt>
                <c:pt idx="9">
                  <c:v>0.87758256189037276</c:v>
                </c:pt>
                <c:pt idx="10">
                  <c:v>1</c:v>
                </c:pt>
                <c:pt idx="11">
                  <c:v>0.87758256189037276</c:v>
                </c:pt>
                <c:pt idx="12">
                  <c:v>0.54030230586813977</c:v>
                </c:pt>
                <c:pt idx="13">
                  <c:v>7.0737201667702906E-2</c:v>
                </c:pt>
                <c:pt idx="14">
                  <c:v>-0.41614683654714241</c:v>
                </c:pt>
                <c:pt idx="15">
                  <c:v>-0.8011436155469337</c:v>
                </c:pt>
                <c:pt idx="16">
                  <c:v>-0.98999249660044542</c:v>
                </c:pt>
                <c:pt idx="17">
                  <c:v>-0.93645668729079634</c:v>
                </c:pt>
                <c:pt idx="18">
                  <c:v>-0.65364362086361194</c:v>
                </c:pt>
                <c:pt idx="19">
                  <c:v>-0.2107957994307797</c:v>
                </c:pt>
                <c:pt idx="20">
                  <c:v>0.28366218546322625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Лист1!$E$6</c:f>
              <c:strCache>
                <c:ptCount val="1"/>
                <c:pt idx="0">
                  <c:v>tg(x)</c:v>
                </c:pt>
              </c:strCache>
            </c:strRef>
          </c:tx>
          <c:spPr>
            <a:ln>
              <a:solidFill>
                <a:srgbClr val="92D050"/>
              </a:solidFill>
              <a:prstDash val="lgDash"/>
            </a:ln>
          </c:spPr>
          <c:marker>
            <c:symbol val="none"/>
          </c:marker>
          <c:xVal>
            <c:numRef>
              <c:f>Лист1!$B$7:$B$27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Лист1!$E$7:$E$27</c:f>
              <c:numCache>
                <c:formatCode>General</c:formatCode>
                <c:ptCount val="21"/>
                <c:pt idx="0">
                  <c:v>3.3805150062465859</c:v>
                </c:pt>
                <c:pt idx="1">
                  <c:v>-4.6373320545511847</c:v>
                </c:pt>
                <c:pt idx="2">
                  <c:v>-1.1578212823495775</c:v>
                </c:pt>
                <c:pt idx="3">
                  <c:v>-0.37458564015859469</c:v>
                </c:pt>
                <c:pt idx="4">
                  <c:v>0.1425465430742778</c:v>
                </c:pt>
                <c:pt idx="5">
                  <c:v>0.74702229723866032</c:v>
                </c:pt>
                <c:pt idx="6">
                  <c:v>2.1850398632615189</c:v>
                </c:pt>
                <c:pt idx="7">
                  <c:v>-14.101419947171719</c:v>
                </c:pt>
                <c:pt idx="8">
                  <c:v>-1.5574077246549023</c:v>
                </c:pt>
                <c:pt idx="9">
                  <c:v>-0.54630248984379048</c:v>
                </c:pt>
                <c:pt idx="10">
                  <c:v>0</c:v>
                </c:pt>
                <c:pt idx="11">
                  <c:v>0.54630248984379048</c:v>
                </c:pt>
                <c:pt idx="12">
                  <c:v>1.5574077246549023</c:v>
                </c:pt>
                <c:pt idx="13">
                  <c:v>14.101419947171719</c:v>
                </c:pt>
                <c:pt idx="14">
                  <c:v>-2.1850398632615189</c:v>
                </c:pt>
                <c:pt idx="15">
                  <c:v>-0.74702229723866032</c:v>
                </c:pt>
                <c:pt idx="16">
                  <c:v>-0.1425465430742778</c:v>
                </c:pt>
                <c:pt idx="17">
                  <c:v>0.37458564015859469</c:v>
                </c:pt>
                <c:pt idx="18">
                  <c:v>1.1578212823495775</c:v>
                </c:pt>
                <c:pt idx="19">
                  <c:v>4.6373320545511847</c:v>
                </c:pt>
                <c:pt idx="20">
                  <c:v>-3.3805150062465859</c:v>
                </c:pt>
              </c:numCache>
            </c:numRef>
          </c:yVal>
          <c:smooth val="1"/>
        </c:ser>
        <c:axId val="56915456"/>
        <c:axId val="52103424"/>
      </c:scatterChart>
      <c:scatterChart>
        <c:scatterStyle val="smoothMarker"/>
        <c:ser>
          <c:idx val="3"/>
          <c:order val="3"/>
          <c:tx>
            <c:strRef>
              <c:f>Лист1!$F$6</c:f>
              <c:strCache>
                <c:ptCount val="1"/>
                <c:pt idx="0">
                  <c:v>x2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Лист1!$B$7:$B$27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Лист1!$F$7:$F$27</c:f>
              <c:numCache>
                <c:formatCode>General</c:formatCode>
                <c:ptCount val="21"/>
                <c:pt idx="0">
                  <c:v>25</c:v>
                </c:pt>
                <c:pt idx="1">
                  <c:v>20.25</c:v>
                </c:pt>
                <c:pt idx="2">
                  <c:v>16</c:v>
                </c:pt>
                <c:pt idx="3">
                  <c:v>12.25</c:v>
                </c:pt>
                <c:pt idx="4">
                  <c:v>9</c:v>
                </c:pt>
                <c:pt idx="5">
                  <c:v>6.25</c:v>
                </c:pt>
                <c:pt idx="6">
                  <c:v>4</c:v>
                </c:pt>
                <c:pt idx="7">
                  <c:v>2.25</c:v>
                </c:pt>
                <c:pt idx="8">
                  <c:v>1</c:v>
                </c:pt>
                <c:pt idx="9">
                  <c:v>0.25</c:v>
                </c:pt>
                <c:pt idx="10">
                  <c:v>0</c:v>
                </c:pt>
                <c:pt idx="11">
                  <c:v>0.25</c:v>
                </c:pt>
                <c:pt idx="12">
                  <c:v>1</c:v>
                </c:pt>
                <c:pt idx="13">
                  <c:v>2.25</c:v>
                </c:pt>
                <c:pt idx="14">
                  <c:v>4</c:v>
                </c:pt>
                <c:pt idx="15">
                  <c:v>6.25</c:v>
                </c:pt>
                <c:pt idx="16">
                  <c:v>9</c:v>
                </c:pt>
                <c:pt idx="17">
                  <c:v>12.25</c:v>
                </c:pt>
                <c:pt idx="18">
                  <c:v>16</c:v>
                </c:pt>
                <c:pt idx="19">
                  <c:v>20.25</c:v>
                </c:pt>
                <c:pt idx="20">
                  <c:v>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Лист1!$G$6</c:f>
              <c:strCache>
                <c:ptCount val="1"/>
                <c:pt idx="0">
                  <c:v>exp(x)</c:v>
                </c:pt>
              </c:strCache>
            </c:strRef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Лист1!$B$7:$B$27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Лист1!$G$7:$G$27</c:f>
              <c:numCache>
                <c:formatCode>General</c:formatCode>
                <c:ptCount val="21"/>
                <c:pt idx="0">
                  <c:v>6.737946999085467E-3</c:v>
                </c:pt>
                <c:pt idx="1">
                  <c:v>1.1108996538242306E-2</c:v>
                </c:pt>
                <c:pt idx="2">
                  <c:v>1.8315638888734179E-2</c:v>
                </c:pt>
                <c:pt idx="3">
                  <c:v>3.0197383422318501E-2</c:v>
                </c:pt>
                <c:pt idx="4">
                  <c:v>4.9787068367863944E-2</c:v>
                </c:pt>
                <c:pt idx="5">
                  <c:v>8.20849986238988E-2</c:v>
                </c:pt>
                <c:pt idx="6">
                  <c:v>0.1353352832366127</c:v>
                </c:pt>
                <c:pt idx="7">
                  <c:v>0.22313016014842982</c:v>
                </c:pt>
                <c:pt idx="8">
                  <c:v>0.36787944117144233</c:v>
                </c:pt>
                <c:pt idx="9">
                  <c:v>0.60653065971263342</c:v>
                </c:pt>
                <c:pt idx="10">
                  <c:v>1</c:v>
                </c:pt>
                <c:pt idx="11">
                  <c:v>1.6487212707001282</c:v>
                </c:pt>
                <c:pt idx="12">
                  <c:v>2.7182818284590451</c:v>
                </c:pt>
                <c:pt idx="13">
                  <c:v>4.4816890703380645</c:v>
                </c:pt>
                <c:pt idx="14">
                  <c:v>7.3890560989306504</c:v>
                </c:pt>
                <c:pt idx="15">
                  <c:v>12.182493960703473</c:v>
                </c:pt>
                <c:pt idx="16">
                  <c:v>20.085536923187668</c:v>
                </c:pt>
                <c:pt idx="17">
                  <c:v>33.115451958692312</c:v>
                </c:pt>
                <c:pt idx="18">
                  <c:v>54.598150033144236</c:v>
                </c:pt>
                <c:pt idx="19">
                  <c:v>90.017131300521811</c:v>
                </c:pt>
                <c:pt idx="20">
                  <c:v>148.4131591025766</c:v>
                </c:pt>
              </c:numCache>
            </c:numRef>
          </c:yVal>
          <c:smooth val="1"/>
        </c:ser>
        <c:axId val="58967552"/>
        <c:axId val="53023488"/>
      </c:scatterChart>
      <c:valAx>
        <c:axId val="56915456"/>
        <c:scaling>
          <c:orientation val="minMax"/>
        </c:scaling>
        <c:axPos val="b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tickLblPos val="nextTo"/>
        <c:spPr>
          <a:ln w="31750" cmpd="sng">
            <a:solidFill>
              <a:schemeClr val="tx1"/>
            </a:solidFill>
          </a:ln>
        </c:spPr>
        <c:crossAx val="52103424"/>
        <c:crosses val="autoZero"/>
        <c:crossBetween val="midCat"/>
      </c:valAx>
      <c:valAx>
        <c:axId val="52103424"/>
        <c:scaling>
          <c:orientation val="minMax"/>
          <c:max val="3"/>
          <c:min val="-5"/>
        </c:scaling>
        <c:axPos val="l"/>
        <c:majorGridlines>
          <c:spPr>
            <a:ln w="25400">
              <a:solidFill>
                <a:srgbClr val="4F81BD">
                  <a:alpha val="0"/>
                </a:srgbClr>
              </a:solidFill>
            </a:ln>
          </c:spPr>
        </c:majorGridlines>
        <c:numFmt formatCode="General" sourceLinked="1"/>
        <c:tickLblPos val="nextTo"/>
        <c:spPr>
          <a:ln w="31750" cmpd="sng">
            <a:solidFill>
              <a:schemeClr val="tx1"/>
            </a:solidFill>
          </a:ln>
        </c:spPr>
        <c:crossAx val="56915456"/>
        <c:crosses val="autoZero"/>
        <c:crossBetween val="midCat"/>
        <c:majorUnit val="1"/>
        <c:minorUnit val="1"/>
      </c:valAx>
      <c:valAx>
        <c:axId val="53023488"/>
        <c:scaling>
          <c:orientation val="minMax"/>
          <c:max val="55"/>
          <c:min val="-5"/>
        </c:scaling>
        <c:axPos val="r"/>
        <c:numFmt formatCode="General" sourceLinked="1"/>
        <c:tickLblPos val="nextTo"/>
        <c:crossAx val="58967552"/>
        <c:crosses val="max"/>
        <c:crossBetween val="midCat"/>
      </c:valAx>
      <c:valAx>
        <c:axId val="58967552"/>
        <c:scaling>
          <c:orientation val="minMax"/>
        </c:scaling>
        <c:delete val="1"/>
        <c:axPos val="b"/>
        <c:numFmt formatCode="General" sourceLinked="1"/>
        <c:tickLblPos val="none"/>
        <c:crossAx val="53023488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9169950186374658"/>
          <c:y val="0.36326709633885557"/>
          <c:w val="9.9547763911879486E-2"/>
          <c:h val="0.27346560885938409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strRef>
              <c:f>Лист2!$D$11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xVal>
            <c:numRef>
              <c:f>Лист2!$C$12:$C$36</c:f>
              <c:numCache>
                <c:formatCode>General</c:formatCode>
                <c:ptCount val="25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  <c:pt idx="21">
                  <c:v>3.0499999999999963</c:v>
                </c:pt>
                <c:pt idx="22">
                  <c:v>3.0999999999999961</c:v>
                </c:pt>
                <c:pt idx="23">
                  <c:v>3.1499999999999959</c:v>
                </c:pt>
                <c:pt idx="24">
                  <c:v>3.1999999999999957</c:v>
                </c:pt>
              </c:numCache>
            </c:numRef>
          </c:xVal>
          <c:yVal>
            <c:numRef>
              <c:f>Лист2!$D$12:$D$36</c:f>
              <c:numCache>
                <c:formatCode>General</c:formatCode>
                <c:ptCount val="25"/>
                <c:pt idx="0">
                  <c:v>2</c:v>
                </c:pt>
                <c:pt idx="1">
                  <c:v>2.1499999999999995</c:v>
                </c:pt>
                <c:pt idx="2">
                  <c:v>2.2999999999999989</c:v>
                </c:pt>
                <c:pt idx="3">
                  <c:v>2.4499999999999984</c:v>
                </c:pt>
                <c:pt idx="4">
                  <c:v>2.5999999999999979</c:v>
                </c:pt>
                <c:pt idx="5">
                  <c:v>2.7499999999999973</c:v>
                </c:pt>
                <c:pt idx="6">
                  <c:v>2.8999999999999968</c:v>
                </c:pt>
                <c:pt idx="7">
                  <c:v>3.0499999999999963</c:v>
                </c:pt>
                <c:pt idx="8">
                  <c:v>3.1999999999999957</c:v>
                </c:pt>
                <c:pt idx="9">
                  <c:v>3.3499999999999952</c:v>
                </c:pt>
                <c:pt idx="10">
                  <c:v>3.4999999999999947</c:v>
                </c:pt>
                <c:pt idx="11">
                  <c:v>3.6499999999999941</c:v>
                </c:pt>
                <c:pt idx="12">
                  <c:v>3.7999999999999936</c:v>
                </c:pt>
                <c:pt idx="13">
                  <c:v>3.9499999999999931</c:v>
                </c:pt>
                <c:pt idx="14">
                  <c:v>4.0999999999999925</c:v>
                </c:pt>
                <c:pt idx="15">
                  <c:v>4.2499999999999929</c:v>
                </c:pt>
                <c:pt idx="16">
                  <c:v>4.3999999999999915</c:v>
                </c:pt>
                <c:pt idx="17">
                  <c:v>4.5499999999999901</c:v>
                </c:pt>
                <c:pt idx="18">
                  <c:v>4.6999999999999904</c:v>
                </c:pt>
                <c:pt idx="19">
                  <c:v>4.8499999999999908</c:v>
                </c:pt>
                <c:pt idx="20">
                  <c:v>4.9999999999999893</c:v>
                </c:pt>
                <c:pt idx="21">
                  <c:v>5.1499999999999879</c:v>
                </c:pt>
                <c:pt idx="22">
                  <c:v>5.2999999999999883</c:v>
                </c:pt>
                <c:pt idx="23">
                  <c:v>5.4499999999999886</c:v>
                </c:pt>
                <c:pt idx="24">
                  <c:v>5.5999999999999872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Лист2!$E$11</c:f>
              <c:strCache>
                <c:ptCount val="1"/>
                <c:pt idx="0">
                  <c:v>Y2</c:v>
                </c:pt>
              </c:strCache>
            </c:strRef>
          </c:tx>
          <c:marker>
            <c:symbol val="none"/>
          </c:marker>
          <c:xVal>
            <c:numRef>
              <c:f>Лист2!$C$12:$C$36</c:f>
              <c:numCache>
                <c:formatCode>General</c:formatCode>
                <c:ptCount val="25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  <c:pt idx="21">
                  <c:v>3.0499999999999963</c:v>
                </c:pt>
                <c:pt idx="22">
                  <c:v>3.0999999999999961</c:v>
                </c:pt>
                <c:pt idx="23">
                  <c:v>3.1499999999999959</c:v>
                </c:pt>
                <c:pt idx="24">
                  <c:v>3.1999999999999957</c:v>
                </c:pt>
              </c:numCache>
            </c:numRef>
          </c:xVal>
          <c:yVal>
            <c:numRef>
              <c:f>Лист2!$E$12:$E$36</c:f>
              <c:numCache>
                <c:formatCode>General</c:formatCode>
                <c:ptCount val="25"/>
                <c:pt idx="0">
                  <c:v>4</c:v>
                </c:pt>
                <c:pt idx="1">
                  <c:v>3.9000000000000004</c:v>
                </c:pt>
                <c:pt idx="2">
                  <c:v>3.8000000000000007</c:v>
                </c:pt>
                <c:pt idx="3">
                  <c:v>3.7000000000000011</c:v>
                </c:pt>
                <c:pt idx="4">
                  <c:v>3.6000000000000014</c:v>
                </c:pt>
                <c:pt idx="5">
                  <c:v>3.5000000000000018</c:v>
                </c:pt>
                <c:pt idx="6">
                  <c:v>3.4000000000000021</c:v>
                </c:pt>
                <c:pt idx="7">
                  <c:v>3.3000000000000025</c:v>
                </c:pt>
                <c:pt idx="8">
                  <c:v>3.2000000000000028</c:v>
                </c:pt>
                <c:pt idx="9">
                  <c:v>3.1000000000000032</c:v>
                </c:pt>
                <c:pt idx="10">
                  <c:v>3.0000000000000036</c:v>
                </c:pt>
                <c:pt idx="11">
                  <c:v>2.9000000000000039</c:v>
                </c:pt>
                <c:pt idx="12">
                  <c:v>2.8000000000000043</c:v>
                </c:pt>
                <c:pt idx="13">
                  <c:v>2.7000000000000046</c:v>
                </c:pt>
                <c:pt idx="14">
                  <c:v>2.600000000000005</c:v>
                </c:pt>
                <c:pt idx="15">
                  <c:v>2.5000000000000053</c:v>
                </c:pt>
                <c:pt idx="16">
                  <c:v>2.4000000000000057</c:v>
                </c:pt>
                <c:pt idx="17">
                  <c:v>2.300000000000006</c:v>
                </c:pt>
                <c:pt idx="18">
                  <c:v>2.2000000000000064</c:v>
                </c:pt>
                <c:pt idx="19">
                  <c:v>2.1000000000000068</c:v>
                </c:pt>
                <c:pt idx="20">
                  <c:v>2.0000000000000071</c:v>
                </c:pt>
                <c:pt idx="21">
                  <c:v>1.9000000000000075</c:v>
                </c:pt>
                <c:pt idx="22">
                  <c:v>1.8000000000000078</c:v>
                </c:pt>
                <c:pt idx="23">
                  <c:v>1.7000000000000082</c:v>
                </c:pt>
                <c:pt idx="24">
                  <c:v>1.6000000000000085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Лист2!$F$11</c:f>
              <c:strCache>
                <c:ptCount val="1"/>
                <c:pt idx="0">
                  <c:v>Delta</c:v>
                </c:pt>
              </c:strCache>
            </c:strRef>
          </c:tx>
          <c:marker>
            <c:symbol val="none"/>
          </c:marker>
          <c:xVal>
            <c:numRef>
              <c:f>Лист2!$C$12:$C$36</c:f>
              <c:numCache>
                <c:formatCode>General</c:formatCode>
                <c:ptCount val="25"/>
                <c:pt idx="0">
                  <c:v>2</c:v>
                </c:pt>
                <c:pt idx="1">
                  <c:v>2.0499999999999998</c:v>
                </c:pt>
                <c:pt idx="2">
                  <c:v>2.0999999999999996</c:v>
                </c:pt>
                <c:pt idx="3">
                  <c:v>2.1499999999999995</c:v>
                </c:pt>
                <c:pt idx="4">
                  <c:v>2.1999999999999993</c:v>
                </c:pt>
                <c:pt idx="5">
                  <c:v>2.2499999999999991</c:v>
                </c:pt>
                <c:pt idx="6">
                  <c:v>2.2999999999999989</c:v>
                </c:pt>
                <c:pt idx="7">
                  <c:v>2.3499999999999988</c:v>
                </c:pt>
                <c:pt idx="8">
                  <c:v>2.3999999999999986</c:v>
                </c:pt>
                <c:pt idx="9">
                  <c:v>2.4499999999999984</c:v>
                </c:pt>
                <c:pt idx="10">
                  <c:v>2.4999999999999982</c:v>
                </c:pt>
                <c:pt idx="11">
                  <c:v>2.549999999999998</c:v>
                </c:pt>
                <c:pt idx="12">
                  <c:v>2.5999999999999979</c:v>
                </c:pt>
                <c:pt idx="13">
                  <c:v>2.6499999999999977</c:v>
                </c:pt>
                <c:pt idx="14">
                  <c:v>2.6999999999999975</c:v>
                </c:pt>
                <c:pt idx="15">
                  <c:v>2.7499999999999973</c:v>
                </c:pt>
                <c:pt idx="16">
                  <c:v>2.7999999999999972</c:v>
                </c:pt>
                <c:pt idx="17">
                  <c:v>2.849999999999997</c:v>
                </c:pt>
                <c:pt idx="18">
                  <c:v>2.8999999999999968</c:v>
                </c:pt>
                <c:pt idx="19">
                  <c:v>2.9499999999999966</c:v>
                </c:pt>
                <c:pt idx="20">
                  <c:v>2.9999999999999964</c:v>
                </c:pt>
                <c:pt idx="21">
                  <c:v>3.0499999999999963</c:v>
                </c:pt>
                <c:pt idx="22">
                  <c:v>3.0999999999999961</c:v>
                </c:pt>
                <c:pt idx="23">
                  <c:v>3.1499999999999959</c:v>
                </c:pt>
                <c:pt idx="24">
                  <c:v>3.1999999999999957</c:v>
                </c:pt>
              </c:numCache>
            </c:numRef>
          </c:xVal>
          <c:yVal>
            <c:numRef>
              <c:f>Лист2!$F$12:$F$36</c:f>
              <c:numCache>
                <c:formatCode>General</c:formatCode>
                <c:ptCount val="25"/>
                <c:pt idx="0">
                  <c:v>2</c:v>
                </c:pt>
                <c:pt idx="1">
                  <c:v>1.7500000000000009</c:v>
                </c:pt>
                <c:pt idx="2">
                  <c:v>1.5000000000000018</c:v>
                </c:pt>
                <c:pt idx="3">
                  <c:v>1.2500000000000027</c:v>
                </c:pt>
                <c:pt idx="4">
                  <c:v>1.0000000000000036</c:v>
                </c:pt>
                <c:pt idx="5">
                  <c:v>0.75000000000000444</c:v>
                </c:pt>
                <c:pt idx="6">
                  <c:v>0.50000000000000533</c:v>
                </c:pt>
                <c:pt idx="7">
                  <c:v>0.25000000000000622</c:v>
                </c:pt>
                <c:pt idx="8">
                  <c:v>7.1054273576010019E-15</c:v>
                </c:pt>
                <c:pt idx="9">
                  <c:v>0.24999999999999201</c:v>
                </c:pt>
                <c:pt idx="10">
                  <c:v>0.49999999999999112</c:v>
                </c:pt>
                <c:pt idx="11">
                  <c:v>0.74999999999999023</c:v>
                </c:pt>
                <c:pt idx="12">
                  <c:v>0.99999999999998934</c:v>
                </c:pt>
                <c:pt idx="13">
                  <c:v>1.2499999999999885</c:v>
                </c:pt>
                <c:pt idx="14">
                  <c:v>1.4999999999999876</c:v>
                </c:pt>
                <c:pt idx="15">
                  <c:v>1.7499999999999876</c:v>
                </c:pt>
                <c:pt idx="16">
                  <c:v>1.9999999999999858</c:v>
                </c:pt>
                <c:pt idx="17">
                  <c:v>2.249999999999984</c:v>
                </c:pt>
                <c:pt idx="18">
                  <c:v>2.499999999999984</c:v>
                </c:pt>
                <c:pt idx="19">
                  <c:v>2.749999999999984</c:v>
                </c:pt>
                <c:pt idx="20">
                  <c:v>2.9999999999999822</c:v>
                </c:pt>
                <c:pt idx="21">
                  <c:v>3.2499999999999805</c:v>
                </c:pt>
                <c:pt idx="22">
                  <c:v>3.4999999999999805</c:v>
                </c:pt>
                <c:pt idx="23">
                  <c:v>3.7499999999999805</c:v>
                </c:pt>
                <c:pt idx="24">
                  <c:v>3.9999999999999787</c:v>
                </c:pt>
              </c:numCache>
            </c:numRef>
          </c:yVal>
          <c:smooth val="1"/>
        </c:ser>
        <c:axId val="58966784"/>
        <c:axId val="57662464"/>
      </c:scatterChart>
      <c:valAx>
        <c:axId val="58966784"/>
        <c:scaling>
          <c:orientation val="minMax"/>
          <c:max val="3.2"/>
          <c:min val="2"/>
        </c:scaling>
        <c:axPos val="b"/>
        <c:numFmt formatCode="General" sourceLinked="1"/>
        <c:tickLblPos val="nextTo"/>
        <c:crossAx val="57662464"/>
        <c:crosses val="autoZero"/>
        <c:crossBetween val="midCat"/>
      </c:valAx>
      <c:valAx>
        <c:axId val="57662464"/>
        <c:scaling>
          <c:orientation val="minMax"/>
        </c:scaling>
        <c:axPos val="l"/>
        <c:majorGridlines/>
        <c:numFmt formatCode="General" sourceLinked="1"/>
        <c:tickLblPos val="nextTo"/>
        <c:crossAx val="589667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perspective val="30"/>
    </c:view3D>
    <c:plotArea>
      <c:layout/>
      <c:surface3DChart>
        <c:ser>
          <c:idx val="0"/>
          <c:order val="0"/>
          <c:val>
            <c:numRef>
              <c:f>Лист3!$C$13:$M$13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val>
            <c:numRef>
              <c:f>Лист3!$C$14:$M$14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2.2360679774997898</c:v>
                </c:pt>
                <c:pt idx="4">
                  <c:v>2.8284271247461898</c:v>
                </c:pt>
                <c:pt idx="5">
                  <c:v>3</c:v>
                </c:pt>
                <c:pt idx="6">
                  <c:v>2.8284271247461898</c:v>
                </c:pt>
                <c:pt idx="7">
                  <c:v>2.2360679774997898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val>
            <c:numRef>
              <c:f>Лист3!$C$15:$M$15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2.6457513110645907</c:v>
                </c:pt>
                <c:pt idx="3">
                  <c:v>3.4641016151377544</c:v>
                </c:pt>
                <c:pt idx="4">
                  <c:v>3.872983346207417</c:v>
                </c:pt>
                <c:pt idx="5">
                  <c:v>4</c:v>
                </c:pt>
                <c:pt idx="6">
                  <c:v>3.872983346207417</c:v>
                </c:pt>
                <c:pt idx="7">
                  <c:v>3.4641016151377544</c:v>
                </c:pt>
                <c:pt idx="8">
                  <c:v>2.6457513110645907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val>
            <c:numRef>
              <c:f>Лист3!$C$16:$M$16</c:f>
              <c:numCache>
                <c:formatCode>General</c:formatCode>
                <c:ptCount val="11"/>
                <c:pt idx="0">
                  <c:v>0</c:v>
                </c:pt>
                <c:pt idx="1">
                  <c:v>2.2360679774997894</c:v>
                </c:pt>
                <c:pt idx="2">
                  <c:v>3.4641016151377544</c:v>
                </c:pt>
                <c:pt idx="3">
                  <c:v>4.1231056256176597</c:v>
                </c:pt>
                <c:pt idx="4">
                  <c:v>4.4721359549995796</c:v>
                </c:pt>
                <c:pt idx="5">
                  <c:v>4.5825756949558398</c:v>
                </c:pt>
                <c:pt idx="6">
                  <c:v>4.4721359549995796</c:v>
                </c:pt>
                <c:pt idx="7">
                  <c:v>4.1231056256176597</c:v>
                </c:pt>
                <c:pt idx="8">
                  <c:v>3.4641016151377544</c:v>
                </c:pt>
                <c:pt idx="9">
                  <c:v>2.2360679774997894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val>
            <c:numRef>
              <c:f>Лист3!$C$17:$M$17</c:f>
              <c:numCache>
                <c:formatCode>General</c:formatCode>
                <c:ptCount val="11"/>
                <c:pt idx="0">
                  <c:v>0</c:v>
                </c:pt>
                <c:pt idx="1">
                  <c:v>2.8284271247461898</c:v>
                </c:pt>
                <c:pt idx="2">
                  <c:v>3.872983346207417</c:v>
                </c:pt>
                <c:pt idx="3">
                  <c:v>4.4721359549995796</c:v>
                </c:pt>
                <c:pt idx="4">
                  <c:v>4.7958315233127191</c:v>
                </c:pt>
                <c:pt idx="5">
                  <c:v>4.8989794855663558</c:v>
                </c:pt>
                <c:pt idx="6">
                  <c:v>4.7958315233127191</c:v>
                </c:pt>
                <c:pt idx="7">
                  <c:v>4.4721359549995796</c:v>
                </c:pt>
                <c:pt idx="8">
                  <c:v>3.872983346207417</c:v>
                </c:pt>
                <c:pt idx="9">
                  <c:v>2.8284271247461898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val>
            <c:numRef>
              <c:f>Лист3!$C$18:$M$18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4.5825756949558398</c:v>
                </c:pt>
                <c:pt idx="4">
                  <c:v>4.8989794855663558</c:v>
                </c:pt>
                <c:pt idx="5">
                  <c:v>5</c:v>
                </c:pt>
                <c:pt idx="6">
                  <c:v>4.8989794855663558</c:v>
                </c:pt>
                <c:pt idx="7">
                  <c:v>4.5825756949558398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val>
            <c:numRef>
              <c:f>Лист3!$C$19:$M$19</c:f>
              <c:numCache>
                <c:formatCode>General</c:formatCode>
                <c:ptCount val="11"/>
                <c:pt idx="0">
                  <c:v>0</c:v>
                </c:pt>
                <c:pt idx="1">
                  <c:v>2.8284271247461898</c:v>
                </c:pt>
                <c:pt idx="2">
                  <c:v>3.872983346207417</c:v>
                </c:pt>
                <c:pt idx="3">
                  <c:v>4.4721359549995796</c:v>
                </c:pt>
                <c:pt idx="4">
                  <c:v>4.7958315233127191</c:v>
                </c:pt>
                <c:pt idx="5">
                  <c:v>4.8989794855663558</c:v>
                </c:pt>
                <c:pt idx="6">
                  <c:v>4.7958315233127191</c:v>
                </c:pt>
                <c:pt idx="7">
                  <c:v>4.4721359549995796</c:v>
                </c:pt>
                <c:pt idx="8">
                  <c:v>3.872983346207417</c:v>
                </c:pt>
                <c:pt idx="9">
                  <c:v>2.8284271247461898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val>
            <c:numRef>
              <c:f>Лист3!$C$20:$M$20</c:f>
              <c:numCache>
                <c:formatCode>General</c:formatCode>
                <c:ptCount val="11"/>
                <c:pt idx="0">
                  <c:v>0</c:v>
                </c:pt>
                <c:pt idx="1">
                  <c:v>2.2360679774997894</c:v>
                </c:pt>
                <c:pt idx="2">
                  <c:v>3.4641016151377544</c:v>
                </c:pt>
                <c:pt idx="3">
                  <c:v>4.1231056256176597</c:v>
                </c:pt>
                <c:pt idx="4">
                  <c:v>4.4721359549995796</c:v>
                </c:pt>
                <c:pt idx="5">
                  <c:v>4.5825756949558398</c:v>
                </c:pt>
                <c:pt idx="6">
                  <c:v>4.4721359549995796</c:v>
                </c:pt>
                <c:pt idx="7">
                  <c:v>4.1231056256176597</c:v>
                </c:pt>
                <c:pt idx="8">
                  <c:v>3.4641016151377544</c:v>
                </c:pt>
                <c:pt idx="9">
                  <c:v>2.2360679774997894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val>
            <c:numRef>
              <c:f>Лист3!$C$21:$M$21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2.6457513110645907</c:v>
                </c:pt>
                <c:pt idx="3">
                  <c:v>3.4641016151377544</c:v>
                </c:pt>
                <c:pt idx="4">
                  <c:v>3.872983346207417</c:v>
                </c:pt>
                <c:pt idx="5">
                  <c:v>4</c:v>
                </c:pt>
                <c:pt idx="6">
                  <c:v>3.872983346207417</c:v>
                </c:pt>
                <c:pt idx="7">
                  <c:v>3.4641016151377544</c:v>
                </c:pt>
                <c:pt idx="8">
                  <c:v>2.6457513110645907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val>
            <c:numRef>
              <c:f>Лист3!$C$22:$M$22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2.2360679774997898</c:v>
                </c:pt>
                <c:pt idx="4">
                  <c:v>2.8284271247461898</c:v>
                </c:pt>
                <c:pt idx="5">
                  <c:v>3</c:v>
                </c:pt>
                <c:pt idx="6">
                  <c:v>2.8284271247461898</c:v>
                </c:pt>
                <c:pt idx="7">
                  <c:v>2.2360679774997898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val>
            <c:numRef>
              <c:f>Лист3!$C$23:$M$23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/>
        <c:axId val="59540224"/>
        <c:axId val="59559296"/>
        <c:axId val="219439104"/>
      </c:surface3DChart>
      <c:catAx>
        <c:axId val="59540224"/>
        <c:scaling>
          <c:orientation val="minMax"/>
        </c:scaling>
        <c:axPos val="b"/>
        <c:tickLblPos val="nextTo"/>
        <c:crossAx val="59559296"/>
        <c:crosses val="autoZero"/>
        <c:auto val="1"/>
        <c:lblAlgn val="ctr"/>
        <c:lblOffset val="100"/>
      </c:catAx>
      <c:valAx>
        <c:axId val="59559296"/>
        <c:scaling>
          <c:orientation val="minMax"/>
        </c:scaling>
        <c:axPos val="l"/>
        <c:majorGridlines/>
        <c:numFmt formatCode="General" sourceLinked="1"/>
        <c:tickLblPos val="nextTo"/>
        <c:crossAx val="59540224"/>
        <c:crosses val="autoZero"/>
        <c:crossBetween val="midCat"/>
      </c:valAx>
      <c:serAx>
        <c:axId val="219439104"/>
        <c:scaling>
          <c:orientation val="minMax"/>
        </c:scaling>
        <c:axPos val="b"/>
        <c:tickLblPos val="nextTo"/>
        <c:crossAx val="5955929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</xdr:colOff>
      <xdr:row>8</xdr:row>
      <xdr:rowOff>161925</xdr:rowOff>
    </xdr:from>
    <xdr:to>
      <xdr:col>27</xdr:col>
      <xdr:colOff>523875</xdr:colOff>
      <xdr:row>35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</xdr:colOff>
      <xdr:row>14</xdr:row>
      <xdr:rowOff>114299</xdr:rowOff>
    </xdr:from>
    <xdr:to>
      <xdr:col>23</xdr:col>
      <xdr:colOff>333374</xdr:colOff>
      <xdr:row>37</xdr:row>
      <xdr:rowOff>104774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2</xdr:row>
      <xdr:rowOff>47625</xdr:rowOff>
    </xdr:from>
    <xdr:to>
      <xdr:col>5</xdr:col>
      <xdr:colOff>323850</xdr:colOff>
      <xdr:row>4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600325" y="428625"/>
          <a:ext cx="771525" cy="3429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47625</xdr:rowOff>
    </xdr:from>
    <xdr:to>
      <xdr:col>6</xdr:col>
      <xdr:colOff>276225</xdr:colOff>
      <xdr:row>5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05125" y="619125"/>
          <a:ext cx="1028700" cy="36195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0</xdr:colOff>
      <xdr:row>11</xdr:row>
      <xdr:rowOff>0</xdr:rowOff>
    </xdr:from>
    <xdr:to>
      <xdr:col>21</xdr:col>
      <xdr:colOff>304800</xdr:colOff>
      <xdr:row>25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</xdr:row>
      <xdr:rowOff>47625</xdr:rowOff>
    </xdr:from>
    <xdr:to>
      <xdr:col>3</xdr:col>
      <xdr:colOff>552450</xdr:colOff>
      <xdr:row>5</xdr:row>
      <xdr:rowOff>180975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66750" y="619125"/>
          <a:ext cx="1714500" cy="514350"/>
        </a:xfrm>
        <a:prstGeom prst="rect">
          <a:avLst/>
        </a:prstGeom>
        <a:noFill/>
      </xdr:spPr>
    </xdr:pic>
    <xdr:clientData/>
  </xdr:twoCellAnchor>
  <xdr:twoCellAnchor>
    <xdr:from>
      <xdr:col>10</xdr:col>
      <xdr:colOff>276225</xdr:colOff>
      <xdr:row>3</xdr:row>
      <xdr:rowOff>57150</xdr:rowOff>
    </xdr:from>
    <xdr:to>
      <xdr:col>12</xdr:col>
      <xdr:colOff>342900</xdr:colOff>
      <xdr:row>5</xdr:row>
      <xdr:rowOff>180975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372225" y="628650"/>
          <a:ext cx="1285875" cy="504825"/>
        </a:xfrm>
        <a:prstGeom prst="rect">
          <a:avLst/>
        </a:prstGeom>
        <a:noFill/>
      </xdr:spPr>
    </xdr:pic>
    <xdr:clientData/>
  </xdr:twoCellAnchor>
  <xdr:twoCellAnchor>
    <xdr:from>
      <xdr:col>18</xdr:col>
      <xdr:colOff>285750</xdr:colOff>
      <xdr:row>3</xdr:row>
      <xdr:rowOff>66675</xdr:rowOff>
    </xdr:from>
    <xdr:to>
      <xdr:col>20</xdr:col>
      <xdr:colOff>352425</xdr:colOff>
      <xdr:row>6</xdr:row>
      <xdr:rowOff>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268075" y="638175"/>
          <a:ext cx="1285875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>
      <selection activeCell="B6" sqref="B6:G27"/>
    </sheetView>
  </sheetViews>
  <sheetFormatPr defaultRowHeight="15"/>
  <sheetData>
    <row r="1" spans="1:19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F3" s="14" t="s">
        <v>1</v>
      </c>
      <c r="G3" s="14" t="s">
        <v>2</v>
      </c>
      <c r="H3" s="14" t="s">
        <v>3</v>
      </c>
      <c r="I3" s="14" t="s">
        <v>4</v>
      </c>
    </row>
    <row r="4" spans="1:19">
      <c r="F4" s="14">
        <v>-5</v>
      </c>
      <c r="G4" s="14">
        <v>5</v>
      </c>
      <c r="H4" s="14">
        <v>20</v>
      </c>
      <c r="I4" s="14">
        <f>(G4-F4)/H4</f>
        <v>0.5</v>
      </c>
    </row>
    <row r="6" spans="1:19"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4" t="s">
        <v>10</v>
      </c>
    </row>
    <row r="7" spans="1:19">
      <c r="B7" s="14">
        <f>F4</f>
        <v>-5</v>
      </c>
      <c r="C7" s="14">
        <f>SIN(B7)</f>
        <v>0.95892427466313845</v>
      </c>
      <c r="D7" s="14">
        <f>COS(B7)</f>
        <v>0.28366218546322625</v>
      </c>
      <c r="E7" s="14">
        <f>TAN(B7)</f>
        <v>3.3805150062465859</v>
      </c>
      <c r="F7" s="14">
        <f>B7^2</f>
        <v>25</v>
      </c>
      <c r="G7" s="14">
        <f>+EXP(B7)</f>
        <v>6.737946999085467E-3</v>
      </c>
    </row>
    <row r="8" spans="1:19">
      <c r="B8" s="14">
        <f>B7+$I$4</f>
        <v>-4.5</v>
      </c>
      <c r="C8" s="14">
        <f t="shared" ref="C8:C27" si="0">SIN(B8)</f>
        <v>0.97753011766509701</v>
      </c>
      <c r="D8" s="14">
        <f t="shared" ref="D8:D27" si="1">COS(B8)</f>
        <v>-0.2107957994307797</v>
      </c>
      <c r="E8" s="14">
        <f t="shared" ref="E8:E27" si="2">TAN(B8)</f>
        <v>-4.6373320545511847</v>
      </c>
      <c r="F8" s="14">
        <f t="shared" ref="F8:F27" si="3">B8^2</f>
        <v>20.25</v>
      </c>
      <c r="G8" s="14">
        <f t="shared" ref="G8:G27" si="4">+EXP(B8)</f>
        <v>1.1108996538242306E-2</v>
      </c>
    </row>
    <row r="9" spans="1:19">
      <c r="B9" s="14">
        <f t="shared" ref="B9:B27" si="5">B8+$I$4</f>
        <v>-4</v>
      </c>
      <c r="C9" s="14">
        <f t="shared" si="0"/>
        <v>0.7568024953079282</v>
      </c>
      <c r="D9" s="14">
        <f t="shared" si="1"/>
        <v>-0.65364362086361194</v>
      </c>
      <c r="E9" s="14">
        <f t="shared" si="2"/>
        <v>-1.1578212823495775</v>
      </c>
      <c r="F9" s="14">
        <f t="shared" si="3"/>
        <v>16</v>
      </c>
      <c r="G9" s="14">
        <f t="shared" si="4"/>
        <v>1.8315638888734179E-2</v>
      </c>
    </row>
    <row r="10" spans="1:19">
      <c r="B10" s="14">
        <f t="shared" si="5"/>
        <v>-3.5</v>
      </c>
      <c r="C10" s="14">
        <f t="shared" si="0"/>
        <v>0.35078322768961984</v>
      </c>
      <c r="D10" s="14">
        <f t="shared" si="1"/>
        <v>-0.93645668729079634</v>
      </c>
      <c r="E10" s="14">
        <f t="shared" si="2"/>
        <v>-0.37458564015859469</v>
      </c>
      <c r="F10" s="14">
        <f t="shared" si="3"/>
        <v>12.25</v>
      </c>
      <c r="G10" s="14">
        <f t="shared" si="4"/>
        <v>3.0197383422318501E-2</v>
      </c>
    </row>
    <row r="11" spans="1:19">
      <c r="B11" s="14">
        <f t="shared" si="5"/>
        <v>-3</v>
      </c>
      <c r="C11" s="14">
        <f t="shared" si="0"/>
        <v>-0.14112000805986721</v>
      </c>
      <c r="D11" s="14">
        <f t="shared" si="1"/>
        <v>-0.98999249660044542</v>
      </c>
      <c r="E11" s="14">
        <f t="shared" si="2"/>
        <v>0.1425465430742778</v>
      </c>
      <c r="F11" s="14">
        <f t="shared" si="3"/>
        <v>9</v>
      </c>
      <c r="G11" s="14">
        <f t="shared" si="4"/>
        <v>4.9787068367863944E-2</v>
      </c>
    </row>
    <row r="12" spans="1:19">
      <c r="B12" s="14">
        <f t="shared" si="5"/>
        <v>-2.5</v>
      </c>
      <c r="C12" s="14">
        <f t="shared" si="0"/>
        <v>-0.59847214410395655</v>
      </c>
      <c r="D12" s="14">
        <f t="shared" si="1"/>
        <v>-0.8011436155469337</v>
      </c>
      <c r="E12" s="14">
        <f t="shared" si="2"/>
        <v>0.74702229723866032</v>
      </c>
      <c r="F12" s="14">
        <f t="shared" si="3"/>
        <v>6.25</v>
      </c>
      <c r="G12" s="14">
        <f t="shared" si="4"/>
        <v>8.20849986238988E-2</v>
      </c>
    </row>
    <row r="13" spans="1:19">
      <c r="B13" s="14">
        <f t="shared" si="5"/>
        <v>-2</v>
      </c>
      <c r="C13" s="14">
        <f t="shared" si="0"/>
        <v>-0.90929742682568171</v>
      </c>
      <c r="D13" s="14">
        <f t="shared" si="1"/>
        <v>-0.41614683654714241</v>
      </c>
      <c r="E13" s="14">
        <f t="shared" si="2"/>
        <v>2.1850398632615189</v>
      </c>
      <c r="F13" s="14">
        <f t="shared" si="3"/>
        <v>4</v>
      </c>
      <c r="G13" s="14">
        <f t="shared" si="4"/>
        <v>0.1353352832366127</v>
      </c>
    </row>
    <row r="14" spans="1:19">
      <c r="B14" s="14">
        <f t="shared" si="5"/>
        <v>-1.5</v>
      </c>
      <c r="C14" s="14">
        <f t="shared" si="0"/>
        <v>-0.99749498660405445</v>
      </c>
      <c r="D14" s="14">
        <f t="shared" si="1"/>
        <v>7.0737201667702906E-2</v>
      </c>
      <c r="E14" s="14">
        <f t="shared" si="2"/>
        <v>-14.101419947171719</v>
      </c>
      <c r="F14" s="14">
        <f t="shared" si="3"/>
        <v>2.25</v>
      </c>
      <c r="G14" s="14">
        <f t="shared" si="4"/>
        <v>0.22313016014842982</v>
      </c>
    </row>
    <row r="15" spans="1:19">
      <c r="B15" s="14">
        <f t="shared" si="5"/>
        <v>-1</v>
      </c>
      <c r="C15" s="14">
        <f t="shared" si="0"/>
        <v>-0.8414709848078965</v>
      </c>
      <c r="D15" s="14">
        <f t="shared" si="1"/>
        <v>0.54030230586813977</v>
      </c>
      <c r="E15" s="14">
        <f t="shared" si="2"/>
        <v>-1.5574077246549023</v>
      </c>
      <c r="F15" s="14">
        <f t="shared" si="3"/>
        <v>1</v>
      </c>
      <c r="G15" s="14">
        <f t="shared" si="4"/>
        <v>0.36787944117144233</v>
      </c>
    </row>
    <row r="16" spans="1:19">
      <c r="B16" s="14">
        <f t="shared" si="5"/>
        <v>-0.5</v>
      </c>
      <c r="C16" s="14">
        <f t="shared" si="0"/>
        <v>-0.47942553860420301</v>
      </c>
      <c r="D16" s="14">
        <f t="shared" si="1"/>
        <v>0.87758256189037276</v>
      </c>
      <c r="E16" s="14">
        <f t="shared" si="2"/>
        <v>-0.54630248984379048</v>
      </c>
      <c r="F16" s="14">
        <f t="shared" si="3"/>
        <v>0.25</v>
      </c>
      <c r="G16" s="14">
        <f t="shared" si="4"/>
        <v>0.60653065971263342</v>
      </c>
    </row>
    <row r="17" spans="2:7">
      <c r="B17" s="14">
        <f t="shared" si="5"/>
        <v>0</v>
      </c>
      <c r="C17" s="14">
        <f t="shared" si="0"/>
        <v>0</v>
      </c>
      <c r="D17" s="14">
        <f t="shared" si="1"/>
        <v>1</v>
      </c>
      <c r="E17" s="14">
        <f t="shared" si="2"/>
        <v>0</v>
      </c>
      <c r="F17" s="14">
        <f t="shared" si="3"/>
        <v>0</v>
      </c>
      <c r="G17" s="14">
        <f t="shared" si="4"/>
        <v>1</v>
      </c>
    </row>
    <row r="18" spans="2:7">
      <c r="B18" s="14">
        <f t="shared" si="5"/>
        <v>0.5</v>
      </c>
      <c r="C18" s="14">
        <f t="shared" si="0"/>
        <v>0.47942553860420301</v>
      </c>
      <c r="D18" s="14">
        <f t="shared" si="1"/>
        <v>0.87758256189037276</v>
      </c>
      <c r="E18" s="14">
        <f t="shared" si="2"/>
        <v>0.54630248984379048</v>
      </c>
      <c r="F18" s="14">
        <f t="shared" si="3"/>
        <v>0.25</v>
      </c>
      <c r="G18" s="14">
        <f t="shared" si="4"/>
        <v>1.6487212707001282</v>
      </c>
    </row>
    <row r="19" spans="2:7">
      <c r="B19" s="14">
        <f t="shared" si="5"/>
        <v>1</v>
      </c>
      <c r="C19" s="14">
        <f t="shared" si="0"/>
        <v>0.8414709848078965</v>
      </c>
      <c r="D19" s="14">
        <f t="shared" si="1"/>
        <v>0.54030230586813977</v>
      </c>
      <c r="E19" s="14">
        <f t="shared" si="2"/>
        <v>1.5574077246549023</v>
      </c>
      <c r="F19" s="14">
        <f t="shared" si="3"/>
        <v>1</v>
      </c>
      <c r="G19" s="14">
        <f t="shared" si="4"/>
        <v>2.7182818284590451</v>
      </c>
    </row>
    <row r="20" spans="2:7">
      <c r="B20" s="14">
        <f t="shared" si="5"/>
        <v>1.5</v>
      </c>
      <c r="C20" s="14">
        <f t="shared" si="0"/>
        <v>0.99749498660405445</v>
      </c>
      <c r="D20" s="14">
        <f t="shared" si="1"/>
        <v>7.0737201667702906E-2</v>
      </c>
      <c r="E20" s="14">
        <f t="shared" si="2"/>
        <v>14.101419947171719</v>
      </c>
      <c r="F20" s="14">
        <f t="shared" si="3"/>
        <v>2.25</v>
      </c>
      <c r="G20" s="14">
        <f t="shared" si="4"/>
        <v>4.4816890703380645</v>
      </c>
    </row>
    <row r="21" spans="2:7">
      <c r="B21" s="14">
        <f t="shared" si="5"/>
        <v>2</v>
      </c>
      <c r="C21" s="14">
        <f t="shared" si="0"/>
        <v>0.90929742682568171</v>
      </c>
      <c r="D21" s="14">
        <f t="shared" si="1"/>
        <v>-0.41614683654714241</v>
      </c>
      <c r="E21" s="14">
        <f t="shared" si="2"/>
        <v>-2.1850398632615189</v>
      </c>
      <c r="F21" s="14">
        <f t="shared" si="3"/>
        <v>4</v>
      </c>
      <c r="G21" s="14">
        <f t="shared" si="4"/>
        <v>7.3890560989306504</v>
      </c>
    </row>
    <row r="22" spans="2:7">
      <c r="B22" s="14">
        <f>B21+$I$4</f>
        <v>2.5</v>
      </c>
      <c r="C22" s="14">
        <f t="shared" si="0"/>
        <v>0.59847214410395655</v>
      </c>
      <c r="D22" s="14">
        <f t="shared" si="1"/>
        <v>-0.8011436155469337</v>
      </c>
      <c r="E22" s="14">
        <f t="shared" si="2"/>
        <v>-0.74702229723866032</v>
      </c>
      <c r="F22" s="14">
        <f t="shared" si="3"/>
        <v>6.25</v>
      </c>
      <c r="G22" s="14">
        <f t="shared" si="4"/>
        <v>12.182493960703473</v>
      </c>
    </row>
    <row r="23" spans="2:7">
      <c r="B23" s="14">
        <f t="shared" si="5"/>
        <v>3</v>
      </c>
      <c r="C23" s="14">
        <f t="shared" si="0"/>
        <v>0.14112000805986721</v>
      </c>
      <c r="D23" s="14">
        <f t="shared" si="1"/>
        <v>-0.98999249660044542</v>
      </c>
      <c r="E23" s="14">
        <f t="shared" si="2"/>
        <v>-0.1425465430742778</v>
      </c>
      <c r="F23" s="14">
        <f t="shared" si="3"/>
        <v>9</v>
      </c>
      <c r="G23" s="14">
        <f t="shared" si="4"/>
        <v>20.085536923187668</v>
      </c>
    </row>
    <row r="24" spans="2:7">
      <c r="B24" s="14">
        <f t="shared" si="5"/>
        <v>3.5</v>
      </c>
      <c r="C24" s="14">
        <f t="shared" si="0"/>
        <v>-0.35078322768961984</v>
      </c>
      <c r="D24" s="14">
        <f t="shared" si="1"/>
        <v>-0.93645668729079634</v>
      </c>
      <c r="E24" s="14">
        <f t="shared" si="2"/>
        <v>0.37458564015859469</v>
      </c>
      <c r="F24" s="14">
        <f t="shared" si="3"/>
        <v>12.25</v>
      </c>
      <c r="G24" s="14">
        <f t="shared" si="4"/>
        <v>33.115451958692312</v>
      </c>
    </row>
    <row r="25" spans="2:7">
      <c r="B25" s="14">
        <f>B24+$I$4</f>
        <v>4</v>
      </c>
      <c r="C25" s="14">
        <f t="shared" si="0"/>
        <v>-0.7568024953079282</v>
      </c>
      <c r="D25" s="14">
        <f t="shared" si="1"/>
        <v>-0.65364362086361194</v>
      </c>
      <c r="E25" s="14">
        <f t="shared" si="2"/>
        <v>1.1578212823495775</v>
      </c>
      <c r="F25" s="14">
        <f t="shared" si="3"/>
        <v>16</v>
      </c>
      <c r="G25" s="14">
        <f t="shared" si="4"/>
        <v>54.598150033144236</v>
      </c>
    </row>
    <row r="26" spans="2:7">
      <c r="B26" s="14">
        <f t="shared" si="5"/>
        <v>4.5</v>
      </c>
      <c r="C26" s="14">
        <f t="shared" si="0"/>
        <v>-0.97753011766509701</v>
      </c>
      <c r="D26" s="14">
        <f t="shared" si="1"/>
        <v>-0.2107957994307797</v>
      </c>
      <c r="E26" s="14">
        <f t="shared" si="2"/>
        <v>4.6373320545511847</v>
      </c>
      <c r="F26" s="14">
        <f t="shared" si="3"/>
        <v>20.25</v>
      </c>
      <c r="G26" s="14">
        <f t="shared" si="4"/>
        <v>90.017131300521811</v>
      </c>
    </row>
    <row r="27" spans="2:7">
      <c r="B27" s="14">
        <f t="shared" si="5"/>
        <v>5</v>
      </c>
      <c r="C27" s="14">
        <f t="shared" si="0"/>
        <v>-0.95892427466313845</v>
      </c>
      <c r="D27" s="14">
        <f t="shared" si="1"/>
        <v>0.28366218546322625</v>
      </c>
      <c r="E27" s="14">
        <f t="shared" si="2"/>
        <v>-3.3805150062465859</v>
      </c>
      <c r="F27" s="14">
        <f t="shared" si="3"/>
        <v>25</v>
      </c>
      <c r="G27" s="14">
        <f t="shared" si="4"/>
        <v>148.4131591025766</v>
      </c>
    </row>
  </sheetData>
  <mergeCells count="1">
    <mergeCell ref="A1:S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activeCell="C11" sqref="C11:G36"/>
    </sheetView>
  </sheetViews>
  <sheetFormatPr defaultRowHeight="15"/>
  <sheetData>
    <row r="1" spans="1:1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K3" s="6"/>
      <c r="L3" s="6"/>
      <c r="M3" s="6"/>
    </row>
    <row r="4" spans="1:15">
      <c r="J4" s="6"/>
      <c r="K4" s="6"/>
      <c r="L4" s="6"/>
      <c r="M4" s="6"/>
    </row>
    <row r="5" spans="1:15"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J5" s="6"/>
      <c r="K5" s="6"/>
      <c r="L5" s="6"/>
      <c r="M5" s="6"/>
    </row>
    <row r="6" spans="1:15">
      <c r="C6" s="14">
        <v>2</v>
      </c>
      <c r="D6" s="14">
        <v>3</v>
      </c>
      <c r="E6" s="14">
        <v>20</v>
      </c>
      <c r="F6" s="14">
        <f>(D6-C6)/E6</f>
        <v>0.05</v>
      </c>
      <c r="G6" s="14">
        <v>0.01</v>
      </c>
    </row>
    <row r="8" spans="1:15">
      <c r="C8" s="14" t="s">
        <v>17</v>
      </c>
      <c r="D8" s="14" t="s">
        <v>18</v>
      </c>
      <c r="E8" s="14" t="s">
        <v>19</v>
      </c>
      <c r="F8" s="14" t="s">
        <v>20</v>
      </c>
      <c r="G8" s="5"/>
    </row>
    <row r="9" spans="1:15">
      <c r="C9" s="14">
        <v>3</v>
      </c>
      <c r="D9" s="14">
        <v>-4</v>
      </c>
      <c r="E9" s="14">
        <v>-2</v>
      </c>
      <c r="F9" s="14">
        <v>8</v>
      </c>
      <c r="G9" s="5"/>
    </row>
    <row r="11" spans="1:15">
      <c r="C11" s="14" t="s">
        <v>5</v>
      </c>
      <c r="D11" s="14" t="s">
        <v>21</v>
      </c>
      <c r="E11" s="14" t="s">
        <v>22</v>
      </c>
      <c r="F11" s="14" t="s">
        <v>23</v>
      </c>
      <c r="G11" s="14" t="s">
        <v>24</v>
      </c>
    </row>
    <row r="12" spans="1:15">
      <c r="C12" s="14">
        <f>C6</f>
        <v>2</v>
      </c>
      <c r="D12" s="14">
        <f>$C$9*C12+$D$9</f>
        <v>2</v>
      </c>
      <c r="E12" s="14">
        <f>$E$9*C12+$F$9</f>
        <v>4</v>
      </c>
      <c r="F12" s="14">
        <f>ABS(D12-E12)</f>
        <v>2</v>
      </c>
      <c r="G12" s="14" t="str">
        <f>IF(F12&lt;$G$6,C12,"-")</f>
        <v>-</v>
      </c>
    </row>
    <row r="13" spans="1:15">
      <c r="C13" s="14">
        <f>C12+$F$6</f>
        <v>2.0499999999999998</v>
      </c>
      <c r="D13" s="14">
        <f t="shared" ref="D13:D36" si="0">$C$9*C13+$D$9</f>
        <v>2.1499999999999995</v>
      </c>
      <c r="E13" s="14">
        <f t="shared" ref="E13:E36" si="1">$E$9*C13+$F$9</f>
        <v>3.9000000000000004</v>
      </c>
      <c r="F13" s="14">
        <f t="shared" ref="F13:F36" si="2">ABS(D13-E13)</f>
        <v>1.7500000000000009</v>
      </c>
      <c r="G13" s="14" t="str">
        <f t="shared" ref="G13:G36" si="3">IF(F13&lt;$G$6,C13,"-")</f>
        <v>-</v>
      </c>
    </row>
    <row r="14" spans="1:15">
      <c r="C14" s="14">
        <f t="shared" ref="C14:C36" si="4">C13+$F$6</f>
        <v>2.0999999999999996</v>
      </c>
      <c r="D14" s="14">
        <f t="shared" si="0"/>
        <v>2.2999999999999989</v>
      </c>
      <c r="E14" s="14">
        <f t="shared" si="1"/>
        <v>3.8000000000000007</v>
      </c>
      <c r="F14" s="14">
        <f t="shared" si="2"/>
        <v>1.5000000000000018</v>
      </c>
      <c r="G14" s="14" t="str">
        <f t="shared" si="3"/>
        <v>-</v>
      </c>
    </row>
    <row r="15" spans="1:15">
      <c r="C15" s="14">
        <f t="shared" si="4"/>
        <v>2.1499999999999995</v>
      </c>
      <c r="D15" s="14">
        <f t="shared" si="0"/>
        <v>2.4499999999999984</v>
      </c>
      <c r="E15" s="14">
        <f t="shared" si="1"/>
        <v>3.7000000000000011</v>
      </c>
      <c r="F15" s="14">
        <f t="shared" si="2"/>
        <v>1.2500000000000027</v>
      </c>
      <c r="G15" s="14" t="str">
        <f t="shared" si="3"/>
        <v>-</v>
      </c>
    </row>
    <row r="16" spans="1:15">
      <c r="C16" s="14">
        <f t="shared" si="4"/>
        <v>2.1999999999999993</v>
      </c>
      <c r="D16" s="14">
        <f t="shared" si="0"/>
        <v>2.5999999999999979</v>
      </c>
      <c r="E16" s="14">
        <f t="shared" si="1"/>
        <v>3.6000000000000014</v>
      </c>
      <c r="F16" s="14">
        <f t="shared" si="2"/>
        <v>1.0000000000000036</v>
      </c>
      <c r="G16" s="14" t="str">
        <f t="shared" si="3"/>
        <v>-</v>
      </c>
    </row>
    <row r="17" spans="3:7">
      <c r="C17" s="14">
        <f t="shared" si="4"/>
        <v>2.2499999999999991</v>
      </c>
      <c r="D17" s="14">
        <f t="shared" si="0"/>
        <v>2.7499999999999973</v>
      </c>
      <c r="E17" s="14">
        <f t="shared" si="1"/>
        <v>3.5000000000000018</v>
      </c>
      <c r="F17" s="14">
        <f t="shared" si="2"/>
        <v>0.75000000000000444</v>
      </c>
      <c r="G17" s="14" t="str">
        <f t="shared" si="3"/>
        <v>-</v>
      </c>
    </row>
    <row r="18" spans="3:7">
      <c r="C18" s="14">
        <f t="shared" si="4"/>
        <v>2.2999999999999989</v>
      </c>
      <c r="D18" s="14">
        <f t="shared" si="0"/>
        <v>2.8999999999999968</v>
      </c>
      <c r="E18" s="14">
        <f t="shared" si="1"/>
        <v>3.4000000000000021</v>
      </c>
      <c r="F18" s="14">
        <f t="shared" si="2"/>
        <v>0.50000000000000533</v>
      </c>
      <c r="G18" s="14" t="str">
        <f t="shared" si="3"/>
        <v>-</v>
      </c>
    </row>
    <row r="19" spans="3:7">
      <c r="C19" s="14">
        <f t="shared" si="4"/>
        <v>2.3499999999999988</v>
      </c>
      <c r="D19" s="14">
        <f t="shared" si="0"/>
        <v>3.0499999999999963</v>
      </c>
      <c r="E19" s="14">
        <f t="shared" si="1"/>
        <v>3.3000000000000025</v>
      </c>
      <c r="F19" s="14">
        <f t="shared" si="2"/>
        <v>0.25000000000000622</v>
      </c>
      <c r="G19" s="14" t="str">
        <f t="shared" si="3"/>
        <v>-</v>
      </c>
    </row>
    <row r="20" spans="3:7">
      <c r="C20" s="14">
        <f t="shared" si="4"/>
        <v>2.3999999999999986</v>
      </c>
      <c r="D20" s="14">
        <f t="shared" si="0"/>
        <v>3.1999999999999957</v>
      </c>
      <c r="E20" s="14">
        <f t="shared" si="1"/>
        <v>3.2000000000000028</v>
      </c>
      <c r="F20" s="14">
        <f t="shared" si="2"/>
        <v>7.1054273576010019E-15</v>
      </c>
      <c r="G20" s="14">
        <f t="shared" si="3"/>
        <v>2.3999999999999986</v>
      </c>
    </row>
    <row r="21" spans="3:7">
      <c r="C21" s="14">
        <f t="shared" si="4"/>
        <v>2.4499999999999984</v>
      </c>
      <c r="D21" s="14">
        <f t="shared" si="0"/>
        <v>3.3499999999999952</v>
      </c>
      <c r="E21" s="14">
        <f t="shared" si="1"/>
        <v>3.1000000000000032</v>
      </c>
      <c r="F21" s="14">
        <f t="shared" si="2"/>
        <v>0.24999999999999201</v>
      </c>
      <c r="G21" s="14" t="str">
        <f t="shared" si="3"/>
        <v>-</v>
      </c>
    </row>
    <row r="22" spans="3:7">
      <c r="C22" s="14">
        <f t="shared" si="4"/>
        <v>2.4999999999999982</v>
      </c>
      <c r="D22" s="14">
        <f t="shared" si="0"/>
        <v>3.4999999999999947</v>
      </c>
      <c r="E22" s="14">
        <f t="shared" si="1"/>
        <v>3.0000000000000036</v>
      </c>
      <c r="F22" s="14">
        <f t="shared" si="2"/>
        <v>0.49999999999999112</v>
      </c>
      <c r="G22" s="14" t="str">
        <f t="shared" si="3"/>
        <v>-</v>
      </c>
    </row>
    <row r="23" spans="3:7">
      <c r="C23" s="14">
        <f t="shared" si="4"/>
        <v>2.549999999999998</v>
      </c>
      <c r="D23" s="14">
        <f t="shared" si="0"/>
        <v>3.6499999999999941</v>
      </c>
      <c r="E23" s="14">
        <f t="shared" si="1"/>
        <v>2.9000000000000039</v>
      </c>
      <c r="F23" s="14">
        <f t="shared" si="2"/>
        <v>0.74999999999999023</v>
      </c>
      <c r="G23" s="14" t="str">
        <f t="shared" si="3"/>
        <v>-</v>
      </c>
    </row>
    <row r="24" spans="3:7">
      <c r="C24" s="14">
        <f t="shared" si="4"/>
        <v>2.5999999999999979</v>
      </c>
      <c r="D24" s="14">
        <f t="shared" si="0"/>
        <v>3.7999999999999936</v>
      </c>
      <c r="E24" s="14">
        <f t="shared" si="1"/>
        <v>2.8000000000000043</v>
      </c>
      <c r="F24" s="14">
        <f t="shared" si="2"/>
        <v>0.99999999999998934</v>
      </c>
      <c r="G24" s="14" t="str">
        <f t="shared" si="3"/>
        <v>-</v>
      </c>
    </row>
    <row r="25" spans="3:7">
      <c r="C25" s="14">
        <f t="shared" si="4"/>
        <v>2.6499999999999977</v>
      </c>
      <c r="D25" s="14">
        <f t="shared" si="0"/>
        <v>3.9499999999999931</v>
      </c>
      <c r="E25" s="14">
        <f t="shared" si="1"/>
        <v>2.7000000000000046</v>
      </c>
      <c r="F25" s="14">
        <f t="shared" si="2"/>
        <v>1.2499999999999885</v>
      </c>
      <c r="G25" s="14" t="str">
        <f t="shared" si="3"/>
        <v>-</v>
      </c>
    </row>
    <row r="26" spans="3:7">
      <c r="C26" s="14">
        <f t="shared" si="4"/>
        <v>2.6999999999999975</v>
      </c>
      <c r="D26" s="14">
        <f t="shared" si="0"/>
        <v>4.0999999999999925</v>
      </c>
      <c r="E26" s="14">
        <f t="shared" si="1"/>
        <v>2.600000000000005</v>
      </c>
      <c r="F26" s="14">
        <f t="shared" si="2"/>
        <v>1.4999999999999876</v>
      </c>
      <c r="G26" s="14" t="str">
        <f t="shared" si="3"/>
        <v>-</v>
      </c>
    </row>
    <row r="27" spans="3:7">
      <c r="C27" s="14">
        <f t="shared" si="4"/>
        <v>2.7499999999999973</v>
      </c>
      <c r="D27" s="14">
        <f t="shared" si="0"/>
        <v>4.2499999999999929</v>
      </c>
      <c r="E27" s="14">
        <f t="shared" si="1"/>
        <v>2.5000000000000053</v>
      </c>
      <c r="F27" s="14">
        <f t="shared" si="2"/>
        <v>1.7499999999999876</v>
      </c>
      <c r="G27" s="14" t="str">
        <f t="shared" si="3"/>
        <v>-</v>
      </c>
    </row>
    <row r="28" spans="3:7">
      <c r="C28" s="14">
        <f t="shared" si="4"/>
        <v>2.7999999999999972</v>
      </c>
      <c r="D28" s="14">
        <f t="shared" si="0"/>
        <v>4.3999999999999915</v>
      </c>
      <c r="E28" s="14">
        <f t="shared" si="1"/>
        <v>2.4000000000000057</v>
      </c>
      <c r="F28" s="14">
        <f t="shared" si="2"/>
        <v>1.9999999999999858</v>
      </c>
      <c r="G28" s="14" t="str">
        <f t="shared" si="3"/>
        <v>-</v>
      </c>
    </row>
    <row r="29" spans="3:7">
      <c r="C29" s="14">
        <f t="shared" si="4"/>
        <v>2.849999999999997</v>
      </c>
      <c r="D29" s="14">
        <f t="shared" si="0"/>
        <v>4.5499999999999901</v>
      </c>
      <c r="E29" s="14">
        <f t="shared" si="1"/>
        <v>2.300000000000006</v>
      </c>
      <c r="F29" s="14">
        <f t="shared" si="2"/>
        <v>2.249999999999984</v>
      </c>
      <c r="G29" s="14" t="str">
        <f t="shared" si="3"/>
        <v>-</v>
      </c>
    </row>
    <row r="30" spans="3:7">
      <c r="C30" s="14">
        <f t="shared" si="4"/>
        <v>2.8999999999999968</v>
      </c>
      <c r="D30" s="14">
        <f t="shared" si="0"/>
        <v>4.6999999999999904</v>
      </c>
      <c r="E30" s="14">
        <f t="shared" si="1"/>
        <v>2.2000000000000064</v>
      </c>
      <c r="F30" s="14">
        <f t="shared" si="2"/>
        <v>2.499999999999984</v>
      </c>
      <c r="G30" s="14" t="str">
        <f t="shared" si="3"/>
        <v>-</v>
      </c>
    </row>
    <row r="31" spans="3:7">
      <c r="C31" s="14">
        <f t="shared" si="4"/>
        <v>2.9499999999999966</v>
      </c>
      <c r="D31" s="14">
        <f t="shared" si="0"/>
        <v>4.8499999999999908</v>
      </c>
      <c r="E31" s="14">
        <f t="shared" si="1"/>
        <v>2.1000000000000068</v>
      </c>
      <c r="F31" s="14">
        <f t="shared" si="2"/>
        <v>2.749999999999984</v>
      </c>
      <c r="G31" s="14" t="str">
        <f t="shared" si="3"/>
        <v>-</v>
      </c>
    </row>
    <row r="32" spans="3:7">
      <c r="C32" s="14">
        <f t="shared" si="4"/>
        <v>2.9999999999999964</v>
      </c>
      <c r="D32" s="14">
        <f t="shared" si="0"/>
        <v>4.9999999999999893</v>
      </c>
      <c r="E32" s="14">
        <f t="shared" si="1"/>
        <v>2.0000000000000071</v>
      </c>
      <c r="F32" s="14">
        <f t="shared" si="2"/>
        <v>2.9999999999999822</v>
      </c>
      <c r="G32" s="14" t="str">
        <f t="shared" si="3"/>
        <v>-</v>
      </c>
    </row>
    <row r="33" spans="3:7">
      <c r="C33" s="14">
        <f t="shared" si="4"/>
        <v>3.0499999999999963</v>
      </c>
      <c r="D33" s="14">
        <f t="shared" si="0"/>
        <v>5.1499999999999879</v>
      </c>
      <c r="E33" s="14">
        <f t="shared" si="1"/>
        <v>1.9000000000000075</v>
      </c>
      <c r="F33" s="14">
        <f t="shared" si="2"/>
        <v>3.2499999999999805</v>
      </c>
      <c r="G33" s="14" t="str">
        <f t="shared" si="3"/>
        <v>-</v>
      </c>
    </row>
    <row r="34" spans="3:7">
      <c r="C34" s="14">
        <f t="shared" si="4"/>
        <v>3.0999999999999961</v>
      </c>
      <c r="D34" s="14">
        <f t="shared" si="0"/>
        <v>5.2999999999999883</v>
      </c>
      <c r="E34" s="14">
        <f t="shared" si="1"/>
        <v>1.8000000000000078</v>
      </c>
      <c r="F34" s="14">
        <f t="shared" si="2"/>
        <v>3.4999999999999805</v>
      </c>
      <c r="G34" s="14" t="str">
        <f t="shared" si="3"/>
        <v>-</v>
      </c>
    </row>
    <row r="35" spans="3:7">
      <c r="C35" s="14">
        <f t="shared" si="4"/>
        <v>3.1499999999999959</v>
      </c>
      <c r="D35" s="14">
        <f t="shared" si="0"/>
        <v>5.4499999999999886</v>
      </c>
      <c r="E35" s="14">
        <f t="shared" si="1"/>
        <v>1.7000000000000082</v>
      </c>
      <c r="F35" s="14">
        <f t="shared" si="2"/>
        <v>3.7499999999999805</v>
      </c>
      <c r="G35" s="14" t="str">
        <f t="shared" si="3"/>
        <v>-</v>
      </c>
    </row>
    <row r="36" spans="3:7">
      <c r="C36" s="14">
        <f t="shared" si="4"/>
        <v>3.1999999999999957</v>
      </c>
      <c r="D36" s="14">
        <f t="shared" si="0"/>
        <v>5.5999999999999872</v>
      </c>
      <c r="E36" s="14">
        <f t="shared" si="1"/>
        <v>1.6000000000000085</v>
      </c>
      <c r="F36" s="14">
        <f t="shared" si="2"/>
        <v>3.9999999999999787</v>
      </c>
      <c r="G36" s="14" t="str">
        <f t="shared" si="3"/>
        <v>-</v>
      </c>
    </row>
  </sheetData>
  <mergeCells count="1">
    <mergeCell ref="A1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23"/>
  <sheetViews>
    <sheetView workbookViewId="0">
      <selection activeCell="E23" sqref="E23"/>
    </sheetView>
  </sheetViews>
  <sheetFormatPr defaultRowHeight="15"/>
  <sheetData>
    <row r="1" spans="2:13">
      <c r="B1" s="9" t="s">
        <v>25</v>
      </c>
      <c r="C1" s="9"/>
      <c r="D1" s="9"/>
      <c r="E1" s="9"/>
      <c r="F1" s="9"/>
      <c r="G1" s="9"/>
      <c r="H1" s="9"/>
      <c r="I1" s="9"/>
    </row>
    <row r="2" spans="2:13">
      <c r="B2" s="9"/>
      <c r="C2" s="9"/>
      <c r="D2" s="9"/>
      <c r="E2" s="9"/>
      <c r="F2" s="9"/>
      <c r="G2" s="9"/>
      <c r="H2" s="9"/>
      <c r="I2" s="9"/>
    </row>
    <row r="4" spans="2:13">
      <c r="B4" s="7" t="s">
        <v>26</v>
      </c>
      <c r="C4" s="7"/>
      <c r="D4" s="7"/>
      <c r="E4" s="2"/>
      <c r="F4" s="2"/>
      <c r="G4" s="2"/>
    </row>
    <row r="5" spans="2:13">
      <c r="B5" s="7"/>
      <c r="C5" s="7"/>
      <c r="D5" s="7"/>
      <c r="E5" s="2"/>
      <c r="F5" s="2"/>
      <c r="G5" s="2"/>
    </row>
    <row r="7" spans="2:13">
      <c r="B7" s="14" t="s">
        <v>1</v>
      </c>
      <c r="C7" s="14" t="s">
        <v>2</v>
      </c>
      <c r="D7" s="14" t="s">
        <v>32</v>
      </c>
      <c r="E7" s="14" t="s">
        <v>27</v>
      </c>
      <c r="F7" s="14" t="s">
        <v>28</v>
      </c>
      <c r="G7" s="14" t="s">
        <v>29</v>
      </c>
      <c r="H7" s="14" t="s">
        <v>30</v>
      </c>
      <c r="I7" s="14" t="s">
        <v>31</v>
      </c>
      <c r="J7" s="14" t="s">
        <v>17</v>
      </c>
      <c r="K7" s="14" t="s">
        <v>18</v>
      </c>
      <c r="L7" s="14" t="s">
        <v>19</v>
      </c>
    </row>
    <row r="8" spans="2:13">
      <c r="B8" s="14">
        <v>-10</v>
      </c>
      <c r="C8" s="14">
        <v>10</v>
      </c>
      <c r="D8" s="14">
        <v>10</v>
      </c>
      <c r="E8" s="14">
        <f>(C8-B8)/D8</f>
        <v>2</v>
      </c>
      <c r="F8" s="14">
        <v>-10</v>
      </c>
      <c r="G8" s="14">
        <v>10</v>
      </c>
      <c r="H8" s="14">
        <v>10</v>
      </c>
      <c r="I8" s="14">
        <f>(G8-F8)/H8</f>
        <v>2</v>
      </c>
      <c r="J8" s="14">
        <v>10</v>
      </c>
      <c r="K8" s="14">
        <v>10</v>
      </c>
      <c r="L8" s="14">
        <v>5</v>
      </c>
    </row>
    <row r="10" spans="2:13">
      <c r="C10" s="14" t="s">
        <v>33</v>
      </c>
      <c r="D10" s="11"/>
      <c r="F10" s="14" t="s">
        <v>34</v>
      </c>
      <c r="G10" s="10"/>
    </row>
    <row r="12" spans="2:13">
      <c r="B12" s="14">
        <f>$L$8*SQRT(1-D10^2/$J$8^2-G10^2/$K$8^2)</f>
        <v>5</v>
      </c>
      <c r="C12" s="15">
        <f>B8</f>
        <v>-10</v>
      </c>
      <c r="D12" s="15">
        <f>C12+$E$8</f>
        <v>-8</v>
      </c>
      <c r="E12" s="15">
        <f t="shared" ref="E12:M12" si="0">D12+$E$8</f>
        <v>-6</v>
      </c>
      <c r="F12" s="15">
        <f t="shared" si="0"/>
        <v>-4</v>
      </c>
      <c r="G12" s="15">
        <f t="shared" si="0"/>
        <v>-2</v>
      </c>
      <c r="H12" s="15">
        <f t="shared" si="0"/>
        <v>0</v>
      </c>
      <c r="I12" s="15">
        <f t="shared" si="0"/>
        <v>2</v>
      </c>
      <c r="J12" s="15">
        <f t="shared" si="0"/>
        <v>4</v>
      </c>
      <c r="K12" s="15">
        <f>J12+$E$8</f>
        <v>6</v>
      </c>
      <c r="L12" s="15">
        <f t="shared" si="0"/>
        <v>8</v>
      </c>
      <c r="M12" s="15">
        <f t="shared" si="0"/>
        <v>10</v>
      </c>
    </row>
    <row r="13" spans="2:13">
      <c r="B13" s="16">
        <f>F8</f>
        <v>-10</v>
      </c>
      <c r="C13" s="14" t="e">
        <f t="dataTable" ref="C13:M23" dt2D="1" dtr="1" r1="G10" r2="D10"/>
        <v>#NUM!</v>
      </c>
      <c r="D13" s="14" t="e">
        <v>#NUM!</v>
      </c>
      <c r="E13" s="14" t="e">
        <v>#NUM!</v>
      </c>
      <c r="F13" s="14" t="e">
        <v>#NUM!</v>
      </c>
      <c r="G13" s="14" t="e">
        <v>#NUM!</v>
      </c>
      <c r="H13" s="14">
        <v>0</v>
      </c>
      <c r="I13" s="14" t="e">
        <v>#NUM!</v>
      </c>
      <c r="J13" s="14" t="e">
        <v>#NUM!</v>
      </c>
      <c r="K13" s="14" t="e">
        <v>#NUM!</v>
      </c>
      <c r="L13" s="14" t="e">
        <v>#NUM!</v>
      </c>
      <c r="M13" s="14" t="e">
        <v>#NUM!</v>
      </c>
    </row>
    <row r="14" spans="2:13">
      <c r="B14" s="16">
        <f>B13+$I$8</f>
        <v>-8</v>
      </c>
      <c r="C14" s="14" t="e">
        <v>#NUM!</v>
      </c>
      <c r="D14" s="14" t="e">
        <v>#NUM!</v>
      </c>
      <c r="E14" s="14">
        <v>0</v>
      </c>
      <c r="F14" s="14">
        <v>2.2360679774997898</v>
      </c>
      <c r="G14" s="14">
        <v>2.8284271247461898</v>
      </c>
      <c r="H14" s="14">
        <v>3</v>
      </c>
      <c r="I14" s="14">
        <v>2.8284271247461898</v>
      </c>
      <c r="J14" s="14">
        <v>2.2360679774997898</v>
      </c>
      <c r="K14" s="14">
        <v>0</v>
      </c>
      <c r="L14" s="14" t="e">
        <v>#NUM!</v>
      </c>
      <c r="M14" s="14" t="e">
        <v>#NUM!</v>
      </c>
    </row>
    <row r="15" spans="2:13">
      <c r="B15" s="16">
        <f>B14+$I$8</f>
        <v>-6</v>
      </c>
      <c r="C15" s="14" t="e">
        <v>#NUM!</v>
      </c>
      <c r="D15" s="14">
        <v>0</v>
      </c>
      <c r="E15" s="14">
        <v>2.6457513110645907</v>
      </c>
      <c r="F15" s="14">
        <v>3.4641016151377544</v>
      </c>
      <c r="G15" s="14">
        <v>3.872983346207417</v>
      </c>
      <c r="H15" s="14">
        <v>4</v>
      </c>
      <c r="I15" s="14">
        <v>3.872983346207417</v>
      </c>
      <c r="J15" s="14">
        <v>3.4641016151377544</v>
      </c>
      <c r="K15" s="14">
        <v>2.6457513110645907</v>
      </c>
      <c r="L15" s="14">
        <v>0</v>
      </c>
      <c r="M15" s="14" t="e">
        <v>#NUM!</v>
      </c>
    </row>
    <row r="16" spans="2:13">
      <c r="B16" s="16">
        <f>B15+$I$8</f>
        <v>-4</v>
      </c>
      <c r="C16" s="14" t="e">
        <v>#NUM!</v>
      </c>
      <c r="D16" s="14">
        <v>2.2360679774997894</v>
      </c>
      <c r="E16" s="14">
        <v>3.4641016151377544</v>
      </c>
      <c r="F16" s="14">
        <v>4.1231056256176597</v>
      </c>
      <c r="G16" s="14">
        <v>4.4721359549995796</v>
      </c>
      <c r="H16" s="14">
        <v>4.5825756949558398</v>
      </c>
      <c r="I16" s="14">
        <v>4.4721359549995796</v>
      </c>
      <c r="J16" s="14">
        <v>4.1231056256176597</v>
      </c>
      <c r="K16" s="14">
        <v>3.4641016151377544</v>
      </c>
      <c r="L16" s="14">
        <v>2.2360679774997894</v>
      </c>
      <c r="M16" s="14" t="e">
        <v>#NUM!</v>
      </c>
    </row>
    <row r="17" spans="2:13">
      <c r="B17" s="16">
        <f>B16+$I$8</f>
        <v>-2</v>
      </c>
      <c r="C17" s="14" t="e">
        <v>#NUM!</v>
      </c>
      <c r="D17" s="14">
        <v>2.8284271247461898</v>
      </c>
      <c r="E17" s="14">
        <v>3.872983346207417</v>
      </c>
      <c r="F17" s="14">
        <v>4.4721359549995796</v>
      </c>
      <c r="G17" s="14">
        <v>4.7958315233127191</v>
      </c>
      <c r="H17" s="14">
        <v>4.8989794855663558</v>
      </c>
      <c r="I17" s="14">
        <v>4.7958315233127191</v>
      </c>
      <c r="J17" s="14">
        <v>4.4721359549995796</v>
      </c>
      <c r="K17" s="14">
        <v>3.872983346207417</v>
      </c>
      <c r="L17" s="14">
        <v>2.8284271247461898</v>
      </c>
      <c r="M17" s="14" t="e">
        <v>#NUM!</v>
      </c>
    </row>
    <row r="18" spans="2:13">
      <c r="B18" s="16">
        <f>B17+$I$8</f>
        <v>0</v>
      </c>
      <c r="C18" s="14">
        <v>0</v>
      </c>
      <c r="D18" s="14">
        <v>3</v>
      </c>
      <c r="E18" s="14">
        <v>4</v>
      </c>
      <c r="F18" s="14">
        <v>4.5825756949558398</v>
      </c>
      <c r="G18" s="14">
        <v>4.8989794855663558</v>
      </c>
      <c r="H18" s="14">
        <v>5</v>
      </c>
      <c r="I18" s="14">
        <v>4.8989794855663558</v>
      </c>
      <c r="J18" s="14">
        <v>4.5825756949558398</v>
      </c>
      <c r="K18" s="14">
        <v>4</v>
      </c>
      <c r="L18" s="14">
        <v>3</v>
      </c>
      <c r="M18" s="14">
        <v>0</v>
      </c>
    </row>
    <row r="19" spans="2:13">
      <c r="B19" s="16">
        <f>B18+$I$8</f>
        <v>2</v>
      </c>
      <c r="C19" s="14" t="e">
        <v>#NUM!</v>
      </c>
      <c r="D19" s="14">
        <v>2.8284271247461898</v>
      </c>
      <c r="E19" s="14">
        <v>3.872983346207417</v>
      </c>
      <c r="F19" s="14">
        <v>4.4721359549995796</v>
      </c>
      <c r="G19" s="14">
        <v>4.7958315233127191</v>
      </c>
      <c r="H19" s="14">
        <v>4.8989794855663558</v>
      </c>
      <c r="I19" s="14">
        <v>4.7958315233127191</v>
      </c>
      <c r="J19" s="14">
        <v>4.4721359549995796</v>
      </c>
      <c r="K19" s="14">
        <v>3.872983346207417</v>
      </c>
      <c r="L19" s="14">
        <v>2.8284271247461898</v>
      </c>
      <c r="M19" s="14" t="e">
        <v>#NUM!</v>
      </c>
    </row>
    <row r="20" spans="2:13">
      <c r="B20" s="16">
        <f>B19+$I$8</f>
        <v>4</v>
      </c>
      <c r="C20" s="14" t="e">
        <v>#NUM!</v>
      </c>
      <c r="D20" s="14">
        <v>2.2360679774997894</v>
      </c>
      <c r="E20" s="14">
        <v>3.4641016151377544</v>
      </c>
      <c r="F20" s="14">
        <v>4.1231056256176597</v>
      </c>
      <c r="G20" s="14">
        <v>4.4721359549995796</v>
      </c>
      <c r="H20" s="14">
        <v>4.5825756949558398</v>
      </c>
      <c r="I20" s="14">
        <v>4.4721359549995796</v>
      </c>
      <c r="J20" s="14">
        <v>4.1231056256176597</v>
      </c>
      <c r="K20" s="14">
        <v>3.4641016151377544</v>
      </c>
      <c r="L20" s="14">
        <v>2.2360679774997894</v>
      </c>
      <c r="M20" s="14" t="e">
        <v>#NUM!</v>
      </c>
    </row>
    <row r="21" spans="2:13">
      <c r="B21" s="16">
        <f>B20+$I$8</f>
        <v>6</v>
      </c>
      <c r="C21" s="14" t="e">
        <v>#NUM!</v>
      </c>
      <c r="D21" s="14">
        <v>0</v>
      </c>
      <c r="E21" s="14">
        <v>2.6457513110645907</v>
      </c>
      <c r="F21" s="14">
        <v>3.4641016151377544</v>
      </c>
      <c r="G21" s="14">
        <v>3.872983346207417</v>
      </c>
      <c r="H21" s="14">
        <v>4</v>
      </c>
      <c r="I21" s="14">
        <v>3.872983346207417</v>
      </c>
      <c r="J21" s="14">
        <v>3.4641016151377544</v>
      </c>
      <c r="K21" s="14">
        <v>2.6457513110645907</v>
      </c>
      <c r="L21" s="14">
        <v>0</v>
      </c>
      <c r="M21" s="14" t="e">
        <v>#NUM!</v>
      </c>
    </row>
    <row r="22" spans="2:13">
      <c r="B22" s="16">
        <f>B21+$I$8</f>
        <v>8</v>
      </c>
      <c r="C22" s="14" t="e">
        <v>#NUM!</v>
      </c>
      <c r="D22" s="14" t="e">
        <v>#NUM!</v>
      </c>
      <c r="E22" s="14">
        <v>0</v>
      </c>
      <c r="F22" s="14">
        <v>2.2360679774997898</v>
      </c>
      <c r="G22" s="14">
        <v>2.8284271247461898</v>
      </c>
      <c r="H22" s="14">
        <v>3</v>
      </c>
      <c r="I22" s="14">
        <v>2.8284271247461898</v>
      </c>
      <c r="J22" s="14">
        <v>2.2360679774997898</v>
      </c>
      <c r="K22" s="14">
        <v>0</v>
      </c>
      <c r="L22" s="14" t="e">
        <v>#NUM!</v>
      </c>
      <c r="M22" s="14" t="e">
        <v>#NUM!</v>
      </c>
    </row>
    <row r="23" spans="2:13">
      <c r="B23" s="16">
        <f>B22+$I$8</f>
        <v>10</v>
      </c>
      <c r="C23" s="14" t="e">
        <v>#NUM!</v>
      </c>
      <c r="D23" s="14" t="e">
        <v>#NUM!</v>
      </c>
      <c r="E23" s="14" t="e">
        <v>#NUM!</v>
      </c>
      <c r="F23" s="14" t="e">
        <v>#NUM!</v>
      </c>
      <c r="G23" s="14" t="e">
        <v>#NUM!</v>
      </c>
      <c r="H23" s="14">
        <v>0</v>
      </c>
      <c r="I23" s="14" t="e">
        <v>#NUM!</v>
      </c>
      <c r="J23" s="14" t="e">
        <v>#NUM!</v>
      </c>
      <c r="K23" s="14" t="e">
        <v>#NUM!</v>
      </c>
      <c r="L23" s="14" t="e">
        <v>#NUM!</v>
      </c>
      <c r="M23" s="14" t="e">
        <v>#NUM!</v>
      </c>
    </row>
  </sheetData>
  <mergeCells count="3">
    <mergeCell ref="B1:I2"/>
    <mergeCell ref="B4:D5"/>
    <mergeCell ref="E4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0"/>
  <sheetViews>
    <sheetView workbookViewId="0">
      <selection activeCell="F13" sqref="F13"/>
    </sheetView>
  </sheetViews>
  <sheetFormatPr defaultRowHeight="15"/>
  <cols>
    <col min="21" max="21" width="9.5703125" customWidth="1"/>
  </cols>
  <sheetData>
    <row r="1" spans="1:24">
      <c r="A1" s="8" t="s">
        <v>35</v>
      </c>
      <c r="B1" s="2"/>
      <c r="C1" s="2"/>
      <c r="D1" s="2"/>
      <c r="E1" s="2"/>
      <c r="F1" s="2"/>
      <c r="G1" s="2"/>
      <c r="H1" s="2"/>
    </row>
    <row r="2" spans="1:24">
      <c r="A2" s="2"/>
      <c r="B2" s="2"/>
      <c r="C2" s="2"/>
      <c r="D2" s="2"/>
      <c r="E2" s="2"/>
      <c r="F2" s="2"/>
      <c r="G2" s="2"/>
      <c r="H2" s="2"/>
    </row>
    <row r="4" spans="1:24" ht="15.75">
      <c r="A4" s="19" t="s">
        <v>36</v>
      </c>
      <c r="B4" s="19"/>
      <c r="C4" s="19"/>
      <c r="D4" s="19"/>
      <c r="E4" s="19"/>
      <c r="O4" s="19" t="s">
        <v>47</v>
      </c>
      <c r="P4" s="19"/>
      <c r="Q4" s="19"/>
      <c r="R4" s="19"/>
      <c r="S4" s="19"/>
    </row>
    <row r="6" spans="1:24">
      <c r="C6" s="14">
        <v>1</v>
      </c>
      <c r="D6" s="14">
        <v>2</v>
      </c>
      <c r="E6" s="14">
        <v>3</v>
      </c>
      <c r="G6" s="14">
        <v>0</v>
      </c>
      <c r="H6" s="14">
        <v>8</v>
      </c>
      <c r="I6" s="14">
        <v>7</v>
      </c>
      <c r="K6" s="14">
        <f t="array" ref="K6:M8">C6:E8+G6:I8</f>
        <v>1</v>
      </c>
      <c r="L6" s="14">
        <v>10</v>
      </c>
      <c r="M6" s="14">
        <v>10</v>
      </c>
      <c r="R6" s="14">
        <v>3</v>
      </c>
      <c r="S6" s="14">
        <v>2</v>
      </c>
      <c r="T6" s="14">
        <v>1</v>
      </c>
      <c r="V6" s="14">
        <f t="array" ref="V6:X8">MINVERSE(R6:T8)</f>
        <v>0.19999999999999998</v>
      </c>
      <c r="W6" s="14">
        <v>-0.39999999999999997</v>
      </c>
      <c r="X6" s="14">
        <v>0.20000000000000007</v>
      </c>
    </row>
    <row r="7" spans="1:24">
      <c r="B7" s="13" t="s">
        <v>37</v>
      </c>
      <c r="C7" s="14">
        <v>4</v>
      </c>
      <c r="D7" s="14">
        <v>5</v>
      </c>
      <c r="E7" s="14">
        <v>6</v>
      </c>
      <c r="F7" s="13" t="s">
        <v>38</v>
      </c>
      <c r="G7" s="14">
        <v>5</v>
      </c>
      <c r="H7" s="14">
        <v>3</v>
      </c>
      <c r="I7" s="14">
        <v>8</v>
      </c>
      <c r="J7" s="13" t="s">
        <v>39</v>
      </c>
      <c r="K7" s="14">
        <v>9</v>
      </c>
      <c r="L7" s="14">
        <v>8</v>
      </c>
      <c r="M7" s="14">
        <v>14</v>
      </c>
      <c r="Q7" s="13" t="s">
        <v>37</v>
      </c>
      <c r="R7" s="14">
        <v>0</v>
      </c>
      <c r="S7" s="14">
        <v>1</v>
      </c>
      <c r="T7" s="14">
        <v>3</v>
      </c>
      <c r="U7" s="13" t="s">
        <v>48</v>
      </c>
      <c r="V7" s="14">
        <v>0.24000000000000002</v>
      </c>
      <c r="W7" s="14">
        <v>0.52</v>
      </c>
      <c r="X7" s="14">
        <v>-0.3600000000000001</v>
      </c>
    </row>
    <row r="8" spans="1:24">
      <c r="C8" s="14">
        <v>7</v>
      </c>
      <c r="D8" s="14">
        <v>8</v>
      </c>
      <c r="E8" s="14">
        <v>9</v>
      </c>
      <c r="G8" s="14">
        <v>1</v>
      </c>
      <c r="H8" s="14">
        <v>4</v>
      </c>
      <c r="I8" s="14">
        <v>0</v>
      </c>
      <c r="K8" s="14">
        <v>8</v>
      </c>
      <c r="L8" s="14">
        <v>12</v>
      </c>
      <c r="M8" s="14">
        <v>9</v>
      </c>
      <c r="R8" s="14">
        <v>2</v>
      </c>
      <c r="S8" s="14">
        <v>0</v>
      </c>
      <c r="T8" s="14">
        <v>5</v>
      </c>
      <c r="V8" s="14">
        <v>-0.08</v>
      </c>
      <c r="W8" s="14">
        <v>0.16</v>
      </c>
      <c r="X8" s="14">
        <v>0.12</v>
      </c>
    </row>
    <row r="10" spans="1:24" ht="15.75">
      <c r="A10" s="19" t="s">
        <v>40</v>
      </c>
      <c r="B10" s="19"/>
      <c r="C10" s="19"/>
      <c r="D10" s="19"/>
      <c r="E10" s="19"/>
      <c r="O10" s="19" t="s">
        <v>49</v>
      </c>
      <c r="P10" s="19"/>
      <c r="Q10" s="19"/>
      <c r="R10" s="19"/>
      <c r="S10" s="19"/>
    </row>
    <row r="12" spans="1:24">
      <c r="C12" s="14">
        <v>6</v>
      </c>
      <c r="D12" s="14">
        <v>1</v>
      </c>
      <c r="E12" s="14">
        <v>7</v>
      </c>
      <c r="G12" s="14">
        <v>3</v>
      </c>
      <c r="H12" s="14">
        <v>6</v>
      </c>
      <c r="I12" s="14">
        <v>9</v>
      </c>
      <c r="K12" s="14">
        <f t="array" ref="K12:M14">C12:E14-G12:I14</f>
        <v>3</v>
      </c>
      <c r="L12" s="14">
        <v>-5</v>
      </c>
      <c r="M12" s="14">
        <v>-2</v>
      </c>
      <c r="R12" s="14">
        <v>3</v>
      </c>
      <c r="S12" s="14">
        <v>2</v>
      </c>
      <c r="T12" s="14">
        <v>1</v>
      </c>
      <c r="V12" s="14">
        <f t="array" ref="V12:X14">TRANSPOSE(R12:T14)</f>
        <v>3</v>
      </c>
      <c r="W12" s="14">
        <v>0</v>
      </c>
      <c r="X12" s="14">
        <v>2</v>
      </c>
    </row>
    <row r="13" spans="1:24">
      <c r="B13" s="13" t="s">
        <v>37</v>
      </c>
      <c r="C13" s="14">
        <v>7</v>
      </c>
      <c r="D13" s="14">
        <v>5</v>
      </c>
      <c r="E13" s="14">
        <v>8</v>
      </c>
      <c r="F13" s="13" t="s">
        <v>38</v>
      </c>
      <c r="G13" s="14">
        <v>2</v>
      </c>
      <c r="H13" s="14">
        <v>5</v>
      </c>
      <c r="I13" s="14">
        <v>8</v>
      </c>
      <c r="J13" s="13" t="s">
        <v>41</v>
      </c>
      <c r="K13" s="14">
        <v>5</v>
      </c>
      <c r="L13" s="14">
        <v>0</v>
      </c>
      <c r="M13" s="14">
        <v>0</v>
      </c>
      <c r="Q13" s="13" t="s">
        <v>37</v>
      </c>
      <c r="R13" s="14">
        <v>0</v>
      </c>
      <c r="S13" s="14">
        <v>1</v>
      </c>
      <c r="T13" s="14">
        <v>3</v>
      </c>
      <c r="U13" s="13" t="s">
        <v>50</v>
      </c>
      <c r="V13" s="14">
        <v>2</v>
      </c>
      <c r="W13" s="14">
        <v>1</v>
      </c>
      <c r="X13" s="14">
        <v>0</v>
      </c>
    </row>
    <row r="14" spans="1:24">
      <c r="C14" s="14">
        <v>0</v>
      </c>
      <c r="D14" s="14">
        <v>6</v>
      </c>
      <c r="E14" s="14">
        <v>1</v>
      </c>
      <c r="G14" s="14">
        <v>1</v>
      </c>
      <c r="H14" s="14">
        <v>4</v>
      </c>
      <c r="I14" s="14">
        <v>7</v>
      </c>
      <c r="K14" s="14">
        <v>-1</v>
      </c>
      <c r="L14" s="14">
        <v>2</v>
      </c>
      <c r="M14" s="14">
        <v>-6</v>
      </c>
      <c r="R14" s="14">
        <v>2</v>
      </c>
      <c r="S14" s="14">
        <v>0</v>
      </c>
      <c r="T14" s="14">
        <v>5</v>
      </c>
      <c r="V14" s="14">
        <v>1</v>
      </c>
      <c r="W14" s="14">
        <v>3</v>
      </c>
      <c r="X14" s="14">
        <v>5</v>
      </c>
    </row>
    <row r="16" spans="1:24" ht="15.75">
      <c r="A16" s="19" t="s">
        <v>42</v>
      </c>
      <c r="B16" s="19"/>
      <c r="C16" s="19"/>
      <c r="D16" s="19"/>
      <c r="E16" s="19"/>
      <c r="R16" s="14">
        <v>1</v>
      </c>
    </row>
    <row r="17" spans="1:23">
      <c r="B17" s="17"/>
      <c r="C17" s="5"/>
      <c r="D17" s="5"/>
      <c r="E17" s="5"/>
      <c r="Q17" s="13" t="s">
        <v>51</v>
      </c>
      <c r="R17" s="14">
        <v>2</v>
      </c>
      <c r="T17" s="13" t="s">
        <v>50</v>
      </c>
      <c r="U17" s="14">
        <f t="array" ref="U17:W17">TRANSPOSE(R16:R18)</f>
        <v>1</v>
      </c>
      <c r="V17" s="14">
        <v>2</v>
      </c>
      <c r="W17" s="14">
        <v>3</v>
      </c>
    </row>
    <row r="18" spans="1:23">
      <c r="B18" s="5"/>
      <c r="C18" s="14">
        <v>6</v>
      </c>
      <c r="D18" s="14">
        <v>1</v>
      </c>
      <c r="E18" s="14">
        <v>7</v>
      </c>
      <c r="I18" s="14">
        <f t="array" ref="I18:K20">C18:E20*G19</f>
        <v>30</v>
      </c>
      <c r="J18" s="14">
        <v>5</v>
      </c>
      <c r="K18" s="14">
        <v>35</v>
      </c>
      <c r="R18" s="14">
        <v>3</v>
      </c>
    </row>
    <row r="19" spans="1:23">
      <c r="B19" s="13" t="s">
        <v>37</v>
      </c>
      <c r="C19" s="14">
        <v>4</v>
      </c>
      <c r="D19" s="14">
        <v>5</v>
      </c>
      <c r="E19" s="14">
        <v>8</v>
      </c>
      <c r="F19" s="1" t="s">
        <v>43</v>
      </c>
      <c r="G19" s="1">
        <v>5</v>
      </c>
      <c r="H19" s="1" t="s">
        <v>44</v>
      </c>
      <c r="I19" s="14">
        <v>20</v>
      </c>
      <c r="J19" s="14">
        <v>25</v>
      </c>
      <c r="K19" s="14">
        <v>40</v>
      </c>
    </row>
    <row r="20" spans="1:23">
      <c r="C20" s="14">
        <v>0</v>
      </c>
      <c r="D20" s="14">
        <v>3</v>
      </c>
      <c r="E20" s="14">
        <v>1</v>
      </c>
      <c r="I20" s="14">
        <v>0</v>
      </c>
      <c r="J20" s="14">
        <v>15</v>
      </c>
      <c r="K20" s="14">
        <v>5</v>
      </c>
    </row>
    <row r="22" spans="1:23" ht="15.75">
      <c r="A22" s="19" t="s">
        <v>45</v>
      </c>
      <c r="B22" s="19"/>
      <c r="C22" s="19"/>
      <c r="D22" s="19"/>
      <c r="E22" s="19"/>
    </row>
    <row r="24" spans="1:23">
      <c r="C24" s="14">
        <v>1</v>
      </c>
      <c r="D24" s="14">
        <v>4</v>
      </c>
      <c r="E24" s="14">
        <v>7</v>
      </c>
      <c r="G24" s="14">
        <v>3</v>
      </c>
      <c r="H24" s="14">
        <v>6</v>
      </c>
      <c r="I24" s="14">
        <v>9</v>
      </c>
      <c r="K24" s="14">
        <f t="array" ref="K24:M26">+MMULT(C24:E26,G24:I26)</f>
        <v>18</v>
      </c>
      <c r="L24" s="14">
        <v>54</v>
      </c>
      <c r="M24" s="14">
        <v>90</v>
      </c>
    </row>
    <row r="25" spans="1:23">
      <c r="B25" s="13" t="s">
        <v>37</v>
      </c>
      <c r="C25" s="14">
        <v>2</v>
      </c>
      <c r="D25" s="14">
        <v>5</v>
      </c>
      <c r="E25" s="14">
        <v>8</v>
      </c>
      <c r="F25" s="13" t="s">
        <v>38</v>
      </c>
      <c r="G25" s="14">
        <v>2</v>
      </c>
      <c r="H25" s="14">
        <v>5</v>
      </c>
      <c r="I25" s="14">
        <v>8</v>
      </c>
      <c r="J25" s="13" t="s">
        <v>46</v>
      </c>
      <c r="K25" s="14">
        <v>24</v>
      </c>
      <c r="L25" s="14">
        <v>69</v>
      </c>
      <c r="M25" s="14">
        <v>114</v>
      </c>
    </row>
    <row r="26" spans="1:23">
      <c r="C26" s="14">
        <v>3</v>
      </c>
      <c r="D26" s="14">
        <v>6</v>
      </c>
      <c r="E26" s="14">
        <v>9</v>
      </c>
      <c r="G26" s="14">
        <v>1</v>
      </c>
      <c r="H26" s="14">
        <v>4</v>
      </c>
      <c r="I26" s="14">
        <v>7</v>
      </c>
      <c r="K26" s="14">
        <v>30</v>
      </c>
      <c r="L26" s="14">
        <v>84</v>
      </c>
      <c r="M26" s="14">
        <v>138</v>
      </c>
    </row>
    <row r="28" spans="1:23">
      <c r="C28" s="14">
        <v>1</v>
      </c>
      <c r="D28" s="14">
        <v>4</v>
      </c>
      <c r="E28" s="14">
        <v>7</v>
      </c>
      <c r="G28" s="14">
        <v>3</v>
      </c>
      <c r="I28" s="14">
        <f t="array" ref="I28:I30">MMULT(C28:E30,G28:G30)</f>
        <v>18</v>
      </c>
    </row>
    <row r="29" spans="1:23">
      <c r="B29" s="13" t="s">
        <v>37</v>
      </c>
      <c r="C29" s="14">
        <v>2</v>
      </c>
      <c r="D29" s="14">
        <v>5</v>
      </c>
      <c r="E29" s="14">
        <v>8</v>
      </c>
      <c r="F29" s="13" t="s">
        <v>38</v>
      </c>
      <c r="G29" s="14">
        <v>2</v>
      </c>
      <c r="H29" s="13" t="s">
        <v>46</v>
      </c>
      <c r="I29" s="14">
        <v>24</v>
      </c>
    </row>
    <row r="30" spans="1:23">
      <c r="C30" s="14">
        <v>3</v>
      </c>
      <c r="D30" s="14">
        <v>6</v>
      </c>
      <c r="E30" s="14">
        <v>9</v>
      </c>
      <c r="G30" s="14">
        <v>1</v>
      </c>
      <c r="I30" s="14">
        <v>30</v>
      </c>
    </row>
  </sheetData>
  <mergeCells count="7">
    <mergeCell ref="A1:H2"/>
    <mergeCell ref="A4:E4"/>
    <mergeCell ref="A10:E10"/>
    <mergeCell ref="A16:E16"/>
    <mergeCell ref="A22:E22"/>
    <mergeCell ref="O4:S4"/>
    <mergeCell ref="O10:S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3"/>
  <sheetViews>
    <sheetView workbookViewId="0">
      <selection activeCell="N13" sqref="N13"/>
    </sheetView>
  </sheetViews>
  <sheetFormatPr defaultRowHeight="15"/>
  <sheetData>
    <row r="1" spans="1:29" ht="18.75">
      <c r="A1" s="22" t="s">
        <v>52</v>
      </c>
      <c r="B1" s="22"/>
      <c r="C1" s="22"/>
      <c r="D1" s="22"/>
      <c r="E1" s="22"/>
      <c r="F1" s="22"/>
      <c r="G1" s="22"/>
      <c r="J1" s="22" t="s">
        <v>57</v>
      </c>
      <c r="K1" s="22"/>
      <c r="L1" s="22"/>
      <c r="M1" s="22"/>
      <c r="N1" s="22"/>
      <c r="O1" s="22"/>
      <c r="P1" s="22"/>
    </row>
    <row r="2" spans="1:29">
      <c r="J2" s="23" t="s">
        <v>60</v>
      </c>
      <c r="K2" s="23"/>
      <c r="L2" s="23"/>
      <c r="M2" s="23"/>
      <c r="N2" s="23"/>
      <c r="O2" s="23"/>
      <c r="P2" s="23"/>
      <c r="S2" s="23" t="s">
        <v>62</v>
      </c>
      <c r="T2" s="23"/>
      <c r="U2" s="23"/>
      <c r="V2" s="23"/>
      <c r="W2" s="23"/>
      <c r="X2" s="23"/>
      <c r="Y2" s="23"/>
      <c r="Z2" s="23"/>
    </row>
    <row r="3" spans="1:29">
      <c r="A3" s="20" t="s">
        <v>53</v>
      </c>
      <c r="B3" s="14">
        <v>4</v>
      </c>
      <c r="C3" s="14">
        <v>5</v>
      </c>
      <c r="D3" s="13" t="s">
        <v>54</v>
      </c>
      <c r="E3">
        <f>MDETERM(B3:C4)</f>
        <v>-2.0000000000000036</v>
      </c>
      <c r="J3" s="23"/>
      <c r="K3" s="23"/>
      <c r="L3" s="23"/>
      <c r="M3" s="23"/>
      <c r="N3" s="23"/>
      <c r="O3" s="23"/>
      <c r="P3" s="23"/>
      <c r="S3" s="23"/>
      <c r="T3" s="23"/>
      <c r="U3" s="23"/>
      <c r="V3" s="23"/>
      <c r="W3" s="23"/>
      <c r="X3" s="23"/>
      <c r="Y3" s="23"/>
      <c r="Z3" s="23"/>
    </row>
    <row r="4" spans="1:29">
      <c r="B4" s="14">
        <v>6</v>
      </c>
      <c r="C4" s="14">
        <v>7</v>
      </c>
      <c r="S4" s="23"/>
      <c r="T4" s="23"/>
      <c r="U4" s="23"/>
      <c r="V4" s="23"/>
      <c r="W4" s="23"/>
      <c r="X4" s="23"/>
      <c r="Y4" s="23"/>
      <c r="Z4" s="23"/>
    </row>
    <row r="5" spans="1:29">
      <c r="K5" s="14">
        <v>5</v>
      </c>
      <c r="L5" s="14">
        <v>0</v>
      </c>
      <c r="M5" s="14">
        <v>0</v>
      </c>
      <c r="O5" s="14">
        <v>5</v>
      </c>
      <c r="P5" s="14">
        <v>4</v>
      </c>
      <c r="Q5" s="14">
        <v>8</v>
      </c>
      <c r="S5" s="14">
        <v>5</v>
      </c>
      <c r="T5" s="14">
        <v>0</v>
      </c>
      <c r="U5" s="14">
        <v>0</v>
      </c>
      <c r="W5" s="14">
        <v>3</v>
      </c>
      <c r="X5" s="14">
        <v>0</v>
      </c>
      <c r="Y5" s="14">
        <v>0</v>
      </c>
      <c r="AA5" s="14">
        <v>2</v>
      </c>
      <c r="AB5" s="14">
        <v>0</v>
      </c>
      <c r="AC5" s="14">
        <v>0</v>
      </c>
    </row>
    <row r="6" spans="1:29">
      <c r="J6" s="13" t="s">
        <v>37</v>
      </c>
      <c r="K6" s="14">
        <v>4</v>
      </c>
      <c r="L6" s="14">
        <v>0</v>
      </c>
      <c r="M6" s="14">
        <v>8</v>
      </c>
      <c r="N6" s="13" t="s">
        <v>38</v>
      </c>
      <c r="O6" s="14">
        <v>0</v>
      </c>
      <c r="P6" s="14">
        <v>0</v>
      </c>
      <c r="Q6" s="14">
        <v>7</v>
      </c>
      <c r="S6" s="14">
        <v>4</v>
      </c>
      <c r="T6" s="14">
        <v>0</v>
      </c>
      <c r="U6" s="14">
        <v>8</v>
      </c>
      <c r="V6" s="1" t="s">
        <v>44</v>
      </c>
      <c r="W6" s="14">
        <v>3</v>
      </c>
      <c r="X6" s="14">
        <v>0</v>
      </c>
      <c r="Y6" s="14">
        <v>8</v>
      </c>
      <c r="Z6" s="1" t="s">
        <v>63</v>
      </c>
      <c r="AA6" s="14">
        <v>1</v>
      </c>
      <c r="AB6" s="14">
        <v>0</v>
      </c>
      <c r="AC6" s="14">
        <v>8</v>
      </c>
    </row>
    <row r="7" spans="1:29">
      <c r="A7" s="20" t="s">
        <v>55</v>
      </c>
      <c r="B7" s="14">
        <v>4</v>
      </c>
      <c r="C7" s="14">
        <v>5</v>
      </c>
      <c r="D7" s="14">
        <v>0</v>
      </c>
      <c r="K7" s="14">
        <v>8</v>
      </c>
      <c r="L7" s="14">
        <v>7</v>
      </c>
      <c r="M7" s="14">
        <v>6</v>
      </c>
      <c r="O7" s="14">
        <v>0</v>
      </c>
      <c r="P7" s="14">
        <v>8</v>
      </c>
      <c r="Q7" s="14">
        <v>6</v>
      </c>
      <c r="S7" s="14">
        <v>8</v>
      </c>
      <c r="T7" s="14">
        <v>7</v>
      </c>
      <c r="U7" s="14">
        <v>6</v>
      </c>
      <c r="W7" s="14">
        <v>6</v>
      </c>
      <c r="X7" s="14">
        <v>7</v>
      </c>
      <c r="Y7" s="14">
        <v>6</v>
      </c>
      <c r="AA7" s="14">
        <v>2</v>
      </c>
      <c r="AB7" s="14">
        <v>7</v>
      </c>
      <c r="AC7" s="14">
        <v>6</v>
      </c>
    </row>
    <row r="8" spans="1:29">
      <c r="B8" s="14">
        <v>0</v>
      </c>
      <c r="C8" s="14">
        <v>8</v>
      </c>
      <c r="D8" s="14">
        <v>9</v>
      </c>
      <c r="E8" s="13" t="s">
        <v>54</v>
      </c>
      <c r="F8">
        <f>MDETERM(B7:D9)</f>
        <v>141</v>
      </c>
      <c r="K8" s="13" t="s">
        <v>54</v>
      </c>
      <c r="L8">
        <f>MDETERM(K5:M7)</f>
        <v>-280</v>
      </c>
      <c r="O8" s="13" t="s">
        <v>54</v>
      </c>
      <c r="P8">
        <f>+MDETERM(O5:Q7)</f>
        <v>-280</v>
      </c>
      <c r="S8" s="13" t="s">
        <v>54</v>
      </c>
      <c r="T8">
        <f>MDETERM(S5:U7)</f>
        <v>-280</v>
      </c>
      <c r="Y8" s="13" t="s">
        <v>54</v>
      </c>
      <c r="Z8">
        <f>MDETERM(W5:Y7)+MDETERM(AA5:AC7)</f>
        <v>-280</v>
      </c>
    </row>
    <row r="9" spans="1:29">
      <c r="B9" s="14">
        <v>1</v>
      </c>
      <c r="C9" s="14">
        <v>0</v>
      </c>
      <c r="D9" s="14">
        <v>3</v>
      </c>
    </row>
    <row r="10" spans="1:29" ht="15" customHeight="1">
      <c r="J10" s="24" t="s">
        <v>58</v>
      </c>
      <c r="K10" s="24"/>
      <c r="L10" s="24"/>
      <c r="M10" s="24"/>
      <c r="N10" s="24"/>
      <c r="O10" s="24"/>
      <c r="P10" s="24"/>
    </row>
    <row r="11" spans="1:29">
      <c r="J11" s="21"/>
      <c r="K11" s="21"/>
      <c r="L11" s="21"/>
      <c r="M11" s="21"/>
      <c r="N11" s="21"/>
      <c r="O11" s="21"/>
      <c r="P11" s="21"/>
    </row>
    <row r="12" spans="1:29">
      <c r="A12" s="20" t="s">
        <v>56</v>
      </c>
      <c r="B12" s="14">
        <v>5</v>
      </c>
      <c r="C12" s="14">
        <v>7</v>
      </c>
      <c r="D12" s="14">
        <v>9</v>
      </c>
      <c r="E12" s="14">
        <v>0</v>
      </c>
      <c r="K12" s="14">
        <v>5</v>
      </c>
      <c r="L12" s="14">
        <v>0</v>
      </c>
      <c r="M12" s="14">
        <v>0</v>
      </c>
      <c r="O12" s="14">
        <v>5</v>
      </c>
      <c r="P12" s="14">
        <v>0</v>
      </c>
      <c r="Q12" s="14">
        <v>0</v>
      </c>
    </row>
    <row r="13" spans="1:29">
      <c r="B13" s="14">
        <v>2</v>
      </c>
      <c r="C13" s="14">
        <v>3</v>
      </c>
      <c r="D13" s="14">
        <v>4</v>
      </c>
      <c r="E13" s="14">
        <v>2</v>
      </c>
      <c r="F13" s="13" t="s">
        <v>54</v>
      </c>
      <c r="G13">
        <f>MDETERM(B12:E15)</f>
        <v>-373.00000000000006</v>
      </c>
      <c r="J13" s="13" t="s">
        <v>37</v>
      </c>
      <c r="K13" s="14">
        <v>4</v>
      </c>
      <c r="L13" s="14">
        <v>0</v>
      </c>
      <c r="M13" s="14">
        <v>8</v>
      </c>
      <c r="N13" s="13" t="s">
        <v>38</v>
      </c>
      <c r="O13" s="14">
        <v>4</v>
      </c>
      <c r="P13" s="14">
        <v>8</v>
      </c>
      <c r="Q13" s="14">
        <v>0</v>
      </c>
    </row>
    <row r="14" spans="1:29">
      <c r="B14" s="14">
        <v>0</v>
      </c>
      <c r="C14" s="14">
        <v>2</v>
      </c>
      <c r="D14" s="14">
        <v>6</v>
      </c>
      <c r="E14" s="14">
        <v>3</v>
      </c>
      <c r="K14" s="14">
        <v>8</v>
      </c>
      <c r="L14" s="14">
        <v>7</v>
      </c>
      <c r="M14" s="14">
        <v>6</v>
      </c>
      <c r="O14" s="14">
        <v>8</v>
      </c>
      <c r="P14" s="14">
        <v>6</v>
      </c>
      <c r="Q14" s="14">
        <v>7</v>
      </c>
    </row>
    <row r="15" spans="1:29">
      <c r="B15" s="14">
        <v>1</v>
      </c>
      <c r="C15" s="14">
        <v>8</v>
      </c>
      <c r="D15" s="14">
        <v>0</v>
      </c>
      <c r="E15" s="14">
        <v>7</v>
      </c>
      <c r="K15" s="13" t="s">
        <v>54</v>
      </c>
      <c r="L15">
        <f>MDETERM(K12:M14)</f>
        <v>-280</v>
      </c>
      <c r="O15" s="13" t="s">
        <v>54</v>
      </c>
      <c r="P15">
        <f>MDETERM(O12:Q14)</f>
        <v>280</v>
      </c>
    </row>
    <row r="17" spans="10:17">
      <c r="J17" s="23" t="s">
        <v>59</v>
      </c>
      <c r="K17" s="23"/>
      <c r="L17" s="23"/>
      <c r="M17" s="23"/>
      <c r="N17" s="23"/>
      <c r="O17" s="23"/>
      <c r="P17" s="23"/>
      <c r="Q17" s="23"/>
    </row>
    <row r="18" spans="10:17">
      <c r="J18" s="23"/>
      <c r="K18" s="23"/>
      <c r="L18" s="23"/>
      <c r="M18" s="23"/>
      <c r="N18" s="23"/>
      <c r="O18" s="23"/>
      <c r="P18" s="23"/>
      <c r="Q18" s="23"/>
    </row>
    <row r="20" spans="10:17">
      <c r="K20" s="14">
        <v>5</v>
      </c>
      <c r="L20" s="14">
        <v>0</v>
      </c>
      <c r="M20" s="14">
        <v>0</v>
      </c>
      <c r="O20" s="14">
        <v>5</v>
      </c>
      <c r="P20" s="14">
        <v>0</v>
      </c>
      <c r="Q20" s="14">
        <v>0</v>
      </c>
    </row>
    <row r="21" spans="10:17">
      <c r="J21" s="13" t="s">
        <v>37</v>
      </c>
      <c r="K21" s="14">
        <v>4</v>
      </c>
      <c r="L21" s="14">
        <v>0</v>
      </c>
      <c r="M21" s="14">
        <v>8</v>
      </c>
      <c r="N21" s="13" t="s">
        <v>61</v>
      </c>
      <c r="O21" s="14">
        <v>4</v>
      </c>
      <c r="P21" s="14">
        <v>0</v>
      </c>
      <c r="Q21" s="14">
        <v>8</v>
      </c>
    </row>
    <row r="22" spans="10:17">
      <c r="K22" s="14">
        <v>8</v>
      </c>
      <c r="L22" s="14">
        <v>7</v>
      </c>
      <c r="M22" s="14">
        <v>6</v>
      </c>
      <c r="O22" s="14">
        <v>8</v>
      </c>
      <c r="P22" s="14">
        <v>1</v>
      </c>
      <c r="Q22" s="14">
        <v>6</v>
      </c>
    </row>
    <row r="23" spans="10:17">
      <c r="K23" s="13" t="s">
        <v>54</v>
      </c>
      <c r="L23">
        <f>MDETERM(K20:M22)</f>
        <v>-280</v>
      </c>
      <c r="O23" s="13" t="s">
        <v>54</v>
      </c>
      <c r="P23">
        <f>7*MDETERM(O20:Q22)</f>
        <v>-280</v>
      </c>
    </row>
  </sheetData>
  <mergeCells count="6">
    <mergeCell ref="S2:Z4"/>
    <mergeCell ref="A1:G1"/>
    <mergeCell ref="J1:P1"/>
    <mergeCell ref="J2:P3"/>
    <mergeCell ref="J10:P10"/>
    <mergeCell ref="J17:Q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>
      <selection activeCell="C9" sqref="C9"/>
    </sheetView>
  </sheetViews>
  <sheetFormatPr defaultRowHeight="15"/>
  <cols>
    <col min="17" max="17" width="9.28515625" customWidth="1"/>
  </cols>
  <sheetData>
    <row r="1" spans="1:26">
      <c r="A1" s="27" t="s">
        <v>64</v>
      </c>
      <c r="B1" s="27"/>
      <c r="C1" s="27"/>
      <c r="D1" s="27"/>
      <c r="E1" s="27"/>
      <c r="F1" s="27"/>
      <c r="G1" s="27"/>
      <c r="K1" s="27" t="s">
        <v>85</v>
      </c>
      <c r="L1" s="27"/>
      <c r="M1" s="27"/>
      <c r="N1" s="27"/>
      <c r="O1" s="27"/>
      <c r="P1" s="27"/>
      <c r="Q1" s="27"/>
      <c r="S1" s="18" t="s">
        <v>89</v>
      </c>
      <c r="T1" s="18"/>
      <c r="U1" s="18"/>
      <c r="V1" s="18"/>
      <c r="W1" s="18"/>
      <c r="X1" s="18"/>
      <c r="Y1" s="18"/>
    </row>
    <row r="2" spans="1:26">
      <c r="A2" s="27"/>
      <c r="B2" s="27"/>
      <c r="C2" s="27"/>
      <c r="D2" s="27"/>
      <c r="E2" s="27"/>
      <c r="F2" s="27"/>
      <c r="G2" s="27"/>
      <c r="K2" s="27"/>
      <c r="L2" s="27"/>
      <c r="M2" s="27"/>
      <c r="N2" s="27"/>
      <c r="O2" s="27"/>
      <c r="P2" s="27"/>
      <c r="Q2" s="27"/>
      <c r="S2" s="18"/>
      <c r="T2" s="18"/>
      <c r="U2" s="18"/>
      <c r="V2" s="18"/>
      <c r="W2" s="18"/>
      <c r="X2" s="18"/>
      <c r="Y2" s="18"/>
    </row>
    <row r="4" spans="1:26">
      <c r="B4" s="2"/>
      <c r="C4" s="2"/>
      <c r="D4" s="2"/>
      <c r="K4" s="2"/>
      <c r="L4" s="2"/>
      <c r="M4" s="2"/>
      <c r="S4" s="2"/>
      <c r="T4" s="2"/>
      <c r="U4" s="2"/>
    </row>
    <row r="5" spans="1:26">
      <c r="B5" s="2"/>
      <c r="C5" s="2"/>
      <c r="D5" s="2"/>
      <c r="K5" s="2"/>
      <c r="L5" s="2"/>
      <c r="M5" s="2"/>
      <c r="S5" s="2"/>
      <c r="T5" s="2"/>
      <c r="U5" s="2"/>
    </row>
    <row r="6" spans="1:26">
      <c r="B6" s="2"/>
      <c r="C6" s="2"/>
      <c r="D6" s="2"/>
      <c r="K6" s="2"/>
      <c r="L6" s="2"/>
      <c r="M6" s="2"/>
      <c r="S6" s="2"/>
      <c r="T6" s="2"/>
      <c r="U6" s="2"/>
    </row>
    <row r="8" spans="1:26" ht="18">
      <c r="B8" s="25" t="s">
        <v>65</v>
      </c>
      <c r="C8" s="26">
        <v>2</v>
      </c>
      <c r="D8" s="25" t="s">
        <v>72</v>
      </c>
      <c r="E8" s="26">
        <v>1</v>
      </c>
      <c r="F8" s="25" t="s">
        <v>71</v>
      </c>
      <c r="G8" s="26">
        <v>3</v>
      </c>
      <c r="H8" s="25" t="s">
        <v>66</v>
      </c>
      <c r="I8" s="26">
        <v>9</v>
      </c>
      <c r="L8" s="14">
        <f t="array" ref="L8:L10">C8:C10</f>
        <v>2</v>
      </c>
      <c r="M8" s="14">
        <f t="array" ref="M8:M10">E8:E10</f>
        <v>1</v>
      </c>
      <c r="N8" s="14">
        <f t="array" ref="N8:N10">G8:G10</f>
        <v>3</v>
      </c>
      <c r="O8" s="5"/>
      <c r="Q8" s="14">
        <f t="array" ref="Q8:Q10">I8:I10</f>
        <v>9</v>
      </c>
      <c r="S8" s="4">
        <f t="array" ref="S8:S10">C8:C10</f>
        <v>2</v>
      </c>
      <c r="T8" s="4">
        <f t="array" ref="T8:T10">E8:E10</f>
        <v>1</v>
      </c>
      <c r="U8" s="4">
        <f t="array" ref="U8:U10">G8:G10</f>
        <v>3</v>
      </c>
      <c r="V8" s="4">
        <f t="array" ref="V8:V10">I8:I10</f>
        <v>9</v>
      </c>
      <c r="Y8" s="14" t="s">
        <v>86</v>
      </c>
      <c r="Z8" s="14">
        <f>V28-T28*(V29-U29*(V30/U30))-U28*(V30/U30)</f>
        <v>-1</v>
      </c>
    </row>
    <row r="9" spans="1:26" ht="18">
      <c r="B9" s="25" t="s">
        <v>72</v>
      </c>
      <c r="C9" s="26">
        <v>1</v>
      </c>
      <c r="D9" s="25" t="s">
        <v>74</v>
      </c>
      <c r="E9" s="26">
        <v>-2</v>
      </c>
      <c r="F9" s="25" t="s">
        <v>70</v>
      </c>
      <c r="G9" s="26">
        <v>1</v>
      </c>
      <c r="H9" s="25" t="s">
        <v>67</v>
      </c>
      <c r="I9" s="26">
        <v>-2</v>
      </c>
      <c r="K9" s="13" t="s">
        <v>37</v>
      </c>
      <c r="L9" s="14">
        <v>1</v>
      </c>
      <c r="M9" s="14">
        <v>-2</v>
      </c>
      <c r="N9" s="14">
        <v>1</v>
      </c>
      <c r="O9" s="5"/>
      <c r="P9" s="13" t="s">
        <v>38</v>
      </c>
      <c r="Q9" s="14">
        <v>-2</v>
      </c>
      <c r="S9" s="4">
        <v>1</v>
      </c>
      <c r="T9" s="4">
        <v>-2</v>
      </c>
      <c r="U9" s="4">
        <v>1</v>
      </c>
      <c r="V9" s="4">
        <v>-2</v>
      </c>
      <c r="Y9" s="14" t="s">
        <v>87</v>
      </c>
      <c r="Z9" s="14">
        <f>V29-U29*(V30/U30)</f>
        <v>2</v>
      </c>
    </row>
    <row r="10" spans="1:26" ht="18">
      <c r="B10" s="25" t="s">
        <v>73</v>
      </c>
      <c r="C10" s="26">
        <v>3</v>
      </c>
      <c r="D10" s="25" t="s">
        <v>70</v>
      </c>
      <c r="E10" s="26">
        <v>2</v>
      </c>
      <c r="F10" s="25" t="s">
        <v>69</v>
      </c>
      <c r="G10" s="26">
        <v>2</v>
      </c>
      <c r="H10" s="25" t="s">
        <v>68</v>
      </c>
      <c r="I10" s="26">
        <v>7</v>
      </c>
      <c r="L10" s="14">
        <v>3</v>
      </c>
      <c r="M10" s="14">
        <v>2</v>
      </c>
      <c r="N10" s="14">
        <v>2</v>
      </c>
      <c r="O10" s="5"/>
      <c r="Q10" s="14">
        <v>7</v>
      </c>
      <c r="S10" s="4">
        <v>3</v>
      </c>
      <c r="T10" s="4">
        <v>2</v>
      </c>
      <c r="U10" s="4">
        <v>2</v>
      </c>
      <c r="V10" s="4">
        <v>7</v>
      </c>
      <c r="Y10" s="14" t="s">
        <v>88</v>
      </c>
      <c r="Z10" s="14">
        <f>V30/U30</f>
        <v>3</v>
      </c>
    </row>
    <row r="12" spans="1:26">
      <c r="C12" s="14">
        <f t="array" ref="C12:C14">C8:C10</f>
        <v>2</v>
      </c>
      <c r="D12" s="14">
        <f t="array" ref="D12:D14">E8:E10</f>
        <v>1</v>
      </c>
      <c r="E12" s="14">
        <f t="array" ref="E12:E14">G8:G10</f>
        <v>3</v>
      </c>
      <c r="H12" s="14">
        <f t="array" ref="H12:H14">I8:I10</f>
        <v>9</v>
      </c>
      <c r="L12" s="14" t="s">
        <v>86</v>
      </c>
      <c r="M12" s="14">
        <f t="array" ref="M12:M14">MMULT(MINVERSE(L8:N10),Q8:Q10)</f>
        <v>-1</v>
      </c>
      <c r="O12" s="5"/>
      <c r="S12" s="4">
        <f>S8/$S$8</f>
        <v>1</v>
      </c>
      <c r="T12" s="4">
        <f t="shared" ref="T12:V12" si="0">T8/$S$8</f>
        <v>0.5</v>
      </c>
      <c r="U12" s="4">
        <f t="shared" si="0"/>
        <v>1.5</v>
      </c>
      <c r="V12" s="4">
        <f t="shared" si="0"/>
        <v>4.5</v>
      </c>
    </row>
    <row r="13" spans="1:26">
      <c r="B13" s="13" t="s">
        <v>37</v>
      </c>
      <c r="C13" s="14">
        <v>1</v>
      </c>
      <c r="D13" s="14">
        <v>-2</v>
      </c>
      <c r="E13" s="14">
        <v>1</v>
      </c>
      <c r="G13" s="13" t="s">
        <v>38</v>
      </c>
      <c r="H13" s="14">
        <v>-2</v>
      </c>
      <c r="L13" s="14" t="s">
        <v>87</v>
      </c>
      <c r="M13" s="14">
        <v>2</v>
      </c>
      <c r="S13" s="4">
        <f t="array" ref="S13:V14">S9:V10</f>
        <v>1</v>
      </c>
      <c r="T13" s="4">
        <v>-2</v>
      </c>
      <c r="U13" s="4">
        <v>1</v>
      </c>
      <c r="V13" s="4">
        <v>-2</v>
      </c>
    </row>
    <row r="14" spans="1:26">
      <c r="C14" s="14">
        <v>3</v>
      </c>
      <c r="D14" s="14">
        <v>2</v>
      </c>
      <c r="E14" s="14">
        <v>2</v>
      </c>
      <c r="H14" s="14">
        <v>7</v>
      </c>
      <c r="L14" s="14" t="s">
        <v>88</v>
      </c>
      <c r="M14" s="14">
        <v>3</v>
      </c>
      <c r="S14" s="4">
        <v>3</v>
      </c>
      <c r="T14" s="4">
        <v>2</v>
      </c>
      <c r="U14" s="4">
        <v>2</v>
      </c>
      <c r="V14" s="4">
        <v>7</v>
      </c>
    </row>
    <row r="15" spans="1:26">
      <c r="D15" s="13" t="s">
        <v>81</v>
      </c>
      <c r="E15" s="12">
        <f>MDETERM(C12:E14)</f>
        <v>13</v>
      </c>
    </row>
    <row r="16" spans="1:26">
      <c r="C16" s="14">
        <f t="array" ref="C16:C18">I8:I10</f>
        <v>9</v>
      </c>
      <c r="D16" s="14">
        <f t="array" ref="D16:D18">E8:E10</f>
        <v>1</v>
      </c>
      <c r="E16" s="14">
        <f t="array" ref="E16:E18">G8:G10</f>
        <v>3</v>
      </c>
      <c r="S16" s="4">
        <f t="array" ref="S16:V16">S12:V12</f>
        <v>1</v>
      </c>
      <c r="T16" s="4">
        <v>0.5</v>
      </c>
      <c r="U16" s="4">
        <v>1.5</v>
      </c>
      <c r="V16" s="4">
        <v>4.5</v>
      </c>
    </row>
    <row r="17" spans="2:22">
      <c r="B17" s="13" t="s">
        <v>75</v>
      </c>
      <c r="C17" s="14">
        <v>-2</v>
      </c>
      <c r="D17" s="14">
        <v>-2</v>
      </c>
      <c r="E17" s="14">
        <v>1</v>
      </c>
      <c r="F17" s="13" t="s">
        <v>78</v>
      </c>
      <c r="G17" s="12">
        <f>MDETERM(C16:E18)</f>
        <v>-13</v>
      </c>
      <c r="H17" s="6" t="s">
        <v>82</v>
      </c>
      <c r="I17" s="12">
        <f>G17/E15</f>
        <v>-1</v>
      </c>
      <c r="S17" s="4">
        <f>S13-$S$13*S12</f>
        <v>0</v>
      </c>
      <c r="T17" s="4">
        <f t="shared" ref="T17:V17" si="1">T13-$S$13*T12</f>
        <v>-2.5</v>
      </c>
      <c r="U17" s="4">
        <f t="shared" si="1"/>
        <v>-0.5</v>
      </c>
      <c r="V17" s="4">
        <f t="shared" si="1"/>
        <v>-6.5</v>
      </c>
    </row>
    <row r="18" spans="2:22">
      <c r="C18" s="14">
        <v>7</v>
      </c>
      <c r="D18" s="14">
        <v>2</v>
      </c>
      <c r="E18" s="14">
        <v>2</v>
      </c>
      <c r="S18" s="4">
        <f>S14-$S$14*S12</f>
        <v>0</v>
      </c>
      <c r="T18" s="4">
        <f t="shared" ref="T18:V18" si="2">T14-$S$14*T12</f>
        <v>0.5</v>
      </c>
      <c r="U18" s="4">
        <f t="shared" si="2"/>
        <v>-2.5</v>
      </c>
      <c r="V18" s="4">
        <f t="shared" si="2"/>
        <v>-6.5</v>
      </c>
    </row>
    <row r="20" spans="2:22">
      <c r="C20" s="14">
        <f t="array" ref="C20:C22">C8:C10</f>
        <v>2</v>
      </c>
      <c r="D20" s="14">
        <f t="array" ref="D20:D22">I8:I10</f>
        <v>9</v>
      </c>
      <c r="E20" s="14">
        <f t="array" ref="E20:E22">G8:G10</f>
        <v>3</v>
      </c>
      <c r="S20" s="4">
        <f t="array" ref="S20:V20">S16:V16</f>
        <v>1</v>
      </c>
      <c r="T20" s="4">
        <v>0.5</v>
      </c>
      <c r="U20" s="4">
        <v>1.5</v>
      </c>
      <c r="V20" s="4">
        <v>4.5</v>
      </c>
    </row>
    <row r="21" spans="2:22">
      <c r="B21" s="13" t="s">
        <v>76</v>
      </c>
      <c r="C21" s="14">
        <v>1</v>
      </c>
      <c r="D21" s="14">
        <v>-2</v>
      </c>
      <c r="E21" s="14">
        <v>1</v>
      </c>
      <c r="F21" s="13" t="s">
        <v>79</v>
      </c>
      <c r="G21" s="12">
        <f>MDETERM(C20:E22)</f>
        <v>25.999999999999996</v>
      </c>
      <c r="H21" s="6" t="s">
        <v>83</v>
      </c>
      <c r="I21" s="12">
        <f>G21/E15</f>
        <v>1.9999999999999998</v>
      </c>
      <c r="S21" s="4">
        <f>S17/$T$17</f>
        <v>0</v>
      </c>
      <c r="T21" s="4">
        <f t="shared" ref="T21:V21" si="3">T17/$T$17</f>
        <v>1</v>
      </c>
      <c r="U21" s="4">
        <f t="shared" si="3"/>
        <v>0.2</v>
      </c>
      <c r="V21" s="4">
        <f t="shared" si="3"/>
        <v>2.6</v>
      </c>
    </row>
    <row r="22" spans="2:22">
      <c r="C22" s="14">
        <v>3</v>
      </c>
      <c r="D22" s="14">
        <v>7</v>
      </c>
      <c r="E22" s="14">
        <v>2</v>
      </c>
      <c r="I22" s="12"/>
      <c r="S22" s="4">
        <f t="array" ref="S22:V22">S18:V18</f>
        <v>0</v>
      </c>
      <c r="T22" s="4">
        <v>0.5</v>
      </c>
      <c r="U22" s="4">
        <v>-2.5</v>
      </c>
      <c r="V22" s="4">
        <v>-6.5</v>
      </c>
    </row>
    <row r="24" spans="2:22">
      <c r="C24" s="14">
        <f t="array" ref="C24:C26">C8:C10</f>
        <v>2</v>
      </c>
      <c r="D24" s="14">
        <f t="array" ref="D24:D26">E8:E10</f>
        <v>1</v>
      </c>
      <c r="E24" s="14">
        <f t="array" ref="E24:E26">I8:I10</f>
        <v>9</v>
      </c>
      <c r="S24" s="4">
        <f t="array" ref="S24:V25">S20:V21</f>
        <v>1</v>
      </c>
      <c r="T24" s="4">
        <v>0.5</v>
      </c>
      <c r="U24" s="4">
        <v>1.5</v>
      </c>
      <c r="V24" s="4">
        <v>4.5</v>
      </c>
    </row>
    <row r="25" spans="2:22">
      <c r="B25" s="13" t="s">
        <v>77</v>
      </c>
      <c r="C25" s="14">
        <v>1</v>
      </c>
      <c r="D25" s="14">
        <v>-2</v>
      </c>
      <c r="E25" s="14">
        <v>-2</v>
      </c>
      <c r="F25" s="13" t="s">
        <v>80</v>
      </c>
      <c r="G25" s="12">
        <f>MDETERM(C24:E26)</f>
        <v>39</v>
      </c>
      <c r="H25" s="6" t="s">
        <v>84</v>
      </c>
      <c r="I25" s="12">
        <f>G25/E15</f>
        <v>3</v>
      </c>
      <c r="S25" s="4">
        <v>0</v>
      </c>
      <c r="T25" s="4">
        <v>1</v>
      </c>
      <c r="U25" s="4">
        <v>0.2</v>
      </c>
      <c r="V25" s="4">
        <v>2.6</v>
      </c>
    </row>
    <row r="26" spans="2:22">
      <c r="C26" s="14">
        <v>3</v>
      </c>
      <c r="D26" s="14">
        <v>2</v>
      </c>
      <c r="E26" s="14">
        <v>7</v>
      </c>
      <c r="S26" s="4">
        <f>S22-$T$22*S21</f>
        <v>0</v>
      </c>
      <c r="T26" s="4">
        <f t="shared" ref="T26:V26" si="4">T22-$T$22*T21</f>
        <v>0</v>
      </c>
      <c r="U26" s="4">
        <f t="shared" si="4"/>
        <v>-2.6</v>
      </c>
      <c r="V26" s="4">
        <f t="shared" si="4"/>
        <v>-7.8</v>
      </c>
    </row>
    <row r="28" spans="2:22">
      <c r="S28" s="4">
        <f t="array" ref="S28:V29">S24:V25</f>
        <v>1</v>
      </c>
      <c r="T28" s="4">
        <v>0.5</v>
      </c>
      <c r="U28" s="4">
        <v>1.5</v>
      </c>
      <c r="V28" s="4">
        <v>4.5</v>
      </c>
    </row>
    <row r="29" spans="2:22">
      <c r="S29" s="4">
        <v>0</v>
      </c>
      <c r="T29" s="4">
        <v>1</v>
      </c>
      <c r="U29" s="4">
        <v>0.2</v>
      </c>
      <c r="V29" s="4">
        <v>2.6</v>
      </c>
    </row>
    <row r="30" spans="2:22">
      <c r="S30" s="4">
        <f>S26/$U$26</f>
        <v>0</v>
      </c>
      <c r="T30" s="4">
        <f t="shared" ref="T30:V30" si="5">T26/$U$26</f>
        <v>0</v>
      </c>
      <c r="U30" s="4">
        <f t="shared" si="5"/>
        <v>1</v>
      </c>
      <c r="V30" s="4">
        <f t="shared" si="5"/>
        <v>3</v>
      </c>
    </row>
  </sheetData>
  <mergeCells count="6">
    <mergeCell ref="S1:Y2"/>
    <mergeCell ref="S4:U6"/>
    <mergeCell ref="A1:G2"/>
    <mergeCell ref="B4:D6"/>
    <mergeCell ref="K1:Q2"/>
    <mergeCell ref="K4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Лист6</vt:lpstr>
      <vt:lpstr>Лист7</vt:lpstr>
      <vt:lpstr>Лист8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2015-03-17T15:53:32Z</dcterms:created>
  <dcterms:modified xsi:type="dcterms:W3CDTF">2015-03-18T09:57:38Z</dcterms:modified>
</cp:coreProperties>
</file>