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北大 火山灰锆石\"/>
    </mc:Choice>
  </mc:AlternateContent>
  <bookViews>
    <workbookView xWindow="28680" yWindow="-120" windowWidth="29040" windowHeight="16440"/>
  </bookViews>
  <sheets>
    <sheet name="氧逸度" sheetId="10" r:id="rId1"/>
    <sheet name="Sheet1" sheetId="1" r:id="rId2"/>
    <sheet name="Sheet2" sheetId="2" r:id="rId3"/>
    <sheet name="Sheet3" sheetId="3" r:id="rId4"/>
    <sheet name="Sheet4" sheetId="4" r:id="rId5"/>
    <sheet name="Sheet5" sheetId="5" r:id="rId6"/>
    <sheet name="Sheet6" sheetId="6" r:id="rId7"/>
    <sheet name="Sheet7" sheetId="7" r:id="rId8"/>
    <sheet name="Sheet8" sheetId="8" r:id="rId9"/>
    <sheet name="Sheet9" sheetId="9" r:id="rId10"/>
  </sheets>
  <definedNames>
    <definedName name="_xlnm._FilterDatabase" localSheetId="0" hidden="1">氧逸度!$A$5:$BH$7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10" l="1"/>
  <c r="Q7" i="10"/>
  <c r="R7" i="10"/>
  <c r="S7" i="10"/>
  <c r="AQ7" i="10" s="1"/>
  <c r="T7" i="10"/>
  <c r="AR7" i="10" s="1"/>
  <c r="U7" i="10"/>
  <c r="V7" i="10"/>
  <c r="AS7" i="10" s="1"/>
  <c r="W7" i="10"/>
  <c r="AT7" i="10" s="1"/>
  <c r="X7" i="10"/>
  <c r="AU7" i="10" s="1"/>
  <c r="Y7" i="10"/>
  <c r="AV7" i="10" s="1"/>
  <c r="Z7" i="10"/>
  <c r="AW7" i="10" s="1"/>
  <c r="AA7" i="10"/>
  <c r="AX7" i="10" s="1"/>
  <c r="AB7" i="10"/>
  <c r="AC7" i="10"/>
  <c r="AZ7" i="10" s="1"/>
  <c r="AF7" i="10"/>
  <c r="AG7" i="10"/>
  <c r="AH7" i="10"/>
  <c r="AI7" i="10"/>
  <c r="AJ7" i="10"/>
  <c r="AK7" i="10"/>
  <c r="AL7" i="10"/>
  <c r="AM7" i="10"/>
  <c r="AN7" i="10"/>
  <c r="AO7" i="10"/>
  <c r="AY7" i="10"/>
  <c r="P8" i="10"/>
  <c r="Q8" i="10"/>
  <c r="R8" i="10"/>
  <c r="S8" i="10"/>
  <c r="AQ8" i="10" s="1"/>
  <c r="T8" i="10"/>
  <c r="AR8" i="10" s="1"/>
  <c r="U8" i="10"/>
  <c r="V8" i="10"/>
  <c r="AS8" i="10" s="1"/>
  <c r="W8" i="10"/>
  <c r="AT8" i="10" s="1"/>
  <c r="X8" i="10"/>
  <c r="AU8" i="10" s="1"/>
  <c r="Y8" i="10"/>
  <c r="Z8" i="10"/>
  <c r="AA8" i="10"/>
  <c r="AX8" i="10" s="1"/>
  <c r="AB8" i="10"/>
  <c r="AC8" i="10"/>
  <c r="AF8" i="10"/>
  <c r="AG8" i="10"/>
  <c r="AH8" i="10"/>
  <c r="AI8" i="10"/>
  <c r="AJ8" i="10"/>
  <c r="AK8" i="10"/>
  <c r="AL8" i="10"/>
  <c r="AM8" i="10"/>
  <c r="AN8" i="10"/>
  <c r="AO8" i="10"/>
  <c r="AV8" i="10"/>
  <c r="AW8" i="10"/>
  <c r="AY8" i="10"/>
  <c r="AZ8" i="10"/>
  <c r="P9" i="10"/>
  <c r="Q9" i="10"/>
  <c r="R9" i="10"/>
  <c r="S9" i="10"/>
  <c r="AQ9" i="10" s="1"/>
  <c r="T9" i="10"/>
  <c r="AR9" i="10" s="1"/>
  <c r="U9" i="10"/>
  <c r="V9" i="10"/>
  <c r="AS9" i="10" s="1"/>
  <c r="W9" i="10"/>
  <c r="AT9" i="10" s="1"/>
  <c r="X9" i="10"/>
  <c r="Y9" i="10"/>
  <c r="AV9" i="10" s="1"/>
  <c r="Z9" i="10"/>
  <c r="AW9" i="10" s="1"/>
  <c r="AA9" i="10"/>
  <c r="AB9" i="10"/>
  <c r="AY9" i="10" s="1"/>
  <c r="AC9" i="10"/>
  <c r="AZ9" i="10" s="1"/>
  <c r="AF9" i="10"/>
  <c r="AG9" i="10"/>
  <c r="AH9" i="10"/>
  <c r="AI9" i="10"/>
  <c r="AJ9" i="10"/>
  <c r="AK9" i="10"/>
  <c r="AL9" i="10"/>
  <c r="AM9" i="10"/>
  <c r="AN9" i="10"/>
  <c r="AO9" i="10"/>
  <c r="AU9" i="10"/>
  <c r="AX9" i="10"/>
  <c r="P10" i="10"/>
  <c r="Q10" i="10"/>
  <c r="R10" i="10"/>
  <c r="S10" i="10"/>
  <c r="AQ10" i="10" s="1"/>
  <c r="T10" i="10"/>
  <c r="AR10" i="10" s="1"/>
  <c r="U10" i="10"/>
  <c r="V10" i="10"/>
  <c r="W10" i="10"/>
  <c r="AT10" i="10" s="1"/>
  <c r="X10" i="10"/>
  <c r="AU10" i="10" s="1"/>
  <c r="Y10" i="10"/>
  <c r="AV10" i="10" s="1"/>
  <c r="Z10" i="10"/>
  <c r="AW10" i="10" s="1"/>
  <c r="AA10" i="10"/>
  <c r="AX10" i="10" s="1"/>
  <c r="AB10" i="10"/>
  <c r="AC10" i="10"/>
  <c r="AZ10" i="10" s="1"/>
  <c r="AF10" i="10"/>
  <c r="AG10" i="10"/>
  <c r="AH10" i="10"/>
  <c r="AI10" i="10"/>
  <c r="AJ10" i="10"/>
  <c r="AK10" i="10"/>
  <c r="AL10" i="10"/>
  <c r="AM10" i="10"/>
  <c r="AN10" i="10"/>
  <c r="AO10" i="10"/>
  <c r="AS10" i="10"/>
  <c r="AY10" i="10"/>
  <c r="P11" i="10"/>
  <c r="Q11" i="10"/>
  <c r="R11" i="10"/>
  <c r="S11" i="10"/>
  <c r="AQ11" i="10" s="1"/>
  <c r="T11" i="10"/>
  <c r="U11" i="10"/>
  <c r="V11" i="10"/>
  <c r="AS11" i="10" s="1"/>
  <c r="W11" i="10"/>
  <c r="AT11" i="10" s="1"/>
  <c r="X11" i="10"/>
  <c r="AU11" i="10" s="1"/>
  <c r="Y11" i="10"/>
  <c r="Z11" i="10"/>
  <c r="AW11" i="10" s="1"/>
  <c r="AA11" i="10"/>
  <c r="AX11" i="10" s="1"/>
  <c r="AB11" i="10"/>
  <c r="AC11" i="10"/>
  <c r="AZ11" i="10" s="1"/>
  <c r="AF11" i="10"/>
  <c r="AG11" i="10"/>
  <c r="AH11" i="10"/>
  <c r="AI11" i="10"/>
  <c r="AJ11" i="10"/>
  <c r="AK11" i="10"/>
  <c r="AL11" i="10"/>
  <c r="AM11" i="10"/>
  <c r="AN11" i="10"/>
  <c r="AO11" i="10"/>
  <c r="AR11" i="10"/>
  <c r="AV11" i="10"/>
  <c r="AY11" i="10"/>
  <c r="P12" i="10"/>
  <c r="Q12" i="10"/>
  <c r="R12" i="10"/>
  <c r="S12" i="10"/>
  <c r="AQ12" i="10" s="1"/>
  <c r="T12" i="10"/>
  <c r="AR12" i="10" s="1"/>
  <c r="U12" i="10"/>
  <c r="V12" i="10"/>
  <c r="W12" i="10"/>
  <c r="AT12" i="10" s="1"/>
  <c r="X12" i="10"/>
  <c r="AU12" i="10" s="1"/>
  <c r="Y12" i="10"/>
  <c r="AV12" i="10" s="1"/>
  <c r="Z12" i="10"/>
  <c r="AW12" i="10" s="1"/>
  <c r="AA12" i="10"/>
  <c r="AX12" i="10" s="1"/>
  <c r="AB12" i="10"/>
  <c r="AY12" i="10" s="1"/>
  <c r="AC12" i="10"/>
  <c r="AF12" i="10"/>
  <c r="AG12" i="10"/>
  <c r="AH12" i="10"/>
  <c r="AI12" i="10"/>
  <c r="AJ12" i="10"/>
  <c r="AK12" i="10"/>
  <c r="AL12" i="10"/>
  <c r="AM12" i="10"/>
  <c r="AN12" i="10"/>
  <c r="AO12" i="10"/>
  <c r="AS12" i="10"/>
  <c r="AZ12" i="10"/>
  <c r="P13" i="10"/>
  <c r="Q13" i="10"/>
  <c r="R13" i="10"/>
  <c r="S13" i="10"/>
  <c r="AQ13" i="10" s="1"/>
  <c r="T13" i="10"/>
  <c r="AR13" i="10" s="1"/>
  <c r="U13" i="10"/>
  <c r="V13" i="10"/>
  <c r="W13" i="10"/>
  <c r="AT13" i="10" s="1"/>
  <c r="X13" i="10"/>
  <c r="AU13" i="10" s="1"/>
  <c r="Y13" i="10"/>
  <c r="Z13" i="10"/>
  <c r="AA13" i="10"/>
  <c r="AX13" i="10" s="1"/>
  <c r="AB13" i="10"/>
  <c r="AY13" i="10" s="1"/>
  <c r="AC13" i="10"/>
  <c r="AF13" i="10"/>
  <c r="AG13" i="10"/>
  <c r="AH13" i="10"/>
  <c r="AI13" i="10"/>
  <c r="AJ13" i="10"/>
  <c r="AK13" i="10"/>
  <c r="AL13" i="10"/>
  <c r="AM13" i="10"/>
  <c r="AN13" i="10"/>
  <c r="AO13" i="10"/>
  <c r="AS13" i="10"/>
  <c r="AV13" i="10"/>
  <c r="AW13" i="10"/>
  <c r="AZ13" i="10"/>
  <c r="P14" i="10"/>
  <c r="Q14" i="10"/>
  <c r="R14" i="10"/>
  <c r="S14" i="10"/>
  <c r="AQ14" i="10" s="1"/>
  <c r="T14" i="10"/>
  <c r="AR14" i="10" s="1"/>
  <c r="U14" i="10"/>
  <c r="V14" i="10"/>
  <c r="AS14" i="10" s="1"/>
  <c r="W14" i="10"/>
  <c r="AT14" i="10" s="1"/>
  <c r="X14" i="10"/>
  <c r="AU14" i="10" s="1"/>
  <c r="Y14" i="10"/>
  <c r="AV14" i="10" s="1"/>
  <c r="Z14" i="10"/>
  <c r="AA14" i="10"/>
  <c r="AX14" i="10" s="1"/>
  <c r="AB14" i="10"/>
  <c r="AY14" i="10" s="1"/>
  <c r="AC14" i="10"/>
  <c r="AZ14" i="10" s="1"/>
  <c r="AF14" i="10"/>
  <c r="AG14" i="10"/>
  <c r="AH14" i="10"/>
  <c r="AI14" i="10"/>
  <c r="AJ14" i="10"/>
  <c r="AK14" i="10"/>
  <c r="AL14" i="10"/>
  <c r="AM14" i="10"/>
  <c r="AN14" i="10"/>
  <c r="AO14" i="10"/>
  <c r="AW14" i="10"/>
  <c r="P15" i="10"/>
  <c r="Q15" i="10"/>
  <c r="R15" i="10"/>
  <c r="S15" i="10"/>
  <c r="AQ15" i="10" s="1"/>
  <c r="T15" i="10"/>
  <c r="U15" i="10"/>
  <c r="V15" i="10"/>
  <c r="AS15" i="10" s="1"/>
  <c r="W15" i="10"/>
  <c r="AT15" i="10" s="1"/>
  <c r="X15" i="10"/>
  <c r="AU15" i="10" s="1"/>
  <c r="Y15" i="10"/>
  <c r="Z15" i="10"/>
  <c r="AA15" i="10"/>
  <c r="AX15" i="10" s="1"/>
  <c r="AB15" i="10"/>
  <c r="AY15" i="10" s="1"/>
  <c r="AC15" i="10"/>
  <c r="AZ15" i="10" s="1"/>
  <c r="AF15" i="10"/>
  <c r="AG15" i="10"/>
  <c r="AH15" i="10"/>
  <c r="AI15" i="10"/>
  <c r="AJ15" i="10"/>
  <c r="AK15" i="10"/>
  <c r="AL15" i="10"/>
  <c r="AM15" i="10"/>
  <c r="AN15" i="10"/>
  <c r="AO15" i="10"/>
  <c r="AR15" i="10"/>
  <c r="AV15" i="10"/>
  <c r="AW15" i="10"/>
  <c r="P16" i="10"/>
  <c r="Q16" i="10"/>
  <c r="R16" i="10"/>
  <c r="S16" i="10"/>
  <c r="AQ16" i="10" s="1"/>
  <c r="T16" i="10"/>
  <c r="AR16" i="10" s="1"/>
  <c r="U16" i="10"/>
  <c r="V16" i="10"/>
  <c r="AS16" i="10" s="1"/>
  <c r="W16" i="10"/>
  <c r="AT16" i="10" s="1"/>
  <c r="X16" i="10"/>
  <c r="AU16" i="10" s="1"/>
  <c r="Y16" i="10"/>
  <c r="Z16" i="10"/>
  <c r="AW16" i="10" s="1"/>
  <c r="AA16" i="10"/>
  <c r="AB16" i="10"/>
  <c r="AY16" i="10" s="1"/>
  <c r="AC16" i="10"/>
  <c r="AZ16" i="10" s="1"/>
  <c r="AF16" i="10"/>
  <c r="AG16" i="10"/>
  <c r="AH16" i="10"/>
  <c r="AI16" i="10"/>
  <c r="AJ16" i="10"/>
  <c r="AK16" i="10"/>
  <c r="AL16" i="10"/>
  <c r="AM16" i="10"/>
  <c r="AN16" i="10"/>
  <c r="AO16" i="10"/>
  <c r="AV16" i="10"/>
  <c r="AX16" i="10"/>
  <c r="BB11" i="10" l="1"/>
  <c r="BC7" i="10"/>
  <c r="BD7" i="10" s="1"/>
  <c r="BC11" i="10"/>
  <c r="BD11" i="10" s="1"/>
  <c r="BE11" i="10" s="1"/>
  <c r="BB15" i="10"/>
  <c r="BB7" i="10"/>
  <c r="BC15" i="10"/>
  <c r="BD15" i="10" s="1"/>
  <c r="BB13" i="10"/>
  <c r="BC13" i="10"/>
  <c r="BD13" i="10" s="1"/>
  <c r="BE13" i="10" s="1"/>
  <c r="BB8" i="10"/>
  <c r="BC8" i="10"/>
  <c r="BD8" i="10" s="1"/>
  <c r="BF8" i="10" s="1"/>
  <c r="BB10" i="10"/>
  <c r="BB14" i="10"/>
  <c r="BB12" i="10"/>
  <c r="BC12" i="10"/>
  <c r="BD12" i="10" s="1"/>
  <c r="BF12" i="10" s="1"/>
  <c r="BC10" i="10"/>
  <c r="BD10" i="10" s="1"/>
  <c r="BB9" i="10"/>
  <c r="BC9" i="10"/>
  <c r="BD9" i="10" s="1"/>
  <c r="BF9" i="10" s="1"/>
  <c r="BB16" i="10"/>
  <c r="BC16" i="10"/>
  <c r="BD16" i="10" s="1"/>
  <c r="BE16" i="10" s="1"/>
  <c r="BC14" i="10"/>
  <c r="BD14" i="10" s="1"/>
  <c r="BE14" i="10" s="1"/>
  <c r="AG6" i="10"/>
  <c r="AF6" i="10"/>
  <c r="BE10" i="10" l="1"/>
  <c r="BE8" i="10"/>
  <c r="BF11" i="10"/>
  <c r="BE7" i="10"/>
  <c r="BF10" i="10"/>
  <c r="BF7" i="10"/>
  <c r="BF14" i="10"/>
  <c r="BE9" i="10"/>
  <c r="BE12" i="10"/>
  <c r="BF13" i="10"/>
  <c r="BF16" i="10"/>
  <c r="BE15" i="10"/>
  <c r="BF15" i="10"/>
  <c r="P6" i="10"/>
  <c r="AO6" i="10"/>
  <c r="AN6" i="10"/>
  <c r="AM6" i="10"/>
  <c r="AL6" i="10"/>
  <c r="AK6" i="10"/>
  <c r="AJ6" i="10"/>
  <c r="AI6" i="10"/>
  <c r="AH6" i="10"/>
  <c r="AC6" i="10"/>
  <c r="AZ6" i="10" s="1"/>
  <c r="AB6" i="10"/>
  <c r="AY6" i="10" s="1"/>
  <c r="AA6" i="10"/>
  <c r="AX6" i="10" s="1"/>
  <c r="Z6" i="10"/>
  <c r="AW6" i="10" s="1"/>
  <c r="Y6" i="10"/>
  <c r="AV6" i="10" s="1"/>
  <c r="X6" i="10"/>
  <c r="AU6" i="10" s="1"/>
  <c r="W6" i="10"/>
  <c r="AT6" i="10" s="1"/>
  <c r="V6" i="10"/>
  <c r="AS6" i="10" s="1"/>
  <c r="U6" i="10"/>
  <c r="T6" i="10"/>
  <c r="AR6" i="10" s="1"/>
  <c r="S6" i="10"/>
  <c r="AQ6" i="10" s="1"/>
  <c r="R6" i="10"/>
  <c r="Q6" i="10"/>
  <c r="BB6" i="10" l="1"/>
  <c r="BC6" i="10"/>
  <c r="BD6" i="10" s="1"/>
  <c r="BE6" i="10" s="1"/>
  <c r="BF6" i="10" l="1"/>
</calcChain>
</file>

<file path=xl/sharedStrings.xml><?xml version="1.0" encoding="utf-8"?>
<sst xmlns="http://schemas.openxmlformats.org/spreadsheetml/2006/main" count="77" uniqueCount="32">
  <si>
    <t>X</t>
    <phoneticPr fontId="3" type="noConversion"/>
  </si>
  <si>
    <t>La</t>
  </si>
  <si>
    <t>Ce</t>
  </si>
  <si>
    <t>Pr</t>
  </si>
  <si>
    <t>Nd</t>
  </si>
  <si>
    <t>Sm</t>
  </si>
  <si>
    <t>Eu151</t>
    <phoneticPr fontId="4" type="noConversion"/>
  </si>
  <si>
    <t>Gd</t>
  </si>
  <si>
    <t>Tb</t>
  </si>
  <si>
    <t>Dy</t>
  </si>
  <si>
    <t>Ho</t>
  </si>
  <si>
    <t>Er</t>
  </si>
  <si>
    <t>Tm</t>
  </si>
  <si>
    <t>Yb</t>
  </si>
  <si>
    <t>Lu</t>
  </si>
  <si>
    <t>Gd</t>
    <phoneticPr fontId="3" type="noConversion"/>
  </si>
  <si>
    <t>Tb</t>
    <phoneticPr fontId="3" type="noConversion"/>
  </si>
  <si>
    <t>Ho</t>
    <phoneticPr fontId="3" type="noConversion"/>
  </si>
  <si>
    <t>Er</t>
    <phoneticPr fontId="3" type="noConversion"/>
  </si>
  <si>
    <t>Tm</t>
    <phoneticPr fontId="3" type="noConversion"/>
  </si>
  <si>
    <t>b</t>
    <phoneticPr fontId="3" type="noConversion"/>
  </si>
  <si>
    <t>lna</t>
    <phoneticPr fontId="3" type="noConversion"/>
  </si>
  <si>
    <t>a</t>
    <phoneticPr fontId="3" type="noConversion"/>
  </si>
  <si>
    <t>Eu/Eu*</t>
    <phoneticPr fontId="3" type="noConversion"/>
  </si>
  <si>
    <t>Ce/Ce*</t>
    <phoneticPr fontId="3" type="noConversion"/>
  </si>
  <si>
    <t>Eu</t>
    <phoneticPr fontId="4" type="noConversion"/>
  </si>
  <si>
    <t>Y</t>
    <phoneticPr fontId="3" type="noConversion"/>
  </si>
  <si>
    <t>X</t>
    <phoneticPr fontId="2" type="noConversion"/>
  </si>
  <si>
    <t>Calculation process (do not need to modifiy)</t>
    <phoneticPr fontId="2" type="noConversion"/>
  </si>
  <si>
    <t>Input original data here</t>
    <phoneticPr fontId="2" type="noConversion"/>
  </si>
  <si>
    <t>Final result</t>
    <phoneticPr fontId="2" type="noConversion"/>
  </si>
  <si>
    <t>Please cite this paper when you use this method to calculate zircon Eu/Eu* and Ce/Ce*: Zhong, S.H.*, Seltmann, R., Qu, H.Y.*, Song, Y.X., 2019. Characterization of the zircon Ce anomaly for estimation of oxidation state of magmas: a revised Ce/Ce* method. Mineralogy and Petrology, 113: 755-763.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</si>
</sst>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"/>
    <numFmt numFmtId="177" formatCode="0.0"/>
  </numFmts>
  <fonts count="17" x14ac:knownFonts="1">
    <font>
      <sz val="9"/>
      <color theme="1"/>
      <name val="Times New Roman"/>
      <family val="2"/>
      <charset val="134"/>
    </font>
    <font>
      <sz val="11"/>
      <color theme="1"/>
      <name val="等线"/>
      <family val="2"/>
      <charset val="134"/>
      <scheme val="minor"/>
    </font>
    <font>
      <sz val="9"/>
      <name val="Times New Roman"/>
      <family val="2"/>
      <charset val="134"/>
    </font>
    <font>
      <sz val="9"/>
      <name val="等线"/>
      <family val="2"/>
      <charset val="134"/>
      <scheme val="minor"/>
    </font>
    <font>
      <sz val="9"/>
      <name val="Times New Roman"/>
      <family val="1"/>
    </font>
    <font>
      <sz val="12"/>
      <color theme="1"/>
      <name val="等线"/>
      <family val="2"/>
      <scheme val="minor"/>
    </font>
    <font>
      <sz val="12"/>
      <name val="宋体"/>
      <family val="3"/>
      <charset val="134"/>
    </font>
    <font>
      <sz val="9"/>
      <color theme="1"/>
      <name val="Times New Roman"/>
      <family val="1"/>
    </font>
    <font>
      <sz val="11"/>
      <color rgb="FF9C0006"/>
      <name val="等线"/>
      <family val="2"/>
      <charset val="134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1"/>
      <color theme="1"/>
      <name val="宋体"/>
      <family val="1"/>
      <charset val="134"/>
    </font>
    <font>
      <sz val="9"/>
      <color theme="1"/>
      <name val="Times New Roman"/>
      <family val="2"/>
      <charset val="134"/>
    </font>
    <font>
      <sz val="10"/>
      <name val="Verdana"/>
      <family val="2"/>
    </font>
    <font>
      <sz val="10"/>
      <color indexed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>
      <alignment vertical="center"/>
    </xf>
    <xf numFmtId="0" fontId="1" fillId="0" borderId="0">
      <alignment vertical="center"/>
    </xf>
    <xf numFmtId="0" fontId="5" fillId="0" borderId="0"/>
    <xf numFmtId="0" fontId="6" fillId="0" borderId="0">
      <alignment vertical="center"/>
    </xf>
    <xf numFmtId="0" fontId="7" fillId="0" borderId="0">
      <alignment vertical="center"/>
    </xf>
    <xf numFmtId="0" fontId="6" fillId="0" borderId="0"/>
    <xf numFmtId="0" fontId="8" fillId="2" borderId="0" applyNumberFormat="0" applyBorder="0" applyAlignment="0" applyProtection="0">
      <alignment vertical="center"/>
    </xf>
    <xf numFmtId="0" fontId="14" fillId="0" borderId="0">
      <alignment vertical="center"/>
    </xf>
    <xf numFmtId="0" fontId="15" fillId="0" borderId="0"/>
    <xf numFmtId="0" fontId="15" fillId="0" borderId="0"/>
  </cellStyleXfs>
  <cellXfs count="16">
    <xf numFmtId="0" fontId="0" fillId="0" borderId="0" xfId="0">
      <alignment vertical="center"/>
    </xf>
    <xf numFmtId="0" fontId="9" fillId="0" borderId="0" xfId="1" applyFont="1">
      <alignment vertical="center"/>
    </xf>
    <xf numFmtId="0" fontId="10" fillId="3" borderId="0" xfId="1" applyFont="1" applyFill="1">
      <alignment vertical="center"/>
    </xf>
    <xf numFmtId="0" fontId="9" fillId="3" borderId="0" xfId="1" applyFont="1" applyFill="1">
      <alignment vertical="center"/>
    </xf>
    <xf numFmtId="177" fontId="9" fillId="0" borderId="0" xfId="1" applyNumberFormat="1" applyFont="1">
      <alignment vertical="center"/>
    </xf>
    <xf numFmtId="1" fontId="9" fillId="0" borderId="0" xfId="1" applyNumberFormat="1" applyFont="1">
      <alignment vertical="center"/>
    </xf>
    <xf numFmtId="176" fontId="9" fillId="0" borderId="0" xfId="1" applyNumberFormat="1" applyFont="1">
      <alignment vertical="center"/>
    </xf>
    <xf numFmtId="0" fontId="11" fillId="0" borderId="0" xfId="1" applyFont="1">
      <alignment vertical="center"/>
    </xf>
    <xf numFmtId="0" fontId="12" fillId="3" borderId="0" xfId="1" applyFont="1" applyFill="1">
      <alignment vertical="center"/>
    </xf>
    <xf numFmtId="0" fontId="11" fillId="3" borderId="0" xfId="1" applyFont="1" applyFill="1">
      <alignment vertical="center"/>
    </xf>
    <xf numFmtId="2" fontId="9" fillId="0" borderId="0" xfId="1" applyNumberFormat="1" applyFont="1">
      <alignment vertical="center"/>
    </xf>
    <xf numFmtId="0" fontId="13" fillId="4" borderId="0" xfId="1" applyFont="1" applyFill="1" applyAlignment="1">
      <alignment horizontal="center" vertical="center"/>
    </xf>
    <xf numFmtId="0" fontId="9" fillId="5" borderId="0" xfId="1" applyFont="1" applyFill="1" applyAlignment="1">
      <alignment horizontal="center" vertical="center"/>
    </xf>
    <xf numFmtId="0" fontId="11" fillId="6" borderId="0" xfId="1" applyFont="1" applyFill="1" applyAlignment="1">
      <alignment horizontal="center" vertical="center"/>
    </xf>
    <xf numFmtId="0" fontId="16" fillId="0" borderId="0" xfId="1" applyNumberFormat="1" applyFont="1" applyFill="1" applyBorder="1" applyAlignment="1" applyProtection="1">
      <alignment horizontal="center" vertical="center"/>
    </xf>
    <xf numFmtId="0" fontId="11" fillId="0" borderId="0" xfId="1" applyFont="1" applyAlignment="1">
      <alignment horizontal="left" vertical="center"/>
    </xf>
  </cellXfs>
  <cellStyles count="10">
    <cellStyle name="Normal 2" xfId="8"/>
    <cellStyle name="Normal 3" xfId="9"/>
    <cellStyle name="差 2" xfId="6"/>
    <cellStyle name="常规" xfId="0" builtinId="0"/>
    <cellStyle name="常规 2" xfId="1"/>
    <cellStyle name="常规 2 2" xfId="2"/>
    <cellStyle name="常规 2 3" xfId="3"/>
    <cellStyle name="常规 3" xfId="4"/>
    <cellStyle name="常规 3 3" xfId="7"/>
    <cellStyle name="样式 1" xf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6"/>
  <sheetViews>
    <sheetView tabSelected="1" workbookViewId="0">
      <selection activeCell="I7" sqref="I7"/>
    </sheetView>
  </sheetViews>
  <sheetFormatPr defaultColWidth="8" defaultRowHeight="13.8" x14ac:dyDescent="0.25"/>
  <cols>
    <col min="1" max="1" width="8" style="1"/>
    <col min="2" max="2" width="9" style="1" bestFit="1" customWidth="1"/>
    <col min="3" max="3" width="8" style="1"/>
    <col min="4" max="8" width="9.28515625" style="1" bestFit="1" customWidth="1"/>
    <col min="9" max="9" width="10.7109375" style="1" bestFit="1" customWidth="1"/>
    <col min="10" max="10" width="9.28515625" style="1" bestFit="1" customWidth="1"/>
    <col min="11" max="11" width="10.7109375" style="1" bestFit="1" customWidth="1"/>
    <col min="12" max="12" width="9.28515625" style="1" bestFit="1" customWidth="1"/>
    <col min="13" max="14" width="10.7109375" style="1" bestFit="1" customWidth="1"/>
    <col min="15" max="15" width="8" style="2"/>
    <col min="16" max="52" width="8" style="1" customWidth="1"/>
    <col min="53" max="53" width="8" style="3"/>
    <col min="54" max="55" width="10.28515625" style="1" customWidth="1"/>
    <col min="56" max="59" width="12" style="1" customWidth="1"/>
    <col min="60" max="16384" width="8" style="1"/>
  </cols>
  <sheetData>
    <row r="1" spans="1:59" s="15" customFormat="1" ht="30.6" customHeight="1" x14ac:dyDescent="0.25">
      <c r="A1" s="15" t="s">
        <v>31</v>
      </c>
    </row>
    <row r="2" spans="1:59" ht="15" customHeight="1" x14ac:dyDescent="0.25">
      <c r="A2" s="11" t="s">
        <v>29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P2" s="12" t="s">
        <v>28</v>
      </c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B2" s="13" t="s">
        <v>30</v>
      </c>
      <c r="BC2" s="13"/>
      <c r="BD2" s="13"/>
      <c r="BE2" s="13"/>
      <c r="BF2" s="13"/>
    </row>
    <row r="3" spans="1:59" ht="15" customHeight="1" x14ac:dyDescent="0.25">
      <c r="S3" s="1">
        <v>4</v>
      </c>
      <c r="T3" s="1">
        <v>6</v>
      </c>
      <c r="V3" s="1">
        <v>8</v>
      </c>
      <c r="W3" s="1">
        <v>9</v>
      </c>
      <c r="X3" s="1">
        <v>10</v>
      </c>
      <c r="Y3" s="1">
        <v>11</v>
      </c>
      <c r="Z3" s="1">
        <v>12</v>
      </c>
      <c r="AA3" s="1">
        <v>13</v>
      </c>
      <c r="AB3" s="1">
        <v>14</v>
      </c>
      <c r="AC3" s="1">
        <v>15</v>
      </c>
    </row>
    <row r="4" spans="1:59" s="7" customFormat="1" ht="14.25" customHeight="1" x14ac:dyDescent="0.25">
      <c r="O4" s="8"/>
      <c r="P4" s="7">
        <v>0.23699999999999999</v>
      </c>
      <c r="Q4" s="7">
        <v>0.61199999999999999</v>
      </c>
      <c r="R4" s="7">
        <v>9.5000000000000001E-2</v>
      </c>
      <c r="S4" s="7">
        <v>0.46700000000000003</v>
      </c>
      <c r="T4" s="7">
        <v>0.153</v>
      </c>
      <c r="U4" s="7">
        <v>5.8000000000000003E-2</v>
      </c>
      <c r="V4" s="7">
        <v>0.20549999999999999</v>
      </c>
      <c r="W4" s="7">
        <v>3.7400000000000003E-2</v>
      </c>
      <c r="X4" s="7">
        <v>0.254</v>
      </c>
      <c r="Y4" s="7">
        <v>5.6599999999999998E-2</v>
      </c>
      <c r="Z4" s="7">
        <v>0.16550000000000001</v>
      </c>
      <c r="AA4" s="7">
        <v>2.5499999999999998E-2</v>
      </c>
      <c r="AB4" s="7">
        <v>0.17</v>
      </c>
      <c r="AC4" s="7">
        <v>2.5399999999999999E-2</v>
      </c>
      <c r="AF4" s="7" t="s">
        <v>0</v>
      </c>
      <c r="AG4" s="7" t="s">
        <v>0</v>
      </c>
      <c r="AH4" s="7" t="s">
        <v>0</v>
      </c>
      <c r="AI4" s="7" t="s">
        <v>27</v>
      </c>
      <c r="AJ4" s="7" t="s">
        <v>0</v>
      </c>
      <c r="AK4" s="7" t="s">
        <v>0</v>
      </c>
      <c r="AL4" s="7" t="s">
        <v>0</v>
      </c>
      <c r="AM4" s="7" t="s">
        <v>27</v>
      </c>
      <c r="AN4" s="7" t="s">
        <v>0</v>
      </c>
      <c r="AO4" s="7" t="s">
        <v>0</v>
      </c>
      <c r="AQ4" s="7" t="s">
        <v>26</v>
      </c>
      <c r="AR4" s="7" t="s">
        <v>26</v>
      </c>
      <c r="AS4" s="7" t="s">
        <v>26</v>
      </c>
      <c r="AT4" s="7" t="s">
        <v>26</v>
      </c>
      <c r="AU4" s="7" t="s">
        <v>26</v>
      </c>
      <c r="AV4" s="7" t="s">
        <v>26</v>
      </c>
      <c r="AW4" s="7" t="s">
        <v>26</v>
      </c>
      <c r="AX4" s="7" t="s">
        <v>26</v>
      </c>
      <c r="AY4" s="7" t="s">
        <v>26</v>
      </c>
      <c r="AZ4" s="7" t="s">
        <v>26</v>
      </c>
      <c r="BA4" s="9"/>
      <c r="BD4" s="1"/>
      <c r="BE4" s="1"/>
      <c r="BF4" s="1"/>
      <c r="BG4" s="1"/>
    </row>
    <row r="5" spans="1:59" s="7" customFormat="1" x14ac:dyDescent="0.25">
      <c r="A5" s="7" t="s">
        <v>1</v>
      </c>
      <c r="B5" s="7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7</v>
      </c>
      <c r="H5" s="7" t="s">
        <v>8</v>
      </c>
      <c r="I5" s="7" t="s">
        <v>9</v>
      </c>
      <c r="J5" s="7" t="s">
        <v>10</v>
      </c>
      <c r="K5" s="7" t="s">
        <v>11</v>
      </c>
      <c r="L5" s="7" t="s">
        <v>12</v>
      </c>
      <c r="M5" s="7" t="s">
        <v>13</v>
      </c>
      <c r="N5" s="7" t="s">
        <v>14</v>
      </c>
      <c r="O5" s="8"/>
      <c r="P5" s="7" t="s">
        <v>1</v>
      </c>
      <c r="Q5" s="7" t="s">
        <v>2</v>
      </c>
      <c r="R5" s="7" t="s">
        <v>3</v>
      </c>
      <c r="S5" s="7" t="s">
        <v>4</v>
      </c>
      <c r="T5" s="7" t="s">
        <v>5</v>
      </c>
      <c r="U5" s="7" t="s">
        <v>25</v>
      </c>
      <c r="V5" s="7" t="s">
        <v>7</v>
      </c>
      <c r="W5" s="7" t="s">
        <v>8</v>
      </c>
      <c r="X5" s="7" t="s">
        <v>9</v>
      </c>
      <c r="Y5" s="7" t="s">
        <v>10</v>
      </c>
      <c r="Z5" s="7" t="s">
        <v>11</v>
      </c>
      <c r="AA5" s="7" t="s">
        <v>12</v>
      </c>
      <c r="AB5" s="7" t="s">
        <v>13</v>
      </c>
      <c r="AC5" s="7" t="s">
        <v>14</v>
      </c>
      <c r="AF5" s="7" t="s">
        <v>4</v>
      </c>
      <c r="AG5" s="7" t="s">
        <v>5</v>
      </c>
      <c r="AH5" s="7" t="s">
        <v>15</v>
      </c>
      <c r="AI5" s="7" t="s">
        <v>16</v>
      </c>
      <c r="AJ5" s="7" t="s">
        <v>9</v>
      </c>
      <c r="AK5" s="7" t="s">
        <v>17</v>
      </c>
      <c r="AL5" s="7" t="s">
        <v>18</v>
      </c>
      <c r="AM5" s="7" t="s">
        <v>19</v>
      </c>
      <c r="AN5" s="7" t="s">
        <v>13</v>
      </c>
      <c r="AO5" s="7" t="s">
        <v>14</v>
      </c>
      <c r="AQ5" s="7" t="s">
        <v>4</v>
      </c>
      <c r="AR5" s="7" t="s">
        <v>5</v>
      </c>
      <c r="AS5" s="7" t="s">
        <v>15</v>
      </c>
      <c r="AT5" s="7" t="s">
        <v>16</v>
      </c>
      <c r="AU5" s="7" t="s">
        <v>9</v>
      </c>
      <c r="AV5" s="7" t="s">
        <v>17</v>
      </c>
      <c r="AW5" s="7" t="s">
        <v>18</v>
      </c>
      <c r="AX5" s="7" t="s">
        <v>19</v>
      </c>
      <c r="AY5" s="7" t="s">
        <v>13</v>
      </c>
      <c r="AZ5" s="7" t="s">
        <v>14</v>
      </c>
      <c r="BA5" s="9"/>
      <c r="BB5" s="7" t="s">
        <v>20</v>
      </c>
      <c r="BC5" s="7" t="s">
        <v>21</v>
      </c>
      <c r="BD5" s="7" t="s">
        <v>22</v>
      </c>
      <c r="BE5" s="7" t="s">
        <v>23</v>
      </c>
      <c r="BF5" s="7" t="s">
        <v>24</v>
      </c>
    </row>
    <row r="6" spans="1:59" x14ac:dyDescent="0.25">
      <c r="A6" s="14">
        <v>0.26300000000000001</v>
      </c>
      <c r="B6" s="14">
        <v>1.9</v>
      </c>
      <c r="C6" s="14">
        <v>0.14599999999999999</v>
      </c>
      <c r="D6" s="14">
        <v>1.39</v>
      </c>
      <c r="E6" s="14">
        <v>3.4</v>
      </c>
      <c r="F6" s="14">
        <v>7.5999999999999998E-2</v>
      </c>
      <c r="G6" s="14">
        <v>24.74</v>
      </c>
      <c r="H6" s="14">
        <v>10.5</v>
      </c>
      <c r="I6" s="14">
        <v>131.9</v>
      </c>
      <c r="J6" s="14">
        <v>43.78</v>
      </c>
      <c r="K6" s="14">
        <v>186.33</v>
      </c>
      <c r="L6" s="14">
        <v>34.43</v>
      </c>
      <c r="M6" s="14">
        <v>277.99</v>
      </c>
      <c r="N6" s="14">
        <v>46.77</v>
      </c>
      <c r="P6" s="4">
        <f t="shared" ref="P6:AC6" si="0">A6/P$4</f>
        <v>1.109704641350211</v>
      </c>
      <c r="Q6" s="4">
        <f t="shared" si="0"/>
        <v>3.1045751633986929</v>
      </c>
      <c r="R6" s="4">
        <f t="shared" si="0"/>
        <v>1.5368421052631578</v>
      </c>
      <c r="S6" s="4">
        <f t="shared" si="0"/>
        <v>2.9764453961456101</v>
      </c>
      <c r="T6" s="5">
        <f t="shared" si="0"/>
        <v>22.222222222222221</v>
      </c>
      <c r="U6" s="5">
        <f t="shared" si="0"/>
        <v>1.3103448275862069</v>
      </c>
      <c r="V6" s="5">
        <f t="shared" si="0"/>
        <v>120.38929440389295</v>
      </c>
      <c r="W6" s="5">
        <f t="shared" si="0"/>
        <v>280.74866310160428</v>
      </c>
      <c r="X6" s="5">
        <f t="shared" si="0"/>
        <v>519.29133858267721</v>
      </c>
      <c r="Y6" s="5">
        <f t="shared" si="0"/>
        <v>773.49823321554777</v>
      </c>
      <c r="Z6" s="5">
        <f t="shared" si="0"/>
        <v>1125.8610271903324</v>
      </c>
      <c r="AA6" s="5">
        <f t="shared" si="0"/>
        <v>1350.1960784313726</v>
      </c>
      <c r="AB6" s="5">
        <f t="shared" si="0"/>
        <v>1635.2352941176471</v>
      </c>
      <c r="AC6" s="5">
        <f t="shared" si="0"/>
        <v>1841.3385826771655</v>
      </c>
      <c r="AF6" s="1">
        <f>LN(S$3)</f>
        <v>1.3862943611198906</v>
      </c>
      <c r="AG6" s="1">
        <f>LN(T$3)</f>
        <v>1.791759469228055</v>
      </c>
      <c r="AH6" s="1">
        <f t="shared" ref="AH6:AO6" si="1">LN(V$3)</f>
        <v>2.0794415416798357</v>
      </c>
      <c r="AI6" s="1">
        <f t="shared" si="1"/>
        <v>2.1972245773362196</v>
      </c>
      <c r="AJ6" s="1">
        <f t="shared" si="1"/>
        <v>2.3025850929940459</v>
      </c>
      <c r="AK6" s="1">
        <f t="shared" si="1"/>
        <v>2.3978952727983707</v>
      </c>
      <c r="AL6" s="1">
        <f t="shared" si="1"/>
        <v>2.4849066497880004</v>
      </c>
      <c r="AM6" s="1">
        <f t="shared" si="1"/>
        <v>2.5649493574615367</v>
      </c>
      <c r="AN6" s="1">
        <f t="shared" si="1"/>
        <v>2.6390573296152584</v>
      </c>
      <c r="AO6" s="1">
        <f t="shared" si="1"/>
        <v>2.7080502011022101</v>
      </c>
      <c r="AQ6" s="1">
        <f t="shared" ref="AQ6:AR6" si="2">LN(S6)</f>
        <v>1.0907297684558401</v>
      </c>
      <c r="AR6" s="1">
        <f t="shared" si="2"/>
        <v>3.1010927892118172</v>
      </c>
      <c r="AS6" s="1">
        <f t="shared" ref="AS6:AZ6" si="3">LN(V6)</f>
        <v>4.79073061201019</v>
      </c>
      <c r="AT6" s="1">
        <f t="shared" si="3"/>
        <v>5.6374598317251285</v>
      </c>
      <c r="AU6" s="1">
        <f t="shared" si="3"/>
        <v>6.2524650716868697</v>
      </c>
      <c r="AV6" s="1">
        <f t="shared" si="3"/>
        <v>6.650923385867717</v>
      </c>
      <c r="AW6" s="1">
        <f t="shared" si="3"/>
        <v>7.0263033794043412</v>
      </c>
      <c r="AX6" s="1">
        <f t="shared" si="3"/>
        <v>7.2080051041681887</v>
      </c>
      <c r="AY6" s="1">
        <f t="shared" si="3"/>
        <v>7.3995419837525107</v>
      </c>
      <c r="AZ6" s="1">
        <f t="shared" si="3"/>
        <v>7.5182480766954409</v>
      </c>
      <c r="BB6" s="6">
        <f t="shared" ref="BB6" si="4">INDEX(LINEST(AQ6:AZ6,AF6:AO6,TRUE,TRUE),1,1)</f>
        <v>5.0939266895081774</v>
      </c>
      <c r="BC6" s="1">
        <f t="shared" ref="BC6" si="5">INDEX(LINEST(AQ6:AZ6,AF6:AO6,TRUE,TRUE),1,2)</f>
        <v>-5.8203569354608931</v>
      </c>
      <c r="BD6" s="6">
        <f t="shared" ref="BD6" si="6">EXP(BC6)</f>
        <v>2.9665460902891395E-3</v>
      </c>
      <c r="BE6" s="10">
        <f>U6/(BD6*7^BB6)</f>
        <v>2.1891072395269072E-2</v>
      </c>
      <c r="BF6" s="10">
        <f t="shared" ref="BF6" si="7">Q6/(BD6*2^BB6)</f>
        <v>30.642652019605027</v>
      </c>
      <c r="BG6" s="6"/>
    </row>
    <row r="7" spans="1:59" x14ac:dyDescent="0.25">
      <c r="A7" s="14">
        <v>1.83E-2</v>
      </c>
      <c r="B7" s="14">
        <v>19.62</v>
      </c>
      <c r="C7" s="14">
        <v>0.156</v>
      </c>
      <c r="D7" s="14">
        <v>1.95</v>
      </c>
      <c r="E7" s="14">
        <v>3.63</v>
      </c>
      <c r="F7" s="14">
        <v>0.746</v>
      </c>
      <c r="G7" s="14">
        <v>16.5</v>
      </c>
      <c r="H7" s="14">
        <v>5.91</v>
      </c>
      <c r="I7" s="14">
        <v>75.5</v>
      </c>
      <c r="J7" s="14">
        <v>29.14</v>
      </c>
      <c r="K7" s="14">
        <v>152.09</v>
      </c>
      <c r="L7" s="14">
        <v>34.5</v>
      </c>
      <c r="M7" s="14">
        <v>339.56</v>
      </c>
      <c r="N7" s="14">
        <v>69.67</v>
      </c>
      <c r="P7" s="4">
        <f t="shared" ref="P7:P16" si="8">A7/P$4</f>
        <v>7.7215189873417731E-2</v>
      </c>
      <c r="Q7" s="4">
        <f t="shared" ref="Q7:Q16" si="9">B7/Q$4</f>
        <v>32.058823529411768</v>
      </c>
      <c r="R7" s="4">
        <f t="shared" ref="R7:R16" si="10">C7/R$4</f>
        <v>1.6421052631578947</v>
      </c>
      <c r="S7" s="4">
        <f t="shared" ref="S7:S16" si="11">D7/S$4</f>
        <v>4.1755888650963593</v>
      </c>
      <c r="T7" s="5">
        <f t="shared" ref="T7:T16" si="12">E7/T$4</f>
        <v>23.725490196078432</v>
      </c>
      <c r="U7" s="5">
        <f t="shared" ref="U7:U16" si="13">F7/U$4</f>
        <v>12.86206896551724</v>
      </c>
      <c r="V7" s="5">
        <f t="shared" ref="V7:V16" si="14">G7/V$4</f>
        <v>80.291970802919707</v>
      </c>
      <c r="W7" s="5">
        <f t="shared" ref="W7:W16" si="15">H7/W$4</f>
        <v>158.02139037433153</v>
      </c>
      <c r="X7" s="5">
        <f t="shared" ref="X7:X16" si="16">I7/X$4</f>
        <v>297.24409448818898</v>
      </c>
      <c r="Y7" s="5">
        <f t="shared" ref="Y7:Y16" si="17">J7/Y$4</f>
        <v>514.84098939929333</v>
      </c>
      <c r="Z7" s="5">
        <f t="shared" ref="Z7:Z16" si="18">K7/Z$4</f>
        <v>918.97280966767369</v>
      </c>
      <c r="AA7" s="5">
        <f t="shared" ref="AA7:AA16" si="19">L7/AA$4</f>
        <v>1352.9411764705883</v>
      </c>
      <c r="AB7" s="5">
        <f t="shared" ref="AB7:AB16" si="20">M7/AB$4</f>
        <v>1997.4117647058822</v>
      </c>
      <c r="AC7" s="5">
        <f t="shared" ref="AC7:AC16" si="21">N7/AC$4</f>
        <v>2742.9133858267719</v>
      </c>
      <c r="AF7" s="1">
        <f t="shared" ref="AF7:AF16" si="22">LN(S$3)</f>
        <v>1.3862943611198906</v>
      </c>
      <c r="AG7" s="1">
        <f t="shared" ref="AG7:AG16" si="23">LN(T$3)</f>
        <v>1.791759469228055</v>
      </c>
      <c r="AH7" s="1">
        <f t="shared" ref="AH7:AH16" si="24">LN(V$3)</f>
        <v>2.0794415416798357</v>
      </c>
      <c r="AI7" s="1">
        <f t="shared" ref="AI7:AI16" si="25">LN(W$3)</f>
        <v>2.1972245773362196</v>
      </c>
      <c r="AJ7" s="1">
        <f t="shared" ref="AJ7:AJ16" si="26">LN(X$3)</f>
        <v>2.3025850929940459</v>
      </c>
      <c r="AK7" s="1">
        <f t="shared" ref="AK7:AK16" si="27">LN(Y$3)</f>
        <v>2.3978952727983707</v>
      </c>
      <c r="AL7" s="1">
        <f t="shared" ref="AL7:AL16" si="28">LN(Z$3)</f>
        <v>2.4849066497880004</v>
      </c>
      <c r="AM7" s="1">
        <f t="shared" ref="AM7:AM16" si="29">LN(AA$3)</f>
        <v>2.5649493574615367</v>
      </c>
      <c r="AN7" s="1">
        <f t="shared" ref="AN7:AN16" si="30">LN(AB$3)</f>
        <v>2.6390573296152584</v>
      </c>
      <c r="AO7" s="1">
        <f t="shared" ref="AO7:AO16" si="31">LN(AC$3)</f>
        <v>2.7080502011022101</v>
      </c>
      <c r="AQ7" s="1">
        <f t="shared" ref="AQ7:AQ16" si="32">LN(S7)</f>
        <v>1.429255393888895</v>
      </c>
      <c r="AR7" s="1">
        <f t="shared" ref="AR7:AR16" si="33">LN(T7)</f>
        <v>3.1665500058664611</v>
      </c>
      <c r="AS7" s="1">
        <f t="shared" ref="AS7:AS16" si="34">LN(V7)</f>
        <v>4.3856696259523824</v>
      </c>
      <c r="AT7" s="1">
        <f t="shared" ref="AT7:AT16" si="35">LN(W7)</f>
        <v>5.0627304059796572</v>
      </c>
      <c r="AU7" s="1">
        <f t="shared" ref="AU7:AU16" si="36">LN(X7)</f>
        <v>5.6945536682185791</v>
      </c>
      <c r="AV7" s="1">
        <f t="shared" ref="AV7:AV16" si="37">LN(Y7)</f>
        <v>6.2438580945400588</v>
      </c>
      <c r="AW7" s="1">
        <f t="shared" ref="AW7:AW16" si="38">LN(Z7)</f>
        <v>6.8232565350492971</v>
      </c>
      <c r="AX7" s="1">
        <f t="shared" ref="AX7:AX16" si="39">LN(AA7)</f>
        <v>7.2100361508550703</v>
      </c>
      <c r="AY7" s="1">
        <f t="shared" ref="AY7:AY16" si="40">LN(AB7)</f>
        <v>7.599607503801642</v>
      </c>
      <c r="AZ7" s="1">
        <f t="shared" ref="AZ7:AZ16" si="41">LN(AC7)</f>
        <v>7.9167759139996736</v>
      </c>
      <c r="BB7" s="6">
        <f t="shared" ref="BB7:BB16" si="42">INDEX(LINEST(AQ7:AZ7,AF7:AO7,TRUE,TRUE),1,1)</f>
        <v>5.0329122663908921</v>
      </c>
      <c r="BC7" s="1">
        <f t="shared" ref="BC7:BC16" si="43">INDEX(LINEST(AQ7:AZ7,AF7:AO7,TRUE,TRUE),1,2)</f>
        <v>-5.7970768791890448</v>
      </c>
      <c r="BD7" s="6">
        <f t="shared" ref="BD7:BD16" si="44">EXP(BC7)</f>
        <v>3.0364176009462888E-3</v>
      </c>
      <c r="BE7" s="10">
        <f t="shared" ref="BE7:BE16" si="45">U7/(BD7*7^BB7)</f>
        <v>0.23639867706711973</v>
      </c>
      <c r="BF7" s="10">
        <f t="shared" ref="BF7:BF16" si="46">Q7/(BD7*2^BB7)</f>
        <v>322.49911187035451</v>
      </c>
      <c r="BG7" s="6"/>
    </row>
    <row r="8" spans="1:59" x14ac:dyDescent="0.25">
      <c r="A8" s="14">
        <v>1.61E-2</v>
      </c>
      <c r="B8" s="14">
        <v>16.47</v>
      </c>
      <c r="C8" s="14">
        <v>4.6600000000000003E-2</v>
      </c>
      <c r="D8" s="14">
        <v>1.0900000000000001</v>
      </c>
      <c r="E8" s="14">
        <v>2.52</v>
      </c>
      <c r="F8" s="14">
        <v>0.64</v>
      </c>
      <c r="G8" s="14">
        <v>17.98</v>
      </c>
      <c r="H8" s="14">
        <v>6.45</v>
      </c>
      <c r="I8" s="14">
        <v>88.08</v>
      </c>
      <c r="J8" s="14">
        <v>33.409999999999997</v>
      </c>
      <c r="K8" s="14">
        <v>172.75</v>
      </c>
      <c r="L8" s="14">
        <v>35.97</v>
      </c>
      <c r="M8" s="14">
        <v>325.37</v>
      </c>
      <c r="N8" s="14">
        <v>65.72</v>
      </c>
      <c r="P8" s="4">
        <f t="shared" si="8"/>
        <v>6.7932489451476799E-2</v>
      </c>
      <c r="Q8" s="4">
        <f t="shared" si="9"/>
        <v>26.911764705882351</v>
      </c>
      <c r="R8" s="4">
        <f t="shared" si="10"/>
        <v>0.4905263157894737</v>
      </c>
      <c r="S8" s="4">
        <f t="shared" si="11"/>
        <v>2.3340471092077086</v>
      </c>
      <c r="T8" s="5">
        <f t="shared" si="12"/>
        <v>16.47058823529412</v>
      </c>
      <c r="U8" s="5">
        <f t="shared" si="13"/>
        <v>11.034482758620689</v>
      </c>
      <c r="V8" s="5">
        <f t="shared" si="14"/>
        <v>87.493917274939179</v>
      </c>
      <c r="W8" s="5">
        <f t="shared" si="15"/>
        <v>172.45989304812832</v>
      </c>
      <c r="X8" s="5">
        <f t="shared" si="16"/>
        <v>346.77165354330708</v>
      </c>
      <c r="Y8" s="5">
        <f t="shared" si="17"/>
        <v>590.28268551236749</v>
      </c>
      <c r="Z8" s="5">
        <f t="shared" si="18"/>
        <v>1043.8066465256798</v>
      </c>
      <c r="AA8" s="5">
        <f t="shared" si="19"/>
        <v>1410.5882352941178</v>
      </c>
      <c r="AB8" s="5">
        <f t="shared" si="20"/>
        <v>1913.9411764705881</v>
      </c>
      <c r="AC8" s="5">
        <f t="shared" si="21"/>
        <v>2587.4015748031497</v>
      </c>
      <c r="AF8" s="1">
        <f t="shared" si="22"/>
        <v>1.3862943611198906</v>
      </c>
      <c r="AG8" s="1">
        <f t="shared" si="23"/>
        <v>1.791759469228055</v>
      </c>
      <c r="AH8" s="1">
        <f t="shared" si="24"/>
        <v>2.0794415416798357</v>
      </c>
      <c r="AI8" s="1">
        <f t="shared" si="25"/>
        <v>2.1972245773362196</v>
      </c>
      <c r="AJ8" s="1">
        <f t="shared" si="26"/>
        <v>2.3025850929940459</v>
      </c>
      <c r="AK8" s="1">
        <f t="shared" si="27"/>
        <v>2.3978952727983707</v>
      </c>
      <c r="AL8" s="1">
        <f t="shared" si="28"/>
        <v>2.4849066497880004</v>
      </c>
      <c r="AM8" s="1">
        <f t="shared" si="29"/>
        <v>2.5649493574615367</v>
      </c>
      <c r="AN8" s="1">
        <f t="shared" si="30"/>
        <v>2.6390573296152584</v>
      </c>
      <c r="AO8" s="1">
        <f t="shared" si="31"/>
        <v>2.7080502011022101</v>
      </c>
      <c r="AQ8" s="1">
        <f t="shared" si="32"/>
        <v>0.84760371755429198</v>
      </c>
      <c r="AR8" s="1">
        <f t="shared" si="33"/>
        <v>2.8015762591130335</v>
      </c>
      <c r="AS8" s="1">
        <f t="shared" si="34"/>
        <v>4.4715692740893225</v>
      </c>
      <c r="AT8" s="1">
        <f t="shared" si="35"/>
        <v>5.150164705369332</v>
      </c>
      <c r="AU8" s="1">
        <f t="shared" si="36"/>
        <v>5.8486665043780253</v>
      </c>
      <c r="AV8" s="1">
        <f t="shared" si="37"/>
        <v>6.3806015501416651</v>
      </c>
      <c r="AW8" s="1">
        <f t="shared" si="38"/>
        <v>6.9506295468127988</v>
      </c>
      <c r="AX8" s="1">
        <f t="shared" si="39"/>
        <v>7.2517620845252893</v>
      </c>
      <c r="AY8" s="1">
        <f t="shared" si="40"/>
        <v>7.5569198382441689</v>
      </c>
      <c r="AZ8" s="1">
        <f t="shared" si="41"/>
        <v>7.8584093981267138</v>
      </c>
      <c r="BB8" s="6">
        <f t="shared" si="42"/>
        <v>5.4783774175878577</v>
      </c>
      <c r="BC8" s="1">
        <f t="shared" si="43"/>
        <v>-6.8431362292337896</v>
      </c>
      <c r="BD8" s="6">
        <f t="shared" si="44"/>
        <v>1.066752567310178E-3</v>
      </c>
      <c r="BE8" s="10">
        <f t="shared" si="45"/>
        <v>0.24261757949928137</v>
      </c>
      <c r="BF8" s="10">
        <f t="shared" si="46"/>
        <v>565.87766136885648</v>
      </c>
    </row>
    <row r="9" spans="1:59" x14ac:dyDescent="0.25">
      <c r="A9" s="14">
        <v>3.5099999999999999E-2</v>
      </c>
      <c r="B9" s="14">
        <v>19.350000000000001</v>
      </c>
      <c r="C9" s="14">
        <v>8.8999999999999996E-2</v>
      </c>
      <c r="D9" s="14">
        <v>1.34</v>
      </c>
      <c r="E9" s="14">
        <v>3.04</v>
      </c>
      <c r="F9" s="14">
        <v>0.92</v>
      </c>
      <c r="G9" s="14">
        <v>18.43</v>
      </c>
      <c r="H9" s="14">
        <v>6.65</v>
      </c>
      <c r="I9" s="14">
        <v>89.7</v>
      </c>
      <c r="J9" s="14">
        <v>35.630000000000003</v>
      </c>
      <c r="K9" s="14">
        <v>187.3</v>
      </c>
      <c r="L9" s="14">
        <v>40.770000000000003</v>
      </c>
      <c r="M9" s="14">
        <v>404.09</v>
      </c>
      <c r="N9" s="14">
        <v>81.44</v>
      </c>
      <c r="P9" s="4">
        <f t="shared" si="8"/>
        <v>0.14810126582278482</v>
      </c>
      <c r="Q9" s="4">
        <f t="shared" si="9"/>
        <v>31.617647058823533</v>
      </c>
      <c r="R9" s="4">
        <f t="shared" si="10"/>
        <v>0.93684210526315781</v>
      </c>
      <c r="S9" s="4">
        <f t="shared" si="11"/>
        <v>2.8693790149892933</v>
      </c>
      <c r="T9" s="5">
        <f t="shared" si="12"/>
        <v>19.869281045751634</v>
      </c>
      <c r="U9" s="5">
        <f t="shared" si="13"/>
        <v>15.862068965517242</v>
      </c>
      <c r="V9" s="5">
        <f t="shared" si="14"/>
        <v>89.683698296836994</v>
      </c>
      <c r="W9" s="5">
        <f t="shared" si="15"/>
        <v>177.80748663101605</v>
      </c>
      <c r="X9" s="5">
        <f t="shared" si="16"/>
        <v>353.14960629921262</v>
      </c>
      <c r="Y9" s="5">
        <f t="shared" si="17"/>
        <v>629.50530035335692</v>
      </c>
      <c r="Z9" s="5">
        <f t="shared" si="18"/>
        <v>1131.7220543806648</v>
      </c>
      <c r="AA9" s="5">
        <f t="shared" si="19"/>
        <v>1598.8235294117649</v>
      </c>
      <c r="AB9" s="5">
        <f t="shared" si="20"/>
        <v>2376.9999999999995</v>
      </c>
      <c r="AC9" s="5">
        <f t="shared" si="21"/>
        <v>3206.2992125984251</v>
      </c>
      <c r="AF9" s="1">
        <f t="shared" si="22"/>
        <v>1.3862943611198906</v>
      </c>
      <c r="AG9" s="1">
        <f t="shared" si="23"/>
        <v>1.791759469228055</v>
      </c>
      <c r="AH9" s="1">
        <f t="shared" si="24"/>
        <v>2.0794415416798357</v>
      </c>
      <c r="AI9" s="1">
        <f t="shared" si="25"/>
        <v>2.1972245773362196</v>
      </c>
      <c r="AJ9" s="1">
        <f t="shared" si="26"/>
        <v>2.3025850929940459</v>
      </c>
      <c r="AK9" s="1">
        <f t="shared" si="27"/>
        <v>2.3978952727983707</v>
      </c>
      <c r="AL9" s="1">
        <f t="shared" si="28"/>
        <v>2.4849066497880004</v>
      </c>
      <c r="AM9" s="1">
        <f t="shared" si="29"/>
        <v>2.5649493574615367</v>
      </c>
      <c r="AN9" s="1">
        <f t="shared" si="30"/>
        <v>2.6390573296152584</v>
      </c>
      <c r="AO9" s="1">
        <f t="shared" si="31"/>
        <v>2.7080502011022101</v>
      </c>
      <c r="AQ9" s="1">
        <f t="shared" si="32"/>
        <v>1.0540956352760598</v>
      </c>
      <c r="AR9" s="1">
        <f t="shared" si="33"/>
        <v>2.989174873007832</v>
      </c>
      <c r="AS9" s="1">
        <f t="shared" si="34"/>
        <v>4.4962890167275802</v>
      </c>
      <c r="AT9" s="1">
        <f t="shared" si="35"/>
        <v>5.1807014292294138</v>
      </c>
      <c r="AU9" s="1">
        <f t="shared" si="36"/>
        <v>5.8668917810283512</v>
      </c>
      <c r="AV9" s="1">
        <f t="shared" si="37"/>
        <v>6.4449342733907447</v>
      </c>
      <c r="AW9" s="1">
        <f t="shared" si="38"/>
        <v>7.0314956936150628</v>
      </c>
      <c r="AX9" s="1">
        <f t="shared" si="39"/>
        <v>7.3770233436489185</v>
      </c>
      <c r="AY9" s="1">
        <f t="shared" si="40"/>
        <v>7.7735944673601933</v>
      </c>
      <c r="AZ9" s="1">
        <f t="shared" si="41"/>
        <v>8.0728726577598593</v>
      </c>
      <c r="BB9" s="6">
        <f t="shared" si="42"/>
        <v>5.4621533777337943</v>
      </c>
      <c r="BC9" s="1">
        <f t="shared" si="43"/>
        <v>-6.6896304794500079</v>
      </c>
      <c r="BD9" s="6">
        <f t="shared" si="44"/>
        <v>1.2437422763880521E-3</v>
      </c>
      <c r="BE9" s="10">
        <f t="shared" si="45"/>
        <v>0.30872679415930837</v>
      </c>
      <c r="BF9" s="10">
        <f t="shared" si="46"/>
        <v>576.66971321032713</v>
      </c>
    </row>
    <row r="10" spans="1:59" x14ac:dyDescent="0.25">
      <c r="A10" s="14">
        <v>0.51800000000000002</v>
      </c>
      <c r="B10" s="14">
        <v>52.43</v>
      </c>
      <c r="C10" s="14">
        <v>0.79</v>
      </c>
      <c r="D10" s="14">
        <v>5.71</v>
      </c>
      <c r="E10" s="14">
        <v>5.44</v>
      </c>
      <c r="F10" s="14">
        <v>1.69</v>
      </c>
      <c r="G10" s="14">
        <v>26.18</v>
      </c>
      <c r="H10" s="14">
        <v>9.0299999999999994</v>
      </c>
      <c r="I10" s="14">
        <v>119.97</v>
      </c>
      <c r="J10" s="14">
        <v>48.44</v>
      </c>
      <c r="K10" s="14">
        <v>258.74</v>
      </c>
      <c r="L10" s="14">
        <v>59.34</v>
      </c>
      <c r="M10" s="14">
        <v>603.77</v>
      </c>
      <c r="N10" s="14">
        <v>126.84</v>
      </c>
      <c r="P10" s="4">
        <f t="shared" si="8"/>
        <v>2.1856540084388185</v>
      </c>
      <c r="Q10" s="4">
        <f t="shared" si="9"/>
        <v>85.669934640522882</v>
      </c>
      <c r="R10" s="4">
        <f t="shared" si="10"/>
        <v>8.3157894736842106</v>
      </c>
      <c r="S10" s="4">
        <f t="shared" si="11"/>
        <v>12.226980728051391</v>
      </c>
      <c r="T10" s="5">
        <f t="shared" si="12"/>
        <v>35.555555555555557</v>
      </c>
      <c r="U10" s="5">
        <f t="shared" si="13"/>
        <v>29.137931034482754</v>
      </c>
      <c r="V10" s="5">
        <f t="shared" si="14"/>
        <v>127.39659367396594</v>
      </c>
      <c r="W10" s="5">
        <f t="shared" si="15"/>
        <v>241.44385026737964</v>
      </c>
      <c r="X10" s="5">
        <f t="shared" si="16"/>
        <v>472.32283464566927</v>
      </c>
      <c r="Y10" s="5">
        <f t="shared" si="17"/>
        <v>855.8303886925795</v>
      </c>
      <c r="Z10" s="5">
        <f t="shared" si="18"/>
        <v>1563.3836858006041</v>
      </c>
      <c r="AA10" s="5">
        <f t="shared" si="19"/>
        <v>2327.0588235294122</v>
      </c>
      <c r="AB10" s="5">
        <f t="shared" si="20"/>
        <v>3551.5882352941171</v>
      </c>
      <c r="AC10" s="5">
        <f t="shared" si="21"/>
        <v>4993.7007874015753</v>
      </c>
      <c r="AF10" s="1">
        <f t="shared" si="22"/>
        <v>1.3862943611198906</v>
      </c>
      <c r="AG10" s="1">
        <f t="shared" si="23"/>
        <v>1.791759469228055</v>
      </c>
      <c r="AH10" s="1">
        <f t="shared" si="24"/>
        <v>2.0794415416798357</v>
      </c>
      <c r="AI10" s="1">
        <f t="shared" si="25"/>
        <v>2.1972245773362196</v>
      </c>
      <c r="AJ10" s="1">
        <f t="shared" si="26"/>
        <v>2.3025850929940459</v>
      </c>
      <c r="AK10" s="1">
        <f t="shared" si="27"/>
        <v>2.3978952727983707</v>
      </c>
      <c r="AL10" s="1">
        <f t="shared" si="28"/>
        <v>2.4849066497880004</v>
      </c>
      <c r="AM10" s="1">
        <f t="shared" si="29"/>
        <v>2.5649493574615367</v>
      </c>
      <c r="AN10" s="1">
        <f t="shared" si="30"/>
        <v>2.6390573296152584</v>
      </c>
      <c r="AO10" s="1">
        <f t="shared" si="31"/>
        <v>2.7080502011022101</v>
      </c>
      <c r="AQ10" s="1">
        <f t="shared" si="32"/>
        <v>2.5036450449811585</v>
      </c>
      <c r="AR10" s="1">
        <f t="shared" si="33"/>
        <v>3.5710964184575529</v>
      </c>
      <c r="AS10" s="1">
        <f t="shared" si="34"/>
        <v>4.8473050055276019</v>
      </c>
      <c r="AT10" s="1">
        <f t="shared" si="35"/>
        <v>5.486636941990545</v>
      </c>
      <c r="AU10" s="1">
        <f t="shared" si="36"/>
        <v>6.1576627234904375</v>
      </c>
      <c r="AV10" s="1">
        <f t="shared" si="37"/>
        <v>6.7520722124578914</v>
      </c>
      <c r="AW10" s="1">
        <f t="shared" si="38"/>
        <v>7.3546077806547752</v>
      </c>
      <c r="AX10" s="1">
        <f t="shared" si="39"/>
        <v>7.7523604416804321</v>
      </c>
      <c r="AY10" s="1">
        <f t="shared" si="40"/>
        <v>8.1751501726439901</v>
      </c>
      <c r="AZ10" s="1">
        <f t="shared" si="41"/>
        <v>8.515932554627792</v>
      </c>
      <c r="BB10" s="6">
        <f t="shared" si="42"/>
        <v>4.8037719067652116</v>
      </c>
      <c r="BC10" s="1">
        <f t="shared" si="43"/>
        <v>-4.7218981857888025</v>
      </c>
      <c r="BD10" s="6">
        <f t="shared" si="44"/>
        <v>8.8982719342380369E-3</v>
      </c>
      <c r="BE10" s="10">
        <f t="shared" si="45"/>
        <v>0.28542684312590905</v>
      </c>
      <c r="BF10" s="10">
        <f t="shared" si="46"/>
        <v>344.70162081521823</v>
      </c>
    </row>
    <row r="11" spans="1:59" x14ac:dyDescent="0.25">
      <c r="A11" s="14">
        <v>0.114</v>
      </c>
      <c r="B11" s="14">
        <v>12.87</v>
      </c>
      <c r="C11" s="14">
        <v>0.20100000000000001</v>
      </c>
      <c r="D11" s="14">
        <v>2.21</v>
      </c>
      <c r="E11" s="14">
        <v>3.09</v>
      </c>
      <c r="F11" s="14">
        <v>0.57799999999999996</v>
      </c>
      <c r="G11" s="14">
        <v>15.11</v>
      </c>
      <c r="H11" s="14">
        <v>4.71</v>
      </c>
      <c r="I11" s="14">
        <v>53.71</v>
      </c>
      <c r="J11" s="14">
        <v>18.88</v>
      </c>
      <c r="K11" s="14">
        <v>89.17</v>
      </c>
      <c r="L11" s="14">
        <v>18.600000000000001</v>
      </c>
      <c r="M11" s="14">
        <v>175.48</v>
      </c>
      <c r="N11" s="14">
        <v>34.24</v>
      </c>
      <c r="P11" s="4">
        <f t="shared" si="8"/>
        <v>0.48101265822784817</v>
      </c>
      <c r="Q11" s="4">
        <f t="shared" si="9"/>
        <v>21.02941176470588</v>
      </c>
      <c r="R11" s="4">
        <f t="shared" si="10"/>
        <v>2.1157894736842104</v>
      </c>
      <c r="S11" s="4">
        <f t="shared" si="11"/>
        <v>4.732334047109207</v>
      </c>
      <c r="T11" s="5">
        <f t="shared" si="12"/>
        <v>20.196078431372548</v>
      </c>
      <c r="U11" s="5">
        <f t="shared" si="13"/>
        <v>9.9655172413793096</v>
      </c>
      <c r="V11" s="5">
        <f t="shared" si="14"/>
        <v>73.527980535279809</v>
      </c>
      <c r="W11" s="5">
        <f t="shared" si="15"/>
        <v>125.93582887700533</v>
      </c>
      <c r="X11" s="5">
        <f t="shared" si="16"/>
        <v>211.45669291338584</v>
      </c>
      <c r="Y11" s="5">
        <f t="shared" si="17"/>
        <v>333.56890459363956</v>
      </c>
      <c r="Z11" s="5">
        <f t="shared" si="18"/>
        <v>538.79154078549846</v>
      </c>
      <c r="AA11" s="5">
        <f t="shared" si="19"/>
        <v>729.41176470588243</v>
      </c>
      <c r="AB11" s="5">
        <f t="shared" si="20"/>
        <v>1032.2352941176468</v>
      </c>
      <c r="AC11" s="5">
        <f t="shared" si="21"/>
        <v>1348.0314960629923</v>
      </c>
      <c r="AF11" s="1">
        <f t="shared" si="22"/>
        <v>1.3862943611198906</v>
      </c>
      <c r="AG11" s="1">
        <f t="shared" si="23"/>
        <v>1.791759469228055</v>
      </c>
      <c r="AH11" s="1">
        <f t="shared" si="24"/>
        <v>2.0794415416798357</v>
      </c>
      <c r="AI11" s="1">
        <f t="shared" si="25"/>
        <v>2.1972245773362196</v>
      </c>
      <c r="AJ11" s="1">
        <f t="shared" si="26"/>
        <v>2.3025850929940459</v>
      </c>
      <c r="AK11" s="1">
        <f t="shared" si="27"/>
        <v>2.3978952727983707</v>
      </c>
      <c r="AL11" s="1">
        <f t="shared" si="28"/>
        <v>2.4849066497880004</v>
      </c>
      <c r="AM11" s="1">
        <f t="shared" si="29"/>
        <v>2.5649493574615367</v>
      </c>
      <c r="AN11" s="1">
        <f t="shared" si="30"/>
        <v>2.6390573296152584</v>
      </c>
      <c r="AO11" s="1">
        <f t="shared" si="31"/>
        <v>2.7080502011022101</v>
      </c>
      <c r="AQ11" s="1">
        <f t="shared" si="32"/>
        <v>1.5544185368429011</v>
      </c>
      <c r="AR11" s="1">
        <f t="shared" si="33"/>
        <v>3.0054884484993556</v>
      </c>
      <c r="AS11" s="1">
        <f t="shared" si="34"/>
        <v>4.297666021330496</v>
      </c>
      <c r="AT11" s="1">
        <f t="shared" si="35"/>
        <v>4.8357724825899773</v>
      </c>
      <c r="AU11" s="1">
        <f t="shared" si="36"/>
        <v>5.3540202158809684</v>
      </c>
      <c r="AV11" s="1">
        <f t="shared" si="37"/>
        <v>5.8098494544903545</v>
      </c>
      <c r="AW11" s="1">
        <f t="shared" si="38"/>
        <v>6.2893287443118071</v>
      </c>
      <c r="AX11" s="1">
        <f t="shared" si="39"/>
        <v>6.5922384075369127</v>
      </c>
      <c r="AY11" s="1">
        <f t="shared" si="40"/>
        <v>6.9394819182298884</v>
      </c>
      <c r="AZ11" s="1">
        <f t="shared" si="41"/>
        <v>7.206400656231188</v>
      </c>
      <c r="BB11" s="6">
        <f t="shared" si="42"/>
        <v>4.3963008914080195</v>
      </c>
      <c r="BC11" s="1">
        <f t="shared" si="43"/>
        <v>-4.7261433164722373</v>
      </c>
      <c r="BD11" s="6">
        <f t="shared" si="44"/>
        <v>8.8605776721624833E-3</v>
      </c>
      <c r="BE11" s="10">
        <f t="shared" si="45"/>
        <v>0.21663695427198884</v>
      </c>
      <c r="BF11" s="10">
        <f t="shared" si="46"/>
        <v>112.70589951836968</v>
      </c>
    </row>
    <row r="12" spans="1:59" x14ac:dyDescent="0.25">
      <c r="A12" s="14">
        <v>8.9999999999999993E-3</v>
      </c>
      <c r="B12" s="14">
        <v>18.100000000000001</v>
      </c>
      <c r="C12" s="14">
        <v>8.2000000000000003E-2</v>
      </c>
      <c r="D12" s="14">
        <v>1.46</v>
      </c>
      <c r="E12" s="14">
        <v>3.12</v>
      </c>
      <c r="F12" s="14">
        <v>1.23</v>
      </c>
      <c r="G12" s="14">
        <v>20.18</v>
      </c>
      <c r="H12" s="14">
        <v>7.68</v>
      </c>
      <c r="I12" s="14">
        <v>104.94</v>
      </c>
      <c r="J12" s="14">
        <v>42.04</v>
      </c>
      <c r="K12" s="14">
        <v>216.85</v>
      </c>
      <c r="L12" s="14">
        <v>47.2</v>
      </c>
      <c r="M12" s="14">
        <v>443.01</v>
      </c>
      <c r="N12" s="14">
        <v>90.57</v>
      </c>
      <c r="P12" s="4">
        <f t="shared" si="8"/>
        <v>3.7974683544303799E-2</v>
      </c>
      <c r="Q12" s="4">
        <f t="shared" si="9"/>
        <v>29.575163398692812</v>
      </c>
      <c r="R12" s="4">
        <f t="shared" si="10"/>
        <v>0.86315789473684212</v>
      </c>
      <c r="S12" s="4">
        <f t="shared" si="11"/>
        <v>3.1263383297644536</v>
      </c>
      <c r="T12" s="5">
        <f t="shared" si="12"/>
        <v>20.3921568627451</v>
      </c>
      <c r="U12" s="5">
        <f t="shared" si="13"/>
        <v>21.206896551724135</v>
      </c>
      <c r="V12" s="5">
        <f t="shared" si="14"/>
        <v>98.199513381995132</v>
      </c>
      <c r="W12" s="5">
        <f t="shared" si="15"/>
        <v>205.34759358288767</v>
      </c>
      <c r="X12" s="5">
        <f t="shared" si="16"/>
        <v>413.14960629921256</v>
      </c>
      <c r="Y12" s="5">
        <f t="shared" si="17"/>
        <v>742.75618374558303</v>
      </c>
      <c r="Z12" s="5">
        <f t="shared" si="18"/>
        <v>1310.2719033232627</v>
      </c>
      <c r="AA12" s="5">
        <f t="shared" si="19"/>
        <v>1850.980392156863</v>
      </c>
      <c r="AB12" s="5">
        <f t="shared" si="20"/>
        <v>2605.9411764705878</v>
      </c>
      <c r="AC12" s="5">
        <f t="shared" si="21"/>
        <v>3565.748031496063</v>
      </c>
      <c r="AF12" s="1">
        <f t="shared" si="22"/>
        <v>1.3862943611198906</v>
      </c>
      <c r="AG12" s="1">
        <f t="shared" si="23"/>
        <v>1.791759469228055</v>
      </c>
      <c r="AH12" s="1">
        <f t="shared" si="24"/>
        <v>2.0794415416798357</v>
      </c>
      <c r="AI12" s="1">
        <f t="shared" si="25"/>
        <v>2.1972245773362196</v>
      </c>
      <c r="AJ12" s="1">
        <f t="shared" si="26"/>
        <v>2.3025850929940459</v>
      </c>
      <c r="AK12" s="1">
        <f t="shared" si="27"/>
        <v>2.3978952727983707</v>
      </c>
      <c r="AL12" s="1">
        <f t="shared" si="28"/>
        <v>2.4849066497880004</v>
      </c>
      <c r="AM12" s="1">
        <f t="shared" si="29"/>
        <v>2.5649493574615367</v>
      </c>
      <c r="AN12" s="1">
        <f t="shared" si="30"/>
        <v>2.6390573296152584</v>
      </c>
      <c r="AO12" s="1">
        <f t="shared" si="31"/>
        <v>2.7080502011022101</v>
      </c>
      <c r="AQ12" s="1">
        <f t="shared" si="32"/>
        <v>1.1398624570334848</v>
      </c>
      <c r="AR12" s="1">
        <f t="shared" si="33"/>
        <v>3.0151503594110927</v>
      </c>
      <c r="AS12" s="1">
        <f t="shared" si="34"/>
        <v>4.587001259971311</v>
      </c>
      <c r="AT12" s="1">
        <f t="shared" si="35"/>
        <v>5.3247041217212319</v>
      </c>
      <c r="AU12" s="1">
        <f t="shared" si="36"/>
        <v>6.023809770222166</v>
      </c>
      <c r="AV12" s="1">
        <f t="shared" si="37"/>
        <v>6.61036783978175</v>
      </c>
      <c r="AW12" s="1">
        <f t="shared" si="38"/>
        <v>7.177989954446395</v>
      </c>
      <c r="AX12" s="1">
        <f t="shared" si="39"/>
        <v>7.523470719409266</v>
      </c>
      <c r="AY12" s="1">
        <f t="shared" si="40"/>
        <v>7.8655491850856674</v>
      </c>
      <c r="AZ12" s="1">
        <f t="shared" si="41"/>
        <v>8.1791291373445034</v>
      </c>
      <c r="BB12" s="6">
        <f t="shared" si="42"/>
        <v>5.5162181532505903</v>
      </c>
      <c r="BC12" s="1">
        <f t="shared" si="43"/>
        <v>-6.6955620837254335</v>
      </c>
      <c r="BD12" s="6">
        <f t="shared" si="44"/>
        <v>1.236386726057214E-3</v>
      </c>
      <c r="BE12" s="10">
        <f t="shared" si="45"/>
        <v>0.37374693040730744</v>
      </c>
      <c r="BF12" s="10">
        <f t="shared" si="46"/>
        <v>522.66773601529951</v>
      </c>
    </row>
    <row r="13" spans="1:59" x14ac:dyDescent="0.25">
      <c r="A13" s="14">
        <v>53.27</v>
      </c>
      <c r="B13" s="14">
        <v>195.41</v>
      </c>
      <c r="C13" s="14">
        <v>16.899999999999999</v>
      </c>
      <c r="D13" s="14">
        <v>68.510000000000005</v>
      </c>
      <c r="E13" s="14">
        <v>15.52</v>
      </c>
      <c r="F13" s="14">
        <v>3.51</v>
      </c>
      <c r="G13" s="14">
        <v>27.85</v>
      </c>
      <c r="H13" s="14">
        <v>7.2</v>
      </c>
      <c r="I13" s="14">
        <v>73.58</v>
      </c>
      <c r="J13" s="14">
        <v>24.69</v>
      </c>
      <c r="K13" s="14">
        <v>111.52</v>
      </c>
      <c r="L13" s="14">
        <v>21.66</v>
      </c>
      <c r="M13" s="14">
        <v>198.27</v>
      </c>
      <c r="N13" s="14">
        <v>37.72</v>
      </c>
      <c r="P13" s="4">
        <f t="shared" si="8"/>
        <v>224.76793248945151</v>
      </c>
      <c r="Q13" s="4">
        <f t="shared" si="9"/>
        <v>319.29738562091501</v>
      </c>
      <c r="R13" s="4">
        <f t="shared" si="10"/>
        <v>177.89473684210526</v>
      </c>
      <c r="S13" s="4">
        <f t="shared" si="11"/>
        <v>146.70235546038543</v>
      </c>
      <c r="T13" s="5">
        <f t="shared" si="12"/>
        <v>101.43790849673202</v>
      </c>
      <c r="U13" s="5">
        <f t="shared" si="13"/>
        <v>60.517241379310335</v>
      </c>
      <c r="V13" s="5">
        <f t="shared" si="14"/>
        <v>135.52311435523117</v>
      </c>
      <c r="W13" s="5">
        <f t="shared" si="15"/>
        <v>192.51336898395721</v>
      </c>
      <c r="X13" s="5">
        <f t="shared" si="16"/>
        <v>289.68503937007875</v>
      </c>
      <c r="Y13" s="5">
        <f t="shared" si="17"/>
        <v>436.21908127208485</v>
      </c>
      <c r="Z13" s="5">
        <f t="shared" si="18"/>
        <v>673.83685800604223</v>
      </c>
      <c r="AA13" s="5">
        <f t="shared" si="19"/>
        <v>849.41176470588243</v>
      </c>
      <c r="AB13" s="5">
        <f t="shared" si="20"/>
        <v>1166.2941176470588</v>
      </c>
      <c r="AC13" s="5">
        <f t="shared" si="21"/>
        <v>1485.0393700787401</v>
      </c>
      <c r="AF13" s="1">
        <f t="shared" si="22"/>
        <v>1.3862943611198906</v>
      </c>
      <c r="AG13" s="1">
        <f t="shared" si="23"/>
        <v>1.791759469228055</v>
      </c>
      <c r="AH13" s="1">
        <f t="shared" si="24"/>
        <v>2.0794415416798357</v>
      </c>
      <c r="AI13" s="1">
        <f t="shared" si="25"/>
        <v>2.1972245773362196</v>
      </c>
      <c r="AJ13" s="1">
        <f t="shared" si="26"/>
        <v>2.3025850929940459</v>
      </c>
      <c r="AK13" s="1">
        <f t="shared" si="27"/>
        <v>2.3978952727983707</v>
      </c>
      <c r="AL13" s="1">
        <f t="shared" si="28"/>
        <v>2.4849066497880004</v>
      </c>
      <c r="AM13" s="1">
        <f t="shared" si="29"/>
        <v>2.5649493574615367</v>
      </c>
      <c r="AN13" s="1">
        <f t="shared" si="30"/>
        <v>2.6390573296152584</v>
      </c>
      <c r="AO13" s="1">
        <f t="shared" si="31"/>
        <v>2.7080502011022101</v>
      </c>
      <c r="AQ13" s="1">
        <f t="shared" si="32"/>
        <v>4.9884057413280471</v>
      </c>
      <c r="AR13" s="1">
        <f t="shared" si="33"/>
        <v>4.6194468723447741</v>
      </c>
      <c r="AS13" s="1">
        <f t="shared" si="34"/>
        <v>4.909142211419141</v>
      </c>
      <c r="AT13" s="1">
        <f t="shared" si="35"/>
        <v>5.2601656005836608</v>
      </c>
      <c r="AU13" s="1">
        <f t="shared" si="36"/>
        <v>5.6687942616402287</v>
      </c>
      <c r="AV13" s="1">
        <f t="shared" si="37"/>
        <v>6.0781445971300885</v>
      </c>
      <c r="AW13" s="1">
        <f t="shared" si="38"/>
        <v>6.5129880311772332</v>
      </c>
      <c r="AX13" s="1">
        <f t="shared" si="39"/>
        <v>6.7445440683906011</v>
      </c>
      <c r="AY13" s="1">
        <f t="shared" si="40"/>
        <v>7.0615865800823467</v>
      </c>
      <c r="AZ13" s="1">
        <f t="shared" si="41"/>
        <v>7.3031965627229027</v>
      </c>
      <c r="BB13" s="6">
        <f t="shared" si="42"/>
        <v>2.0258270707499633</v>
      </c>
      <c r="BC13" s="1">
        <f t="shared" si="43"/>
        <v>1.3459630489172802</v>
      </c>
      <c r="BD13" s="6">
        <f t="shared" si="44"/>
        <v>3.8418846824521182</v>
      </c>
      <c r="BE13" s="10">
        <f t="shared" si="45"/>
        <v>0.30571187663847038</v>
      </c>
      <c r="BF13" s="10">
        <f t="shared" si="46"/>
        <v>20.408746123843944</v>
      </c>
    </row>
    <row r="14" spans="1:59" x14ac:dyDescent="0.25">
      <c r="A14" s="14">
        <v>1.39</v>
      </c>
      <c r="B14" s="14">
        <v>13.38</v>
      </c>
      <c r="C14" s="14">
        <v>0.74399999999999999</v>
      </c>
      <c r="D14" s="14">
        <v>5.86</v>
      </c>
      <c r="E14" s="14">
        <v>9.91</v>
      </c>
      <c r="F14" s="14">
        <v>4.1100000000000003</v>
      </c>
      <c r="G14" s="14">
        <v>52.18</v>
      </c>
      <c r="H14" s="14">
        <v>15.87</v>
      </c>
      <c r="I14" s="14">
        <v>160.35</v>
      </c>
      <c r="J14" s="14">
        <v>45.72</v>
      </c>
      <c r="K14" s="14">
        <v>189.49</v>
      </c>
      <c r="L14" s="14">
        <v>34.39</v>
      </c>
      <c r="M14" s="14">
        <v>283.29000000000002</v>
      </c>
      <c r="N14" s="14">
        <v>50.68</v>
      </c>
      <c r="P14" s="4">
        <f t="shared" si="8"/>
        <v>5.8649789029535864</v>
      </c>
      <c r="Q14" s="4">
        <f t="shared" si="9"/>
        <v>21.862745098039216</v>
      </c>
      <c r="R14" s="4">
        <f t="shared" si="10"/>
        <v>7.8315789473684205</v>
      </c>
      <c r="S14" s="4">
        <f t="shared" si="11"/>
        <v>12.548179871520343</v>
      </c>
      <c r="T14" s="5">
        <f t="shared" si="12"/>
        <v>64.771241830065364</v>
      </c>
      <c r="U14" s="5">
        <f t="shared" si="13"/>
        <v>70.862068965517238</v>
      </c>
      <c r="V14" s="5">
        <f t="shared" si="14"/>
        <v>253.91727493917276</v>
      </c>
      <c r="W14" s="5">
        <f t="shared" si="15"/>
        <v>424.33155080213896</v>
      </c>
      <c r="X14" s="5">
        <f t="shared" si="16"/>
        <v>631.29921259842513</v>
      </c>
      <c r="Y14" s="5">
        <f t="shared" si="17"/>
        <v>807.77385159010601</v>
      </c>
      <c r="Z14" s="5">
        <f t="shared" si="18"/>
        <v>1144.9546827794561</v>
      </c>
      <c r="AA14" s="5">
        <f t="shared" si="19"/>
        <v>1348.6274509803923</v>
      </c>
      <c r="AB14" s="5">
        <f t="shared" si="20"/>
        <v>1666.4117647058824</v>
      </c>
      <c r="AC14" s="5">
        <f t="shared" si="21"/>
        <v>1995.2755905511813</v>
      </c>
      <c r="AF14" s="1">
        <f t="shared" si="22"/>
        <v>1.3862943611198906</v>
      </c>
      <c r="AG14" s="1">
        <f t="shared" si="23"/>
        <v>1.791759469228055</v>
      </c>
      <c r="AH14" s="1">
        <f t="shared" si="24"/>
        <v>2.0794415416798357</v>
      </c>
      <c r="AI14" s="1">
        <f t="shared" si="25"/>
        <v>2.1972245773362196</v>
      </c>
      <c r="AJ14" s="1">
        <f t="shared" si="26"/>
        <v>2.3025850929940459</v>
      </c>
      <c r="AK14" s="1">
        <f t="shared" si="27"/>
        <v>2.3978952727983707</v>
      </c>
      <c r="AL14" s="1">
        <f t="shared" si="28"/>
        <v>2.4849066497880004</v>
      </c>
      <c r="AM14" s="1">
        <f t="shared" si="29"/>
        <v>2.5649493574615367</v>
      </c>
      <c r="AN14" s="1">
        <f t="shared" si="30"/>
        <v>2.6390573296152584</v>
      </c>
      <c r="AO14" s="1">
        <f t="shared" si="31"/>
        <v>2.7080502011022101</v>
      </c>
      <c r="AQ14" s="1">
        <f t="shared" si="32"/>
        <v>2.529575624902161</v>
      </c>
      <c r="AR14" s="1">
        <f t="shared" si="33"/>
        <v>4.170861705931598</v>
      </c>
      <c r="AS14" s="1">
        <f t="shared" si="34"/>
        <v>5.5370085247544303</v>
      </c>
      <c r="AT14" s="1">
        <f t="shared" si="35"/>
        <v>6.050515109099968</v>
      </c>
      <c r="AU14" s="1">
        <f t="shared" si="36"/>
        <v>6.4477799381027641</v>
      </c>
      <c r="AV14" s="1">
        <f t="shared" si="37"/>
        <v>6.6942821326996098</v>
      </c>
      <c r="AW14" s="1">
        <f t="shared" si="38"/>
        <v>7.0431203368465427</v>
      </c>
      <c r="AX14" s="1">
        <f t="shared" si="39"/>
        <v>7.2068426512619315</v>
      </c>
      <c r="AY14" s="1">
        <f t="shared" si="40"/>
        <v>7.418427949874963</v>
      </c>
      <c r="AZ14" s="1">
        <f t="shared" si="41"/>
        <v>7.5985374604105846</v>
      </c>
      <c r="BB14" s="6">
        <f t="shared" si="42"/>
        <v>3.8904550957067165</v>
      </c>
      <c r="BC14" s="1">
        <f t="shared" si="43"/>
        <v>-2.7041229347712283</v>
      </c>
      <c r="BD14" s="6">
        <f t="shared" si="44"/>
        <v>6.6928999209775464E-2</v>
      </c>
      <c r="BE14" s="10">
        <f t="shared" si="45"/>
        <v>0.5457371532439671</v>
      </c>
      <c r="BF14" s="10">
        <f t="shared" si="46"/>
        <v>22.026560161654327</v>
      </c>
    </row>
    <row r="15" spans="1:59" x14ac:dyDescent="0.25">
      <c r="A15" s="14">
        <v>1.2800000000000001E-2</v>
      </c>
      <c r="B15" s="14">
        <v>5.96</v>
      </c>
      <c r="C15" s="14">
        <v>0.13500000000000001</v>
      </c>
      <c r="D15" s="14">
        <v>2.42</v>
      </c>
      <c r="E15" s="14">
        <v>6.1</v>
      </c>
      <c r="F15" s="14">
        <v>0.94</v>
      </c>
      <c r="G15" s="14">
        <v>39.4</v>
      </c>
      <c r="H15" s="14">
        <v>13.77</v>
      </c>
      <c r="I15" s="14">
        <v>176.15</v>
      </c>
      <c r="J15" s="14">
        <v>64.67</v>
      </c>
      <c r="K15" s="14">
        <v>307.16000000000003</v>
      </c>
      <c r="L15" s="14">
        <v>62.32</v>
      </c>
      <c r="M15" s="14">
        <v>548.89</v>
      </c>
      <c r="N15" s="14">
        <v>105.38</v>
      </c>
      <c r="P15" s="4">
        <f t="shared" si="8"/>
        <v>5.4008438818565409E-2</v>
      </c>
      <c r="Q15" s="4">
        <f t="shared" si="9"/>
        <v>9.7385620915032689</v>
      </c>
      <c r="R15" s="4">
        <f t="shared" si="10"/>
        <v>1.4210526315789473</v>
      </c>
      <c r="S15" s="4">
        <f t="shared" si="11"/>
        <v>5.1820128479657379</v>
      </c>
      <c r="T15" s="5">
        <f t="shared" si="12"/>
        <v>39.869281045751634</v>
      </c>
      <c r="U15" s="5">
        <f t="shared" si="13"/>
        <v>16.206896551724135</v>
      </c>
      <c r="V15" s="5">
        <f t="shared" si="14"/>
        <v>191.72749391727496</v>
      </c>
      <c r="W15" s="5">
        <f t="shared" si="15"/>
        <v>368.18181818181813</v>
      </c>
      <c r="X15" s="5">
        <f t="shared" si="16"/>
        <v>693.50393700787401</v>
      </c>
      <c r="Y15" s="5">
        <f t="shared" si="17"/>
        <v>1142.5795053003535</v>
      </c>
      <c r="Z15" s="5">
        <f t="shared" si="18"/>
        <v>1855.9516616314199</v>
      </c>
      <c r="AA15" s="5">
        <f t="shared" si="19"/>
        <v>2443.9215686274511</v>
      </c>
      <c r="AB15" s="5">
        <f t="shared" si="20"/>
        <v>3228.7647058823527</v>
      </c>
      <c r="AC15" s="5">
        <f t="shared" si="21"/>
        <v>4148.8188976377951</v>
      </c>
      <c r="AF15" s="1">
        <f t="shared" si="22"/>
        <v>1.3862943611198906</v>
      </c>
      <c r="AG15" s="1">
        <f t="shared" si="23"/>
        <v>1.791759469228055</v>
      </c>
      <c r="AH15" s="1">
        <f t="shared" si="24"/>
        <v>2.0794415416798357</v>
      </c>
      <c r="AI15" s="1">
        <f t="shared" si="25"/>
        <v>2.1972245773362196</v>
      </c>
      <c r="AJ15" s="1">
        <f t="shared" si="26"/>
        <v>2.3025850929940459</v>
      </c>
      <c r="AK15" s="1">
        <f t="shared" si="27"/>
        <v>2.3978952727983707</v>
      </c>
      <c r="AL15" s="1">
        <f t="shared" si="28"/>
        <v>2.4849066497880004</v>
      </c>
      <c r="AM15" s="1">
        <f t="shared" si="29"/>
        <v>2.5649493574615367</v>
      </c>
      <c r="AN15" s="1">
        <f t="shared" si="30"/>
        <v>2.6390573296152584</v>
      </c>
      <c r="AO15" s="1">
        <f t="shared" si="31"/>
        <v>2.7080502011022101</v>
      </c>
      <c r="AQ15" s="1">
        <f t="shared" si="32"/>
        <v>1.6451935614818347</v>
      </c>
      <c r="AR15" s="1">
        <f t="shared" si="33"/>
        <v>3.685606128768967</v>
      </c>
      <c r="AS15" s="1">
        <f t="shared" si="34"/>
        <v>5.256075061349736</v>
      </c>
      <c r="AT15" s="1">
        <f t="shared" si="35"/>
        <v>5.908576887302214</v>
      </c>
      <c r="AU15" s="1">
        <f t="shared" si="36"/>
        <v>6.5417569167508471</v>
      </c>
      <c r="AV15" s="1">
        <f t="shared" si="37"/>
        <v>7.0410437092315012</v>
      </c>
      <c r="AW15" s="1">
        <f t="shared" si="38"/>
        <v>7.5261528686273627</v>
      </c>
      <c r="AX15" s="1">
        <f t="shared" si="39"/>
        <v>7.8013592283802495</v>
      </c>
      <c r="AY15" s="1">
        <f t="shared" si="40"/>
        <v>8.0798548990670724</v>
      </c>
      <c r="AZ15" s="1">
        <f t="shared" si="41"/>
        <v>8.3305789697387862</v>
      </c>
      <c r="BB15" s="6">
        <f t="shared" si="42"/>
        <v>5.1899750155790665</v>
      </c>
      <c r="BC15" s="1">
        <f t="shared" si="43"/>
        <v>-5.5228968714257327</v>
      </c>
      <c r="BD15" s="6">
        <f t="shared" si="44"/>
        <v>3.9942603076981147E-3</v>
      </c>
      <c r="BE15" s="10">
        <f t="shared" si="45"/>
        <v>0.16681142102720123</v>
      </c>
      <c r="BF15" s="10">
        <f t="shared" si="46"/>
        <v>66.7913646011026</v>
      </c>
    </row>
    <row r="16" spans="1:59" x14ac:dyDescent="0.25">
      <c r="A16" s="14">
        <v>0.187</v>
      </c>
      <c r="B16" s="14">
        <v>18.8</v>
      </c>
      <c r="C16" s="14">
        <v>0.32900000000000001</v>
      </c>
      <c r="D16" s="14">
        <v>4.01</v>
      </c>
      <c r="E16" s="14">
        <v>7.34</v>
      </c>
      <c r="F16" s="14">
        <v>0.496</v>
      </c>
      <c r="G16" s="14">
        <v>39.03</v>
      </c>
      <c r="H16" s="14">
        <v>13.02</v>
      </c>
      <c r="I16" s="14">
        <v>154.31</v>
      </c>
      <c r="J16" s="14">
        <v>54.92</v>
      </c>
      <c r="K16" s="14">
        <v>246.41</v>
      </c>
      <c r="L16" s="14">
        <v>45.93</v>
      </c>
      <c r="M16" s="14">
        <v>387.18</v>
      </c>
      <c r="N16" s="14">
        <v>70.59</v>
      </c>
      <c r="P16" s="4">
        <f t="shared" si="8"/>
        <v>0.78902953586497893</v>
      </c>
      <c r="Q16" s="4">
        <f t="shared" si="9"/>
        <v>30.718954248366014</v>
      </c>
      <c r="R16" s="4">
        <f t="shared" si="10"/>
        <v>3.4631578947368422</v>
      </c>
      <c r="S16" s="4">
        <f t="shared" si="11"/>
        <v>8.5867237687366149</v>
      </c>
      <c r="T16" s="5">
        <f t="shared" si="12"/>
        <v>47.973856209150327</v>
      </c>
      <c r="U16" s="5">
        <f t="shared" si="13"/>
        <v>8.5517241379310338</v>
      </c>
      <c r="V16" s="5">
        <f t="shared" si="14"/>
        <v>189.92700729927009</v>
      </c>
      <c r="W16" s="5">
        <f t="shared" si="15"/>
        <v>348.12834224598924</v>
      </c>
      <c r="X16" s="5">
        <f t="shared" si="16"/>
        <v>607.51968503937007</v>
      </c>
      <c r="Y16" s="5">
        <f t="shared" si="17"/>
        <v>970.31802120141344</v>
      </c>
      <c r="Z16" s="5">
        <f t="shared" si="18"/>
        <v>1488.882175226586</v>
      </c>
      <c r="AA16" s="5">
        <f t="shared" si="19"/>
        <v>1801.1764705882354</v>
      </c>
      <c r="AB16" s="5">
        <f t="shared" si="20"/>
        <v>2277.5294117647059</v>
      </c>
      <c r="AC16" s="5">
        <f t="shared" si="21"/>
        <v>2779.1338582677167</v>
      </c>
      <c r="AF16" s="1">
        <f t="shared" si="22"/>
        <v>1.3862943611198906</v>
      </c>
      <c r="AG16" s="1">
        <f t="shared" si="23"/>
        <v>1.791759469228055</v>
      </c>
      <c r="AH16" s="1">
        <f t="shared" si="24"/>
        <v>2.0794415416798357</v>
      </c>
      <c r="AI16" s="1">
        <f t="shared" si="25"/>
        <v>2.1972245773362196</v>
      </c>
      <c r="AJ16" s="1">
        <f t="shared" si="26"/>
        <v>2.3025850929940459</v>
      </c>
      <c r="AK16" s="1">
        <f t="shared" si="27"/>
        <v>2.3978952727983707</v>
      </c>
      <c r="AL16" s="1">
        <f t="shared" si="28"/>
        <v>2.4849066497880004</v>
      </c>
      <c r="AM16" s="1">
        <f t="shared" si="29"/>
        <v>2.5649493574615367</v>
      </c>
      <c r="AN16" s="1">
        <f t="shared" si="30"/>
        <v>2.6390573296152584</v>
      </c>
      <c r="AO16" s="1">
        <f t="shared" si="31"/>
        <v>2.7080502011022101</v>
      </c>
      <c r="AQ16" s="1">
        <f t="shared" si="32"/>
        <v>2.1502172626317173</v>
      </c>
      <c r="AR16" s="1">
        <f t="shared" si="33"/>
        <v>3.8706562002161258</v>
      </c>
      <c r="AS16" s="1">
        <f t="shared" si="34"/>
        <v>5.2466398262383711</v>
      </c>
      <c r="AT16" s="1">
        <f t="shared" si="35"/>
        <v>5.8525712113420738</v>
      </c>
      <c r="AU16" s="1">
        <f t="shared" si="36"/>
        <v>6.4093845780467138</v>
      </c>
      <c r="AV16" s="1">
        <f t="shared" si="37"/>
        <v>6.8776238746727705</v>
      </c>
      <c r="AW16" s="1">
        <f t="shared" si="38"/>
        <v>7.305780899416443</v>
      </c>
      <c r="AX16" s="1">
        <f t="shared" si="39"/>
        <v>7.4961953251554583</v>
      </c>
      <c r="AY16" s="1">
        <f t="shared" si="40"/>
        <v>7.7308465431076785</v>
      </c>
      <c r="AZ16" s="1">
        <f t="shared" si="41"/>
        <v>7.9298945963650267</v>
      </c>
      <c r="BB16" s="6">
        <f t="shared" si="42"/>
        <v>4.5290000416156353</v>
      </c>
      <c r="BC16" s="1">
        <f t="shared" si="43"/>
        <v>-4.1268940712126243</v>
      </c>
      <c r="BD16" s="6">
        <f t="shared" si="44"/>
        <v>1.6132908753389508E-2</v>
      </c>
      <c r="BE16" s="10">
        <f t="shared" si="45"/>
        <v>7.8866387277680292E-2</v>
      </c>
      <c r="BF16" s="10">
        <f t="shared" si="46"/>
        <v>82.476246272806179</v>
      </c>
    </row>
  </sheetData>
  <mergeCells count="4">
    <mergeCell ref="A2:N2"/>
    <mergeCell ref="P2:AZ2"/>
    <mergeCell ref="BB2:BF2"/>
    <mergeCell ref="A1:XFD1"/>
  </mergeCells>
  <phoneticPr fontId="2" type="noConversion"/>
  <conditionalFormatting sqref="A6:A16">
    <cfRule type="cellIs" dxfId="0" priority="1" operator="greaterThan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" x14ac:dyDescent="0.25"/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" x14ac:dyDescent="0.2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" x14ac:dyDescent="0.25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" x14ac:dyDescent="0.25"/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" x14ac:dyDescent="0.25"/>
  <sheetData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" x14ac:dyDescent="0.25"/>
  <sheetData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" x14ac:dyDescent="0.25"/>
  <sheetData/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" x14ac:dyDescent="0.25"/>
  <sheetData/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氧逸度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SZ</cp:lastModifiedBy>
  <dcterms:created xsi:type="dcterms:W3CDTF">2022-04-22T09:39:48Z</dcterms:created>
  <dcterms:modified xsi:type="dcterms:W3CDTF">2023-07-04T14:32:51Z</dcterms:modified>
</cp:coreProperties>
</file>