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e\Downloads\Business Analyst project\"/>
    </mc:Choice>
  </mc:AlternateContent>
  <xr:revisionPtr revIDLastSave="0" documentId="13_ncr:1_{FD307E5F-107E-47BD-A5E5-71C59FB1BEC8}" xr6:coauthVersionLast="47" xr6:coauthVersionMax="47" xr10:uidLastSave="{00000000-0000-0000-0000-000000000000}"/>
  <bookViews>
    <workbookView xWindow="-108" yWindow="-108" windowWidth="23256" windowHeight="12456" xr2:uid="{F068F653-F7C4-4F38-964E-41E74B7D3003}"/>
  </bookViews>
  <sheets>
    <sheet name="supply_chain_data" sheetId="1" r:id="rId1"/>
  </sheets>
  <definedNames>
    <definedName name="_xlnm._FilterDatabase" localSheetId="0" hidden="1">supply_chain_data!$A$1:$AF$101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3" i="1"/>
  <c r="L17" i="1"/>
  <c r="L18" i="1"/>
  <c r="L22" i="1"/>
  <c r="L25" i="1"/>
  <c r="L26" i="1"/>
  <c r="L30" i="1"/>
  <c r="L33" i="1"/>
  <c r="L34" i="1"/>
  <c r="L37" i="1"/>
  <c r="L38" i="1"/>
  <c r="L40" i="1"/>
  <c r="L41" i="1"/>
  <c r="L42" i="1"/>
  <c r="L45" i="1"/>
  <c r="L46" i="1"/>
  <c r="L48" i="1"/>
  <c r="L49" i="1"/>
  <c r="L50" i="1"/>
  <c r="L52" i="1"/>
  <c r="L54" i="1"/>
  <c r="L58" i="1"/>
  <c r="L62" i="1"/>
  <c r="L65" i="1"/>
  <c r="L66" i="1"/>
  <c r="L73" i="1"/>
  <c r="L74" i="1"/>
  <c r="L76" i="1"/>
  <c r="L78" i="1"/>
  <c r="L82" i="1"/>
  <c r="L86" i="1"/>
  <c r="L92" i="1"/>
  <c r="L94" i="1"/>
  <c r="L97" i="1"/>
  <c r="L98" i="1"/>
  <c r="L100" i="1"/>
  <c r="L2" i="1"/>
  <c r="F101" i="1"/>
  <c r="G101" i="1" s="1"/>
  <c r="M11" i="1"/>
  <c r="M56" i="1"/>
  <c r="M101" i="1"/>
  <c r="M77" i="1"/>
  <c r="M80" i="1"/>
  <c r="M99" i="1"/>
  <c r="M98" i="1"/>
  <c r="M44" i="1"/>
  <c r="M57" i="1"/>
  <c r="M7" i="1"/>
  <c r="M49" i="1"/>
  <c r="M3" i="1"/>
  <c r="M35" i="1"/>
  <c r="M83" i="1"/>
  <c r="M13" i="1"/>
  <c r="M46" i="1"/>
  <c r="M90" i="1"/>
  <c r="M58" i="1"/>
  <c r="M37" i="1"/>
  <c r="M60" i="1"/>
  <c r="M32" i="1"/>
  <c r="M19" i="1"/>
  <c r="M34" i="1"/>
  <c r="M93" i="1"/>
  <c r="M96" i="1"/>
  <c r="M76" i="1"/>
  <c r="M28" i="1"/>
  <c r="M29" i="1"/>
  <c r="M95" i="1"/>
  <c r="M48" i="1"/>
  <c r="M88" i="1"/>
  <c r="M63" i="1"/>
  <c r="M8" i="1"/>
  <c r="M25" i="1"/>
  <c r="M38" i="1"/>
  <c r="M26" i="1"/>
  <c r="M61" i="1"/>
  <c r="M39" i="1"/>
  <c r="M27" i="1"/>
  <c r="M84" i="1"/>
  <c r="M6" i="1"/>
  <c r="M15" i="1"/>
  <c r="M68" i="1"/>
  <c r="M69" i="1"/>
  <c r="M20" i="1"/>
  <c r="M97" i="1"/>
  <c r="M36" i="1"/>
  <c r="M2" i="1"/>
  <c r="M89" i="1"/>
  <c r="M66" i="1"/>
  <c r="M62" i="1"/>
  <c r="M81" i="1"/>
  <c r="M4" i="1"/>
  <c r="M67" i="1"/>
  <c r="M42" i="1"/>
  <c r="M12" i="1"/>
  <c r="M91" i="1"/>
  <c r="M55" i="1"/>
  <c r="M17" i="1"/>
  <c r="M31" i="1"/>
  <c r="M70" i="1"/>
  <c r="M73" i="1"/>
  <c r="M41" i="1"/>
  <c r="M85" i="1"/>
  <c r="M53" i="1"/>
  <c r="M50" i="1"/>
  <c r="M43" i="1"/>
  <c r="M22" i="1"/>
  <c r="M72" i="1"/>
  <c r="M33" i="1"/>
  <c r="M94" i="1"/>
  <c r="M82" i="1"/>
  <c r="M23" i="1"/>
  <c r="M30" i="1"/>
  <c r="M87" i="1"/>
  <c r="M59" i="1"/>
  <c r="M47" i="1"/>
  <c r="M40" i="1"/>
  <c r="M74" i="1"/>
  <c r="M54" i="1"/>
  <c r="M5" i="1"/>
  <c r="M10" i="1"/>
  <c r="M75" i="1"/>
  <c r="M21" i="1"/>
  <c r="M16" i="1"/>
  <c r="M92" i="1"/>
  <c r="M78" i="1"/>
  <c r="M71" i="1"/>
  <c r="M14" i="1"/>
  <c r="M52" i="1"/>
  <c r="M79" i="1"/>
  <c r="M9" i="1"/>
  <c r="M51" i="1"/>
  <c r="M65" i="1"/>
  <c r="M86" i="1"/>
  <c r="M18" i="1"/>
  <c r="M64" i="1"/>
  <c r="M100" i="1"/>
  <c r="M45" i="1"/>
  <c r="M24" i="1"/>
  <c r="F56" i="1"/>
  <c r="K56" i="1" s="1"/>
  <c r="L56" i="1" s="1"/>
  <c r="F77" i="1"/>
  <c r="K77" i="1" s="1"/>
  <c r="L77" i="1" s="1"/>
  <c r="F80" i="1"/>
  <c r="K80" i="1" s="1"/>
  <c r="L80" i="1" s="1"/>
  <c r="F99" i="1"/>
  <c r="K99" i="1" s="1"/>
  <c r="L99" i="1" s="1"/>
  <c r="F98" i="1"/>
  <c r="K98" i="1" s="1"/>
  <c r="F44" i="1"/>
  <c r="K44" i="1" s="1"/>
  <c r="L44" i="1" s="1"/>
  <c r="F57" i="1"/>
  <c r="K57" i="1" s="1"/>
  <c r="L57" i="1" s="1"/>
  <c r="F7" i="1"/>
  <c r="K7" i="1" s="1"/>
  <c r="L7" i="1" s="1"/>
  <c r="F49" i="1"/>
  <c r="K49" i="1" s="1"/>
  <c r="F3" i="1"/>
  <c r="K3" i="1" s="1"/>
  <c r="L3" i="1" s="1"/>
  <c r="F35" i="1"/>
  <c r="K35" i="1" s="1"/>
  <c r="L35" i="1" s="1"/>
  <c r="F83" i="1"/>
  <c r="K83" i="1" s="1"/>
  <c r="L83" i="1" s="1"/>
  <c r="F13" i="1"/>
  <c r="K13" i="1" s="1"/>
  <c r="F46" i="1"/>
  <c r="K46" i="1" s="1"/>
  <c r="F90" i="1"/>
  <c r="K90" i="1" s="1"/>
  <c r="L90" i="1" s="1"/>
  <c r="F58" i="1"/>
  <c r="K58" i="1" s="1"/>
  <c r="F37" i="1"/>
  <c r="K37" i="1" s="1"/>
  <c r="F60" i="1"/>
  <c r="K60" i="1" s="1"/>
  <c r="L60" i="1" s="1"/>
  <c r="F32" i="1"/>
  <c r="K32" i="1" s="1"/>
  <c r="L32" i="1" s="1"/>
  <c r="F19" i="1"/>
  <c r="K19" i="1" s="1"/>
  <c r="L19" i="1" s="1"/>
  <c r="F34" i="1"/>
  <c r="K34" i="1" s="1"/>
  <c r="F93" i="1"/>
  <c r="K93" i="1" s="1"/>
  <c r="L93" i="1" s="1"/>
  <c r="F96" i="1"/>
  <c r="K96" i="1" s="1"/>
  <c r="L96" i="1" s="1"/>
  <c r="F76" i="1"/>
  <c r="K76" i="1" s="1"/>
  <c r="F28" i="1"/>
  <c r="K28" i="1" s="1"/>
  <c r="L28" i="1" s="1"/>
  <c r="F29" i="1"/>
  <c r="K29" i="1" s="1"/>
  <c r="L29" i="1" s="1"/>
  <c r="F95" i="1"/>
  <c r="K95" i="1" s="1"/>
  <c r="L95" i="1" s="1"/>
  <c r="F48" i="1"/>
  <c r="K48" i="1" s="1"/>
  <c r="F88" i="1"/>
  <c r="K88" i="1" s="1"/>
  <c r="L88" i="1" s="1"/>
  <c r="F63" i="1"/>
  <c r="K63" i="1" s="1"/>
  <c r="L63" i="1" s="1"/>
  <c r="F8" i="1"/>
  <c r="K8" i="1" s="1"/>
  <c r="L8" i="1" s="1"/>
  <c r="F25" i="1"/>
  <c r="K25" i="1" s="1"/>
  <c r="F38" i="1"/>
  <c r="K38" i="1" s="1"/>
  <c r="F26" i="1"/>
  <c r="K26" i="1" s="1"/>
  <c r="F61" i="1"/>
  <c r="K61" i="1" s="1"/>
  <c r="L61" i="1" s="1"/>
  <c r="F39" i="1"/>
  <c r="K39" i="1" s="1"/>
  <c r="L39" i="1" s="1"/>
  <c r="F27" i="1"/>
  <c r="K27" i="1" s="1"/>
  <c r="L27" i="1" s="1"/>
  <c r="F84" i="1"/>
  <c r="K84" i="1" s="1"/>
  <c r="L84" i="1" s="1"/>
  <c r="F6" i="1"/>
  <c r="K6" i="1" s="1"/>
  <c r="L6" i="1" s="1"/>
  <c r="F15" i="1"/>
  <c r="K15" i="1" s="1"/>
  <c r="L15" i="1" s="1"/>
  <c r="F68" i="1"/>
  <c r="K68" i="1" s="1"/>
  <c r="L68" i="1" s="1"/>
  <c r="F69" i="1"/>
  <c r="K69" i="1" s="1"/>
  <c r="L69" i="1" s="1"/>
  <c r="F20" i="1"/>
  <c r="K20" i="1" s="1"/>
  <c r="L20" i="1" s="1"/>
  <c r="F97" i="1"/>
  <c r="K97" i="1" s="1"/>
  <c r="F36" i="1"/>
  <c r="K36" i="1" s="1"/>
  <c r="L36" i="1" s="1"/>
  <c r="F2" i="1"/>
  <c r="K2" i="1" s="1"/>
  <c r="F89" i="1"/>
  <c r="K89" i="1" s="1"/>
  <c r="L89" i="1" s="1"/>
  <c r="F66" i="1"/>
  <c r="K66" i="1" s="1"/>
  <c r="F62" i="1"/>
  <c r="K62" i="1" s="1"/>
  <c r="F81" i="1"/>
  <c r="K81" i="1" s="1"/>
  <c r="L81" i="1" s="1"/>
  <c r="F4" i="1"/>
  <c r="K4" i="1" s="1"/>
  <c r="L4" i="1" s="1"/>
  <c r="F67" i="1"/>
  <c r="K67" i="1" s="1"/>
  <c r="L67" i="1" s="1"/>
  <c r="F42" i="1"/>
  <c r="K42" i="1" s="1"/>
  <c r="F12" i="1"/>
  <c r="K12" i="1" s="1"/>
  <c r="L12" i="1" s="1"/>
  <c r="F91" i="1"/>
  <c r="K91" i="1" s="1"/>
  <c r="L91" i="1" s="1"/>
  <c r="F55" i="1"/>
  <c r="K55" i="1" s="1"/>
  <c r="L55" i="1" s="1"/>
  <c r="F17" i="1"/>
  <c r="K17" i="1" s="1"/>
  <c r="F31" i="1"/>
  <c r="K31" i="1" s="1"/>
  <c r="L31" i="1" s="1"/>
  <c r="F70" i="1"/>
  <c r="K70" i="1" s="1"/>
  <c r="L70" i="1" s="1"/>
  <c r="F73" i="1"/>
  <c r="K73" i="1" s="1"/>
  <c r="F41" i="1"/>
  <c r="K41" i="1" s="1"/>
  <c r="F85" i="1"/>
  <c r="K85" i="1" s="1"/>
  <c r="L85" i="1" s="1"/>
  <c r="F53" i="1"/>
  <c r="K53" i="1" s="1"/>
  <c r="L53" i="1" s="1"/>
  <c r="F50" i="1"/>
  <c r="K50" i="1" s="1"/>
  <c r="F43" i="1"/>
  <c r="K43" i="1" s="1"/>
  <c r="L43" i="1" s="1"/>
  <c r="F22" i="1"/>
  <c r="K22" i="1" s="1"/>
  <c r="F72" i="1"/>
  <c r="K72" i="1" s="1"/>
  <c r="L72" i="1" s="1"/>
  <c r="F33" i="1"/>
  <c r="K33" i="1" s="1"/>
  <c r="F94" i="1"/>
  <c r="K94" i="1" s="1"/>
  <c r="F82" i="1"/>
  <c r="K82" i="1" s="1"/>
  <c r="F23" i="1"/>
  <c r="K23" i="1" s="1"/>
  <c r="L23" i="1" s="1"/>
  <c r="F30" i="1"/>
  <c r="K30" i="1" s="1"/>
  <c r="F87" i="1"/>
  <c r="K87" i="1" s="1"/>
  <c r="L87" i="1" s="1"/>
  <c r="F59" i="1"/>
  <c r="K59" i="1" s="1"/>
  <c r="L59" i="1" s="1"/>
  <c r="F47" i="1"/>
  <c r="K47" i="1" s="1"/>
  <c r="L47" i="1" s="1"/>
  <c r="F40" i="1"/>
  <c r="K40" i="1" s="1"/>
  <c r="F74" i="1"/>
  <c r="K74" i="1" s="1"/>
  <c r="F54" i="1"/>
  <c r="K54" i="1" s="1"/>
  <c r="F5" i="1"/>
  <c r="K5" i="1" s="1"/>
  <c r="L5" i="1" s="1"/>
  <c r="F10" i="1"/>
  <c r="K10" i="1" s="1"/>
  <c r="F75" i="1"/>
  <c r="K75" i="1" s="1"/>
  <c r="L75" i="1" s="1"/>
  <c r="F21" i="1"/>
  <c r="K21" i="1" s="1"/>
  <c r="L21" i="1" s="1"/>
  <c r="F16" i="1"/>
  <c r="K16" i="1" s="1"/>
  <c r="L16" i="1" s="1"/>
  <c r="F92" i="1"/>
  <c r="K92" i="1" s="1"/>
  <c r="F78" i="1"/>
  <c r="K78" i="1" s="1"/>
  <c r="F71" i="1"/>
  <c r="K71" i="1" s="1"/>
  <c r="L71" i="1" s="1"/>
  <c r="F14" i="1"/>
  <c r="K14" i="1" s="1"/>
  <c r="L14" i="1" s="1"/>
  <c r="F52" i="1"/>
  <c r="K52" i="1" s="1"/>
  <c r="F79" i="1"/>
  <c r="K79" i="1" s="1"/>
  <c r="L79" i="1" s="1"/>
  <c r="F9" i="1"/>
  <c r="K9" i="1" s="1"/>
  <c r="L9" i="1" s="1"/>
  <c r="F51" i="1"/>
  <c r="K51" i="1" s="1"/>
  <c r="L51" i="1" s="1"/>
  <c r="F65" i="1"/>
  <c r="K65" i="1" s="1"/>
  <c r="F86" i="1"/>
  <c r="K86" i="1" s="1"/>
  <c r="F18" i="1"/>
  <c r="K18" i="1" s="1"/>
  <c r="F64" i="1"/>
  <c r="K64" i="1" s="1"/>
  <c r="L64" i="1" s="1"/>
  <c r="F100" i="1"/>
  <c r="K100" i="1" s="1"/>
  <c r="F45" i="1"/>
  <c r="K45" i="1" s="1"/>
  <c r="F24" i="1"/>
  <c r="K24" i="1" s="1"/>
  <c r="L24" i="1" s="1"/>
  <c r="F11" i="1"/>
  <c r="K11" i="1" s="1"/>
  <c r="L11" i="1" s="1"/>
  <c r="N94" i="1" l="1"/>
  <c r="O94" i="1" s="1"/>
  <c r="N79" i="1"/>
  <c r="O79" i="1" s="1"/>
  <c r="N71" i="1"/>
  <c r="O71" i="1" s="1"/>
  <c r="N62" i="1"/>
  <c r="O62" i="1" s="1"/>
  <c r="N50" i="1"/>
  <c r="O50" i="1" s="1"/>
  <c r="N38" i="1"/>
  <c r="O38" i="1" s="1"/>
  <c r="N27" i="1"/>
  <c r="O27" i="1" s="1"/>
  <c r="N7" i="1"/>
  <c r="O7" i="1" s="1"/>
  <c r="N87" i="1"/>
  <c r="O87" i="1" s="1"/>
  <c r="N78" i="1"/>
  <c r="O78" i="1" s="1"/>
  <c r="N67" i="1"/>
  <c r="O67" i="1" s="1"/>
  <c r="N59" i="1"/>
  <c r="O59" i="1" s="1"/>
  <c r="N43" i="1"/>
  <c r="O43" i="1" s="1"/>
  <c r="N34" i="1"/>
  <c r="O34" i="1" s="1"/>
  <c r="N19" i="1"/>
  <c r="O19" i="1" s="1"/>
  <c r="N3" i="1"/>
  <c r="O3" i="1" s="1"/>
  <c r="N99" i="1"/>
  <c r="O99" i="1" s="1"/>
  <c r="N86" i="1"/>
  <c r="O86" i="1" s="1"/>
  <c r="N75" i="1"/>
  <c r="O75" i="1" s="1"/>
  <c r="N66" i="1"/>
  <c r="O66" i="1" s="1"/>
  <c r="N58" i="1"/>
  <c r="O58" i="1" s="1"/>
  <c r="N42" i="1"/>
  <c r="O42" i="1" s="1"/>
  <c r="N31" i="1"/>
  <c r="O31" i="1" s="1"/>
  <c r="N15" i="1"/>
  <c r="O15" i="1" s="1"/>
  <c r="N2" i="1"/>
  <c r="O2" i="1" s="1"/>
  <c r="N98" i="1"/>
  <c r="O98" i="1" s="1"/>
  <c r="N83" i="1"/>
  <c r="O83" i="1" s="1"/>
  <c r="N74" i="1"/>
  <c r="O74" i="1" s="1"/>
  <c r="N63" i="1"/>
  <c r="O63" i="1" s="1"/>
  <c r="N55" i="1"/>
  <c r="O55" i="1" s="1"/>
  <c r="N39" i="1"/>
  <c r="O39" i="1" s="1"/>
  <c r="N30" i="1"/>
  <c r="O30" i="1" s="1"/>
  <c r="N10" i="1"/>
  <c r="O10" i="1" s="1"/>
  <c r="N95" i="1"/>
  <c r="O95" i="1" s="1"/>
  <c r="N91" i="1"/>
  <c r="O91" i="1" s="1"/>
  <c r="N51" i="1"/>
  <c r="O51" i="1" s="1"/>
  <c r="N47" i="1"/>
  <c r="O47" i="1" s="1"/>
  <c r="N35" i="1"/>
  <c r="O35" i="1" s="1"/>
  <c r="N23" i="1"/>
  <c r="O23" i="1" s="1"/>
  <c r="N11" i="1"/>
  <c r="O11" i="1" s="1"/>
  <c r="N82" i="1"/>
  <c r="O82" i="1" s="1"/>
  <c r="N70" i="1"/>
  <c r="O70" i="1" s="1"/>
  <c r="N54" i="1"/>
  <c r="O54" i="1" s="1"/>
  <c r="N46" i="1"/>
  <c r="O46" i="1" s="1"/>
  <c r="N26" i="1"/>
  <c r="O26" i="1" s="1"/>
  <c r="N22" i="1"/>
  <c r="O22" i="1" s="1"/>
  <c r="N18" i="1"/>
  <c r="O18" i="1" s="1"/>
  <c r="N14" i="1"/>
  <c r="O14" i="1" s="1"/>
  <c r="K101" i="1"/>
  <c r="L101" i="1" s="1"/>
  <c r="N101" i="1"/>
  <c r="O101" i="1" s="1"/>
  <c r="N97" i="1"/>
  <c r="O97" i="1" s="1"/>
  <c r="N93" i="1"/>
  <c r="O93" i="1" s="1"/>
  <c r="N89" i="1"/>
  <c r="O89" i="1" s="1"/>
  <c r="N85" i="1"/>
  <c r="O85" i="1" s="1"/>
  <c r="N81" i="1"/>
  <c r="O81" i="1" s="1"/>
  <c r="N77" i="1"/>
  <c r="O77" i="1" s="1"/>
  <c r="N73" i="1"/>
  <c r="O73" i="1" s="1"/>
  <c r="N69" i="1"/>
  <c r="O69" i="1" s="1"/>
  <c r="N65" i="1"/>
  <c r="O65" i="1" s="1"/>
  <c r="N61" i="1"/>
  <c r="O61" i="1" s="1"/>
  <c r="N57" i="1"/>
  <c r="O57" i="1" s="1"/>
  <c r="N53" i="1"/>
  <c r="O53" i="1" s="1"/>
  <c r="N49" i="1"/>
  <c r="O49" i="1" s="1"/>
  <c r="N45" i="1"/>
  <c r="O45" i="1" s="1"/>
  <c r="N41" i="1"/>
  <c r="O41" i="1" s="1"/>
  <c r="N37" i="1"/>
  <c r="O37" i="1" s="1"/>
  <c r="N33" i="1"/>
  <c r="O33" i="1" s="1"/>
  <c r="N29" i="1"/>
  <c r="O29" i="1" s="1"/>
  <c r="N25" i="1"/>
  <c r="O25" i="1" s="1"/>
  <c r="N21" i="1"/>
  <c r="O21" i="1" s="1"/>
  <c r="N17" i="1"/>
  <c r="O17" i="1" s="1"/>
  <c r="N13" i="1"/>
  <c r="O13" i="1" s="1"/>
  <c r="N9" i="1"/>
  <c r="O9" i="1" s="1"/>
  <c r="N5" i="1"/>
  <c r="O5" i="1" s="1"/>
  <c r="N90" i="1"/>
  <c r="O90" i="1" s="1"/>
  <c r="N6" i="1"/>
  <c r="O6" i="1" s="1"/>
  <c r="N100" i="1"/>
  <c r="O100" i="1" s="1"/>
  <c r="N96" i="1"/>
  <c r="O96" i="1" s="1"/>
  <c r="N92" i="1"/>
  <c r="O92" i="1" s="1"/>
  <c r="N88" i="1"/>
  <c r="O88" i="1" s="1"/>
  <c r="N84" i="1"/>
  <c r="O84" i="1" s="1"/>
  <c r="N80" i="1"/>
  <c r="O80" i="1" s="1"/>
  <c r="N76" i="1"/>
  <c r="O76" i="1" s="1"/>
  <c r="N72" i="1"/>
  <c r="O72" i="1" s="1"/>
  <c r="N68" i="1"/>
  <c r="O68" i="1" s="1"/>
  <c r="N64" i="1"/>
  <c r="O64" i="1" s="1"/>
  <c r="N60" i="1"/>
  <c r="O60" i="1" s="1"/>
  <c r="N56" i="1"/>
  <c r="O56" i="1" s="1"/>
  <c r="N52" i="1"/>
  <c r="O52" i="1" s="1"/>
  <c r="N48" i="1"/>
  <c r="O48" i="1" s="1"/>
  <c r="N44" i="1"/>
  <c r="O44" i="1" s="1"/>
  <c r="N40" i="1"/>
  <c r="O40" i="1" s="1"/>
  <c r="N36" i="1"/>
  <c r="O36" i="1" s="1"/>
  <c r="N32" i="1"/>
  <c r="O32" i="1" s="1"/>
  <c r="N28" i="1"/>
  <c r="O28" i="1" s="1"/>
  <c r="N24" i="1"/>
  <c r="O24" i="1" s="1"/>
  <c r="N20" i="1"/>
  <c r="O20" i="1" s="1"/>
  <c r="N16" i="1"/>
  <c r="O16" i="1" s="1"/>
  <c r="N12" i="1"/>
  <c r="O12" i="1" s="1"/>
  <c r="N8" i="1"/>
  <c r="O8" i="1" s="1"/>
  <c r="N4" i="1"/>
  <c r="O4" i="1" s="1"/>
  <c r="G45" i="1"/>
  <c r="G86" i="1"/>
  <c r="G79" i="1"/>
  <c r="G78" i="1"/>
  <c r="G75" i="1"/>
  <c r="G74" i="1"/>
  <c r="G87" i="1"/>
  <c r="G94" i="1"/>
  <c r="G43" i="1"/>
  <c r="G41" i="1"/>
  <c r="G17" i="1"/>
  <c r="G42" i="1"/>
  <c r="G62" i="1"/>
  <c r="G36" i="1"/>
  <c r="G68" i="1"/>
  <c r="G27" i="1"/>
  <c r="G38" i="1"/>
  <c r="G88" i="1"/>
  <c r="G28" i="1"/>
  <c r="G34" i="1"/>
  <c r="G37" i="1"/>
  <c r="G13" i="1"/>
  <c r="G49" i="1"/>
  <c r="G98" i="1"/>
  <c r="G56" i="1"/>
  <c r="G100" i="1"/>
  <c r="G65" i="1"/>
  <c r="G52" i="1"/>
  <c r="G92" i="1"/>
  <c r="G10" i="1"/>
  <c r="G40" i="1"/>
  <c r="G30" i="1"/>
  <c r="G33" i="1"/>
  <c r="G50" i="1"/>
  <c r="G73" i="1"/>
  <c r="G55" i="1"/>
  <c r="G67" i="1"/>
  <c r="G66" i="1"/>
  <c r="G97" i="1"/>
  <c r="G15" i="1"/>
  <c r="G39" i="1"/>
  <c r="G25" i="1"/>
  <c r="G48" i="1"/>
  <c r="G76" i="1"/>
  <c r="G19" i="1"/>
  <c r="G58" i="1"/>
  <c r="G83" i="1"/>
  <c r="G7" i="1"/>
  <c r="G99" i="1"/>
  <c r="G11" i="1"/>
  <c r="G64" i="1"/>
  <c r="G51" i="1"/>
  <c r="G14" i="1"/>
  <c r="G16" i="1"/>
  <c r="G5" i="1"/>
  <c r="G47" i="1"/>
  <c r="G23" i="1"/>
  <c r="G72" i="1"/>
  <c r="G53" i="1"/>
  <c r="G70" i="1"/>
  <c r="G91" i="1"/>
  <c r="G4" i="1"/>
  <c r="G89" i="1"/>
  <c r="G20" i="1"/>
  <c r="G6" i="1"/>
  <c r="G61" i="1"/>
  <c r="G8" i="1"/>
  <c r="G95" i="1"/>
  <c r="G96" i="1"/>
  <c r="G32" i="1"/>
  <c r="G90" i="1"/>
  <c r="G35" i="1"/>
  <c r="G57" i="1"/>
  <c r="G80" i="1"/>
  <c r="G24" i="1"/>
  <c r="G18" i="1"/>
  <c r="G9" i="1"/>
  <c r="G71" i="1"/>
  <c r="G21" i="1"/>
  <c r="G54" i="1"/>
  <c r="G59" i="1"/>
  <c r="G82" i="1"/>
  <c r="G22" i="1"/>
  <c r="G85" i="1"/>
  <c r="G31" i="1"/>
  <c r="G12" i="1"/>
  <c r="G81" i="1"/>
  <c r="G2" i="1"/>
  <c r="G69" i="1"/>
  <c r="G84" i="1"/>
  <c r="G26" i="1"/>
  <c r="G63" i="1"/>
  <c r="G29" i="1"/>
  <c r="G93" i="1"/>
  <c r="G60" i="1"/>
  <c r="G46" i="1"/>
  <c r="G3" i="1"/>
  <c r="G44" i="1"/>
  <c r="G77" i="1"/>
  <c r="H3" i="1" l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H83" i="1"/>
  <c r="I83" i="1" s="1"/>
  <c r="H87" i="1"/>
  <c r="I87" i="1" s="1"/>
  <c r="H91" i="1"/>
  <c r="I91" i="1" s="1"/>
  <c r="H95" i="1"/>
  <c r="I95" i="1" s="1"/>
  <c r="H99" i="1"/>
  <c r="I99" i="1" s="1"/>
  <c r="H5" i="1"/>
  <c r="I5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H97" i="1"/>
  <c r="I97" i="1" s="1"/>
  <c r="H101" i="1"/>
  <c r="I101" i="1" s="1"/>
  <c r="H6" i="1"/>
  <c r="I6" i="1" s="1"/>
  <c r="H10" i="1"/>
  <c r="I10" i="1" s="1"/>
  <c r="H14" i="1"/>
  <c r="I14" i="1" s="1"/>
  <c r="H18" i="1"/>
  <c r="I18" i="1" s="1"/>
  <c r="H22" i="1"/>
  <c r="I22" i="1" s="1"/>
  <c r="H26" i="1"/>
  <c r="I26" i="1" s="1"/>
  <c r="H30" i="1"/>
  <c r="I30" i="1" s="1"/>
  <c r="H34" i="1"/>
  <c r="I34" i="1" s="1"/>
  <c r="H38" i="1"/>
  <c r="I38" i="1" s="1"/>
  <c r="H42" i="1"/>
  <c r="I42" i="1" s="1"/>
  <c r="H46" i="1"/>
  <c r="I46" i="1" s="1"/>
  <c r="H50" i="1"/>
  <c r="I50" i="1" s="1"/>
  <c r="H54" i="1"/>
  <c r="I54" i="1" s="1"/>
  <c r="H58" i="1"/>
  <c r="I58" i="1" s="1"/>
  <c r="H62" i="1"/>
  <c r="I62" i="1" s="1"/>
  <c r="H66" i="1"/>
  <c r="I66" i="1" s="1"/>
  <c r="H70" i="1"/>
  <c r="I70" i="1" s="1"/>
  <c r="H74" i="1"/>
  <c r="I74" i="1" s="1"/>
  <c r="H78" i="1"/>
  <c r="I78" i="1" s="1"/>
  <c r="H82" i="1"/>
  <c r="I82" i="1" s="1"/>
  <c r="H86" i="1"/>
  <c r="I86" i="1" s="1"/>
  <c r="H90" i="1"/>
  <c r="I90" i="1" s="1"/>
  <c r="H94" i="1"/>
  <c r="I94" i="1" s="1"/>
  <c r="H98" i="1"/>
  <c r="I98" i="1" s="1"/>
  <c r="H2" i="1"/>
  <c r="I2" i="1" s="1"/>
  <c r="H4" i="1"/>
  <c r="I4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6" i="1"/>
  <c r="I96" i="1" s="1"/>
  <c r="H100" i="1"/>
  <c r="I100" i="1" s="1"/>
</calcChain>
</file>

<file path=xl/sharedStrings.xml><?xml version="1.0" encoding="utf-8"?>
<sst xmlns="http://schemas.openxmlformats.org/spreadsheetml/2006/main" count="832" uniqueCount="159">
  <si>
    <t>Price</t>
  </si>
  <si>
    <t>Availability</t>
  </si>
  <si>
    <t>SKU0</t>
  </si>
  <si>
    <t>Non-binary</t>
  </si>
  <si>
    <t>Carrier B</t>
  </si>
  <si>
    <t>Supplier 3</t>
  </si>
  <si>
    <t>Mumbai</t>
  </si>
  <si>
    <t>Road</t>
  </si>
  <si>
    <t>Route B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</si>
  <si>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</si>
  <si>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</si>
  <si>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</si>
  <si>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</si>
  <si>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</si>
  <si>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</si>
  <si>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</si>
  <si>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</si>
  <si>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</si>
  <si>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</si>
  <si>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</si>
  <si>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</si>
  <si>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</si>
  <si>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</si>
  <si>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</si>
  <si>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</si>
  <si>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</si>
  <si>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</si>
  <si>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</si>
  <si>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</si>
  <si>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</si>
  <si>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</si>
  <si>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SKU7</t>
  </si>
  <si>
    <t>SKU8</t>
  </si>
  <si>
    <t>SKU9</t>
  </si>
  <si>
    <t>Supplier 2</t>
  </si>
  <si>
    <t>Chennai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</si>
  <si>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</si>
  <si>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</si>
  <si>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</si>
  <si>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</si>
  <si>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</si>
  <si>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</si>
  <si>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</si>
  <si>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</si>
  <si>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</si>
  <si>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</si>
  <si>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</si>
  <si>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</si>
  <si>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</si>
  <si>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</si>
  <si>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</si>
  <si>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</si>
  <si>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</si>
  <si>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</si>
  <si>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</si>
  <si>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</si>
  <si>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</si>
  <si>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</si>
  <si>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</si>
  <si>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</si>
  <si>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</si>
  <si>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</si>
  <si>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</si>
  <si>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</si>
  <si>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</si>
  <si>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</si>
  <si>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</si>
  <si>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</si>
  <si>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</si>
  <si>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</si>
  <si>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</si>
  <si>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</si>
  <si>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</si>
  <si>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</si>
  <si>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</si>
  <si>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</si>
  <si>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</si>
  <si>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</si>
  <si>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</si>
  <si>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</si>
  <si>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</si>
  <si>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</si>
  <si>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</si>
  <si>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</si>
  <si>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</si>
  <si>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</si>
  <si>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</si>
  <si>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</si>
  <si>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</si>
  <si>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</si>
  <si>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</si>
  <si>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</si>
  <si>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</si>
  <si>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</si>
  <si>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</si>
  <si>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</si>
  <si>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</si>
  <si>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</si>
  <si>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</si>
  <si>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</si>
  <si>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</si>
  <si>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</si>
  <si>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</si>
  <si>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</si>
  <si>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</si>
  <si>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</si>
  <si>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</si>
  <si>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</si>
  <si>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</si>
  <si>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</si>
  <si>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</si>
  <si>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</si>
  <si>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</si>
  <si>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</si>
  <si>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</si>
  <si>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</si>
  <si>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</si>
  <si>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</si>
  <si>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</si>
  <si>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</si>
  <si>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</si>
  <si>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</si>
  <si>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</si>
  <si>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</si>
  <si>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</si>
  <si>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</si>
  <si>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Haircare</t>
  </si>
  <si>
    <t>Skincare</t>
  </si>
  <si>
    <t>Cosmetics</t>
  </si>
  <si>
    <t>sku</t>
  </si>
  <si>
    <t>product_type</t>
  </si>
  <si>
    <t>products _sold</t>
  </si>
  <si>
    <t>avg_daily_sales</t>
  </si>
  <si>
    <t>revenue_per_item</t>
  </si>
  <si>
    <t>cumulative_revenue</t>
  </si>
  <si>
    <t>abc_analyse</t>
  </si>
  <si>
    <t>stock_levels</t>
  </si>
  <si>
    <t>days_of_inventory</t>
  </si>
  <si>
    <t>inventory_turnover_ratio</t>
  </si>
  <si>
    <t>safety_Stock</t>
  </si>
  <si>
    <t>revenue_generated</t>
  </si>
  <si>
    <t>customer_demographics</t>
  </si>
  <si>
    <t>lead_times</t>
  </si>
  <si>
    <t>order_quantities</t>
  </si>
  <si>
    <t>shipping_times</t>
  </si>
  <si>
    <t>shipping_carriers</t>
  </si>
  <si>
    <t>shipping_costs</t>
  </si>
  <si>
    <t>supplier_name</t>
  </si>
  <si>
    <t>location</t>
  </si>
  <si>
    <t>production_volumes</t>
  </si>
  <si>
    <t>manufacturing_leadtime</t>
  </si>
  <si>
    <t>manufacturing_costs</t>
  </si>
  <si>
    <t>defect_rates</t>
  </si>
  <si>
    <t>transportation_modes</t>
  </si>
  <si>
    <t>routes</t>
  </si>
  <si>
    <t>costs</t>
  </si>
  <si>
    <t>supplier_leadtime</t>
  </si>
  <si>
    <t>inventory_status</t>
  </si>
  <si>
    <t>restock_indicator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</si>
</sst>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6CE9-0388-4E20-AC8B-D63CDCB9C0A2}">
  <dimension ref="A1:AF101"/>
  <sheetViews>
    <sheetView tabSelected="1" topLeftCell="T1" zoomScaleNormal="100" workbookViewId="0">
      <selection activeCell="AD1" sqref="AD1:AD1048576"/>
    </sheetView>
  </sheetViews>
  <sheetFormatPr defaultRowHeight="14.4" x14ac:dyDescent="0.3"/>
  <cols>
    <col min="1" max="1" width="13.88671875" style="1" bestFit="1" customWidth="1"/>
    <col min="2" max="2" width="6.5546875" style="1" customWidth="1"/>
    <col min="3" max="3" width="8" style="4" bestFit="1" customWidth="1"/>
    <col min="4" max="4" width="12" style="3" bestFit="1" customWidth="1"/>
    <col min="5" max="5" width="15.109375" style="3" customWidth="1"/>
    <col min="6" max="6" width="15.109375" style="3" bestFit="1" customWidth="1"/>
    <col min="7" max="7" width="15.109375" style="4" customWidth="1"/>
    <col min="8" max="8" width="15.109375" style="5" customWidth="1"/>
    <col min="9" max="9" width="15.109375" style="1" customWidth="1"/>
    <col min="10" max="10" width="12.6640625" style="3" bestFit="1" customWidth="1"/>
    <col min="11" max="11" width="17.5546875" style="3" bestFit="1" customWidth="1"/>
    <col min="12" max="12" width="17.5546875" style="3" customWidth="1"/>
    <col min="13" max="13" width="23.88671875" style="3" bestFit="1" customWidth="1"/>
    <col min="14" max="15" width="23.88671875" style="3" customWidth="1"/>
    <col min="16" max="16" width="19" style="4" bestFit="1" customWidth="1"/>
    <col min="17" max="17" width="23.109375" style="1" bestFit="1" customWidth="1"/>
    <col min="18" max="18" width="12" style="3" bestFit="1" customWidth="1"/>
    <col min="19" max="19" width="16.44140625" style="3" bestFit="1" customWidth="1"/>
    <col min="20" max="20" width="14.77734375" style="3" bestFit="1" customWidth="1"/>
    <col min="21" max="21" width="16.5546875" style="1" bestFit="1" customWidth="1"/>
    <col min="22" max="22" width="8.88671875" style="2"/>
    <col min="23" max="23" width="14.6640625" style="1" bestFit="1" customWidth="1"/>
    <col min="24" max="24" width="10.33203125" style="1" bestFit="1" customWidth="1"/>
    <col min="25" max="25" width="18.21875" style="3" bestFit="1" customWidth="1"/>
    <col min="26" max="26" width="19.5546875" style="3" bestFit="1" customWidth="1"/>
    <col min="27" max="27" width="23.33203125" style="3" bestFit="1" customWidth="1"/>
    <col min="28" max="28" width="20" style="4" bestFit="1" customWidth="1"/>
    <col min="29" max="29" width="13.21875" style="2" bestFit="1" customWidth="1"/>
    <col min="30" max="30" width="21.44140625" style="1" bestFit="1" customWidth="1"/>
    <col min="31" max="31" width="8.88671875" style="1"/>
    <col min="32" max="32" width="8.88671875" style="2"/>
  </cols>
  <sheetData>
    <row r="1" spans="1:32" x14ac:dyDescent="0.3">
      <c r="A1" s="1" t="s">
        <v>130</v>
      </c>
      <c r="B1" s="1" t="s">
        <v>129</v>
      </c>
      <c r="C1" s="4" t="s">
        <v>0</v>
      </c>
      <c r="D1" s="3" t="s">
        <v>1</v>
      </c>
      <c r="E1" s="3" t="s">
        <v>131</v>
      </c>
      <c r="F1" s="3" t="s">
        <v>132</v>
      </c>
      <c r="G1" s="4" t="s">
        <v>133</v>
      </c>
      <c r="H1" s="5" t="s">
        <v>134</v>
      </c>
      <c r="I1" s="1" t="s">
        <v>135</v>
      </c>
      <c r="J1" s="3" t="s">
        <v>136</v>
      </c>
      <c r="K1" s="3" t="s">
        <v>137</v>
      </c>
      <c r="L1" s="3" t="s">
        <v>157</v>
      </c>
      <c r="M1" s="3" t="s">
        <v>138</v>
      </c>
      <c r="N1" s="3" t="s">
        <v>139</v>
      </c>
      <c r="O1" s="3" t="s">
        <v>158</v>
      </c>
      <c r="P1" s="4" t="s">
        <v>140</v>
      </c>
      <c r="Q1" s="1" t="s">
        <v>141</v>
      </c>
      <c r="R1" s="3" t="s">
        <v>142</v>
      </c>
      <c r="S1" s="3" t="s">
        <v>143</v>
      </c>
      <c r="T1" s="3" t="s">
        <v>144</v>
      </c>
      <c r="U1" s="1" t="s">
        <v>145</v>
      </c>
      <c r="V1" s="2" t="s">
        <v>146</v>
      </c>
      <c r="W1" s="1" t="s">
        <v>147</v>
      </c>
      <c r="X1" s="1" t="s">
        <v>148</v>
      </c>
      <c r="Y1" s="3" t="s">
        <v>156</v>
      </c>
      <c r="Z1" s="3" t="s">
        <v>149</v>
      </c>
      <c r="AA1" s="3" t="s">
        <v>150</v>
      </c>
      <c r="AB1" s="4" t="s">
        <v>151</v>
      </c>
      <c r="AC1" s="2" t="s">
        <v>152</v>
      </c>
      <c r="AD1" s="1" t="s">
        <v>153</v>
      </c>
      <c r="AE1" s="1" t="s">
        <v>154</v>
      </c>
      <c r="AF1" s="2" t="s">
        <v>155</v>
      </c>
    </row>
    <row r="2" spans="1:32" x14ac:dyDescent="0.3">
      <c r="A2" s="1" t="s">
        <v>127</v>
      </c>
      <c r="B2" s="1" t="s">
        <v>73</v>
      </c>
      <c r="C2" s="4">
        <v>95.712135880936003</v>
      </c>
      <c r="D2" s="3">
        <v>93</v>
      </c>
      <c r="E2" s="3">
        <v>910</v>
      </c>
      <c r="F2" s="3">
        <f t="shared" ref="F2:F33" si="0">E2/30</f>
        <v>30.333333333333332</v>
      </c>
      <c r="G2" s="4">
        <f t="shared" ref="G2:G33" si="1">F2*C2</f>
        <v>2903.2681217217255</v>
      </c>
      <c r="H2" s="5">
        <f>SUM($G$2:G2)/SUM($G$2:$G$101)</f>
        <v>3.8108133708607293E-2</v>
      </c>
      <c r="I2" s="1" t="str">
        <f t="shared" ref="I2:I33" si="2">IF(H2&lt;=0.7, "A", IF(H2&lt;=0.9, "B", "C"))</f>
        <v>A</v>
      </c>
      <c r="J2" s="3">
        <v>4</v>
      </c>
      <c r="K2" s="3">
        <f t="shared" ref="K2:K33" si="3">J2/F2</f>
        <v>0.13186813186813187</v>
      </c>
      <c r="L2" s="3" t="str">
        <f>IF(K2&gt;40,"Excess stock",IF(K2&lt;7,"Low stock","Optimal"))</f>
        <v>Low stock</v>
      </c>
      <c r="M2" s="3">
        <f t="shared" ref="M2:M33" si="4">IFERROR(E2/J2,0)</f>
        <v>227.5</v>
      </c>
      <c r="N2" s="3">
        <f t="shared" ref="N2:N33" si="5">F2*3</f>
        <v>91</v>
      </c>
      <c r="O2" s="3" t="str">
        <f t="shared" ref="O2:O33" si="6">IF(J2&lt;N2, "Reorder now", "Safe")</f>
        <v>Reorder now</v>
      </c>
      <c r="P2" s="4">
        <v>7089.4742499341801</v>
      </c>
      <c r="Q2" s="1" t="s">
        <v>29</v>
      </c>
      <c r="R2" s="3">
        <v>15</v>
      </c>
      <c r="S2" s="3">
        <v>51</v>
      </c>
      <c r="T2" s="3">
        <v>9</v>
      </c>
      <c r="U2" s="1" t="s">
        <v>4</v>
      </c>
      <c r="V2" s="2">
        <v>8.9787507559499709</v>
      </c>
      <c r="W2" s="1" t="s">
        <v>14</v>
      </c>
      <c r="X2" s="1" t="s">
        <v>20</v>
      </c>
      <c r="Y2" s="3">
        <v>10</v>
      </c>
      <c r="Z2" s="3">
        <v>964</v>
      </c>
      <c r="AA2" s="3">
        <v>20</v>
      </c>
      <c r="AB2" s="4">
        <v>19.7129929112936</v>
      </c>
      <c r="AC2" s="2">
        <v>0.38057358671321301</v>
      </c>
      <c r="AD2" s="1" t="s">
        <v>21</v>
      </c>
      <c r="AE2" s="1" t="s">
        <v>22</v>
      </c>
      <c r="AF2" s="2">
        <v>581.60235505058597</v>
      </c>
    </row>
    <row r="3" spans="1:32" x14ac:dyDescent="0.3">
      <c r="A3" s="1" t="s">
        <v>127</v>
      </c>
      <c r="B3" s="1" t="s">
        <v>37</v>
      </c>
      <c r="C3" s="4">
        <v>90.635459982288594</v>
      </c>
      <c r="D3" s="3">
        <v>95</v>
      </c>
      <c r="E3" s="3">
        <v>960</v>
      </c>
      <c r="F3" s="3">
        <f t="shared" si="0"/>
        <v>32</v>
      </c>
      <c r="G3" s="4">
        <f t="shared" si="1"/>
        <v>2900.334719433235</v>
      </c>
      <c r="H3" s="5">
        <f>SUM($G$2:G3)/SUM($G$2:$G$101)</f>
        <v>7.6177763744131627E-2</v>
      </c>
      <c r="I3" s="1" t="str">
        <f t="shared" si="2"/>
        <v>A</v>
      </c>
      <c r="J3" s="3">
        <v>46</v>
      </c>
      <c r="K3" s="3">
        <f t="shared" si="3"/>
        <v>1.4375</v>
      </c>
      <c r="L3" s="3" t="str">
        <f t="shared" ref="L3:L66" si="7">IF(K3&gt;40,"Excess stock",IF(K3&lt;7,"Low stock","Optimal"))</f>
        <v>Low stock</v>
      </c>
      <c r="M3" s="3">
        <f t="shared" si="4"/>
        <v>20.869565217391305</v>
      </c>
      <c r="N3" s="3">
        <f t="shared" si="5"/>
        <v>96</v>
      </c>
      <c r="O3" s="3" t="str">
        <f t="shared" si="6"/>
        <v>Reorder now</v>
      </c>
      <c r="P3" s="4">
        <v>6099.9441155814502</v>
      </c>
      <c r="Q3" s="1" t="s">
        <v>10</v>
      </c>
      <c r="R3" s="3">
        <v>23</v>
      </c>
      <c r="S3" s="3">
        <v>60</v>
      </c>
      <c r="T3" s="3">
        <v>1</v>
      </c>
      <c r="U3" s="1" t="s">
        <v>11</v>
      </c>
      <c r="V3" s="2">
        <v>4.5239431243166601</v>
      </c>
      <c r="W3" s="1" t="s">
        <v>34</v>
      </c>
      <c r="X3" s="1" t="s">
        <v>20</v>
      </c>
      <c r="Y3" s="3">
        <v>28</v>
      </c>
      <c r="Z3" s="3">
        <v>362</v>
      </c>
      <c r="AA3" s="3">
        <v>11</v>
      </c>
      <c r="AB3" s="4">
        <v>27.5923630866636</v>
      </c>
      <c r="AC3" s="2">
        <v>2.1169821372994301E-2</v>
      </c>
      <c r="AD3" s="1" t="s">
        <v>15</v>
      </c>
      <c r="AE3" s="1" t="s">
        <v>22</v>
      </c>
      <c r="AF3" s="2">
        <v>126.72303340940699</v>
      </c>
    </row>
    <row r="4" spans="1:32" x14ac:dyDescent="0.3">
      <c r="A4" s="1" t="s">
        <v>127</v>
      </c>
      <c r="B4" s="1" t="s">
        <v>78</v>
      </c>
      <c r="C4" s="4">
        <v>98.031829656465007</v>
      </c>
      <c r="D4" s="3">
        <v>1</v>
      </c>
      <c r="E4" s="3">
        <v>820</v>
      </c>
      <c r="F4" s="3">
        <f t="shared" si="0"/>
        <v>27.333333333333332</v>
      </c>
      <c r="G4" s="4">
        <f t="shared" si="1"/>
        <v>2679.5366772767102</v>
      </c>
      <c r="H4" s="5">
        <f>SUM($G$2:G4)/SUM($G$2:$G$101)</f>
        <v>0.11134921112468657</v>
      </c>
      <c r="I4" s="1" t="str">
        <f t="shared" si="2"/>
        <v>A</v>
      </c>
      <c r="J4" s="3">
        <v>64</v>
      </c>
      <c r="K4" s="3">
        <f t="shared" si="3"/>
        <v>2.3414634146341466</v>
      </c>
      <c r="L4" s="3" t="str">
        <f t="shared" si="7"/>
        <v>Low stock</v>
      </c>
      <c r="M4" s="3">
        <f t="shared" si="4"/>
        <v>12.8125</v>
      </c>
      <c r="N4" s="3">
        <f t="shared" si="5"/>
        <v>82</v>
      </c>
      <c r="O4" s="3" t="str">
        <f t="shared" si="6"/>
        <v>Reorder now</v>
      </c>
      <c r="P4" s="4">
        <v>9435.7626089121295</v>
      </c>
      <c r="Q4" s="1" t="s">
        <v>29</v>
      </c>
      <c r="R4" s="3">
        <v>11</v>
      </c>
      <c r="S4" s="3">
        <v>11</v>
      </c>
      <c r="T4" s="3">
        <v>1</v>
      </c>
      <c r="U4" s="1" t="s">
        <v>4</v>
      </c>
      <c r="V4" s="2">
        <v>8.6310521797689397</v>
      </c>
      <c r="W4" s="1" t="s">
        <v>14</v>
      </c>
      <c r="X4" s="1" t="s">
        <v>6</v>
      </c>
      <c r="Y4" s="3">
        <v>10</v>
      </c>
      <c r="Z4" s="3">
        <v>727</v>
      </c>
      <c r="AA4" s="3">
        <v>27</v>
      </c>
      <c r="AB4" s="4">
        <v>9.1668491485971497</v>
      </c>
      <c r="AC4" s="2">
        <v>2.1224716191438202</v>
      </c>
      <c r="AD4" s="1" t="s">
        <v>15</v>
      </c>
      <c r="AE4" s="1" t="s">
        <v>16</v>
      </c>
      <c r="AF4" s="2">
        <v>602.89849883838303</v>
      </c>
    </row>
    <row r="5" spans="1:32" x14ac:dyDescent="0.3">
      <c r="A5" s="1" t="s">
        <v>127</v>
      </c>
      <c r="B5" s="1" t="s">
        <v>106</v>
      </c>
      <c r="C5" s="4">
        <v>91.128318350444303</v>
      </c>
      <c r="D5" s="3">
        <v>75</v>
      </c>
      <c r="E5" s="3">
        <v>872</v>
      </c>
      <c r="F5" s="3">
        <f t="shared" si="0"/>
        <v>29.066666666666666</v>
      </c>
      <c r="G5" s="4">
        <f t="shared" si="1"/>
        <v>2648.7964533862478</v>
      </c>
      <c r="H5" s="5">
        <f>SUM($G$2:G5)/SUM($G$2:$G$101)</f>
        <v>0.14611716405928049</v>
      </c>
      <c r="I5" s="1" t="str">
        <f t="shared" si="2"/>
        <v>A</v>
      </c>
      <c r="J5" s="3">
        <v>39</v>
      </c>
      <c r="K5" s="3">
        <f t="shared" si="3"/>
        <v>1.3417431192660552</v>
      </c>
      <c r="L5" s="3" t="str">
        <f t="shared" si="7"/>
        <v>Low stock</v>
      </c>
      <c r="M5" s="3">
        <f t="shared" si="4"/>
        <v>22.358974358974358</v>
      </c>
      <c r="N5" s="3">
        <f t="shared" si="5"/>
        <v>87.2</v>
      </c>
      <c r="O5" s="3" t="str">
        <f t="shared" si="6"/>
        <v>Reorder now</v>
      </c>
      <c r="P5" s="4">
        <v>8651.67268298206</v>
      </c>
      <c r="Q5" s="1" t="s">
        <v>13</v>
      </c>
      <c r="R5" s="3">
        <v>14</v>
      </c>
      <c r="S5" s="3">
        <v>41</v>
      </c>
      <c r="T5" s="3">
        <v>2</v>
      </c>
      <c r="U5" s="1" t="s">
        <v>18</v>
      </c>
      <c r="V5" s="2">
        <v>2.8331846794189701</v>
      </c>
      <c r="W5" s="1" t="s">
        <v>5</v>
      </c>
      <c r="X5" s="1" t="s">
        <v>35</v>
      </c>
      <c r="Y5" s="3">
        <v>8</v>
      </c>
      <c r="Z5" s="3">
        <v>202</v>
      </c>
      <c r="AA5" s="3">
        <v>5</v>
      </c>
      <c r="AB5" s="4">
        <v>76.961228023819999</v>
      </c>
      <c r="AC5" s="2">
        <v>2.8496621985053299</v>
      </c>
      <c r="AD5" s="1" t="s">
        <v>30</v>
      </c>
      <c r="AE5" s="1" t="s">
        <v>8</v>
      </c>
      <c r="AF5" s="2">
        <v>787.77985049434403</v>
      </c>
    </row>
    <row r="6" spans="1:32" x14ac:dyDescent="0.3">
      <c r="A6" s="1" t="s">
        <v>127</v>
      </c>
      <c r="B6" s="1" t="s">
        <v>66</v>
      </c>
      <c r="C6" s="4">
        <v>80.541424170940303</v>
      </c>
      <c r="D6" s="3">
        <v>97</v>
      </c>
      <c r="E6" s="3">
        <v>933</v>
      </c>
      <c r="F6" s="3">
        <f t="shared" si="0"/>
        <v>31.1</v>
      </c>
      <c r="G6" s="4">
        <f t="shared" si="1"/>
        <v>2504.8382917162435</v>
      </c>
      <c r="H6" s="5">
        <f>SUM($G$2:G6)/SUM($G$2:$G$101)</f>
        <v>0.17899553027870999</v>
      </c>
      <c r="I6" s="1" t="str">
        <f t="shared" si="2"/>
        <v>A</v>
      </c>
      <c r="J6" s="3">
        <v>90</v>
      </c>
      <c r="K6" s="3">
        <f t="shared" si="3"/>
        <v>2.8938906752411575</v>
      </c>
      <c r="L6" s="3" t="str">
        <f t="shared" si="7"/>
        <v>Low stock</v>
      </c>
      <c r="M6" s="3">
        <f t="shared" si="4"/>
        <v>10.366666666666667</v>
      </c>
      <c r="N6" s="3">
        <f t="shared" si="5"/>
        <v>93.300000000000011</v>
      </c>
      <c r="O6" s="3" t="str">
        <f t="shared" si="6"/>
        <v>Reorder now</v>
      </c>
      <c r="P6" s="4">
        <v>5724.9593504562599</v>
      </c>
      <c r="Q6" s="1" t="s">
        <v>10</v>
      </c>
      <c r="R6" s="3">
        <v>20</v>
      </c>
      <c r="S6" s="3">
        <v>39</v>
      </c>
      <c r="T6" s="3">
        <v>8</v>
      </c>
      <c r="U6" s="1" t="s">
        <v>18</v>
      </c>
      <c r="V6" s="2">
        <v>7.2295951397364702</v>
      </c>
      <c r="W6" s="1" t="s">
        <v>14</v>
      </c>
      <c r="X6" s="1" t="s">
        <v>20</v>
      </c>
      <c r="Y6" s="3">
        <v>18</v>
      </c>
      <c r="Z6" s="3">
        <v>793</v>
      </c>
      <c r="AA6" s="3">
        <v>1</v>
      </c>
      <c r="AB6" s="4">
        <v>88.179407104217404</v>
      </c>
      <c r="AC6" s="2">
        <v>4.2132694305865597</v>
      </c>
      <c r="AD6" s="1" t="s">
        <v>7</v>
      </c>
      <c r="AE6" s="1" t="s">
        <v>22</v>
      </c>
      <c r="AF6" s="2">
        <v>529.80872398069096</v>
      </c>
    </row>
    <row r="7" spans="1:32" x14ac:dyDescent="0.3">
      <c r="A7" s="1" t="s">
        <v>127</v>
      </c>
      <c r="B7" s="1" t="s">
        <v>33</v>
      </c>
      <c r="C7" s="4">
        <v>64.0157329412785</v>
      </c>
      <c r="D7" s="3">
        <v>35</v>
      </c>
      <c r="E7" s="3">
        <v>980</v>
      </c>
      <c r="F7" s="3">
        <f t="shared" si="0"/>
        <v>32.666666666666664</v>
      </c>
      <c r="G7" s="4">
        <f t="shared" si="1"/>
        <v>2091.1806094150975</v>
      </c>
      <c r="H7" s="5">
        <f>SUM($G$2:G7)/SUM($G$2:$G$101)</f>
        <v>0.20644424907812226</v>
      </c>
      <c r="I7" s="1" t="str">
        <f t="shared" si="2"/>
        <v>A</v>
      </c>
      <c r="J7" s="3">
        <v>14</v>
      </c>
      <c r="K7" s="3">
        <f t="shared" si="3"/>
        <v>0.4285714285714286</v>
      </c>
      <c r="L7" s="3" t="str">
        <f t="shared" si="7"/>
        <v>Low stock</v>
      </c>
      <c r="M7" s="3">
        <f t="shared" si="4"/>
        <v>70</v>
      </c>
      <c r="N7" s="3">
        <f t="shared" si="5"/>
        <v>98</v>
      </c>
      <c r="O7" s="3" t="str">
        <f t="shared" si="6"/>
        <v>Reorder now</v>
      </c>
      <c r="P7" s="4">
        <v>4971.1459875855498</v>
      </c>
      <c r="Q7" s="1" t="s">
        <v>13</v>
      </c>
      <c r="R7" s="3">
        <v>27</v>
      </c>
      <c r="S7" s="3">
        <v>83</v>
      </c>
      <c r="T7" s="3">
        <v>1</v>
      </c>
      <c r="U7" s="1" t="s">
        <v>11</v>
      </c>
      <c r="V7" s="2">
        <v>7.1666452910482104</v>
      </c>
      <c r="W7" s="1" t="s">
        <v>34</v>
      </c>
      <c r="X7" s="1" t="s">
        <v>35</v>
      </c>
      <c r="Y7" s="3">
        <v>29</v>
      </c>
      <c r="Z7" s="3">
        <v>963</v>
      </c>
      <c r="AA7" s="3">
        <v>23</v>
      </c>
      <c r="AB7" s="4">
        <v>47.957601634951502</v>
      </c>
      <c r="AC7" s="2">
        <v>3.8446144787675798</v>
      </c>
      <c r="AD7" s="1" t="s">
        <v>21</v>
      </c>
      <c r="AE7" s="1" t="s">
        <v>8</v>
      </c>
      <c r="AF7" s="2">
        <v>995.92946149864099</v>
      </c>
    </row>
    <row r="8" spans="1:32" x14ac:dyDescent="0.3">
      <c r="A8" s="1" t="s">
        <v>127</v>
      </c>
      <c r="B8" s="1" t="s">
        <v>58</v>
      </c>
      <c r="C8" s="4">
        <v>79.209936015656695</v>
      </c>
      <c r="D8" s="3">
        <v>43</v>
      </c>
      <c r="E8" s="3">
        <v>781</v>
      </c>
      <c r="F8" s="3">
        <f t="shared" si="0"/>
        <v>26.033333333333335</v>
      </c>
      <c r="G8" s="4">
        <f t="shared" si="1"/>
        <v>2062.0986676075959</v>
      </c>
      <c r="H8" s="5">
        <f>SUM($G$2:G8)/SUM($G$2:$G$101)</f>
        <v>0.23351123994871717</v>
      </c>
      <c r="I8" s="1" t="str">
        <f t="shared" si="2"/>
        <v>A</v>
      </c>
      <c r="J8" s="3">
        <v>89</v>
      </c>
      <c r="K8" s="3">
        <f t="shared" si="3"/>
        <v>3.4186939820742634</v>
      </c>
      <c r="L8" s="3" t="str">
        <f t="shared" si="7"/>
        <v>Low stock</v>
      </c>
      <c r="M8" s="3">
        <f t="shared" si="4"/>
        <v>8.7752808988764048</v>
      </c>
      <c r="N8" s="3">
        <f t="shared" si="5"/>
        <v>78.100000000000009</v>
      </c>
      <c r="O8" s="3" t="str">
        <f t="shared" si="6"/>
        <v>Safe</v>
      </c>
      <c r="P8" s="4">
        <v>9571.5504873278096</v>
      </c>
      <c r="Q8" s="1" t="s">
        <v>13</v>
      </c>
      <c r="R8" s="3">
        <v>13</v>
      </c>
      <c r="S8" s="3">
        <v>64</v>
      </c>
      <c r="T8" s="3">
        <v>4</v>
      </c>
      <c r="U8" s="1" t="s">
        <v>18</v>
      </c>
      <c r="V8" s="2">
        <v>6.5991049012385803</v>
      </c>
      <c r="W8" s="1" t="s">
        <v>5</v>
      </c>
      <c r="X8" s="1" t="s">
        <v>20</v>
      </c>
      <c r="Y8" s="3">
        <v>30</v>
      </c>
      <c r="Z8" s="3">
        <v>737</v>
      </c>
      <c r="AA8" s="3">
        <v>7</v>
      </c>
      <c r="AB8" s="4">
        <v>29.6924671537497</v>
      </c>
      <c r="AC8" s="2">
        <v>1.94603611938611</v>
      </c>
      <c r="AD8" s="1" t="s">
        <v>7</v>
      </c>
      <c r="AE8" s="1" t="s">
        <v>22</v>
      </c>
      <c r="AF8" s="2">
        <v>761.17390951487698</v>
      </c>
    </row>
    <row r="9" spans="1:32" x14ac:dyDescent="0.3">
      <c r="A9" s="1" t="s">
        <v>128</v>
      </c>
      <c r="B9" s="1" t="s">
        <v>117</v>
      </c>
      <c r="C9" s="4">
        <v>62.111965463961702</v>
      </c>
      <c r="D9" s="3">
        <v>90</v>
      </c>
      <c r="E9" s="3">
        <v>916</v>
      </c>
      <c r="F9" s="3">
        <f t="shared" si="0"/>
        <v>30.533333333333335</v>
      </c>
      <c r="G9" s="4">
        <f t="shared" si="1"/>
        <v>1896.4853454996307</v>
      </c>
      <c r="H9" s="5">
        <f>SUM($G$2:G9)/SUM($G$2:$G$101)</f>
        <v>0.25840439968893952</v>
      </c>
      <c r="I9" s="1" t="str">
        <f t="shared" si="2"/>
        <v>A</v>
      </c>
      <c r="J9" s="3">
        <v>98</v>
      </c>
      <c r="K9" s="3">
        <f t="shared" si="3"/>
        <v>3.2096069868995634</v>
      </c>
      <c r="L9" s="3" t="str">
        <f t="shared" si="7"/>
        <v>Low stock</v>
      </c>
      <c r="M9" s="3">
        <f t="shared" si="4"/>
        <v>9.3469387755102034</v>
      </c>
      <c r="N9" s="3">
        <f t="shared" si="5"/>
        <v>91.600000000000009</v>
      </c>
      <c r="O9" s="3" t="str">
        <f t="shared" si="6"/>
        <v>Safe</v>
      </c>
      <c r="P9" s="4">
        <v>1935.20679350759</v>
      </c>
      <c r="Q9" s="1" t="s">
        <v>29</v>
      </c>
      <c r="R9" s="3">
        <v>22</v>
      </c>
      <c r="S9" s="3">
        <v>85</v>
      </c>
      <c r="T9" s="3">
        <v>7</v>
      </c>
      <c r="U9" s="1" t="s">
        <v>4</v>
      </c>
      <c r="V9" s="2">
        <v>7.4715140844011403</v>
      </c>
      <c r="W9" s="1" t="s">
        <v>26</v>
      </c>
      <c r="X9" s="1" t="s">
        <v>24</v>
      </c>
      <c r="Y9" s="3">
        <v>5</v>
      </c>
      <c r="Z9" s="3">
        <v>207</v>
      </c>
      <c r="AA9" s="3">
        <v>28</v>
      </c>
      <c r="AB9" s="4">
        <v>39.772882502339897</v>
      </c>
      <c r="AC9" s="2">
        <v>0.62600185820939402</v>
      </c>
      <c r="AD9" s="1" t="s">
        <v>21</v>
      </c>
      <c r="AE9" s="1" t="s">
        <v>8</v>
      </c>
      <c r="AF9" s="2">
        <v>996.77831495062298</v>
      </c>
    </row>
    <row r="10" spans="1:32" x14ac:dyDescent="0.3">
      <c r="A10" s="1" t="s">
        <v>126</v>
      </c>
      <c r="B10" s="1" t="s">
        <v>107</v>
      </c>
      <c r="C10" s="4">
        <v>72.819206930318202</v>
      </c>
      <c r="D10" s="3">
        <v>9</v>
      </c>
      <c r="E10" s="3">
        <v>774</v>
      </c>
      <c r="F10" s="3">
        <f t="shared" si="0"/>
        <v>25.8</v>
      </c>
      <c r="G10" s="4">
        <f t="shared" si="1"/>
        <v>1878.7355388022097</v>
      </c>
      <c r="H10" s="5">
        <f>SUM($G$2:G10)/SUM($G$2:$G$101)</f>
        <v>0.28306457646700744</v>
      </c>
      <c r="I10" s="1" t="str">
        <f t="shared" si="2"/>
        <v>A</v>
      </c>
      <c r="J10" s="3">
        <v>48</v>
      </c>
      <c r="K10" s="3">
        <f t="shared" si="3"/>
        <v>1.8604651162790697</v>
      </c>
      <c r="L10" s="3" t="str">
        <f t="shared" si="7"/>
        <v>Low stock</v>
      </c>
      <c r="M10" s="3">
        <f t="shared" si="4"/>
        <v>16.125</v>
      </c>
      <c r="N10" s="3">
        <f t="shared" si="5"/>
        <v>77.400000000000006</v>
      </c>
      <c r="O10" s="3" t="str">
        <f t="shared" si="6"/>
        <v>Reorder now</v>
      </c>
      <c r="P10" s="4">
        <v>4384.4134000458598</v>
      </c>
      <c r="Q10" s="1" t="s">
        <v>13</v>
      </c>
      <c r="R10" s="3">
        <v>6</v>
      </c>
      <c r="S10" s="3">
        <v>8</v>
      </c>
      <c r="T10" s="3">
        <v>5</v>
      </c>
      <c r="U10" s="1" t="s">
        <v>4</v>
      </c>
      <c r="V10" s="2">
        <v>4.0662775015120403</v>
      </c>
      <c r="W10" s="1" t="s">
        <v>5</v>
      </c>
      <c r="X10" s="1" t="s">
        <v>24</v>
      </c>
      <c r="Y10" s="3">
        <v>28</v>
      </c>
      <c r="Z10" s="3">
        <v>698</v>
      </c>
      <c r="AA10" s="3">
        <v>1</v>
      </c>
      <c r="AB10" s="4">
        <v>19.789592941903599</v>
      </c>
      <c r="AC10" s="2">
        <v>2.54754712154871</v>
      </c>
      <c r="AD10" s="1" t="s">
        <v>21</v>
      </c>
      <c r="AE10" s="1" t="s">
        <v>8</v>
      </c>
      <c r="AF10" s="2">
        <v>276.77833594679799</v>
      </c>
    </row>
    <row r="11" spans="1:32" x14ac:dyDescent="0.3">
      <c r="A11" s="1" t="s">
        <v>126</v>
      </c>
      <c r="B11" s="1" t="s">
        <v>2</v>
      </c>
      <c r="C11" s="4">
        <v>69.808005542115694</v>
      </c>
      <c r="D11" s="3">
        <v>55</v>
      </c>
      <c r="E11" s="3">
        <v>802</v>
      </c>
      <c r="F11" s="3">
        <f t="shared" si="0"/>
        <v>26.733333333333334</v>
      </c>
      <c r="G11" s="4">
        <f t="shared" si="1"/>
        <v>1866.2006814925596</v>
      </c>
      <c r="H11" s="5">
        <f>SUM($G$2:G11)/SUM($G$2:$G$101)</f>
        <v>0.30756022141461831</v>
      </c>
      <c r="I11" s="1" t="str">
        <f t="shared" si="2"/>
        <v>A</v>
      </c>
      <c r="J11" s="3">
        <v>58</v>
      </c>
      <c r="K11" s="3">
        <f t="shared" si="3"/>
        <v>2.1695760598503742</v>
      </c>
      <c r="L11" s="3" t="str">
        <f t="shared" si="7"/>
        <v>Low stock</v>
      </c>
      <c r="M11" s="3">
        <f t="shared" si="4"/>
        <v>13.827586206896552</v>
      </c>
      <c r="N11" s="3">
        <f t="shared" si="5"/>
        <v>80.2</v>
      </c>
      <c r="O11" s="3" t="str">
        <f t="shared" si="6"/>
        <v>Reorder now</v>
      </c>
      <c r="P11" s="4">
        <v>8661.9967923923796</v>
      </c>
      <c r="Q11" s="1" t="s">
        <v>3</v>
      </c>
      <c r="R11" s="3">
        <v>7</v>
      </c>
      <c r="S11" s="3">
        <v>96</v>
      </c>
      <c r="T11" s="3">
        <v>4</v>
      </c>
      <c r="U11" s="1" t="s">
        <v>4</v>
      </c>
      <c r="V11" s="2">
        <v>2.9565721394308002</v>
      </c>
      <c r="W11" s="1" t="s">
        <v>5</v>
      </c>
      <c r="X11" s="1" t="s">
        <v>6</v>
      </c>
      <c r="Y11" s="3">
        <v>29</v>
      </c>
      <c r="Z11" s="3">
        <v>215</v>
      </c>
      <c r="AA11" s="3">
        <v>29</v>
      </c>
      <c r="AB11" s="4">
        <v>46.279879240508301</v>
      </c>
      <c r="AC11" s="2">
        <v>0.226410360849925</v>
      </c>
      <c r="AD11" s="1" t="s">
        <v>7</v>
      </c>
      <c r="AE11" s="1" t="s">
        <v>8</v>
      </c>
      <c r="AF11" s="2">
        <v>187.75207545920301</v>
      </c>
    </row>
    <row r="12" spans="1:32" x14ac:dyDescent="0.3">
      <c r="A12" s="1" t="s">
        <v>126</v>
      </c>
      <c r="B12" s="1" t="s">
        <v>81</v>
      </c>
      <c r="C12" s="4">
        <v>79.855058340789398</v>
      </c>
      <c r="D12" s="3">
        <v>16</v>
      </c>
      <c r="E12" s="3">
        <v>701</v>
      </c>
      <c r="F12" s="3">
        <f t="shared" si="0"/>
        <v>23.366666666666667</v>
      </c>
      <c r="G12" s="4">
        <f t="shared" si="1"/>
        <v>1865.9465298964456</v>
      </c>
      <c r="H12" s="5">
        <f>SUM($G$2:G12)/SUM($G$2:$G$101)</f>
        <v>0.3320525303827051</v>
      </c>
      <c r="I12" s="1" t="str">
        <f t="shared" si="2"/>
        <v>A</v>
      </c>
      <c r="J12" s="3">
        <v>97</v>
      </c>
      <c r="K12" s="3">
        <f t="shared" si="3"/>
        <v>4.1512125534950073</v>
      </c>
      <c r="L12" s="3" t="str">
        <f t="shared" si="7"/>
        <v>Low stock</v>
      </c>
      <c r="M12" s="3">
        <f t="shared" si="4"/>
        <v>7.2268041237113403</v>
      </c>
      <c r="N12" s="3">
        <f t="shared" si="5"/>
        <v>70.099999999999994</v>
      </c>
      <c r="O12" s="3" t="str">
        <f t="shared" si="6"/>
        <v>Safe</v>
      </c>
      <c r="P12" s="4">
        <v>2925.6751703038099</v>
      </c>
      <c r="Q12" s="1" t="s">
        <v>29</v>
      </c>
      <c r="R12" s="3">
        <v>11</v>
      </c>
      <c r="S12" s="3">
        <v>11</v>
      </c>
      <c r="T12" s="3">
        <v>5</v>
      </c>
      <c r="U12" s="1" t="s">
        <v>11</v>
      </c>
      <c r="V12" s="2">
        <v>5.0143649550309002</v>
      </c>
      <c r="W12" s="1" t="s">
        <v>34</v>
      </c>
      <c r="X12" s="1" t="s">
        <v>24</v>
      </c>
      <c r="Y12" s="3">
        <v>27</v>
      </c>
      <c r="Z12" s="3">
        <v>918</v>
      </c>
      <c r="AA12" s="3">
        <v>5</v>
      </c>
      <c r="AB12" s="4">
        <v>30.323545256616502</v>
      </c>
      <c r="AC12" s="2">
        <v>4.5489196593963799</v>
      </c>
      <c r="AD12" s="1" t="s">
        <v>30</v>
      </c>
      <c r="AE12" s="1" t="s">
        <v>8</v>
      </c>
      <c r="AF12" s="2">
        <v>323.01292795247798</v>
      </c>
    </row>
    <row r="13" spans="1:32" x14ac:dyDescent="0.3">
      <c r="A13" s="1" t="s">
        <v>127</v>
      </c>
      <c r="B13" s="1" t="s">
        <v>40</v>
      </c>
      <c r="C13" s="4">
        <v>99.171328638624104</v>
      </c>
      <c r="D13" s="3">
        <v>26</v>
      </c>
      <c r="E13" s="3">
        <v>562</v>
      </c>
      <c r="F13" s="3">
        <f t="shared" si="0"/>
        <v>18.733333333333334</v>
      </c>
      <c r="G13" s="4">
        <f t="shared" si="1"/>
        <v>1857.8095564968917</v>
      </c>
      <c r="H13" s="5">
        <f>SUM($G$2:G13)/SUM($G$2:$G$101)</f>
        <v>0.35643803389663026</v>
      </c>
      <c r="I13" s="1" t="str">
        <f t="shared" si="2"/>
        <v>A</v>
      </c>
      <c r="J13" s="3">
        <v>54</v>
      </c>
      <c r="K13" s="3">
        <f t="shared" si="3"/>
        <v>2.882562277580071</v>
      </c>
      <c r="L13" s="3" t="str">
        <f t="shared" si="7"/>
        <v>Low stock</v>
      </c>
      <c r="M13" s="3">
        <f t="shared" si="4"/>
        <v>10.407407407407407</v>
      </c>
      <c r="N13" s="3">
        <f t="shared" si="5"/>
        <v>56.2</v>
      </c>
      <c r="O13" s="3" t="str">
        <f t="shared" si="6"/>
        <v>Reorder now</v>
      </c>
      <c r="P13" s="4">
        <v>8653.5709264697998</v>
      </c>
      <c r="Q13" s="1" t="s">
        <v>3</v>
      </c>
      <c r="R13" s="3">
        <v>29</v>
      </c>
      <c r="S13" s="3">
        <v>78</v>
      </c>
      <c r="T13" s="3">
        <v>5</v>
      </c>
      <c r="U13" s="1" t="s">
        <v>4</v>
      </c>
      <c r="V13" s="2">
        <v>2.0397701894493299</v>
      </c>
      <c r="W13" s="1" t="s">
        <v>14</v>
      </c>
      <c r="X13" s="1" t="s">
        <v>20</v>
      </c>
      <c r="Y13" s="3">
        <v>25</v>
      </c>
      <c r="Z13" s="3">
        <v>558</v>
      </c>
      <c r="AA13" s="3">
        <v>14</v>
      </c>
      <c r="AB13" s="4">
        <v>5.7914366298629796</v>
      </c>
      <c r="AC13" s="2">
        <v>0.100682851565093</v>
      </c>
      <c r="AD13" s="1" t="s">
        <v>15</v>
      </c>
      <c r="AE13" s="1" t="s">
        <v>8</v>
      </c>
      <c r="AF13" s="2">
        <v>929.23528996088896</v>
      </c>
    </row>
    <row r="14" spans="1:32" x14ac:dyDescent="0.3">
      <c r="A14" s="1" t="s">
        <v>128</v>
      </c>
      <c r="B14" s="1" t="s">
        <v>114</v>
      </c>
      <c r="C14" s="4">
        <v>75.270406975724995</v>
      </c>
      <c r="D14" s="3">
        <v>58</v>
      </c>
      <c r="E14" s="3">
        <v>737</v>
      </c>
      <c r="F14" s="3">
        <f t="shared" si="0"/>
        <v>24.566666666666666</v>
      </c>
      <c r="G14" s="4">
        <f t="shared" si="1"/>
        <v>1849.1429980369774</v>
      </c>
      <c r="H14" s="5">
        <f>SUM($G$2:G14)/SUM($G$2:$G$101)</f>
        <v>0.38070978065274408</v>
      </c>
      <c r="I14" s="1" t="str">
        <f t="shared" si="2"/>
        <v>A</v>
      </c>
      <c r="J14" s="3">
        <v>60</v>
      </c>
      <c r="K14" s="3">
        <f t="shared" si="3"/>
        <v>2.4423337856173677</v>
      </c>
      <c r="L14" s="3" t="str">
        <f t="shared" si="7"/>
        <v>Low stock</v>
      </c>
      <c r="M14" s="3">
        <f t="shared" si="4"/>
        <v>12.283333333333333</v>
      </c>
      <c r="N14" s="3">
        <f t="shared" si="5"/>
        <v>73.7</v>
      </c>
      <c r="O14" s="3" t="str">
        <f t="shared" si="6"/>
        <v>Reorder now</v>
      </c>
      <c r="P14" s="4">
        <v>9444.7420330629793</v>
      </c>
      <c r="Q14" s="1" t="s">
        <v>29</v>
      </c>
      <c r="R14" s="3">
        <v>18</v>
      </c>
      <c r="S14" s="3">
        <v>85</v>
      </c>
      <c r="T14" s="3">
        <v>7</v>
      </c>
      <c r="U14" s="1" t="s">
        <v>11</v>
      </c>
      <c r="V14" s="2">
        <v>3.8012531329310701</v>
      </c>
      <c r="W14" s="1" t="s">
        <v>34</v>
      </c>
      <c r="X14" s="1" t="s">
        <v>6</v>
      </c>
      <c r="Y14" s="3">
        <v>21</v>
      </c>
      <c r="Z14" s="3">
        <v>953</v>
      </c>
      <c r="AA14" s="3">
        <v>11</v>
      </c>
      <c r="AB14" s="4">
        <v>68.1849190570411</v>
      </c>
      <c r="AC14" s="2">
        <v>0.722204401882931</v>
      </c>
      <c r="AD14" s="1" t="s">
        <v>30</v>
      </c>
      <c r="AE14" s="1" t="s">
        <v>22</v>
      </c>
      <c r="AF14" s="2">
        <v>103.916247960704</v>
      </c>
    </row>
    <row r="15" spans="1:32" x14ac:dyDescent="0.3">
      <c r="A15" s="1" t="s">
        <v>127</v>
      </c>
      <c r="B15" s="1" t="s">
        <v>67</v>
      </c>
      <c r="C15" s="4">
        <v>99.113291615317095</v>
      </c>
      <c r="D15" s="3">
        <v>35</v>
      </c>
      <c r="E15" s="3">
        <v>556</v>
      </c>
      <c r="F15" s="3">
        <f t="shared" si="0"/>
        <v>18.533333333333335</v>
      </c>
      <c r="G15" s="4">
        <f t="shared" si="1"/>
        <v>1836.8996712705436</v>
      </c>
      <c r="H15" s="5">
        <f>SUM($G$2:G15)/SUM($G$2:$G$101)</f>
        <v>0.40482082219187759</v>
      </c>
      <c r="I15" s="1" t="str">
        <f t="shared" si="2"/>
        <v>A</v>
      </c>
      <c r="J15" s="3">
        <v>64</v>
      </c>
      <c r="K15" s="3">
        <f t="shared" si="3"/>
        <v>3.4532374100719423</v>
      </c>
      <c r="L15" s="3" t="str">
        <f t="shared" si="7"/>
        <v>Low stock</v>
      </c>
      <c r="M15" s="3">
        <f t="shared" si="4"/>
        <v>8.6875</v>
      </c>
      <c r="N15" s="3">
        <f t="shared" si="5"/>
        <v>55.600000000000009</v>
      </c>
      <c r="O15" s="3" t="str">
        <f t="shared" si="6"/>
        <v>Safe</v>
      </c>
      <c r="P15" s="4">
        <v>5521.2052590109697</v>
      </c>
      <c r="Q15" s="1" t="s">
        <v>10</v>
      </c>
      <c r="R15" s="3">
        <v>19</v>
      </c>
      <c r="S15" s="3">
        <v>38</v>
      </c>
      <c r="T15" s="3">
        <v>8</v>
      </c>
      <c r="U15" s="1" t="s">
        <v>4</v>
      </c>
      <c r="V15" s="2">
        <v>5.7732637437666501</v>
      </c>
      <c r="W15" s="1" t="s">
        <v>26</v>
      </c>
      <c r="X15" s="1" t="s">
        <v>35</v>
      </c>
      <c r="Y15" s="3">
        <v>18</v>
      </c>
      <c r="Z15" s="3">
        <v>892</v>
      </c>
      <c r="AA15" s="3">
        <v>7</v>
      </c>
      <c r="AB15" s="4">
        <v>95.332064548772493</v>
      </c>
      <c r="AC15" s="2">
        <v>4.5302262398259602E-2</v>
      </c>
      <c r="AD15" s="1" t="s">
        <v>30</v>
      </c>
      <c r="AE15" s="1" t="s">
        <v>22</v>
      </c>
      <c r="AF15" s="2">
        <v>275.52437113130901</v>
      </c>
    </row>
    <row r="16" spans="1:32" x14ac:dyDescent="0.3">
      <c r="A16" s="1" t="s">
        <v>126</v>
      </c>
      <c r="B16" s="1" t="s">
        <v>110</v>
      </c>
      <c r="C16" s="4">
        <v>89.104367292102197</v>
      </c>
      <c r="D16" s="3">
        <v>99</v>
      </c>
      <c r="E16" s="3">
        <v>618</v>
      </c>
      <c r="F16" s="3">
        <f t="shared" si="0"/>
        <v>20.6</v>
      </c>
      <c r="G16" s="4">
        <f t="shared" si="1"/>
        <v>1835.5499662173054</v>
      </c>
      <c r="H16" s="5">
        <f>SUM($G$2:G16)/SUM($G$2:$G$101)</f>
        <v>0.42891414757856516</v>
      </c>
      <c r="I16" s="1" t="str">
        <f t="shared" si="2"/>
        <v>A</v>
      </c>
      <c r="J16" s="3">
        <v>73</v>
      </c>
      <c r="K16" s="3">
        <f t="shared" si="3"/>
        <v>3.5436893203883493</v>
      </c>
      <c r="L16" s="3" t="str">
        <f t="shared" si="7"/>
        <v>Low stock</v>
      </c>
      <c r="M16" s="3">
        <f t="shared" si="4"/>
        <v>8.4657534246575334</v>
      </c>
      <c r="N16" s="3">
        <f t="shared" si="5"/>
        <v>61.800000000000004</v>
      </c>
      <c r="O16" s="3" t="str">
        <f t="shared" si="6"/>
        <v>Safe</v>
      </c>
      <c r="P16" s="4">
        <v>2048.2900998487098</v>
      </c>
      <c r="Q16" s="1" t="s">
        <v>13</v>
      </c>
      <c r="R16" s="3">
        <v>26</v>
      </c>
      <c r="S16" s="3">
        <v>80</v>
      </c>
      <c r="T16" s="3">
        <v>10</v>
      </c>
      <c r="U16" s="1" t="s">
        <v>11</v>
      </c>
      <c r="V16" s="2">
        <v>8.3816156249226292</v>
      </c>
      <c r="W16" s="1" t="s">
        <v>19</v>
      </c>
      <c r="X16" s="1" t="s">
        <v>35</v>
      </c>
      <c r="Y16" s="3">
        <v>24</v>
      </c>
      <c r="Z16" s="3">
        <v>589</v>
      </c>
      <c r="AA16" s="3">
        <v>22</v>
      </c>
      <c r="AB16" s="4">
        <v>33.808636513209002</v>
      </c>
      <c r="AC16" s="2">
        <v>4.8434565771180402</v>
      </c>
      <c r="AD16" s="1" t="s">
        <v>15</v>
      </c>
      <c r="AE16" s="1" t="s">
        <v>8</v>
      </c>
      <c r="AF16" s="2">
        <v>465.45700596368698</v>
      </c>
    </row>
    <row r="17" spans="1:32" x14ac:dyDescent="0.3">
      <c r="A17" s="1" t="s">
        <v>127</v>
      </c>
      <c r="B17" s="1" t="s">
        <v>84</v>
      </c>
      <c r="C17" s="4">
        <v>59.841561377289302</v>
      </c>
      <c r="D17" s="3">
        <v>81</v>
      </c>
      <c r="E17" s="3">
        <v>896</v>
      </c>
      <c r="F17" s="3">
        <f t="shared" si="0"/>
        <v>29.866666666666667</v>
      </c>
      <c r="G17" s="4">
        <f t="shared" si="1"/>
        <v>1787.267966468374</v>
      </c>
      <c r="H17" s="5">
        <f>SUM($G$2:G17)/SUM($G$2:$G$101)</f>
        <v>0.45237372615820265</v>
      </c>
      <c r="I17" s="1" t="str">
        <f t="shared" si="2"/>
        <v>A</v>
      </c>
      <c r="J17" s="3">
        <v>10</v>
      </c>
      <c r="K17" s="3">
        <f t="shared" si="3"/>
        <v>0.33482142857142855</v>
      </c>
      <c r="L17" s="3" t="str">
        <f t="shared" si="7"/>
        <v>Low stock</v>
      </c>
      <c r="M17" s="3">
        <f t="shared" si="4"/>
        <v>89.6</v>
      </c>
      <c r="N17" s="3">
        <f t="shared" si="5"/>
        <v>89.6</v>
      </c>
      <c r="O17" s="3" t="str">
        <f t="shared" si="6"/>
        <v>Reorder now</v>
      </c>
      <c r="P17" s="4">
        <v>2021.1498103371</v>
      </c>
      <c r="Q17" s="1" t="s">
        <v>3</v>
      </c>
      <c r="R17" s="3">
        <v>5</v>
      </c>
      <c r="S17" s="3">
        <v>44</v>
      </c>
      <c r="T17" s="3">
        <v>7</v>
      </c>
      <c r="U17" s="1" t="s">
        <v>11</v>
      </c>
      <c r="V17" s="2">
        <v>4.9384385647120901</v>
      </c>
      <c r="W17" s="1" t="s">
        <v>5</v>
      </c>
      <c r="X17" s="1" t="s">
        <v>24</v>
      </c>
      <c r="Y17" s="3">
        <v>18</v>
      </c>
      <c r="Z17" s="3">
        <v>396</v>
      </c>
      <c r="AA17" s="3">
        <v>7</v>
      </c>
      <c r="AB17" s="4">
        <v>65.047415094691402</v>
      </c>
      <c r="AC17" s="2">
        <v>1.7303747198591899</v>
      </c>
      <c r="AD17" s="1" t="s">
        <v>7</v>
      </c>
      <c r="AE17" s="1" t="s">
        <v>8</v>
      </c>
      <c r="AF17" s="2">
        <v>110.364335231364</v>
      </c>
    </row>
    <row r="18" spans="1:32" x14ac:dyDescent="0.3">
      <c r="A18" s="1" t="s">
        <v>126</v>
      </c>
      <c r="B18" s="1" t="s">
        <v>121</v>
      </c>
      <c r="C18" s="4">
        <v>77.903927219447695</v>
      </c>
      <c r="D18" s="3">
        <v>65</v>
      </c>
      <c r="E18" s="3">
        <v>672</v>
      </c>
      <c r="F18" s="3">
        <f t="shared" si="0"/>
        <v>22.4</v>
      </c>
      <c r="G18" s="4">
        <f t="shared" si="1"/>
        <v>1745.0479697156284</v>
      </c>
      <c r="H18" s="5">
        <f>SUM($G$2:G18)/SUM($G$2:$G$101)</f>
        <v>0.47527912744040318</v>
      </c>
      <c r="I18" s="1" t="str">
        <f t="shared" si="2"/>
        <v>A</v>
      </c>
      <c r="J18" s="3">
        <v>15</v>
      </c>
      <c r="K18" s="3">
        <f t="shared" si="3"/>
        <v>0.66964285714285721</v>
      </c>
      <c r="L18" s="3" t="str">
        <f t="shared" si="7"/>
        <v>Low stock</v>
      </c>
      <c r="M18" s="3">
        <f t="shared" si="4"/>
        <v>44.8</v>
      </c>
      <c r="N18" s="3">
        <f t="shared" si="5"/>
        <v>67.199999999999989</v>
      </c>
      <c r="O18" s="3" t="str">
        <f t="shared" si="6"/>
        <v>Reorder now</v>
      </c>
      <c r="P18" s="4">
        <v>7386.3639440486604</v>
      </c>
      <c r="Q18" s="1" t="s">
        <v>13</v>
      </c>
      <c r="R18" s="3">
        <v>14</v>
      </c>
      <c r="S18" s="3">
        <v>26</v>
      </c>
      <c r="T18" s="3">
        <v>9</v>
      </c>
      <c r="U18" s="1" t="s">
        <v>4</v>
      </c>
      <c r="V18" s="2">
        <v>8.6303388696027508</v>
      </c>
      <c r="W18" s="1" t="s">
        <v>26</v>
      </c>
      <c r="X18" s="1" t="s">
        <v>6</v>
      </c>
      <c r="Y18" s="3">
        <v>18</v>
      </c>
      <c r="Z18" s="3">
        <v>450</v>
      </c>
      <c r="AA18" s="3">
        <v>26</v>
      </c>
      <c r="AB18" s="4">
        <v>58.890685768589897</v>
      </c>
      <c r="AC18" s="2">
        <v>1.21088212958506</v>
      </c>
      <c r="AD18" s="1" t="s">
        <v>15</v>
      </c>
      <c r="AE18" s="1" t="s">
        <v>22</v>
      </c>
      <c r="AF18" s="2">
        <v>778.86424137664699</v>
      </c>
    </row>
    <row r="19" spans="1:32" x14ac:dyDescent="0.3">
      <c r="A19" s="1" t="s">
        <v>128</v>
      </c>
      <c r="B19" s="1" t="s">
        <v>47</v>
      </c>
      <c r="C19" s="4">
        <v>84.893868984950799</v>
      </c>
      <c r="D19" s="3">
        <v>60</v>
      </c>
      <c r="E19" s="3">
        <v>601</v>
      </c>
      <c r="F19" s="3">
        <f t="shared" si="0"/>
        <v>20.033333333333335</v>
      </c>
      <c r="G19" s="4">
        <f t="shared" si="1"/>
        <v>1700.7071753318478</v>
      </c>
      <c r="H19" s="5">
        <f>SUM($G$2:G19)/SUM($G$2:$G$101)</f>
        <v>0.49760251395501109</v>
      </c>
      <c r="I19" s="1" t="str">
        <f t="shared" si="2"/>
        <v>A</v>
      </c>
      <c r="J19" s="3">
        <v>69</v>
      </c>
      <c r="K19" s="3">
        <f t="shared" si="3"/>
        <v>3.4442595673876868</v>
      </c>
      <c r="L19" s="3" t="str">
        <f t="shared" si="7"/>
        <v>Low stock</v>
      </c>
      <c r="M19" s="3">
        <f t="shared" si="4"/>
        <v>8.7101449275362324</v>
      </c>
      <c r="N19" s="3">
        <f t="shared" si="5"/>
        <v>60.100000000000009</v>
      </c>
      <c r="O19" s="3" t="str">
        <f t="shared" si="6"/>
        <v>Safe</v>
      </c>
      <c r="P19" s="4">
        <v>7087.0526963574302</v>
      </c>
      <c r="Q19" s="1" t="s">
        <v>13</v>
      </c>
      <c r="R19" s="3">
        <v>25</v>
      </c>
      <c r="S19" s="3">
        <v>7</v>
      </c>
      <c r="T19" s="3">
        <v>6</v>
      </c>
      <c r="U19" s="1" t="s">
        <v>4</v>
      </c>
      <c r="V19" s="2">
        <v>6.0378837692182898</v>
      </c>
      <c r="W19" s="1" t="s">
        <v>19</v>
      </c>
      <c r="X19" s="1" t="s">
        <v>35</v>
      </c>
      <c r="Y19" s="3">
        <v>19</v>
      </c>
      <c r="Z19" s="3">
        <v>791</v>
      </c>
      <c r="AA19" s="3">
        <v>4</v>
      </c>
      <c r="AB19" s="4">
        <v>61.735728954160898</v>
      </c>
      <c r="AC19" s="2">
        <v>1.8607567631014899E-2</v>
      </c>
      <c r="AD19" s="1" t="s">
        <v>15</v>
      </c>
      <c r="AE19" s="1" t="s">
        <v>16</v>
      </c>
      <c r="AF19" s="2">
        <v>523.36091472015801</v>
      </c>
    </row>
    <row r="20" spans="1:32" x14ac:dyDescent="0.3">
      <c r="A20" s="1" t="s">
        <v>128</v>
      </c>
      <c r="B20" s="1" t="s">
        <v>70</v>
      </c>
      <c r="C20" s="4">
        <v>51.355790913110297</v>
      </c>
      <c r="D20" s="3">
        <v>34</v>
      </c>
      <c r="E20" s="3">
        <v>919</v>
      </c>
      <c r="F20" s="3">
        <f t="shared" si="0"/>
        <v>30.633333333333333</v>
      </c>
      <c r="G20" s="4">
        <f t="shared" si="1"/>
        <v>1573.1990616382789</v>
      </c>
      <c r="H20" s="5">
        <f>SUM($G$2:G20)/SUM($G$2:$G$101)</f>
        <v>0.51825223615690463</v>
      </c>
      <c r="I20" s="1" t="str">
        <f t="shared" si="2"/>
        <v>A</v>
      </c>
      <c r="J20" s="3">
        <v>13</v>
      </c>
      <c r="K20" s="3">
        <f t="shared" si="3"/>
        <v>0.42437431991294888</v>
      </c>
      <c r="L20" s="3" t="str">
        <f t="shared" si="7"/>
        <v>Low stock</v>
      </c>
      <c r="M20" s="3">
        <f t="shared" si="4"/>
        <v>70.692307692307693</v>
      </c>
      <c r="N20" s="3">
        <f t="shared" si="5"/>
        <v>91.9</v>
      </c>
      <c r="O20" s="3" t="str">
        <f t="shared" si="6"/>
        <v>Reorder now</v>
      </c>
      <c r="P20" s="4">
        <v>7152.28604943551</v>
      </c>
      <c r="Q20" s="1" t="s">
        <v>10</v>
      </c>
      <c r="R20" s="3">
        <v>19</v>
      </c>
      <c r="S20" s="3">
        <v>72</v>
      </c>
      <c r="T20" s="3">
        <v>6</v>
      </c>
      <c r="U20" s="1" t="s">
        <v>18</v>
      </c>
      <c r="V20" s="2">
        <v>7.5774496573766896</v>
      </c>
      <c r="W20" s="1" t="s">
        <v>34</v>
      </c>
      <c r="X20" s="1" t="s">
        <v>24</v>
      </c>
      <c r="Y20" s="3">
        <v>7</v>
      </c>
      <c r="Z20" s="3">
        <v>834</v>
      </c>
      <c r="AA20" s="3">
        <v>18</v>
      </c>
      <c r="AB20" s="4">
        <v>22.554106620887701</v>
      </c>
      <c r="AC20" s="2">
        <v>2.9626263204548802</v>
      </c>
      <c r="AD20" s="1" t="s">
        <v>21</v>
      </c>
      <c r="AE20" s="1" t="s">
        <v>22</v>
      </c>
      <c r="AF20" s="2">
        <v>610.45326961922694</v>
      </c>
    </row>
    <row r="21" spans="1:32" x14ac:dyDescent="0.3">
      <c r="A21" s="1" t="s">
        <v>126</v>
      </c>
      <c r="B21" s="1" t="s">
        <v>109</v>
      </c>
      <c r="C21" s="4">
        <v>68.911246211606297</v>
      </c>
      <c r="D21" s="3">
        <v>82</v>
      </c>
      <c r="E21" s="3">
        <v>663</v>
      </c>
      <c r="F21" s="3">
        <f t="shared" si="0"/>
        <v>22.1</v>
      </c>
      <c r="G21" s="4">
        <f t="shared" si="1"/>
        <v>1522.9385412764993</v>
      </c>
      <c r="H21" s="5">
        <f>SUM($G$2:G21)/SUM($G$2:$G$101)</f>
        <v>0.53824224160171308</v>
      </c>
      <c r="I21" s="1" t="str">
        <f t="shared" si="2"/>
        <v>A</v>
      </c>
      <c r="J21" s="3">
        <v>65</v>
      </c>
      <c r="K21" s="3">
        <f t="shared" si="3"/>
        <v>2.9411764705882351</v>
      </c>
      <c r="L21" s="3" t="str">
        <f t="shared" si="7"/>
        <v>Low stock</v>
      </c>
      <c r="M21" s="3">
        <f t="shared" si="4"/>
        <v>10.199999999999999</v>
      </c>
      <c r="N21" s="3">
        <f t="shared" si="5"/>
        <v>66.300000000000011</v>
      </c>
      <c r="O21" s="3" t="str">
        <f t="shared" si="6"/>
        <v>Reorder now</v>
      </c>
      <c r="P21" s="4">
        <v>2411.7546321104901</v>
      </c>
      <c r="Q21" s="1" t="s">
        <v>13</v>
      </c>
      <c r="R21" s="3">
        <v>24</v>
      </c>
      <c r="S21" s="3">
        <v>7</v>
      </c>
      <c r="T21" s="3">
        <v>8</v>
      </c>
      <c r="U21" s="1" t="s">
        <v>4</v>
      </c>
      <c r="V21" s="2">
        <v>4.94983957799694</v>
      </c>
      <c r="W21" s="1" t="s">
        <v>14</v>
      </c>
      <c r="X21" s="1" t="s">
        <v>27</v>
      </c>
      <c r="Y21" s="3">
        <v>20</v>
      </c>
      <c r="Z21" s="3">
        <v>443</v>
      </c>
      <c r="AA21" s="3">
        <v>5</v>
      </c>
      <c r="AB21" s="4">
        <v>97.730593800533001</v>
      </c>
      <c r="AC21" s="2">
        <v>0.77300613406724705</v>
      </c>
      <c r="AD21" s="1" t="s">
        <v>7</v>
      </c>
      <c r="AE21" s="1" t="s">
        <v>22</v>
      </c>
      <c r="AF21" s="2">
        <v>682.97101822609295</v>
      </c>
    </row>
    <row r="22" spans="1:32" x14ac:dyDescent="0.3">
      <c r="A22" s="1" t="s">
        <v>127</v>
      </c>
      <c r="B22" s="1" t="s">
        <v>93</v>
      </c>
      <c r="C22" s="4">
        <v>87.755432354001002</v>
      </c>
      <c r="D22" s="3">
        <v>16</v>
      </c>
      <c r="E22" s="3">
        <v>513</v>
      </c>
      <c r="F22" s="3">
        <f t="shared" si="0"/>
        <v>17.100000000000001</v>
      </c>
      <c r="G22" s="4">
        <f t="shared" si="1"/>
        <v>1500.6178932534172</v>
      </c>
      <c r="H22" s="5">
        <f>SUM($G$2:G22)/SUM($G$2:$G$101)</f>
        <v>0.55793926747878464</v>
      </c>
      <c r="I22" s="1" t="str">
        <f t="shared" si="2"/>
        <v>A</v>
      </c>
      <c r="J22" s="3">
        <v>12</v>
      </c>
      <c r="K22" s="3">
        <f t="shared" si="3"/>
        <v>0.70175438596491224</v>
      </c>
      <c r="L22" s="3" t="str">
        <f t="shared" si="7"/>
        <v>Low stock</v>
      </c>
      <c r="M22" s="3">
        <f t="shared" si="4"/>
        <v>42.75</v>
      </c>
      <c r="N22" s="3">
        <f t="shared" si="5"/>
        <v>51.300000000000004</v>
      </c>
      <c r="O22" s="3" t="str">
        <f t="shared" si="6"/>
        <v>Reorder now</v>
      </c>
      <c r="P22" s="4">
        <v>9473.7980325083299</v>
      </c>
      <c r="Q22" s="1" t="s">
        <v>13</v>
      </c>
      <c r="R22" s="3">
        <v>9</v>
      </c>
      <c r="S22" s="3">
        <v>71</v>
      </c>
      <c r="T22" s="3">
        <v>9</v>
      </c>
      <c r="U22" s="1" t="s">
        <v>18</v>
      </c>
      <c r="V22" s="2">
        <v>9.1478115447106294</v>
      </c>
      <c r="W22" s="1" t="s">
        <v>14</v>
      </c>
      <c r="X22" s="1" t="s">
        <v>6</v>
      </c>
      <c r="Y22" s="3">
        <v>10</v>
      </c>
      <c r="Z22" s="3">
        <v>198</v>
      </c>
      <c r="AA22" s="3">
        <v>11</v>
      </c>
      <c r="AB22" s="4">
        <v>7.0578761469782298</v>
      </c>
      <c r="AC22" s="2">
        <v>0.131955444311814</v>
      </c>
      <c r="AD22" s="1" t="s">
        <v>30</v>
      </c>
      <c r="AE22" s="1" t="s">
        <v>16</v>
      </c>
      <c r="AF22" s="2">
        <v>169.27180138478599</v>
      </c>
    </row>
    <row r="23" spans="1:32" x14ac:dyDescent="0.3">
      <c r="A23" s="1" t="s">
        <v>128</v>
      </c>
      <c r="B23" s="1" t="s">
        <v>98</v>
      </c>
      <c r="C23" s="4">
        <v>90.204427520528</v>
      </c>
      <c r="D23" s="3">
        <v>88</v>
      </c>
      <c r="E23" s="3">
        <v>478</v>
      </c>
      <c r="F23" s="3">
        <f t="shared" si="0"/>
        <v>15.933333333333334</v>
      </c>
      <c r="G23" s="4">
        <f t="shared" si="1"/>
        <v>1437.2572118270796</v>
      </c>
      <c r="H23" s="5">
        <f>SUM($G$2:G23)/SUM($G$2:$G$101)</f>
        <v>0.57680462462309323</v>
      </c>
      <c r="I23" s="1" t="str">
        <f t="shared" si="2"/>
        <v>A</v>
      </c>
      <c r="J23" s="3">
        <v>57</v>
      </c>
      <c r="K23" s="3">
        <f t="shared" si="3"/>
        <v>3.5774058577405858</v>
      </c>
      <c r="L23" s="3" t="str">
        <f t="shared" si="7"/>
        <v>Low stock</v>
      </c>
      <c r="M23" s="3">
        <f t="shared" si="4"/>
        <v>8.3859649122807021</v>
      </c>
      <c r="N23" s="3">
        <f t="shared" si="5"/>
        <v>47.8</v>
      </c>
      <c r="O23" s="3" t="str">
        <f t="shared" si="6"/>
        <v>Safe</v>
      </c>
      <c r="P23" s="4">
        <v>2633.1219813122498</v>
      </c>
      <c r="Q23" s="1" t="s">
        <v>3</v>
      </c>
      <c r="R23" s="3">
        <v>29</v>
      </c>
      <c r="S23" s="3">
        <v>77</v>
      </c>
      <c r="T23" s="3">
        <v>9</v>
      </c>
      <c r="U23" s="1" t="s">
        <v>11</v>
      </c>
      <c r="V23" s="2">
        <v>6.5996141596895397</v>
      </c>
      <c r="W23" s="1" t="s">
        <v>14</v>
      </c>
      <c r="X23" s="1" t="s">
        <v>27</v>
      </c>
      <c r="Y23" s="3">
        <v>21</v>
      </c>
      <c r="Z23" s="3">
        <v>152</v>
      </c>
      <c r="AA23" s="3">
        <v>11</v>
      </c>
      <c r="AB23" s="4">
        <v>55.760492895244198</v>
      </c>
      <c r="AC23" s="2">
        <v>3.2133296074383</v>
      </c>
      <c r="AD23" s="1" t="s">
        <v>21</v>
      </c>
      <c r="AE23" s="1" t="s">
        <v>8</v>
      </c>
      <c r="AF23" s="2">
        <v>677.94456984618296</v>
      </c>
    </row>
    <row r="24" spans="1:32" x14ac:dyDescent="0.3">
      <c r="A24" s="1" t="s">
        <v>126</v>
      </c>
      <c r="B24" s="1" t="s">
        <v>125</v>
      </c>
      <c r="C24" s="4">
        <v>68.517832699276596</v>
      </c>
      <c r="D24" s="3">
        <v>17</v>
      </c>
      <c r="E24" s="3">
        <v>627</v>
      </c>
      <c r="F24" s="3">
        <f t="shared" si="0"/>
        <v>20.9</v>
      </c>
      <c r="G24" s="4">
        <f t="shared" si="1"/>
        <v>1432.0227034148807</v>
      </c>
      <c r="H24" s="5">
        <f>SUM($G$2:G24)/SUM($G$2:$G$101)</f>
        <v>0.59560127390505235</v>
      </c>
      <c r="I24" s="1" t="str">
        <f t="shared" si="2"/>
        <v>A</v>
      </c>
      <c r="J24" s="3">
        <v>55</v>
      </c>
      <c r="K24" s="3">
        <f t="shared" si="3"/>
        <v>2.6315789473684212</v>
      </c>
      <c r="L24" s="3" t="str">
        <f t="shared" si="7"/>
        <v>Low stock</v>
      </c>
      <c r="M24" s="3">
        <f t="shared" si="4"/>
        <v>11.4</v>
      </c>
      <c r="N24" s="3">
        <f t="shared" si="5"/>
        <v>62.699999999999996</v>
      </c>
      <c r="O24" s="3" t="str">
        <f t="shared" si="6"/>
        <v>Reorder now</v>
      </c>
      <c r="P24" s="4">
        <v>9185.1858291817007</v>
      </c>
      <c r="Q24" s="1" t="s">
        <v>13</v>
      </c>
      <c r="R24" s="3">
        <v>8</v>
      </c>
      <c r="S24" s="3">
        <v>59</v>
      </c>
      <c r="T24" s="3">
        <v>6</v>
      </c>
      <c r="U24" s="1" t="s">
        <v>4</v>
      </c>
      <c r="V24" s="2">
        <v>1.3110237561206199</v>
      </c>
      <c r="W24" s="1" t="s">
        <v>34</v>
      </c>
      <c r="X24" s="1" t="s">
        <v>35</v>
      </c>
      <c r="Y24" s="3">
        <v>29</v>
      </c>
      <c r="Z24" s="3">
        <v>921</v>
      </c>
      <c r="AA24" s="3">
        <v>2</v>
      </c>
      <c r="AB24" s="4">
        <v>38.072898520625998</v>
      </c>
      <c r="AC24" s="2">
        <v>0.34602729070550298</v>
      </c>
      <c r="AD24" s="1" t="s">
        <v>21</v>
      </c>
      <c r="AE24" s="1" t="s">
        <v>8</v>
      </c>
      <c r="AF24" s="2">
        <v>210.743008964246</v>
      </c>
    </row>
    <row r="25" spans="1:32" x14ac:dyDescent="0.3">
      <c r="A25" s="1" t="s">
        <v>128</v>
      </c>
      <c r="B25" s="1" t="s">
        <v>59</v>
      </c>
      <c r="C25" s="4">
        <v>64.795435000155607</v>
      </c>
      <c r="D25" s="3">
        <v>63</v>
      </c>
      <c r="E25" s="3">
        <v>616</v>
      </c>
      <c r="F25" s="3">
        <f t="shared" si="0"/>
        <v>20.533333333333335</v>
      </c>
      <c r="G25" s="4">
        <f t="shared" si="1"/>
        <v>1330.4662653365285</v>
      </c>
      <c r="H25" s="5">
        <f>SUM($G$2:G25)/SUM($G$2:$G$101)</f>
        <v>0.61306489910552753</v>
      </c>
      <c r="I25" s="1" t="str">
        <f t="shared" si="2"/>
        <v>A</v>
      </c>
      <c r="J25" s="3">
        <v>4</v>
      </c>
      <c r="K25" s="3">
        <f t="shared" si="3"/>
        <v>0.19480519480519479</v>
      </c>
      <c r="L25" s="3" t="str">
        <f t="shared" si="7"/>
        <v>Low stock</v>
      </c>
      <c r="M25" s="3">
        <f t="shared" si="4"/>
        <v>154</v>
      </c>
      <c r="N25" s="3">
        <f t="shared" si="5"/>
        <v>61.600000000000009</v>
      </c>
      <c r="O25" s="3" t="str">
        <f t="shared" si="6"/>
        <v>Reorder now</v>
      </c>
      <c r="P25" s="4">
        <v>5149.9983504080301</v>
      </c>
      <c r="Q25" s="1" t="s">
        <v>3</v>
      </c>
      <c r="R25" s="3">
        <v>17</v>
      </c>
      <c r="S25" s="3">
        <v>95</v>
      </c>
      <c r="T25" s="3">
        <v>9</v>
      </c>
      <c r="U25" s="1" t="s">
        <v>18</v>
      </c>
      <c r="V25" s="2">
        <v>4.85827050343664</v>
      </c>
      <c r="W25" s="1" t="s">
        <v>19</v>
      </c>
      <c r="X25" s="1" t="s">
        <v>35</v>
      </c>
      <c r="Y25" s="3">
        <v>1</v>
      </c>
      <c r="Z25" s="3">
        <v>251</v>
      </c>
      <c r="AA25" s="3">
        <v>23</v>
      </c>
      <c r="AB25" s="4">
        <v>23.853427512896101</v>
      </c>
      <c r="AC25" s="2">
        <v>3.54104601225092</v>
      </c>
      <c r="AD25" s="1" t="s">
        <v>30</v>
      </c>
      <c r="AE25" s="1" t="s">
        <v>22</v>
      </c>
      <c r="AF25" s="2">
        <v>371.25529551987103</v>
      </c>
    </row>
    <row r="26" spans="1:32" x14ac:dyDescent="0.3">
      <c r="A26" s="1" t="s">
        <v>128</v>
      </c>
      <c r="B26" s="1" t="s">
        <v>61</v>
      </c>
      <c r="C26" s="4">
        <v>84.957786816350406</v>
      </c>
      <c r="D26" s="3">
        <v>11</v>
      </c>
      <c r="E26" s="3">
        <v>449</v>
      </c>
      <c r="F26" s="3">
        <f t="shared" si="0"/>
        <v>14.966666666666667</v>
      </c>
      <c r="G26" s="4">
        <f t="shared" si="1"/>
        <v>1271.5348760180443</v>
      </c>
      <c r="H26" s="5">
        <f>SUM($G$2:G26)/SUM($G$2:$G$101)</f>
        <v>0.6297549942117685</v>
      </c>
      <c r="I26" s="1" t="str">
        <f t="shared" si="2"/>
        <v>A</v>
      </c>
      <c r="J26" s="3">
        <v>42</v>
      </c>
      <c r="K26" s="3">
        <f t="shared" si="3"/>
        <v>2.8062360801781736</v>
      </c>
      <c r="L26" s="3" t="str">
        <f t="shared" si="7"/>
        <v>Low stock</v>
      </c>
      <c r="M26" s="3">
        <f t="shared" si="4"/>
        <v>10.69047619047619</v>
      </c>
      <c r="N26" s="3">
        <f t="shared" si="5"/>
        <v>44.9</v>
      </c>
      <c r="O26" s="3" t="str">
        <f t="shared" si="6"/>
        <v>Reorder now</v>
      </c>
      <c r="P26" s="4">
        <v>6541.3293448024597</v>
      </c>
      <c r="Q26" s="1" t="s">
        <v>10</v>
      </c>
      <c r="R26" s="3">
        <v>27</v>
      </c>
      <c r="S26" s="3">
        <v>85</v>
      </c>
      <c r="T26" s="3">
        <v>8</v>
      </c>
      <c r="U26" s="1" t="s">
        <v>18</v>
      </c>
      <c r="V26" s="2">
        <v>5.2881899903273997</v>
      </c>
      <c r="W26" s="1" t="s">
        <v>14</v>
      </c>
      <c r="X26" s="1" t="s">
        <v>24</v>
      </c>
      <c r="Y26" s="3">
        <v>3</v>
      </c>
      <c r="Z26" s="3">
        <v>367</v>
      </c>
      <c r="AA26" s="3">
        <v>2</v>
      </c>
      <c r="AB26" s="4">
        <v>58.004787044743701</v>
      </c>
      <c r="AC26" s="2">
        <v>0.54115409806058101</v>
      </c>
      <c r="AD26" s="1" t="s">
        <v>30</v>
      </c>
      <c r="AE26" s="1" t="s">
        <v>16</v>
      </c>
      <c r="AF26" s="2">
        <v>553.42047123035502</v>
      </c>
    </row>
    <row r="27" spans="1:32" x14ac:dyDescent="0.3">
      <c r="A27" s="1" t="s">
        <v>128</v>
      </c>
      <c r="B27" s="1" t="s">
        <v>64</v>
      </c>
      <c r="C27" s="4">
        <v>52.075930682707799</v>
      </c>
      <c r="D27" s="3">
        <v>75</v>
      </c>
      <c r="E27" s="3">
        <v>705</v>
      </c>
      <c r="F27" s="3">
        <f t="shared" si="0"/>
        <v>23.5</v>
      </c>
      <c r="G27" s="4">
        <f t="shared" si="1"/>
        <v>1223.7843710436332</v>
      </c>
      <c r="H27" s="5">
        <f>SUM($G$2:G27)/SUM($G$2:$G$101)</f>
        <v>0.64581831888140939</v>
      </c>
      <c r="I27" s="1" t="str">
        <f t="shared" si="2"/>
        <v>A</v>
      </c>
      <c r="J27" s="3">
        <v>69</v>
      </c>
      <c r="K27" s="3">
        <f t="shared" si="3"/>
        <v>2.9361702127659575</v>
      </c>
      <c r="L27" s="3" t="str">
        <f t="shared" si="7"/>
        <v>Low stock</v>
      </c>
      <c r="M27" s="3">
        <f t="shared" si="4"/>
        <v>10.217391304347826</v>
      </c>
      <c r="N27" s="3">
        <f t="shared" si="5"/>
        <v>70.5</v>
      </c>
      <c r="O27" s="3" t="str">
        <f t="shared" si="6"/>
        <v>Reorder now</v>
      </c>
      <c r="P27" s="4">
        <v>9692.3180402184298</v>
      </c>
      <c r="Q27" s="1" t="s">
        <v>3</v>
      </c>
      <c r="R27" s="3">
        <v>1</v>
      </c>
      <c r="S27" s="3">
        <v>88</v>
      </c>
      <c r="T27" s="3">
        <v>5</v>
      </c>
      <c r="U27" s="1" t="s">
        <v>4</v>
      </c>
      <c r="V27" s="2">
        <v>9.2359314372492207</v>
      </c>
      <c r="W27" s="1" t="s">
        <v>19</v>
      </c>
      <c r="X27" s="1" t="s">
        <v>6</v>
      </c>
      <c r="Y27" s="3">
        <v>10</v>
      </c>
      <c r="Z27" s="3">
        <v>841</v>
      </c>
      <c r="AA27" s="3">
        <v>12</v>
      </c>
      <c r="AB27" s="4">
        <v>5.9306936455283097</v>
      </c>
      <c r="AC27" s="2">
        <v>0.613326899164507</v>
      </c>
      <c r="AD27" s="1" t="s">
        <v>15</v>
      </c>
      <c r="AE27" s="1" t="s">
        <v>8</v>
      </c>
      <c r="AF27" s="2">
        <v>339.67286994860598</v>
      </c>
    </row>
    <row r="28" spans="1:32" x14ac:dyDescent="0.3">
      <c r="A28" s="1" t="s">
        <v>126</v>
      </c>
      <c r="B28" s="1" t="s">
        <v>52</v>
      </c>
      <c r="C28" s="4">
        <v>97.446946617892806</v>
      </c>
      <c r="D28" s="3">
        <v>9</v>
      </c>
      <c r="E28" s="3">
        <v>353</v>
      </c>
      <c r="F28" s="3">
        <f t="shared" si="0"/>
        <v>11.766666666666667</v>
      </c>
      <c r="G28" s="4">
        <f t="shared" si="1"/>
        <v>1146.6257385372055</v>
      </c>
      <c r="H28" s="5">
        <f>SUM($G$2:G28)/SUM($G$2:$G$101)</f>
        <v>0.66086886369020015</v>
      </c>
      <c r="I28" s="1" t="str">
        <f t="shared" si="2"/>
        <v>A</v>
      </c>
      <c r="J28" s="3">
        <v>59</v>
      </c>
      <c r="K28" s="3">
        <f t="shared" si="3"/>
        <v>5.0141643059490084</v>
      </c>
      <c r="L28" s="3" t="str">
        <f t="shared" si="7"/>
        <v>Low stock</v>
      </c>
      <c r="M28" s="3">
        <f t="shared" si="4"/>
        <v>5.9830508474576272</v>
      </c>
      <c r="N28" s="3">
        <f t="shared" si="5"/>
        <v>35.300000000000004</v>
      </c>
      <c r="O28" s="3" t="str">
        <f t="shared" si="6"/>
        <v>Safe</v>
      </c>
      <c r="P28" s="4">
        <v>3716.49332589403</v>
      </c>
      <c r="Q28" s="1" t="s">
        <v>29</v>
      </c>
      <c r="R28" s="3">
        <v>16</v>
      </c>
      <c r="S28" s="3">
        <v>48</v>
      </c>
      <c r="T28" s="3">
        <v>4</v>
      </c>
      <c r="U28" s="1" t="s">
        <v>4</v>
      </c>
      <c r="V28" s="2">
        <v>6.5075486210785503</v>
      </c>
      <c r="W28" s="1" t="s">
        <v>34</v>
      </c>
      <c r="X28" s="1" t="s">
        <v>27</v>
      </c>
      <c r="Y28" s="3">
        <v>26</v>
      </c>
      <c r="Z28" s="3">
        <v>171</v>
      </c>
      <c r="AA28" s="3">
        <v>4</v>
      </c>
      <c r="AB28" s="4">
        <v>15.972229757181699</v>
      </c>
      <c r="AC28" s="2">
        <v>2.1193197367249201</v>
      </c>
      <c r="AD28" s="1" t="s">
        <v>21</v>
      </c>
      <c r="AE28" s="1" t="s">
        <v>22</v>
      </c>
      <c r="AF28" s="2">
        <v>617.86691645837698</v>
      </c>
    </row>
    <row r="29" spans="1:32" x14ac:dyDescent="0.3">
      <c r="A29" s="1" t="s">
        <v>128</v>
      </c>
      <c r="B29" s="1" t="s">
        <v>53</v>
      </c>
      <c r="C29" s="4">
        <v>92.557360812401996</v>
      </c>
      <c r="D29" s="3">
        <v>42</v>
      </c>
      <c r="E29" s="3">
        <v>352</v>
      </c>
      <c r="F29" s="3">
        <f t="shared" si="0"/>
        <v>11.733333333333333</v>
      </c>
      <c r="G29" s="4">
        <f t="shared" si="1"/>
        <v>1086.0063668655166</v>
      </c>
      <c r="H29" s="5">
        <f>SUM($G$2:G29)/SUM($G$2:$G$101)</f>
        <v>0.67512372204353988</v>
      </c>
      <c r="I29" s="1" t="str">
        <f t="shared" si="2"/>
        <v>A</v>
      </c>
      <c r="J29" s="3">
        <v>47</v>
      </c>
      <c r="K29" s="3">
        <f t="shared" si="3"/>
        <v>4.0056818181818183</v>
      </c>
      <c r="L29" s="3" t="str">
        <f t="shared" si="7"/>
        <v>Low stock</v>
      </c>
      <c r="M29" s="3">
        <f t="shared" si="4"/>
        <v>7.4893617021276597</v>
      </c>
      <c r="N29" s="3">
        <f t="shared" si="5"/>
        <v>35.199999999999996</v>
      </c>
      <c r="O29" s="3" t="str">
        <f t="shared" si="6"/>
        <v>Safe</v>
      </c>
      <c r="P29" s="4">
        <v>2686.4572235759802</v>
      </c>
      <c r="Q29" s="1" t="s">
        <v>13</v>
      </c>
      <c r="R29" s="3">
        <v>9</v>
      </c>
      <c r="S29" s="3">
        <v>62</v>
      </c>
      <c r="T29" s="3">
        <v>8</v>
      </c>
      <c r="U29" s="1" t="s">
        <v>18</v>
      </c>
      <c r="V29" s="2">
        <v>7.4067509529980704</v>
      </c>
      <c r="W29" s="1" t="s">
        <v>19</v>
      </c>
      <c r="X29" s="1" t="s">
        <v>6</v>
      </c>
      <c r="Y29" s="3">
        <v>25</v>
      </c>
      <c r="Z29" s="3">
        <v>291</v>
      </c>
      <c r="AA29" s="3">
        <v>4</v>
      </c>
      <c r="AB29" s="4">
        <v>10.5282450700421</v>
      </c>
      <c r="AC29" s="2">
        <v>2.8646678378833701</v>
      </c>
      <c r="AD29" s="1" t="s">
        <v>30</v>
      </c>
      <c r="AE29" s="1" t="s">
        <v>8</v>
      </c>
      <c r="AF29" s="2">
        <v>762.45918215568304</v>
      </c>
    </row>
    <row r="30" spans="1:32" x14ac:dyDescent="0.3">
      <c r="A30" s="1" t="s">
        <v>128</v>
      </c>
      <c r="B30" s="1" t="s">
        <v>99</v>
      </c>
      <c r="C30" s="4">
        <v>83.851017681304597</v>
      </c>
      <c r="D30" s="3">
        <v>41</v>
      </c>
      <c r="E30" s="3">
        <v>375</v>
      </c>
      <c r="F30" s="3">
        <f t="shared" si="0"/>
        <v>12.5</v>
      </c>
      <c r="G30" s="4">
        <f t="shared" si="1"/>
        <v>1048.1377210163075</v>
      </c>
      <c r="H30" s="5">
        <f>SUM($G$2:G30)/SUM($G$2:$G$101)</f>
        <v>0.68888151868611691</v>
      </c>
      <c r="I30" s="1" t="str">
        <f t="shared" si="2"/>
        <v>A</v>
      </c>
      <c r="J30" s="3">
        <v>17</v>
      </c>
      <c r="K30" s="3">
        <f t="shared" si="3"/>
        <v>1.36</v>
      </c>
      <c r="L30" s="3" t="str">
        <f t="shared" si="7"/>
        <v>Low stock</v>
      </c>
      <c r="M30" s="3">
        <f t="shared" si="4"/>
        <v>22.058823529411764</v>
      </c>
      <c r="N30" s="3">
        <f t="shared" si="5"/>
        <v>37.5</v>
      </c>
      <c r="O30" s="3" t="str">
        <f t="shared" si="6"/>
        <v>Reorder now</v>
      </c>
      <c r="P30" s="4">
        <v>7910.8869161406801</v>
      </c>
      <c r="Q30" s="1" t="s">
        <v>29</v>
      </c>
      <c r="R30" s="3">
        <v>25</v>
      </c>
      <c r="S30" s="3">
        <v>66</v>
      </c>
      <c r="T30" s="3">
        <v>5</v>
      </c>
      <c r="U30" s="1" t="s">
        <v>4</v>
      </c>
      <c r="V30" s="2">
        <v>1.5129368369160701</v>
      </c>
      <c r="W30" s="1" t="s">
        <v>26</v>
      </c>
      <c r="X30" s="1" t="s">
        <v>35</v>
      </c>
      <c r="Y30" s="3">
        <v>13</v>
      </c>
      <c r="Z30" s="3">
        <v>444</v>
      </c>
      <c r="AA30" s="3">
        <v>4</v>
      </c>
      <c r="AB30" s="4">
        <v>46.870238797617098</v>
      </c>
      <c r="AC30" s="2">
        <v>4.6205460645137002</v>
      </c>
      <c r="AD30" s="1" t="s">
        <v>7</v>
      </c>
      <c r="AE30" s="1" t="s">
        <v>22</v>
      </c>
      <c r="AF30" s="2">
        <v>866.472800129657</v>
      </c>
    </row>
    <row r="31" spans="1:32" x14ac:dyDescent="0.3">
      <c r="A31" s="1" t="s">
        <v>128</v>
      </c>
      <c r="B31" s="1" t="s">
        <v>85</v>
      </c>
      <c r="C31" s="4">
        <v>63.828398347710902</v>
      </c>
      <c r="D31" s="3">
        <v>30</v>
      </c>
      <c r="E31" s="3">
        <v>484</v>
      </c>
      <c r="F31" s="3">
        <f t="shared" si="0"/>
        <v>16.133333333333333</v>
      </c>
      <c r="G31" s="4">
        <f t="shared" si="1"/>
        <v>1029.7648266764024</v>
      </c>
      <c r="H31" s="5">
        <f>SUM($G$2:G31)/SUM($G$2:$G$101)</f>
        <v>0.70239815375326775</v>
      </c>
      <c r="I31" s="1" t="str">
        <f t="shared" si="2"/>
        <v>B</v>
      </c>
      <c r="J31" s="3">
        <v>100</v>
      </c>
      <c r="K31" s="3">
        <f t="shared" si="3"/>
        <v>6.1983471074380168</v>
      </c>
      <c r="L31" s="3" t="str">
        <f t="shared" si="7"/>
        <v>Low stock</v>
      </c>
      <c r="M31" s="3">
        <f t="shared" si="4"/>
        <v>4.84</v>
      </c>
      <c r="N31" s="3">
        <f t="shared" si="5"/>
        <v>48.4</v>
      </c>
      <c r="O31" s="3" t="str">
        <f t="shared" si="6"/>
        <v>Safe</v>
      </c>
      <c r="P31" s="4">
        <v>1061.6185230132801</v>
      </c>
      <c r="Q31" s="1" t="s">
        <v>3</v>
      </c>
      <c r="R31" s="3">
        <v>16</v>
      </c>
      <c r="S31" s="3">
        <v>26</v>
      </c>
      <c r="T31" s="3">
        <v>7</v>
      </c>
      <c r="U31" s="1" t="s">
        <v>4</v>
      </c>
      <c r="V31" s="2">
        <v>7.2937225968677204</v>
      </c>
      <c r="W31" s="1" t="s">
        <v>14</v>
      </c>
      <c r="X31" s="1" t="s">
        <v>20</v>
      </c>
      <c r="Y31" s="3">
        <v>11</v>
      </c>
      <c r="Z31" s="3">
        <v>176</v>
      </c>
      <c r="AA31" s="3">
        <v>4</v>
      </c>
      <c r="AB31" s="4">
        <v>1.90076224351945</v>
      </c>
      <c r="AC31" s="2">
        <v>0.44719401546382298</v>
      </c>
      <c r="AD31" s="1" t="s">
        <v>15</v>
      </c>
      <c r="AE31" s="1" t="s">
        <v>22</v>
      </c>
      <c r="AF31" s="2">
        <v>312.57427361009297</v>
      </c>
    </row>
    <row r="32" spans="1:32" x14ac:dyDescent="0.3">
      <c r="A32" s="1" t="s">
        <v>127</v>
      </c>
      <c r="B32" s="1" t="s">
        <v>46</v>
      </c>
      <c r="C32" s="4">
        <v>96.341072439963298</v>
      </c>
      <c r="D32" s="3">
        <v>22</v>
      </c>
      <c r="E32" s="3">
        <v>320</v>
      </c>
      <c r="F32" s="3">
        <f t="shared" si="0"/>
        <v>10.666666666666666</v>
      </c>
      <c r="G32" s="4">
        <f t="shared" si="1"/>
        <v>1027.6381060262752</v>
      </c>
      <c r="H32" s="5">
        <f>SUM($G$2:G32)/SUM($G$2:$G$101)</f>
        <v>0.71588687360504821</v>
      </c>
      <c r="I32" s="1" t="str">
        <f t="shared" si="2"/>
        <v>B</v>
      </c>
      <c r="J32" s="3">
        <v>27</v>
      </c>
      <c r="K32" s="3">
        <f t="shared" si="3"/>
        <v>2.53125</v>
      </c>
      <c r="L32" s="3" t="str">
        <f t="shared" si="7"/>
        <v>Low stock</v>
      </c>
      <c r="M32" s="3">
        <f t="shared" si="4"/>
        <v>11.851851851851851</v>
      </c>
      <c r="N32" s="3">
        <f t="shared" si="5"/>
        <v>32</v>
      </c>
      <c r="O32" s="3" t="str">
        <f t="shared" si="6"/>
        <v>Reorder now</v>
      </c>
      <c r="P32" s="4">
        <v>8128.0276968511898</v>
      </c>
      <c r="Q32" s="1" t="s">
        <v>13</v>
      </c>
      <c r="R32" s="3">
        <v>12</v>
      </c>
      <c r="S32" s="3">
        <v>68</v>
      </c>
      <c r="T32" s="3">
        <v>6</v>
      </c>
      <c r="U32" s="1" t="s">
        <v>11</v>
      </c>
      <c r="V32" s="2">
        <v>8.8783346509268402</v>
      </c>
      <c r="W32" s="1" t="s">
        <v>14</v>
      </c>
      <c r="X32" s="1" t="s">
        <v>35</v>
      </c>
      <c r="Y32" s="3">
        <v>29</v>
      </c>
      <c r="Z32" s="3">
        <v>309</v>
      </c>
      <c r="AA32" s="3">
        <v>6</v>
      </c>
      <c r="AB32" s="4">
        <v>65.686259608488598</v>
      </c>
      <c r="AC32" s="2">
        <v>4.2314165735345304</v>
      </c>
      <c r="AD32" s="1" t="s">
        <v>15</v>
      </c>
      <c r="AE32" s="1" t="s">
        <v>8</v>
      </c>
      <c r="AF32" s="2">
        <v>493.871215316205</v>
      </c>
    </row>
    <row r="33" spans="1:32" x14ac:dyDescent="0.3">
      <c r="A33" s="1" t="s">
        <v>127</v>
      </c>
      <c r="B33" s="1" t="s">
        <v>95</v>
      </c>
      <c r="C33" s="4">
        <v>54.865528517069698</v>
      </c>
      <c r="D33" s="3">
        <v>62</v>
      </c>
      <c r="E33" s="3">
        <v>511</v>
      </c>
      <c r="F33" s="3">
        <f t="shared" si="0"/>
        <v>17.033333333333335</v>
      </c>
      <c r="G33" s="4">
        <f t="shared" si="1"/>
        <v>934.54283574075396</v>
      </c>
      <c r="H33" s="5">
        <f>SUM($G$2:G33)/SUM($G$2:$G$101)</f>
        <v>0.72815363018683776</v>
      </c>
      <c r="I33" s="1" t="str">
        <f t="shared" si="2"/>
        <v>B</v>
      </c>
      <c r="J33" s="3">
        <v>95</v>
      </c>
      <c r="K33" s="3">
        <f t="shared" si="3"/>
        <v>5.5772994129158509</v>
      </c>
      <c r="L33" s="3" t="str">
        <f t="shared" si="7"/>
        <v>Low stock</v>
      </c>
      <c r="M33" s="3">
        <f t="shared" si="4"/>
        <v>5.3789473684210529</v>
      </c>
      <c r="N33" s="3">
        <f t="shared" si="5"/>
        <v>51.100000000000009</v>
      </c>
      <c r="O33" s="3" t="str">
        <f t="shared" si="6"/>
        <v>Safe</v>
      </c>
      <c r="P33" s="4">
        <v>1752.3810874841199</v>
      </c>
      <c r="Q33" s="1" t="s">
        <v>3</v>
      </c>
      <c r="R33" s="3">
        <v>1</v>
      </c>
      <c r="S33" s="3">
        <v>27</v>
      </c>
      <c r="T33" s="3">
        <v>3</v>
      </c>
      <c r="U33" s="1" t="s">
        <v>4</v>
      </c>
      <c r="V33" s="2">
        <v>9.7052867901203399</v>
      </c>
      <c r="W33" s="1" t="s">
        <v>26</v>
      </c>
      <c r="X33" s="1" t="s">
        <v>20</v>
      </c>
      <c r="Y33" s="3">
        <v>9</v>
      </c>
      <c r="Z33" s="3">
        <v>862</v>
      </c>
      <c r="AA33" s="3">
        <v>7</v>
      </c>
      <c r="AB33" s="4">
        <v>77.627765812748095</v>
      </c>
      <c r="AC33" s="2">
        <v>1.3623879886490999</v>
      </c>
      <c r="AD33" s="1" t="s">
        <v>15</v>
      </c>
      <c r="AE33" s="1" t="s">
        <v>22</v>
      </c>
      <c r="AF33" s="2">
        <v>207.66320620857499</v>
      </c>
    </row>
    <row r="34" spans="1:32" x14ac:dyDescent="0.3">
      <c r="A34" s="1" t="s">
        <v>126</v>
      </c>
      <c r="B34" s="1" t="s">
        <v>48</v>
      </c>
      <c r="C34" s="4">
        <v>27.679780886501899</v>
      </c>
      <c r="D34" s="3">
        <v>55</v>
      </c>
      <c r="E34" s="3">
        <v>884</v>
      </c>
      <c r="F34" s="3">
        <f t="shared" ref="F34:F65" si="8">E34/30</f>
        <v>29.466666666666665</v>
      </c>
      <c r="G34" s="4">
        <f t="shared" ref="G34:G65" si="9">F34*C34</f>
        <v>815.63087678892259</v>
      </c>
      <c r="H34" s="5">
        <f>SUM($G$2:G34)/SUM($G$2:$G$101)</f>
        <v>0.738859555098488</v>
      </c>
      <c r="I34" s="1" t="str">
        <f t="shared" ref="I34:I65" si="10">IF(H34&lt;=0.7, "A", IF(H34&lt;=0.9, "B", "C"))</f>
        <v>B</v>
      </c>
      <c r="J34" s="3">
        <v>71</v>
      </c>
      <c r="K34" s="3">
        <f t="shared" ref="K34:K65" si="11">J34/F34</f>
        <v>2.4095022624434392</v>
      </c>
      <c r="L34" s="3" t="str">
        <f t="shared" si="7"/>
        <v>Low stock</v>
      </c>
      <c r="M34" s="3">
        <f t="shared" ref="M34:M65" si="12">IFERROR(E34/J34,0)</f>
        <v>12.450704225352112</v>
      </c>
      <c r="N34" s="3">
        <f t="shared" ref="N34:N65" si="13">F34*3</f>
        <v>88.399999999999991</v>
      </c>
      <c r="O34" s="3" t="str">
        <f t="shared" ref="O34:O65" si="14">IF(J34&lt;N34, "Reorder now", "Safe")</f>
        <v>Reorder now</v>
      </c>
      <c r="P34" s="4">
        <v>2390.8078665561702</v>
      </c>
      <c r="Q34" s="1" t="s">
        <v>13</v>
      </c>
      <c r="R34" s="3">
        <v>1</v>
      </c>
      <c r="S34" s="3">
        <v>63</v>
      </c>
      <c r="T34" s="3">
        <v>10</v>
      </c>
      <c r="U34" s="1" t="s">
        <v>11</v>
      </c>
      <c r="V34" s="2">
        <v>9.5676489209230393</v>
      </c>
      <c r="W34" s="1" t="s">
        <v>26</v>
      </c>
      <c r="X34" s="1" t="s">
        <v>20</v>
      </c>
      <c r="Y34" s="3">
        <v>22</v>
      </c>
      <c r="Z34" s="3">
        <v>780</v>
      </c>
      <c r="AA34" s="3">
        <v>28</v>
      </c>
      <c r="AB34" s="4">
        <v>50.120839612977299</v>
      </c>
      <c r="AC34" s="2">
        <v>2.5912754732111098</v>
      </c>
      <c r="AD34" s="1" t="s">
        <v>21</v>
      </c>
      <c r="AE34" s="1" t="s">
        <v>16</v>
      </c>
      <c r="AF34" s="2">
        <v>205.57199582694699</v>
      </c>
    </row>
    <row r="35" spans="1:32" x14ac:dyDescent="0.3">
      <c r="A35" s="1" t="s">
        <v>126</v>
      </c>
      <c r="B35" s="1" t="s">
        <v>38</v>
      </c>
      <c r="C35" s="4">
        <v>71.213389075359999</v>
      </c>
      <c r="D35" s="3">
        <v>41</v>
      </c>
      <c r="E35" s="3">
        <v>336</v>
      </c>
      <c r="F35" s="3">
        <f t="shared" si="8"/>
        <v>11.2</v>
      </c>
      <c r="G35" s="4">
        <f t="shared" si="9"/>
        <v>797.58995764403198</v>
      </c>
      <c r="H35" s="5">
        <f>SUM($G$2:G35)/SUM($G$2:$G$101)</f>
        <v>0.74932867592240848</v>
      </c>
      <c r="I35" s="1" t="str">
        <f t="shared" si="10"/>
        <v>B</v>
      </c>
      <c r="J35" s="3">
        <v>100</v>
      </c>
      <c r="K35" s="3">
        <f t="shared" si="11"/>
        <v>8.9285714285714288</v>
      </c>
      <c r="L35" s="3" t="str">
        <f t="shared" si="7"/>
        <v>Optimal</v>
      </c>
      <c r="M35" s="3">
        <f t="shared" si="12"/>
        <v>3.36</v>
      </c>
      <c r="N35" s="3">
        <f t="shared" si="13"/>
        <v>33.599999999999994</v>
      </c>
      <c r="O35" s="3" t="str">
        <f t="shared" si="14"/>
        <v>Safe</v>
      </c>
      <c r="P35" s="4">
        <v>2873.74144602144</v>
      </c>
      <c r="Q35" s="1" t="s">
        <v>13</v>
      </c>
      <c r="R35" s="3">
        <v>30</v>
      </c>
      <c r="S35" s="3">
        <v>85</v>
      </c>
      <c r="T35" s="3">
        <v>4</v>
      </c>
      <c r="U35" s="1" t="s">
        <v>11</v>
      </c>
      <c r="V35" s="2">
        <v>1.32527401018452</v>
      </c>
      <c r="W35" s="1" t="s">
        <v>26</v>
      </c>
      <c r="X35" s="1" t="s">
        <v>20</v>
      </c>
      <c r="Y35" s="3">
        <v>3</v>
      </c>
      <c r="Z35" s="3">
        <v>563</v>
      </c>
      <c r="AA35" s="3">
        <v>3</v>
      </c>
      <c r="AB35" s="4">
        <v>32.321286213424003</v>
      </c>
      <c r="AC35" s="2">
        <v>2.1612537475559099</v>
      </c>
      <c r="AD35" s="1" t="s">
        <v>7</v>
      </c>
      <c r="AE35" s="1" t="s">
        <v>8</v>
      </c>
      <c r="AF35" s="2">
        <v>402.96878907376998</v>
      </c>
    </row>
    <row r="36" spans="1:32" x14ac:dyDescent="0.3">
      <c r="A36" s="1" t="s">
        <v>126</v>
      </c>
      <c r="B36" s="1" t="s">
        <v>72</v>
      </c>
      <c r="C36" s="4">
        <v>27.082207199888899</v>
      </c>
      <c r="D36" s="3">
        <v>75</v>
      </c>
      <c r="E36" s="3">
        <v>859</v>
      </c>
      <c r="F36" s="3">
        <f t="shared" si="8"/>
        <v>28.633333333333333</v>
      </c>
      <c r="G36" s="4">
        <f t="shared" si="9"/>
        <v>775.45386615681878</v>
      </c>
      <c r="H36" s="5">
        <f>SUM($G$2:G36)/SUM($G$2:$G$101)</f>
        <v>0.7595072396572784</v>
      </c>
      <c r="I36" s="1" t="str">
        <f t="shared" si="10"/>
        <v>B</v>
      </c>
      <c r="J36" s="3">
        <v>92</v>
      </c>
      <c r="K36" s="3">
        <f t="shared" si="11"/>
        <v>3.2130384167636787</v>
      </c>
      <c r="L36" s="3" t="str">
        <f t="shared" si="7"/>
        <v>Low stock</v>
      </c>
      <c r="M36" s="3">
        <f t="shared" si="12"/>
        <v>9.3369565217391308</v>
      </c>
      <c r="N36" s="3">
        <f t="shared" si="13"/>
        <v>85.9</v>
      </c>
      <c r="O36" s="3" t="str">
        <f t="shared" si="14"/>
        <v>Safe</v>
      </c>
      <c r="P36" s="4">
        <v>2556.7673606335902</v>
      </c>
      <c r="Q36" s="1" t="s">
        <v>3</v>
      </c>
      <c r="R36" s="3">
        <v>29</v>
      </c>
      <c r="S36" s="3">
        <v>6</v>
      </c>
      <c r="T36" s="3">
        <v>8</v>
      </c>
      <c r="U36" s="1" t="s">
        <v>4</v>
      </c>
      <c r="V36" s="2">
        <v>4.0709558370840799</v>
      </c>
      <c r="W36" s="1" t="s">
        <v>5</v>
      </c>
      <c r="X36" s="1" t="s">
        <v>35</v>
      </c>
      <c r="Y36" s="3">
        <v>18</v>
      </c>
      <c r="Z36" s="3">
        <v>870</v>
      </c>
      <c r="AA36" s="3">
        <v>23</v>
      </c>
      <c r="AB36" s="4">
        <v>77.322353211051606</v>
      </c>
      <c r="AC36" s="2">
        <v>3.6486105925361998</v>
      </c>
      <c r="AD36" s="1" t="s">
        <v>7</v>
      </c>
      <c r="AE36" s="1" t="s">
        <v>8</v>
      </c>
      <c r="AF36" s="2">
        <v>380.43593711196399</v>
      </c>
    </row>
    <row r="37" spans="1:32" x14ac:dyDescent="0.3">
      <c r="A37" s="1" t="s">
        <v>126</v>
      </c>
      <c r="B37" s="1" t="s">
        <v>44</v>
      </c>
      <c r="C37" s="4">
        <v>36.4436277704609</v>
      </c>
      <c r="D37" s="3">
        <v>23</v>
      </c>
      <c r="E37" s="3">
        <v>620</v>
      </c>
      <c r="F37" s="3">
        <f t="shared" si="8"/>
        <v>20.666666666666668</v>
      </c>
      <c r="G37" s="4">
        <f t="shared" si="9"/>
        <v>753.16830725619195</v>
      </c>
      <c r="H37" s="5">
        <f>SUM($G$2:G37)/SUM($G$2:$G$101)</f>
        <v>0.76939328440225474</v>
      </c>
      <c r="I37" s="1" t="str">
        <f t="shared" si="10"/>
        <v>B</v>
      </c>
      <c r="J37" s="3">
        <v>10</v>
      </c>
      <c r="K37" s="3">
        <f t="shared" si="11"/>
        <v>0.48387096774193544</v>
      </c>
      <c r="L37" s="3" t="str">
        <f t="shared" si="7"/>
        <v>Low stock</v>
      </c>
      <c r="M37" s="3">
        <f t="shared" si="12"/>
        <v>62</v>
      </c>
      <c r="N37" s="3">
        <f t="shared" si="13"/>
        <v>62</v>
      </c>
      <c r="O37" s="3" t="str">
        <f t="shared" si="14"/>
        <v>Reorder now</v>
      </c>
      <c r="P37" s="4">
        <v>9364.6735050761708</v>
      </c>
      <c r="Q37" s="1" t="s">
        <v>13</v>
      </c>
      <c r="R37" s="3">
        <v>10</v>
      </c>
      <c r="S37" s="3">
        <v>46</v>
      </c>
      <c r="T37" s="3">
        <v>8</v>
      </c>
      <c r="U37" s="1" t="s">
        <v>18</v>
      </c>
      <c r="V37" s="2">
        <v>4.3392247141107001</v>
      </c>
      <c r="W37" s="1" t="s">
        <v>34</v>
      </c>
      <c r="X37" s="1" t="s">
        <v>20</v>
      </c>
      <c r="Y37" s="3">
        <v>18</v>
      </c>
      <c r="Z37" s="3">
        <v>374</v>
      </c>
      <c r="AA37" s="3">
        <v>17</v>
      </c>
      <c r="AB37" s="4">
        <v>27.107980854843898</v>
      </c>
      <c r="AC37" s="2">
        <v>2.2319391107292601</v>
      </c>
      <c r="AD37" s="1" t="s">
        <v>30</v>
      </c>
      <c r="AE37" s="1" t="s">
        <v>22</v>
      </c>
      <c r="AF37" s="2">
        <v>593.48025872065102</v>
      </c>
    </row>
    <row r="38" spans="1:32" x14ac:dyDescent="0.3">
      <c r="A38" s="1" t="s">
        <v>127</v>
      </c>
      <c r="B38" s="1" t="s">
        <v>60</v>
      </c>
      <c r="C38" s="4">
        <v>37.467592329842397</v>
      </c>
      <c r="D38" s="3">
        <v>96</v>
      </c>
      <c r="E38" s="3">
        <v>602</v>
      </c>
      <c r="F38" s="3">
        <f t="shared" si="8"/>
        <v>20.066666666666666</v>
      </c>
      <c r="G38" s="4">
        <f t="shared" si="9"/>
        <v>751.84968608550412</v>
      </c>
      <c r="H38" s="5">
        <f>SUM($G$2:G38)/SUM($G$2:$G$101)</f>
        <v>0.77926202100007524</v>
      </c>
      <c r="I38" s="1" t="str">
        <f t="shared" si="10"/>
        <v>B</v>
      </c>
      <c r="J38" s="3">
        <v>1</v>
      </c>
      <c r="K38" s="3">
        <f t="shared" si="11"/>
        <v>4.9833887043189369E-2</v>
      </c>
      <c r="L38" s="3" t="str">
        <f t="shared" si="7"/>
        <v>Low stock</v>
      </c>
      <c r="M38" s="3">
        <f t="shared" si="12"/>
        <v>602</v>
      </c>
      <c r="N38" s="3">
        <f t="shared" si="13"/>
        <v>60.2</v>
      </c>
      <c r="O38" s="3" t="str">
        <f t="shared" si="14"/>
        <v>Reorder now</v>
      </c>
      <c r="P38" s="4">
        <v>9061.7108955077201</v>
      </c>
      <c r="Q38" s="1" t="s">
        <v>13</v>
      </c>
      <c r="R38" s="3">
        <v>26</v>
      </c>
      <c r="S38" s="3">
        <v>21</v>
      </c>
      <c r="T38" s="3">
        <v>7</v>
      </c>
      <c r="U38" s="1" t="s">
        <v>11</v>
      </c>
      <c r="V38" s="2">
        <v>1.0194875708221101</v>
      </c>
      <c r="W38" s="1" t="s">
        <v>14</v>
      </c>
      <c r="X38" s="1" t="s">
        <v>35</v>
      </c>
      <c r="Y38" s="3">
        <v>4</v>
      </c>
      <c r="Z38" s="3">
        <v>452</v>
      </c>
      <c r="AA38" s="3">
        <v>10</v>
      </c>
      <c r="AB38" s="4">
        <v>10.754272815029299</v>
      </c>
      <c r="AC38" s="2">
        <v>0.64660455937205397</v>
      </c>
      <c r="AD38" s="1" t="s">
        <v>7</v>
      </c>
      <c r="AE38" s="1" t="s">
        <v>8</v>
      </c>
      <c r="AF38" s="2">
        <v>510.35800043352299</v>
      </c>
    </row>
    <row r="39" spans="1:32" x14ac:dyDescent="0.3">
      <c r="A39" s="1" t="s">
        <v>127</v>
      </c>
      <c r="B39" s="1" t="s">
        <v>63</v>
      </c>
      <c r="C39" s="4">
        <v>23.3998447526143</v>
      </c>
      <c r="D39" s="3">
        <v>5</v>
      </c>
      <c r="E39" s="3">
        <v>963</v>
      </c>
      <c r="F39" s="3">
        <f t="shared" si="8"/>
        <v>32.1</v>
      </c>
      <c r="G39" s="4">
        <f t="shared" si="9"/>
        <v>751.13501655891901</v>
      </c>
      <c r="H39" s="5">
        <f>SUM($G$2:G39)/SUM($G$2:$G$101)</f>
        <v>0.78912137688597561</v>
      </c>
      <c r="I39" s="1" t="str">
        <f t="shared" si="10"/>
        <v>B</v>
      </c>
      <c r="J39" s="3">
        <v>25</v>
      </c>
      <c r="K39" s="3">
        <f t="shared" si="11"/>
        <v>0.77881619937694702</v>
      </c>
      <c r="L39" s="3" t="str">
        <f t="shared" si="7"/>
        <v>Low stock</v>
      </c>
      <c r="M39" s="3">
        <f t="shared" si="12"/>
        <v>38.520000000000003</v>
      </c>
      <c r="N39" s="3">
        <f t="shared" si="13"/>
        <v>96.300000000000011</v>
      </c>
      <c r="O39" s="3" t="str">
        <f t="shared" si="14"/>
        <v>Reorder now</v>
      </c>
      <c r="P39" s="4">
        <v>2438.3399304700201</v>
      </c>
      <c r="Q39" s="1" t="s">
        <v>10</v>
      </c>
      <c r="R39" s="3">
        <v>8</v>
      </c>
      <c r="S39" s="3">
        <v>21</v>
      </c>
      <c r="T39" s="3">
        <v>9</v>
      </c>
      <c r="U39" s="1" t="s">
        <v>11</v>
      </c>
      <c r="V39" s="2">
        <v>1.53265527359043</v>
      </c>
      <c r="W39" s="1" t="s">
        <v>5</v>
      </c>
      <c r="X39" s="1" t="s">
        <v>20</v>
      </c>
      <c r="Y39" s="3">
        <v>24</v>
      </c>
      <c r="Z39" s="3">
        <v>867</v>
      </c>
      <c r="AA39" s="3">
        <v>15</v>
      </c>
      <c r="AB39" s="4">
        <v>34.343277465075303</v>
      </c>
      <c r="AC39" s="2">
        <v>2.61028808484811</v>
      </c>
      <c r="AD39" s="1" t="s">
        <v>30</v>
      </c>
      <c r="AE39" s="1" t="s">
        <v>22</v>
      </c>
      <c r="AF39" s="2">
        <v>183.932968043594</v>
      </c>
    </row>
    <row r="40" spans="1:32" x14ac:dyDescent="0.3">
      <c r="A40" s="1" t="s">
        <v>126</v>
      </c>
      <c r="B40" s="1" t="s">
        <v>103</v>
      </c>
      <c r="C40" s="4">
        <v>57.449742958971399</v>
      </c>
      <c r="D40" s="3">
        <v>14</v>
      </c>
      <c r="E40" s="3">
        <v>359</v>
      </c>
      <c r="F40" s="3">
        <f t="shared" si="8"/>
        <v>11.966666666666667</v>
      </c>
      <c r="G40" s="4">
        <f t="shared" si="9"/>
        <v>687.48192407569104</v>
      </c>
      <c r="H40" s="5">
        <f>SUM($G$2:G40)/SUM($G$2:$G$101)</f>
        <v>0.79814522586806358</v>
      </c>
      <c r="I40" s="1" t="str">
        <f t="shared" si="10"/>
        <v>B</v>
      </c>
      <c r="J40" s="3">
        <v>96</v>
      </c>
      <c r="K40" s="3">
        <f t="shared" si="11"/>
        <v>8.0222841225626738</v>
      </c>
      <c r="L40" s="3" t="str">
        <f t="shared" si="7"/>
        <v>Optimal</v>
      </c>
      <c r="M40" s="3">
        <f t="shared" si="12"/>
        <v>3.7395833333333335</v>
      </c>
      <c r="N40" s="3">
        <f t="shared" si="13"/>
        <v>35.9</v>
      </c>
      <c r="O40" s="3" t="str">
        <f t="shared" si="14"/>
        <v>Safe</v>
      </c>
      <c r="P40" s="4">
        <v>2483.7601775427902</v>
      </c>
      <c r="Q40" s="1" t="s">
        <v>13</v>
      </c>
      <c r="R40" s="3">
        <v>28</v>
      </c>
      <c r="S40" s="3">
        <v>57</v>
      </c>
      <c r="T40" s="3">
        <v>4</v>
      </c>
      <c r="U40" s="1" t="s">
        <v>4</v>
      </c>
      <c r="V40" s="2">
        <v>6.7809466256178901</v>
      </c>
      <c r="W40" s="1" t="s">
        <v>14</v>
      </c>
      <c r="X40" s="1" t="s">
        <v>20</v>
      </c>
      <c r="Y40" s="3">
        <v>26</v>
      </c>
      <c r="Z40" s="3">
        <v>334</v>
      </c>
      <c r="AA40" s="3">
        <v>5</v>
      </c>
      <c r="AB40" s="4">
        <v>42.952444748991802</v>
      </c>
      <c r="AC40" s="2">
        <v>3.0551418183075398</v>
      </c>
      <c r="AD40" s="1" t="s">
        <v>7</v>
      </c>
      <c r="AE40" s="1" t="s">
        <v>8</v>
      </c>
      <c r="AF40" s="2">
        <v>852.56809891984994</v>
      </c>
    </row>
    <row r="41" spans="1:32" x14ac:dyDescent="0.3">
      <c r="A41" s="1" t="s">
        <v>128</v>
      </c>
      <c r="B41" s="1" t="s">
        <v>88</v>
      </c>
      <c r="C41" s="4">
        <v>72.796353955587307</v>
      </c>
      <c r="D41" s="3">
        <v>89</v>
      </c>
      <c r="E41" s="3">
        <v>270</v>
      </c>
      <c r="F41" s="3">
        <f t="shared" si="8"/>
        <v>9</v>
      </c>
      <c r="G41" s="4">
        <f t="shared" si="9"/>
        <v>655.16718560028573</v>
      </c>
      <c r="H41" s="5">
        <f>SUM($G$2:G41)/SUM($G$2:$G$101)</f>
        <v>0.80674491341450394</v>
      </c>
      <c r="I41" s="1" t="str">
        <f t="shared" si="10"/>
        <v>B</v>
      </c>
      <c r="J41" s="3">
        <v>86</v>
      </c>
      <c r="K41" s="3">
        <f t="shared" si="11"/>
        <v>9.5555555555555554</v>
      </c>
      <c r="L41" s="3" t="str">
        <f t="shared" si="7"/>
        <v>Optimal</v>
      </c>
      <c r="M41" s="3">
        <f t="shared" si="12"/>
        <v>3.13953488372093</v>
      </c>
      <c r="N41" s="3">
        <f t="shared" si="13"/>
        <v>27</v>
      </c>
      <c r="O41" s="3" t="str">
        <f t="shared" si="14"/>
        <v>Safe</v>
      </c>
      <c r="P41" s="4">
        <v>3899.7468337292198</v>
      </c>
      <c r="Q41" s="1" t="s">
        <v>13</v>
      </c>
      <c r="R41" s="3">
        <v>2</v>
      </c>
      <c r="S41" s="3">
        <v>40</v>
      </c>
      <c r="T41" s="3">
        <v>7</v>
      </c>
      <c r="U41" s="1" t="s">
        <v>18</v>
      </c>
      <c r="V41" s="2">
        <v>7.2917013887767697</v>
      </c>
      <c r="W41" s="1" t="s">
        <v>34</v>
      </c>
      <c r="X41" s="1" t="s">
        <v>6</v>
      </c>
      <c r="Y41" s="3">
        <v>13</v>
      </c>
      <c r="Z41" s="3">
        <v>751</v>
      </c>
      <c r="AA41" s="3">
        <v>14</v>
      </c>
      <c r="AB41" s="4">
        <v>21.048642725168602</v>
      </c>
      <c r="AC41" s="2">
        <v>1.87400140404437</v>
      </c>
      <c r="AD41" s="1" t="s">
        <v>30</v>
      </c>
      <c r="AE41" s="1" t="s">
        <v>16</v>
      </c>
      <c r="AF41" s="2">
        <v>320.84651575911101</v>
      </c>
    </row>
    <row r="42" spans="1:32" x14ac:dyDescent="0.3">
      <c r="A42" s="1" t="s">
        <v>126</v>
      </c>
      <c r="B42" s="1" t="s">
        <v>80</v>
      </c>
      <c r="C42" s="4">
        <v>31.1462431602408</v>
      </c>
      <c r="D42" s="3">
        <v>11</v>
      </c>
      <c r="E42" s="3">
        <v>622</v>
      </c>
      <c r="F42" s="3">
        <f t="shared" si="8"/>
        <v>20.733333333333334</v>
      </c>
      <c r="G42" s="4">
        <f t="shared" si="9"/>
        <v>645.765441522326</v>
      </c>
      <c r="H42" s="5">
        <f>SUM($G$2:G42)/SUM($G$2:$G$101)</f>
        <v>0.81522119419815309</v>
      </c>
      <c r="I42" s="1" t="str">
        <f t="shared" si="10"/>
        <v>B</v>
      </c>
      <c r="J42" s="3">
        <v>33</v>
      </c>
      <c r="K42" s="3">
        <f t="shared" si="11"/>
        <v>1.5916398713826365</v>
      </c>
      <c r="L42" s="3" t="str">
        <f t="shared" si="7"/>
        <v>Low stock</v>
      </c>
      <c r="M42" s="3">
        <f t="shared" si="12"/>
        <v>18.848484848484848</v>
      </c>
      <c r="N42" s="3">
        <f t="shared" si="13"/>
        <v>62.2</v>
      </c>
      <c r="O42" s="3" t="str">
        <f t="shared" si="14"/>
        <v>Reorder now</v>
      </c>
      <c r="P42" s="4">
        <v>6088.0214799408504</v>
      </c>
      <c r="Q42" s="1" t="s">
        <v>3</v>
      </c>
      <c r="R42" s="3">
        <v>22</v>
      </c>
      <c r="S42" s="3">
        <v>61</v>
      </c>
      <c r="T42" s="3">
        <v>3</v>
      </c>
      <c r="U42" s="1" t="s">
        <v>4</v>
      </c>
      <c r="V42" s="2">
        <v>4.3051034712876302</v>
      </c>
      <c r="W42" s="1" t="s">
        <v>14</v>
      </c>
      <c r="X42" s="1" t="s">
        <v>20</v>
      </c>
      <c r="Y42" s="3">
        <v>26</v>
      </c>
      <c r="Z42" s="3">
        <v>497</v>
      </c>
      <c r="AA42" s="3">
        <v>29</v>
      </c>
      <c r="AB42" s="4">
        <v>30.186023375822501</v>
      </c>
      <c r="AC42" s="2">
        <v>2.4787719755397402</v>
      </c>
      <c r="AD42" s="1" t="s">
        <v>7</v>
      </c>
      <c r="AE42" s="1" t="s">
        <v>8</v>
      </c>
      <c r="AF42" s="2">
        <v>814.06999658218695</v>
      </c>
    </row>
    <row r="43" spans="1:32" x14ac:dyDescent="0.3">
      <c r="A43" s="1" t="s">
        <v>127</v>
      </c>
      <c r="B43" s="1" t="s">
        <v>92</v>
      </c>
      <c r="C43" s="4">
        <v>26.034869773962001</v>
      </c>
      <c r="D43" s="3">
        <v>52</v>
      </c>
      <c r="E43" s="3">
        <v>704</v>
      </c>
      <c r="F43" s="3">
        <f t="shared" si="8"/>
        <v>23.466666666666665</v>
      </c>
      <c r="G43" s="4">
        <f t="shared" si="9"/>
        <v>610.95161069564153</v>
      </c>
      <c r="H43" s="5">
        <f>SUM($G$2:G43)/SUM($G$2:$G$101)</f>
        <v>0.82324051060082526</v>
      </c>
      <c r="I43" s="1" t="str">
        <f t="shared" si="10"/>
        <v>B</v>
      </c>
      <c r="J43" s="3">
        <v>13</v>
      </c>
      <c r="K43" s="3">
        <f t="shared" si="11"/>
        <v>0.55397727272727282</v>
      </c>
      <c r="L43" s="3" t="str">
        <f t="shared" si="7"/>
        <v>Low stock</v>
      </c>
      <c r="M43" s="3">
        <f t="shared" si="12"/>
        <v>54.153846153846153</v>
      </c>
      <c r="N43" s="3">
        <f t="shared" si="13"/>
        <v>70.399999999999991</v>
      </c>
      <c r="O43" s="3" t="str">
        <f t="shared" si="14"/>
        <v>Reorder now</v>
      </c>
      <c r="P43" s="4">
        <v>8367.7216180201503</v>
      </c>
      <c r="Q43" s="1" t="s">
        <v>10</v>
      </c>
      <c r="R43" s="3">
        <v>17</v>
      </c>
      <c r="S43" s="3">
        <v>19</v>
      </c>
      <c r="T43" s="3">
        <v>8</v>
      </c>
      <c r="U43" s="1" t="s">
        <v>11</v>
      </c>
      <c r="V43" s="2">
        <v>2.2161427287713602</v>
      </c>
      <c r="W43" s="1" t="s">
        <v>19</v>
      </c>
      <c r="X43" s="1" t="s">
        <v>20</v>
      </c>
      <c r="Y43" s="3">
        <v>24</v>
      </c>
      <c r="Z43" s="3">
        <v>867</v>
      </c>
      <c r="AA43" s="3">
        <v>28</v>
      </c>
      <c r="AB43" s="4">
        <v>42.084436738309897</v>
      </c>
      <c r="AC43" s="2">
        <v>3.44806328834026</v>
      </c>
      <c r="AD43" s="1" t="s">
        <v>7</v>
      </c>
      <c r="AE43" s="1" t="s">
        <v>22</v>
      </c>
      <c r="AF43" s="2">
        <v>393.84334857842703</v>
      </c>
    </row>
    <row r="44" spans="1:32" x14ac:dyDescent="0.3">
      <c r="A44" s="1" t="s">
        <v>128</v>
      </c>
      <c r="B44" s="1" t="s">
        <v>31</v>
      </c>
      <c r="C44" s="4">
        <v>42.958384382459997</v>
      </c>
      <c r="D44" s="3">
        <v>59</v>
      </c>
      <c r="E44" s="3">
        <v>426</v>
      </c>
      <c r="F44" s="3">
        <f t="shared" si="8"/>
        <v>14.2</v>
      </c>
      <c r="G44" s="4">
        <f t="shared" si="9"/>
        <v>610.00905823093194</v>
      </c>
      <c r="H44" s="5">
        <f>SUM($G$2:G44)/SUM($G$2:$G$101)</f>
        <v>0.83124745511297748</v>
      </c>
      <c r="I44" s="1" t="str">
        <f t="shared" si="10"/>
        <v>B</v>
      </c>
      <c r="J44" s="3">
        <v>93</v>
      </c>
      <c r="K44" s="3">
        <f t="shared" si="11"/>
        <v>6.5492957746478879</v>
      </c>
      <c r="L44" s="3" t="str">
        <f t="shared" si="7"/>
        <v>Low stock</v>
      </c>
      <c r="M44" s="3">
        <f t="shared" si="12"/>
        <v>4.580645161290323</v>
      </c>
      <c r="N44" s="3">
        <f t="shared" si="13"/>
        <v>42.599999999999994</v>
      </c>
      <c r="O44" s="3" t="str">
        <f t="shared" si="14"/>
        <v>Safe</v>
      </c>
      <c r="P44" s="4">
        <v>8496.1038130898305</v>
      </c>
      <c r="Q44" s="1" t="s">
        <v>10</v>
      </c>
      <c r="R44" s="3">
        <v>17</v>
      </c>
      <c r="S44" s="3">
        <v>11</v>
      </c>
      <c r="T44" s="3">
        <v>1</v>
      </c>
      <c r="U44" s="1" t="s">
        <v>4</v>
      </c>
      <c r="V44" s="2">
        <v>2.3483387844177801</v>
      </c>
      <c r="W44" s="1" t="s">
        <v>26</v>
      </c>
      <c r="X44" s="1" t="s">
        <v>27</v>
      </c>
      <c r="Y44" s="3">
        <v>22</v>
      </c>
      <c r="Z44" s="3">
        <v>564</v>
      </c>
      <c r="AA44" s="3">
        <v>1</v>
      </c>
      <c r="AB44" s="4">
        <v>99.466108603599096</v>
      </c>
      <c r="AC44" s="2">
        <v>0.39817718685065001</v>
      </c>
      <c r="AD44" s="1" t="s">
        <v>7</v>
      </c>
      <c r="AE44" s="1" t="s">
        <v>16</v>
      </c>
      <c r="AF44" s="2">
        <v>802.05631181755803</v>
      </c>
    </row>
    <row r="45" spans="1:32" x14ac:dyDescent="0.3">
      <c r="A45" s="1" t="s">
        <v>127</v>
      </c>
      <c r="B45" s="1" t="s">
        <v>124</v>
      </c>
      <c r="C45" s="4">
        <v>19.754604866878601</v>
      </c>
      <c r="D45" s="3">
        <v>43</v>
      </c>
      <c r="E45" s="3">
        <v>913</v>
      </c>
      <c r="F45" s="3">
        <f t="shared" si="8"/>
        <v>30.433333333333334</v>
      </c>
      <c r="G45" s="4">
        <f t="shared" si="9"/>
        <v>601.19847478200541</v>
      </c>
      <c r="H45" s="5">
        <f>SUM($G$2:G45)/SUM($G$2:$G$101)</f>
        <v>0.83913875240343117</v>
      </c>
      <c r="I45" s="1" t="str">
        <f t="shared" si="10"/>
        <v>B</v>
      </c>
      <c r="J45" s="3">
        <v>53</v>
      </c>
      <c r="K45" s="3">
        <f t="shared" si="11"/>
        <v>1.7415115005476451</v>
      </c>
      <c r="L45" s="3" t="str">
        <f t="shared" si="7"/>
        <v>Low stock</v>
      </c>
      <c r="M45" s="3">
        <f t="shared" si="12"/>
        <v>17.226415094339622</v>
      </c>
      <c r="N45" s="3">
        <f t="shared" si="13"/>
        <v>91.3</v>
      </c>
      <c r="O45" s="3" t="str">
        <f t="shared" si="14"/>
        <v>Reorder now</v>
      </c>
      <c r="P45" s="4">
        <v>8525.9525596835192</v>
      </c>
      <c r="Q45" s="1" t="s">
        <v>10</v>
      </c>
      <c r="R45" s="3">
        <v>1</v>
      </c>
      <c r="S45" s="3">
        <v>27</v>
      </c>
      <c r="T45" s="3">
        <v>7</v>
      </c>
      <c r="U45" s="1" t="s">
        <v>4</v>
      </c>
      <c r="V45" s="2">
        <v>1.4098010951380699</v>
      </c>
      <c r="W45" s="1" t="s">
        <v>19</v>
      </c>
      <c r="X45" s="1" t="s">
        <v>35</v>
      </c>
      <c r="Y45" s="3">
        <v>28</v>
      </c>
      <c r="Z45" s="3">
        <v>581</v>
      </c>
      <c r="AA45" s="3">
        <v>9</v>
      </c>
      <c r="AB45" s="4">
        <v>5.6046908643717801</v>
      </c>
      <c r="AC45" s="2">
        <v>2.9081221693512598</v>
      </c>
      <c r="AD45" s="1" t="s">
        <v>21</v>
      </c>
      <c r="AE45" s="1" t="s">
        <v>22</v>
      </c>
      <c r="AF45" s="2">
        <v>882.19886354704101</v>
      </c>
    </row>
    <row r="46" spans="1:32" x14ac:dyDescent="0.3">
      <c r="A46" s="1" t="s">
        <v>127</v>
      </c>
      <c r="B46" s="1" t="s">
        <v>41</v>
      </c>
      <c r="C46" s="4">
        <v>36.989244928626903</v>
      </c>
      <c r="D46" s="3">
        <v>94</v>
      </c>
      <c r="E46" s="3">
        <v>469</v>
      </c>
      <c r="F46" s="3">
        <f t="shared" si="8"/>
        <v>15.633333333333333</v>
      </c>
      <c r="G46" s="4">
        <f t="shared" si="9"/>
        <v>578.26519571753386</v>
      </c>
      <c r="H46" s="5">
        <f>SUM($G$2:G46)/SUM($G$2:$G$101)</f>
        <v>0.84672902876563272</v>
      </c>
      <c r="I46" s="1" t="str">
        <f t="shared" si="10"/>
        <v>B</v>
      </c>
      <c r="J46" s="3">
        <v>9</v>
      </c>
      <c r="K46" s="3">
        <f t="shared" si="11"/>
        <v>0.57569296375266521</v>
      </c>
      <c r="L46" s="3" t="str">
        <f t="shared" si="7"/>
        <v>Low stock</v>
      </c>
      <c r="M46" s="3">
        <f t="shared" si="12"/>
        <v>52.111111111111114</v>
      </c>
      <c r="N46" s="3">
        <f t="shared" si="13"/>
        <v>46.9</v>
      </c>
      <c r="O46" s="3" t="str">
        <f t="shared" si="14"/>
        <v>Reorder now</v>
      </c>
      <c r="P46" s="4">
        <v>5442.0867853976697</v>
      </c>
      <c r="Q46" s="1" t="s">
        <v>3</v>
      </c>
      <c r="R46" s="3">
        <v>8</v>
      </c>
      <c r="S46" s="3">
        <v>69</v>
      </c>
      <c r="T46" s="3">
        <v>7</v>
      </c>
      <c r="U46" s="1" t="s">
        <v>4</v>
      </c>
      <c r="V46" s="2">
        <v>2.4220397232752</v>
      </c>
      <c r="W46" s="1" t="s">
        <v>14</v>
      </c>
      <c r="X46" s="1" t="s">
        <v>27</v>
      </c>
      <c r="Y46" s="3">
        <v>14</v>
      </c>
      <c r="Z46" s="3">
        <v>580</v>
      </c>
      <c r="AA46" s="3">
        <v>7</v>
      </c>
      <c r="AB46" s="4">
        <v>97.121281751474299</v>
      </c>
      <c r="AC46" s="2">
        <v>2.2644057611985402</v>
      </c>
      <c r="AD46" s="1" t="s">
        <v>30</v>
      </c>
      <c r="AE46" s="1" t="s">
        <v>8</v>
      </c>
      <c r="AF46" s="2">
        <v>127.861800001625</v>
      </c>
    </row>
    <row r="47" spans="1:32" x14ac:dyDescent="0.3">
      <c r="A47" s="1" t="s">
        <v>126</v>
      </c>
      <c r="B47" s="1" t="s">
        <v>102</v>
      </c>
      <c r="C47" s="4">
        <v>69.108799547430294</v>
      </c>
      <c r="D47" s="3">
        <v>23</v>
      </c>
      <c r="E47" s="3">
        <v>241</v>
      </c>
      <c r="F47" s="3">
        <f t="shared" si="8"/>
        <v>8.0333333333333332</v>
      </c>
      <c r="G47" s="4">
        <f t="shared" si="9"/>
        <v>555.17402303102335</v>
      </c>
      <c r="H47" s="5">
        <f>SUM($G$2:G47)/SUM($G$2:$G$101)</f>
        <v>0.85401621169679975</v>
      </c>
      <c r="I47" s="1" t="str">
        <f t="shared" si="10"/>
        <v>B</v>
      </c>
      <c r="J47" s="3">
        <v>38</v>
      </c>
      <c r="K47" s="3">
        <f t="shared" si="11"/>
        <v>4.7302904564315353</v>
      </c>
      <c r="L47" s="3" t="str">
        <f t="shared" si="7"/>
        <v>Low stock</v>
      </c>
      <c r="M47" s="3">
        <f t="shared" si="12"/>
        <v>6.3421052631578947</v>
      </c>
      <c r="N47" s="3">
        <f t="shared" si="13"/>
        <v>24.1</v>
      </c>
      <c r="O47" s="3" t="str">
        <f t="shared" si="14"/>
        <v>Safe</v>
      </c>
      <c r="P47" s="4">
        <v>5328.3759842977497</v>
      </c>
      <c r="Q47" s="1" t="s">
        <v>29</v>
      </c>
      <c r="R47" s="3">
        <v>1</v>
      </c>
      <c r="S47" s="3">
        <v>22</v>
      </c>
      <c r="T47" s="3">
        <v>10</v>
      </c>
      <c r="U47" s="1" t="s">
        <v>11</v>
      </c>
      <c r="V47" s="2">
        <v>7.0545383368369201</v>
      </c>
      <c r="W47" s="1" t="s">
        <v>34</v>
      </c>
      <c r="X47" s="1" t="s">
        <v>27</v>
      </c>
      <c r="Y47" s="3">
        <v>25</v>
      </c>
      <c r="Z47" s="3">
        <v>985</v>
      </c>
      <c r="AA47" s="3">
        <v>24</v>
      </c>
      <c r="AB47" s="4">
        <v>64.323597795600193</v>
      </c>
      <c r="AC47" s="2">
        <v>2.1800374515822099</v>
      </c>
      <c r="AD47" s="1" t="s">
        <v>21</v>
      </c>
      <c r="AE47" s="1" t="s">
        <v>22</v>
      </c>
      <c r="AF47" s="2">
        <v>997.41345013319403</v>
      </c>
    </row>
    <row r="48" spans="1:32" x14ac:dyDescent="0.3">
      <c r="A48" s="1" t="s">
        <v>128</v>
      </c>
      <c r="B48" s="1" t="s">
        <v>55</v>
      </c>
      <c r="C48" s="4">
        <v>63.447559185207297</v>
      </c>
      <c r="D48" s="3">
        <v>3</v>
      </c>
      <c r="E48" s="3">
        <v>253</v>
      </c>
      <c r="F48" s="3">
        <f t="shared" si="8"/>
        <v>8.4333333333333336</v>
      </c>
      <c r="G48" s="4">
        <f t="shared" si="9"/>
        <v>535.07441579524823</v>
      </c>
      <c r="H48" s="5">
        <f>SUM($G$2:G48)/SUM($G$2:$G$101)</f>
        <v>0.86103956831640382</v>
      </c>
      <c r="I48" s="1" t="str">
        <f t="shared" si="10"/>
        <v>B</v>
      </c>
      <c r="J48" s="3">
        <v>45</v>
      </c>
      <c r="K48" s="3">
        <f t="shared" si="11"/>
        <v>5.3359683794466406</v>
      </c>
      <c r="L48" s="3" t="str">
        <f t="shared" si="7"/>
        <v>Low stock</v>
      </c>
      <c r="M48" s="3">
        <f t="shared" si="12"/>
        <v>5.6222222222222218</v>
      </c>
      <c r="N48" s="3">
        <f t="shared" si="13"/>
        <v>25.3</v>
      </c>
      <c r="O48" s="3" t="str">
        <f t="shared" si="14"/>
        <v>Safe</v>
      </c>
      <c r="P48" s="4">
        <v>8318.9031946171708</v>
      </c>
      <c r="Q48" s="1" t="s">
        <v>10</v>
      </c>
      <c r="R48" s="3">
        <v>5</v>
      </c>
      <c r="S48" s="3">
        <v>67</v>
      </c>
      <c r="T48" s="3">
        <v>7</v>
      </c>
      <c r="U48" s="1" t="s">
        <v>4</v>
      </c>
      <c r="V48" s="2">
        <v>8.1009731453970293</v>
      </c>
      <c r="W48" s="1" t="s">
        <v>14</v>
      </c>
      <c r="X48" s="1" t="s">
        <v>20</v>
      </c>
      <c r="Y48" s="3">
        <v>16</v>
      </c>
      <c r="Z48" s="3">
        <v>329</v>
      </c>
      <c r="AA48" s="3">
        <v>7</v>
      </c>
      <c r="AB48" s="4">
        <v>39.292875586065698</v>
      </c>
      <c r="AC48" s="2">
        <v>3.8780989365884802</v>
      </c>
      <c r="AD48" s="1" t="s">
        <v>7</v>
      </c>
      <c r="AE48" s="1" t="s">
        <v>8</v>
      </c>
      <c r="AF48" s="2">
        <v>764.93537594070801</v>
      </c>
    </row>
    <row r="49" spans="1:32" x14ac:dyDescent="0.3">
      <c r="A49" s="1" t="s">
        <v>127</v>
      </c>
      <c r="B49" s="1" t="s">
        <v>36</v>
      </c>
      <c r="C49" s="4">
        <v>15.707795681912099</v>
      </c>
      <c r="D49" s="3">
        <v>11</v>
      </c>
      <c r="E49" s="3">
        <v>996</v>
      </c>
      <c r="F49" s="3">
        <f t="shared" si="8"/>
        <v>33.200000000000003</v>
      </c>
      <c r="G49" s="4">
        <f t="shared" si="9"/>
        <v>521.49881663948179</v>
      </c>
      <c r="H49" s="5">
        <f>SUM($G$2:G49)/SUM($G$2:$G$101)</f>
        <v>0.86788473238674546</v>
      </c>
      <c r="I49" s="1" t="str">
        <f t="shared" si="10"/>
        <v>B</v>
      </c>
      <c r="J49" s="3">
        <v>51</v>
      </c>
      <c r="K49" s="3">
        <f t="shared" si="11"/>
        <v>1.5361445783132528</v>
      </c>
      <c r="L49" s="3" t="str">
        <f t="shared" si="7"/>
        <v>Low stock</v>
      </c>
      <c r="M49" s="3">
        <f t="shared" si="12"/>
        <v>19.529411764705884</v>
      </c>
      <c r="N49" s="3">
        <f t="shared" si="13"/>
        <v>99.600000000000009</v>
      </c>
      <c r="O49" s="3" t="str">
        <f t="shared" si="14"/>
        <v>Reorder now</v>
      </c>
      <c r="P49" s="4">
        <v>2330.9658020919401</v>
      </c>
      <c r="Q49" s="1" t="s">
        <v>3</v>
      </c>
      <c r="R49" s="3">
        <v>13</v>
      </c>
      <c r="S49" s="3">
        <v>80</v>
      </c>
      <c r="T49" s="3">
        <v>2</v>
      </c>
      <c r="U49" s="1" t="s">
        <v>18</v>
      </c>
      <c r="V49" s="2">
        <v>8.6732112112786108</v>
      </c>
      <c r="W49" s="1" t="s">
        <v>19</v>
      </c>
      <c r="X49" s="1" t="s">
        <v>20</v>
      </c>
      <c r="Y49" s="3">
        <v>18</v>
      </c>
      <c r="Z49" s="3">
        <v>830</v>
      </c>
      <c r="AA49" s="3">
        <v>5</v>
      </c>
      <c r="AB49" s="4">
        <v>96.527352785310896</v>
      </c>
      <c r="AC49" s="2">
        <v>1.72731392835594</v>
      </c>
      <c r="AD49" s="1" t="s">
        <v>7</v>
      </c>
      <c r="AE49" s="1" t="s">
        <v>8</v>
      </c>
      <c r="AF49" s="2">
        <v>806.10317770292295</v>
      </c>
    </row>
    <row r="50" spans="1:32" x14ac:dyDescent="0.3">
      <c r="A50" s="1" t="s">
        <v>127</v>
      </c>
      <c r="B50" s="1" t="s">
        <v>91</v>
      </c>
      <c r="C50" s="4">
        <v>33.697717206643098</v>
      </c>
      <c r="D50" s="3">
        <v>72</v>
      </c>
      <c r="E50" s="3">
        <v>457</v>
      </c>
      <c r="F50" s="3">
        <f t="shared" si="8"/>
        <v>15.233333333333333</v>
      </c>
      <c r="G50" s="4">
        <f t="shared" si="9"/>
        <v>513.32855878119653</v>
      </c>
      <c r="H50" s="5">
        <f>SUM($G$2:G50)/SUM($G$2:$G$101)</f>
        <v>0.87462265411299644</v>
      </c>
      <c r="I50" s="1" t="str">
        <f t="shared" si="10"/>
        <v>B</v>
      </c>
      <c r="J50" s="3">
        <v>57</v>
      </c>
      <c r="K50" s="3">
        <f t="shared" si="11"/>
        <v>3.741794310722101</v>
      </c>
      <c r="L50" s="3" t="str">
        <f t="shared" si="7"/>
        <v>Low stock</v>
      </c>
      <c r="M50" s="3">
        <f t="shared" si="12"/>
        <v>8.0175438596491233</v>
      </c>
      <c r="N50" s="3">
        <f t="shared" si="13"/>
        <v>45.699999999999996</v>
      </c>
      <c r="O50" s="3" t="str">
        <f t="shared" si="14"/>
        <v>Safe</v>
      </c>
      <c r="P50" s="4">
        <v>8354.5796864819895</v>
      </c>
      <c r="Q50" s="1" t="s">
        <v>29</v>
      </c>
      <c r="R50" s="3">
        <v>24</v>
      </c>
      <c r="S50" s="3">
        <v>54</v>
      </c>
      <c r="T50" s="3">
        <v>8</v>
      </c>
      <c r="U50" s="1" t="s">
        <v>18</v>
      </c>
      <c r="V50" s="2">
        <v>6.5805413478845898</v>
      </c>
      <c r="W50" s="1" t="s">
        <v>19</v>
      </c>
      <c r="X50" s="1" t="s">
        <v>20</v>
      </c>
      <c r="Y50" s="3">
        <v>16</v>
      </c>
      <c r="Z50" s="3">
        <v>358</v>
      </c>
      <c r="AA50" s="3">
        <v>21</v>
      </c>
      <c r="AB50" s="4">
        <v>1.59722274305067</v>
      </c>
      <c r="AC50" s="2">
        <v>4.9110959548423301</v>
      </c>
      <c r="AD50" s="1" t="s">
        <v>21</v>
      </c>
      <c r="AE50" s="1" t="s">
        <v>16</v>
      </c>
      <c r="AF50" s="2">
        <v>555.85910367174301</v>
      </c>
    </row>
    <row r="51" spans="1:32" x14ac:dyDescent="0.3">
      <c r="A51" s="1" t="s">
        <v>128</v>
      </c>
      <c r="B51" s="1" t="s">
        <v>118</v>
      </c>
      <c r="C51" s="4">
        <v>47.714233075820196</v>
      </c>
      <c r="D51" s="3">
        <v>44</v>
      </c>
      <c r="E51" s="3">
        <v>276</v>
      </c>
      <c r="F51" s="3">
        <f t="shared" si="8"/>
        <v>9.1999999999999993</v>
      </c>
      <c r="G51" s="4">
        <f t="shared" si="9"/>
        <v>438.97094429754577</v>
      </c>
      <c r="H51" s="5">
        <f>SUM($G$2:G51)/SUM($G$2:$G$101)</f>
        <v>0.8803845619830708</v>
      </c>
      <c r="I51" s="1" t="str">
        <f t="shared" si="10"/>
        <v>B</v>
      </c>
      <c r="J51" s="3">
        <v>90</v>
      </c>
      <c r="K51" s="3">
        <f t="shared" si="11"/>
        <v>9.7826086956521738</v>
      </c>
      <c r="L51" s="3" t="str">
        <f t="shared" si="7"/>
        <v>Optimal</v>
      </c>
      <c r="M51" s="3">
        <f t="shared" si="12"/>
        <v>3.0666666666666669</v>
      </c>
      <c r="N51" s="3">
        <f t="shared" si="13"/>
        <v>27.599999999999998</v>
      </c>
      <c r="O51" s="3" t="str">
        <f t="shared" si="14"/>
        <v>Safe</v>
      </c>
      <c r="P51" s="4">
        <v>2100.1297546259302</v>
      </c>
      <c r="Q51" s="1" t="s">
        <v>29</v>
      </c>
      <c r="R51" s="3">
        <v>25</v>
      </c>
      <c r="S51" s="3">
        <v>10</v>
      </c>
      <c r="T51" s="3">
        <v>8</v>
      </c>
      <c r="U51" s="1" t="s">
        <v>4</v>
      </c>
      <c r="V51" s="2">
        <v>4.4695000261236002</v>
      </c>
      <c r="W51" s="1" t="s">
        <v>34</v>
      </c>
      <c r="X51" s="1" t="s">
        <v>6</v>
      </c>
      <c r="Y51" s="3">
        <v>4</v>
      </c>
      <c r="Z51" s="3">
        <v>671</v>
      </c>
      <c r="AA51" s="3">
        <v>29</v>
      </c>
      <c r="AB51" s="4">
        <v>62.612690395614301</v>
      </c>
      <c r="AC51" s="2">
        <v>0.33343182522473902</v>
      </c>
      <c r="AD51" s="1" t="s">
        <v>21</v>
      </c>
      <c r="AE51" s="1" t="s">
        <v>8</v>
      </c>
      <c r="AF51" s="2">
        <v>230.092782536762</v>
      </c>
    </row>
    <row r="52" spans="1:32" x14ac:dyDescent="0.3">
      <c r="A52" s="1" t="s">
        <v>128</v>
      </c>
      <c r="B52" s="1" t="s">
        <v>115</v>
      </c>
      <c r="C52" s="4">
        <v>97.760085581938597</v>
      </c>
      <c r="D52" s="3">
        <v>10</v>
      </c>
      <c r="E52" s="3">
        <v>134</v>
      </c>
      <c r="F52" s="3">
        <f t="shared" si="8"/>
        <v>4.4666666666666668</v>
      </c>
      <c r="G52" s="4">
        <f t="shared" si="9"/>
        <v>436.66171559932576</v>
      </c>
      <c r="H52" s="5">
        <f>SUM($G$2:G52)/SUM($G$2:$G$101)</f>
        <v>0.88611615904742347</v>
      </c>
      <c r="I52" s="1" t="str">
        <f t="shared" si="10"/>
        <v>B</v>
      </c>
      <c r="J52" s="3">
        <v>90</v>
      </c>
      <c r="K52" s="3">
        <f t="shared" si="11"/>
        <v>20.149253731343283</v>
      </c>
      <c r="L52" s="3" t="str">
        <f t="shared" si="7"/>
        <v>Optimal</v>
      </c>
      <c r="M52" s="3">
        <f t="shared" si="12"/>
        <v>1.4888888888888889</v>
      </c>
      <c r="N52" s="3">
        <f t="shared" si="13"/>
        <v>13.4</v>
      </c>
      <c r="O52" s="3" t="str">
        <f t="shared" si="14"/>
        <v>Safe</v>
      </c>
      <c r="P52" s="4">
        <v>5924.6825668532301</v>
      </c>
      <c r="Q52" s="1" t="s">
        <v>13</v>
      </c>
      <c r="R52" s="3">
        <v>1</v>
      </c>
      <c r="S52" s="3">
        <v>27</v>
      </c>
      <c r="T52" s="3">
        <v>8</v>
      </c>
      <c r="U52" s="1" t="s">
        <v>4</v>
      </c>
      <c r="V52" s="2">
        <v>9.9298162452772498</v>
      </c>
      <c r="W52" s="1" t="s">
        <v>14</v>
      </c>
      <c r="X52" s="1" t="s">
        <v>20</v>
      </c>
      <c r="Y52" s="3">
        <v>23</v>
      </c>
      <c r="Z52" s="3">
        <v>370</v>
      </c>
      <c r="AA52" s="3">
        <v>11</v>
      </c>
      <c r="AB52" s="4">
        <v>46.603873381644398</v>
      </c>
      <c r="AC52" s="2">
        <v>1.9076657339590699</v>
      </c>
      <c r="AD52" s="1" t="s">
        <v>21</v>
      </c>
      <c r="AE52" s="1" t="s">
        <v>8</v>
      </c>
      <c r="AF52" s="2">
        <v>517.49997392906005</v>
      </c>
    </row>
    <row r="53" spans="1:32" x14ac:dyDescent="0.3">
      <c r="A53" s="1" t="s">
        <v>127</v>
      </c>
      <c r="B53" s="1" t="s">
        <v>90</v>
      </c>
      <c r="C53" s="4">
        <v>89.634095608135297</v>
      </c>
      <c r="D53" s="3">
        <v>11</v>
      </c>
      <c r="E53" s="3">
        <v>134</v>
      </c>
      <c r="F53" s="3">
        <f t="shared" si="8"/>
        <v>4.4666666666666668</v>
      </c>
      <c r="G53" s="4">
        <f t="shared" si="9"/>
        <v>400.36562704967099</v>
      </c>
      <c r="H53" s="5">
        <f>SUM($G$2:G53)/SUM($G$2:$G$101)</f>
        <v>0.89137133569948257</v>
      </c>
      <c r="I53" s="1" t="str">
        <f t="shared" si="10"/>
        <v>B</v>
      </c>
      <c r="J53" s="3">
        <v>73</v>
      </c>
      <c r="K53" s="3">
        <f t="shared" si="11"/>
        <v>16.343283582089551</v>
      </c>
      <c r="L53" s="3" t="str">
        <f t="shared" si="7"/>
        <v>Optimal</v>
      </c>
      <c r="M53" s="3">
        <f t="shared" si="12"/>
        <v>1.8356164383561644</v>
      </c>
      <c r="N53" s="3">
        <f t="shared" si="13"/>
        <v>13.4</v>
      </c>
      <c r="O53" s="3" t="str">
        <f t="shared" si="14"/>
        <v>Safe</v>
      </c>
      <c r="P53" s="4">
        <v>8458.7308783671706</v>
      </c>
      <c r="Q53" s="1" t="s">
        <v>10</v>
      </c>
      <c r="R53" s="3">
        <v>27</v>
      </c>
      <c r="S53" s="3">
        <v>75</v>
      </c>
      <c r="T53" s="3">
        <v>6</v>
      </c>
      <c r="U53" s="1" t="s">
        <v>18</v>
      </c>
      <c r="V53" s="2">
        <v>4.5853534681946497</v>
      </c>
      <c r="W53" s="1" t="s">
        <v>14</v>
      </c>
      <c r="X53" s="1" t="s">
        <v>24</v>
      </c>
      <c r="Y53" s="3">
        <v>17</v>
      </c>
      <c r="Z53" s="3">
        <v>328</v>
      </c>
      <c r="AA53" s="3">
        <v>6</v>
      </c>
      <c r="AB53" s="4">
        <v>8.6930424258772803</v>
      </c>
      <c r="AC53" s="2">
        <v>0.15948631471751401</v>
      </c>
      <c r="AD53" s="1" t="s">
        <v>15</v>
      </c>
      <c r="AE53" s="1" t="s">
        <v>16</v>
      </c>
      <c r="AF53" s="2">
        <v>771.225084681157</v>
      </c>
    </row>
    <row r="54" spans="1:32" x14ac:dyDescent="0.3">
      <c r="A54" s="1" t="s">
        <v>126</v>
      </c>
      <c r="B54" s="1" t="s">
        <v>105</v>
      </c>
      <c r="C54" s="4">
        <v>57.057031221103202</v>
      </c>
      <c r="D54" s="3">
        <v>56</v>
      </c>
      <c r="E54" s="3">
        <v>198</v>
      </c>
      <c r="F54" s="3">
        <f t="shared" si="8"/>
        <v>6.6</v>
      </c>
      <c r="G54" s="4">
        <f t="shared" si="9"/>
        <v>376.57640605928111</v>
      </c>
      <c r="H54" s="5">
        <f>SUM($G$2:G54)/SUM($G$2:$G$101)</f>
        <v>0.89631425637781914</v>
      </c>
      <c r="I54" s="1" t="str">
        <f t="shared" si="10"/>
        <v>B</v>
      </c>
      <c r="J54" s="3">
        <v>31</v>
      </c>
      <c r="K54" s="3">
        <f t="shared" si="11"/>
        <v>4.6969696969696972</v>
      </c>
      <c r="L54" s="3" t="str">
        <f t="shared" si="7"/>
        <v>Low stock</v>
      </c>
      <c r="M54" s="3">
        <f t="shared" si="12"/>
        <v>6.387096774193548</v>
      </c>
      <c r="N54" s="3">
        <f t="shared" si="13"/>
        <v>19.799999999999997</v>
      </c>
      <c r="O54" s="3" t="str">
        <f t="shared" si="14"/>
        <v>Safe</v>
      </c>
      <c r="P54" s="4">
        <v>7888.7232684270803</v>
      </c>
      <c r="Q54" s="1" t="s">
        <v>3</v>
      </c>
      <c r="R54" s="3">
        <v>25</v>
      </c>
      <c r="S54" s="3">
        <v>20</v>
      </c>
      <c r="T54" s="3">
        <v>1</v>
      </c>
      <c r="U54" s="1" t="s">
        <v>4</v>
      </c>
      <c r="V54" s="2">
        <v>6.49632536429504</v>
      </c>
      <c r="W54" s="1" t="s">
        <v>5</v>
      </c>
      <c r="X54" s="1" t="s">
        <v>27</v>
      </c>
      <c r="Y54" s="3">
        <v>5</v>
      </c>
      <c r="Z54" s="3">
        <v>228</v>
      </c>
      <c r="AA54" s="3">
        <v>12</v>
      </c>
      <c r="AB54" s="4">
        <v>57.870902924036201</v>
      </c>
      <c r="AC54" s="2">
        <v>0.16587162748060799</v>
      </c>
      <c r="AD54" s="1" t="s">
        <v>15</v>
      </c>
      <c r="AE54" s="1" t="s">
        <v>16</v>
      </c>
      <c r="AF54" s="2">
        <v>351.50421933503799</v>
      </c>
    </row>
    <row r="55" spans="1:32" x14ac:dyDescent="0.3">
      <c r="A55" s="1" t="s">
        <v>126</v>
      </c>
      <c r="B55" s="1" t="s">
        <v>83</v>
      </c>
      <c r="C55" s="4">
        <v>49.263205350734097</v>
      </c>
      <c r="D55" s="3">
        <v>65</v>
      </c>
      <c r="E55" s="3">
        <v>227</v>
      </c>
      <c r="F55" s="3">
        <f t="shared" si="8"/>
        <v>7.5666666666666664</v>
      </c>
      <c r="G55" s="4">
        <f t="shared" si="9"/>
        <v>372.75825382055467</v>
      </c>
      <c r="H55" s="5">
        <f>SUM($G$2:G55)/SUM($G$2:$G$101)</f>
        <v>0.90120706020509944</v>
      </c>
      <c r="I55" s="1" t="str">
        <f t="shared" si="10"/>
        <v>C</v>
      </c>
      <c r="J55" s="3">
        <v>5</v>
      </c>
      <c r="K55" s="3">
        <f t="shared" si="11"/>
        <v>0.66079295154185025</v>
      </c>
      <c r="L55" s="3" t="str">
        <f t="shared" si="7"/>
        <v>Low stock</v>
      </c>
      <c r="M55" s="3">
        <f t="shared" si="12"/>
        <v>45.4</v>
      </c>
      <c r="N55" s="3">
        <f t="shared" si="13"/>
        <v>22.7</v>
      </c>
      <c r="O55" s="3" t="str">
        <f t="shared" si="14"/>
        <v>Reorder now</v>
      </c>
      <c r="P55" s="4">
        <v>1605.8669003924001</v>
      </c>
      <c r="Q55" s="1" t="s">
        <v>13</v>
      </c>
      <c r="R55" s="3">
        <v>18</v>
      </c>
      <c r="S55" s="3">
        <v>51</v>
      </c>
      <c r="T55" s="3">
        <v>1</v>
      </c>
      <c r="U55" s="1" t="s">
        <v>4</v>
      </c>
      <c r="V55" s="2">
        <v>9.1605585353818704</v>
      </c>
      <c r="W55" s="1" t="s">
        <v>34</v>
      </c>
      <c r="X55" s="1" t="s">
        <v>24</v>
      </c>
      <c r="Y55" s="3">
        <v>21</v>
      </c>
      <c r="Z55" s="3">
        <v>588</v>
      </c>
      <c r="AA55" s="3">
        <v>25</v>
      </c>
      <c r="AB55" s="4">
        <v>67.779622987078099</v>
      </c>
      <c r="AC55" s="2">
        <v>2.5111748302126999</v>
      </c>
      <c r="AD55" s="1" t="s">
        <v>21</v>
      </c>
      <c r="AE55" s="1" t="s">
        <v>22</v>
      </c>
      <c r="AF55" s="2">
        <v>482.19123860252802</v>
      </c>
    </row>
    <row r="56" spans="1:32" x14ac:dyDescent="0.3">
      <c r="A56" s="1" t="s">
        <v>127</v>
      </c>
      <c r="B56" s="1" t="s">
        <v>9</v>
      </c>
      <c r="C56" s="4">
        <v>14.8435232750843</v>
      </c>
      <c r="D56" s="3">
        <v>95</v>
      </c>
      <c r="E56" s="3">
        <v>736</v>
      </c>
      <c r="F56" s="3">
        <f t="shared" si="8"/>
        <v>24.533333333333335</v>
      </c>
      <c r="G56" s="4">
        <f t="shared" si="9"/>
        <v>364.16110434873485</v>
      </c>
      <c r="H56" s="5">
        <f>SUM($G$2:G56)/SUM($G$2:$G$101)</f>
        <v>0.90598701833303352</v>
      </c>
      <c r="I56" s="1" t="str">
        <f t="shared" si="10"/>
        <v>C</v>
      </c>
      <c r="J56" s="3">
        <v>53</v>
      </c>
      <c r="K56" s="3">
        <f t="shared" si="11"/>
        <v>2.1603260869565215</v>
      </c>
      <c r="L56" s="3" t="str">
        <f t="shared" si="7"/>
        <v>Low stock</v>
      </c>
      <c r="M56" s="3">
        <f t="shared" si="12"/>
        <v>13.886792452830189</v>
      </c>
      <c r="N56" s="3">
        <f t="shared" si="13"/>
        <v>73.600000000000009</v>
      </c>
      <c r="O56" s="3" t="str">
        <f t="shared" si="14"/>
        <v>Reorder now</v>
      </c>
      <c r="P56" s="4">
        <v>7460.9000654458396</v>
      </c>
      <c r="Q56" s="1" t="s">
        <v>10</v>
      </c>
      <c r="R56" s="3">
        <v>30</v>
      </c>
      <c r="S56" s="3">
        <v>37</v>
      </c>
      <c r="T56" s="3">
        <v>2</v>
      </c>
      <c r="U56" s="1" t="s">
        <v>11</v>
      </c>
      <c r="V56" s="2">
        <v>9.7165747714313095</v>
      </c>
      <c r="W56" s="1" t="s">
        <v>5</v>
      </c>
      <c r="X56" s="1" t="s">
        <v>6</v>
      </c>
      <c r="Y56" s="3">
        <v>23</v>
      </c>
      <c r="Z56" s="3">
        <v>517</v>
      </c>
      <c r="AA56" s="3">
        <v>30</v>
      </c>
      <c r="AB56" s="4">
        <v>33.616768953730002</v>
      </c>
      <c r="AC56" s="2">
        <v>4.8540680263886999</v>
      </c>
      <c r="AD56" s="1" t="s">
        <v>7</v>
      </c>
      <c r="AE56" s="1" t="s">
        <v>8</v>
      </c>
      <c r="AF56" s="2">
        <v>503.06557914966902</v>
      </c>
    </row>
    <row r="57" spans="1:32" x14ac:dyDescent="0.3">
      <c r="A57" s="1" t="s">
        <v>128</v>
      </c>
      <c r="B57" s="1" t="s">
        <v>32</v>
      </c>
      <c r="C57" s="4">
        <v>68.717596748527299</v>
      </c>
      <c r="D57" s="3">
        <v>78</v>
      </c>
      <c r="E57" s="3">
        <v>150</v>
      </c>
      <c r="F57" s="3">
        <f t="shared" si="8"/>
        <v>5</v>
      </c>
      <c r="G57" s="4">
        <f t="shared" si="9"/>
        <v>343.58798374263648</v>
      </c>
      <c r="H57" s="5">
        <f>SUM($G$2:G57)/SUM($G$2:$G$101)</f>
        <v>0.91049693483959793</v>
      </c>
      <c r="I57" s="1" t="str">
        <f t="shared" si="10"/>
        <v>C</v>
      </c>
      <c r="J57" s="3">
        <v>5</v>
      </c>
      <c r="K57" s="3">
        <f t="shared" si="11"/>
        <v>1</v>
      </c>
      <c r="L57" s="3" t="str">
        <f t="shared" si="7"/>
        <v>Low stock</v>
      </c>
      <c r="M57" s="3">
        <f t="shared" si="12"/>
        <v>30</v>
      </c>
      <c r="N57" s="3">
        <f t="shared" si="13"/>
        <v>15</v>
      </c>
      <c r="O57" s="3" t="str">
        <f t="shared" si="14"/>
        <v>Reorder now</v>
      </c>
      <c r="P57" s="4">
        <v>7517.3632106311197</v>
      </c>
      <c r="Q57" s="1" t="s">
        <v>10</v>
      </c>
      <c r="R57" s="3">
        <v>10</v>
      </c>
      <c r="S57" s="3">
        <v>15</v>
      </c>
      <c r="T57" s="3">
        <v>7</v>
      </c>
      <c r="U57" s="1" t="s">
        <v>18</v>
      </c>
      <c r="V57" s="2">
        <v>3.4047338570830199</v>
      </c>
      <c r="W57" s="1" t="s">
        <v>26</v>
      </c>
      <c r="X57" s="1" t="s">
        <v>6</v>
      </c>
      <c r="Y57" s="3">
        <v>13</v>
      </c>
      <c r="Z57" s="3">
        <v>769</v>
      </c>
      <c r="AA57" s="3">
        <v>8</v>
      </c>
      <c r="AB57" s="4">
        <v>11.423027139565599</v>
      </c>
      <c r="AC57" s="2">
        <v>2.7098626911099601</v>
      </c>
      <c r="AD57" s="1" t="s">
        <v>30</v>
      </c>
      <c r="AE57" s="1" t="s">
        <v>8</v>
      </c>
      <c r="AF57" s="2">
        <v>505.55713422546398</v>
      </c>
    </row>
    <row r="58" spans="1:32" x14ac:dyDescent="0.3">
      <c r="A58" s="1" t="s">
        <v>128</v>
      </c>
      <c r="B58" s="1" t="s">
        <v>43</v>
      </c>
      <c r="C58" s="4">
        <v>81.462534369237005</v>
      </c>
      <c r="D58" s="3">
        <v>82</v>
      </c>
      <c r="E58" s="3">
        <v>126</v>
      </c>
      <c r="F58" s="3">
        <f t="shared" si="8"/>
        <v>4.2</v>
      </c>
      <c r="G58" s="4">
        <f t="shared" si="9"/>
        <v>342.14264435079542</v>
      </c>
      <c r="H58" s="5">
        <f>SUM($G$2:G58)/SUM($G$2:$G$101)</f>
        <v>0.91498787990277874</v>
      </c>
      <c r="I58" s="1" t="str">
        <f t="shared" si="10"/>
        <v>C</v>
      </c>
      <c r="J58" s="3">
        <v>45</v>
      </c>
      <c r="K58" s="3">
        <f t="shared" si="11"/>
        <v>10.714285714285714</v>
      </c>
      <c r="L58" s="3" t="str">
        <f t="shared" si="7"/>
        <v>Optimal</v>
      </c>
      <c r="M58" s="3">
        <f t="shared" si="12"/>
        <v>2.8</v>
      </c>
      <c r="N58" s="3">
        <f t="shared" si="13"/>
        <v>12.600000000000001</v>
      </c>
      <c r="O58" s="3" t="str">
        <f t="shared" si="14"/>
        <v>Safe</v>
      </c>
      <c r="P58" s="4">
        <v>2629.39643484526</v>
      </c>
      <c r="Q58" s="1" t="s">
        <v>10</v>
      </c>
      <c r="R58" s="3">
        <v>17</v>
      </c>
      <c r="S58" s="3">
        <v>85</v>
      </c>
      <c r="T58" s="3">
        <v>9</v>
      </c>
      <c r="U58" s="1" t="s">
        <v>18</v>
      </c>
      <c r="V58" s="2">
        <v>3.5854189582323399</v>
      </c>
      <c r="W58" s="1" t="s">
        <v>14</v>
      </c>
      <c r="X58" s="1" t="s">
        <v>35</v>
      </c>
      <c r="Y58" s="3">
        <v>7</v>
      </c>
      <c r="Z58" s="3">
        <v>453</v>
      </c>
      <c r="AA58" s="3">
        <v>16</v>
      </c>
      <c r="AB58" s="4">
        <v>47.679680368355299</v>
      </c>
      <c r="AC58" s="2">
        <v>0.102020754918176</v>
      </c>
      <c r="AD58" s="1" t="s">
        <v>15</v>
      </c>
      <c r="AE58" s="1" t="s">
        <v>16</v>
      </c>
      <c r="AF58" s="2">
        <v>670.93439079241</v>
      </c>
    </row>
    <row r="59" spans="1:32" x14ac:dyDescent="0.3">
      <c r="A59" s="1" t="s">
        <v>127</v>
      </c>
      <c r="B59" s="1" t="s">
        <v>101</v>
      </c>
      <c r="C59" s="4">
        <v>92.996884233970604</v>
      </c>
      <c r="D59" s="3">
        <v>29</v>
      </c>
      <c r="E59" s="3">
        <v>106</v>
      </c>
      <c r="F59" s="3">
        <f t="shared" si="8"/>
        <v>3.5333333333333332</v>
      </c>
      <c r="G59" s="4">
        <f t="shared" si="9"/>
        <v>328.58899096002943</v>
      </c>
      <c r="H59" s="5">
        <f>SUM($G$2:G59)/SUM($G$2:$G$101)</f>
        <v>0.91930092047557121</v>
      </c>
      <c r="I59" s="1" t="str">
        <f t="shared" si="10"/>
        <v>C</v>
      </c>
      <c r="J59" s="3">
        <v>16</v>
      </c>
      <c r="K59" s="3">
        <f t="shared" si="11"/>
        <v>4.5283018867924527</v>
      </c>
      <c r="L59" s="3" t="str">
        <f t="shared" si="7"/>
        <v>Low stock</v>
      </c>
      <c r="M59" s="3">
        <f t="shared" si="12"/>
        <v>6.625</v>
      </c>
      <c r="N59" s="3">
        <f t="shared" si="13"/>
        <v>10.6</v>
      </c>
      <c r="O59" s="3" t="str">
        <f t="shared" si="14"/>
        <v>Safe</v>
      </c>
      <c r="P59" s="4">
        <v>1889.07358977933</v>
      </c>
      <c r="Q59" s="1" t="s">
        <v>3</v>
      </c>
      <c r="R59" s="3">
        <v>20</v>
      </c>
      <c r="S59" s="3">
        <v>56</v>
      </c>
      <c r="T59" s="3">
        <v>10</v>
      </c>
      <c r="U59" s="1" t="s">
        <v>18</v>
      </c>
      <c r="V59" s="2">
        <v>2.47389776104546</v>
      </c>
      <c r="W59" s="1" t="s">
        <v>14</v>
      </c>
      <c r="X59" s="1" t="s">
        <v>35</v>
      </c>
      <c r="Y59" s="3">
        <v>25</v>
      </c>
      <c r="Z59" s="3">
        <v>759</v>
      </c>
      <c r="AA59" s="3">
        <v>11</v>
      </c>
      <c r="AB59" s="4">
        <v>48.064782640006499</v>
      </c>
      <c r="AC59" s="2">
        <v>2.0300690886687498</v>
      </c>
      <c r="AD59" s="1" t="s">
        <v>15</v>
      </c>
      <c r="AE59" s="1" t="s">
        <v>16</v>
      </c>
      <c r="AF59" s="2">
        <v>873.12964801765099</v>
      </c>
    </row>
    <row r="60" spans="1:32" x14ac:dyDescent="0.3">
      <c r="A60" s="1" t="s">
        <v>127</v>
      </c>
      <c r="B60" s="1" t="s">
        <v>45</v>
      </c>
      <c r="C60" s="4">
        <v>51.123870087964697</v>
      </c>
      <c r="D60" s="3">
        <v>100</v>
      </c>
      <c r="E60" s="3">
        <v>187</v>
      </c>
      <c r="F60" s="3">
        <f t="shared" si="8"/>
        <v>6.2333333333333334</v>
      </c>
      <c r="G60" s="4">
        <f t="shared" si="9"/>
        <v>318.67212354831327</v>
      </c>
      <c r="H60" s="5">
        <f>SUM($G$2:G60)/SUM($G$2:$G$101)</f>
        <v>0.92348379280573112</v>
      </c>
      <c r="I60" s="1" t="str">
        <f t="shared" si="10"/>
        <v>C</v>
      </c>
      <c r="J60" s="3">
        <v>48</v>
      </c>
      <c r="K60" s="3">
        <f t="shared" si="11"/>
        <v>7.7005347593582885</v>
      </c>
      <c r="L60" s="3" t="str">
        <f t="shared" si="7"/>
        <v>Optimal</v>
      </c>
      <c r="M60" s="3">
        <f t="shared" si="12"/>
        <v>3.8958333333333335</v>
      </c>
      <c r="N60" s="3">
        <f t="shared" si="13"/>
        <v>18.7</v>
      </c>
      <c r="O60" s="3" t="str">
        <f t="shared" si="14"/>
        <v>Safe</v>
      </c>
      <c r="P60" s="4">
        <v>2553.4955849912099</v>
      </c>
      <c r="Q60" s="1" t="s">
        <v>13</v>
      </c>
      <c r="R60" s="3">
        <v>11</v>
      </c>
      <c r="S60" s="3">
        <v>94</v>
      </c>
      <c r="T60" s="3">
        <v>3</v>
      </c>
      <c r="U60" s="1" t="s">
        <v>11</v>
      </c>
      <c r="V60" s="2">
        <v>4.7426358828418698</v>
      </c>
      <c r="W60" s="1" t="s">
        <v>26</v>
      </c>
      <c r="X60" s="1" t="s">
        <v>35</v>
      </c>
      <c r="Y60" s="3">
        <v>20</v>
      </c>
      <c r="Z60" s="3">
        <v>694</v>
      </c>
      <c r="AA60" s="3">
        <v>16</v>
      </c>
      <c r="AB60" s="4">
        <v>82.373320587990193</v>
      </c>
      <c r="AC60" s="2">
        <v>3.64645086541702</v>
      </c>
      <c r="AD60" s="1" t="s">
        <v>7</v>
      </c>
      <c r="AE60" s="1" t="s">
        <v>16</v>
      </c>
      <c r="AF60" s="2">
        <v>477.30763109090299</v>
      </c>
    </row>
    <row r="61" spans="1:32" x14ac:dyDescent="0.3">
      <c r="A61" s="1" t="s">
        <v>127</v>
      </c>
      <c r="B61" s="1" t="s">
        <v>62</v>
      </c>
      <c r="C61" s="4">
        <v>9.81300257875405</v>
      </c>
      <c r="D61" s="3">
        <v>34</v>
      </c>
      <c r="E61" s="3">
        <v>963</v>
      </c>
      <c r="F61" s="3">
        <f t="shared" si="8"/>
        <v>32.1</v>
      </c>
      <c r="G61" s="4">
        <f t="shared" si="9"/>
        <v>314.99738277800503</v>
      </c>
      <c r="H61" s="5">
        <f>SUM($G$2:G61)/SUM($G$2:$G$101)</f>
        <v>0.92761843069568484</v>
      </c>
      <c r="I61" s="1" t="str">
        <f t="shared" si="10"/>
        <v>C</v>
      </c>
      <c r="J61" s="3">
        <v>18</v>
      </c>
      <c r="K61" s="3">
        <f t="shared" si="11"/>
        <v>0.56074766355140182</v>
      </c>
      <c r="L61" s="3" t="str">
        <f t="shared" si="7"/>
        <v>Low stock</v>
      </c>
      <c r="M61" s="3">
        <f t="shared" si="12"/>
        <v>53.5</v>
      </c>
      <c r="N61" s="3">
        <f t="shared" si="13"/>
        <v>96.300000000000011</v>
      </c>
      <c r="O61" s="3" t="str">
        <f t="shared" si="14"/>
        <v>Reorder now</v>
      </c>
      <c r="P61" s="4">
        <v>7573.4024578487297</v>
      </c>
      <c r="Q61" s="1" t="s">
        <v>10</v>
      </c>
      <c r="R61" s="3">
        <v>23</v>
      </c>
      <c r="S61" s="3">
        <v>28</v>
      </c>
      <c r="T61" s="3">
        <v>3</v>
      </c>
      <c r="U61" s="1" t="s">
        <v>4</v>
      </c>
      <c r="V61" s="2">
        <v>2.1079512671590801</v>
      </c>
      <c r="W61" s="1" t="s">
        <v>34</v>
      </c>
      <c r="X61" s="1" t="s">
        <v>24</v>
      </c>
      <c r="Y61" s="3">
        <v>26</v>
      </c>
      <c r="Z61" s="3">
        <v>671</v>
      </c>
      <c r="AA61" s="3">
        <v>19</v>
      </c>
      <c r="AB61" s="4">
        <v>45.531364237162101</v>
      </c>
      <c r="AC61" s="2">
        <v>3.8055333792433501</v>
      </c>
      <c r="AD61" s="1" t="s">
        <v>15</v>
      </c>
      <c r="AE61" s="1" t="s">
        <v>16</v>
      </c>
      <c r="AF61" s="2">
        <v>403.80897424817999</v>
      </c>
    </row>
    <row r="62" spans="1:32" x14ac:dyDescent="0.3">
      <c r="A62" s="1" t="s">
        <v>128</v>
      </c>
      <c r="B62" s="1" t="s">
        <v>76</v>
      </c>
      <c r="C62" s="4">
        <v>14.203484264803</v>
      </c>
      <c r="D62" s="3">
        <v>91</v>
      </c>
      <c r="E62" s="3">
        <v>633</v>
      </c>
      <c r="F62" s="3">
        <f t="shared" si="8"/>
        <v>21.1</v>
      </c>
      <c r="G62" s="4">
        <f t="shared" si="9"/>
        <v>299.69351798734334</v>
      </c>
      <c r="H62" s="5">
        <f>SUM($G$2:G62)/SUM($G$2:$G$101)</f>
        <v>0.9315521909190746</v>
      </c>
      <c r="I62" s="1" t="str">
        <f t="shared" si="10"/>
        <v>C</v>
      </c>
      <c r="J62" s="3">
        <v>31</v>
      </c>
      <c r="K62" s="3">
        <f t="shared" si="11"/>
        <v>1.4691943127962084</v>
      </c>
      <c r="L62" s="3" t="str">
        <f t="shared" si="7"/>
        <v>Low stock</v>
      </c>
      <c r="M62" s="3">
        <f t="shared" si="12"/>
        <v>20.419354838709676</v>
      </c>
      <c r="N62" s="3">
        <f t="shared" si="13"/>
        <v>63.300000000000004</v>
      </c>
      <c r="O62" s="3" t="str">
        <f t="shared" si="14"/>
        <v>Reorder now</v>
      </c>
      <c r="P62" s="4">
        <v>5910.8853896688897</v>
      </c>
      <c r="Q62" s="1" t="s">
        <v>10</v>
      </c>
      <c r="R62" s="3">
        <v>23</v>
      </c>
      <c r="S62" s="3">
        <v>82</v>
      </c>
      <c r="T62" s="3">
        <v>10</v>
      </c>
      <c r="U62" s="1" t="s">
        <v>11</v>
      </c>
      <c r="V62" s="2">
        <v>6.2478609149759903</v>
      </c>
      <c r="W62" s="1" t="s">
        <v>34</v>
      </c>
      <c r="X62" s="1" t="s">
        <v>24</v>
      </c>
      <c r="Y62" s="3">
        <v>20</v>
      </c>
      <c r="Z62" s="3">
        <v>306</v>
      </c>
      <c r="AA62" s="3">
        <v>21</v>
      </c>
      <c r="AB62" s="4">
        <v>45.178757924634503</v>
      </c>
      <c r="AC62" s="2">
        <v>4.7548008046711798</v>
      </c>
      <c r="AD62" s="1" t="s">
        <v>21</v>
      </c>
      <c r="AE62" s="1" t="s">
        <v>8</v>
      </c>
      <c r="AF62" s="2">
        <v>496.24865029194001</v>
      </c>
    </row>
    <row r="63" spans="1:32" x14ac:dyDescent="0.3">
      <c r="A63" s="1" t="s">
        <v>127</v>
      </c>
      <c r="B63" s="1" t="s">
        <v>57</v>
      </c>
      <c r="C63" s="4">
        <v>50.847393051718697</v>
      </c>
      <c r="D63" s="3">
        <v>28</v>
      </c>
      <c r="E63" s="3">
        <v>168</v>
      </c>
      <c r="F63" s="3">
        <f t="shared" si="8"/>
        <v>5.6</v>
      </c>
      <c r="G63" s="4">
        <f t="shared" si="9"/>
        <v>284.74540108962469</v>
      </c>
      <c r="H63" s="5">
        <f>SUM($G$2:G63)/SUM($G$2:$G$101)</f>
        <v>0.93528974300268974</v>
      </c>
      <c r="I63" s="1" t="str">
        <f t="shared" si="10"/>
        <v>C</v>
      </c>
      <c r="J63" s="3">
        <v>6</v>
      </c>
      <c r="K63" s="3">
        <f t="shared" si="11"/>
        <v>1.0714285714285714</v>
      </c>
      <c r="L63" s="3" t="str">
        <f t="shared" si="7"/>
        <v>Low stock</v>
      </c>
      <c r="M63" s="3">
        <f t="shared" si="12"/>
        <v>28</v>
      </c>
      <c r="N63" s="3">
        <f t="shared" si="13"/>
        <v>16.799999999999997</v>
      </c>
      <c r="O63" s="3" t="str">
        <f t="shared" si="14"/>
        <v>Reorder now</v>
      </c>
      <c r="P63" s="4">
        <v>9655.1351027193905</v>
      </c>
      <c r="Q63" s="1" t="s">
        <v>29</v>
      </c>
      <c r="R63" s="3">
        <v>17</v>
      </c>
      <c r="S63" s="3">
        <v>44</v>
      </c>
      <c r="T63" s="3">
        <v>4</v>
      </c>
      <c r="U63" s="1" t="s">
        <v>4</v>
      </c>
      <c r="V63" s="2">
        <v>2.6796609649813998</v>
      </c>
      <c r="W63" s="1" t="s">
        <v>5</v>
      </c>
      <c r="X63" s="1" t="s">
        <v>35</v>
      </c>
      <c r="Y63" s="3">
        <v>24</v>
      </c>
      <c r="Z63" s="3">
        <v>461</v>
      </c>
      <c r="AA63" s="3">
        <v>8</v>
      </c>
      <c r="AB63" s="4">
        <v>60.251145661598002</v>
      </c>
      <c r="AC63" s="2">
        <v>2.9890000066550702</v>
      </c>
      <c r="AD63" s="1" t="s">
        <v>21</v>
      </c>
      <c r="AE63" s="1" t="s">
        <v>16</v>
      </c>
      <c r="AF63" s="2">
        <v>609.379206618426</v>
      </c>
    </row>
    <row r="64" spans="1:32" x14ac:dyDescent="0.3">
      <c r="A64" s="1" t="s">
        <v>128</v>
      </c>
      <c r="B64" s="1" t="s">
        <v>122</v>
      </c>
      <c r="C64" s="4">
        <v>24.423131420373299</v>
      </c>
      <c r="D64" s="3">
        <v>29</v>
      </c>
      <c r="E64" s="3">
        <v>324</v>
      </c>
      <c r="F64" s="3">
        <f t="shared" si="8"/>
        <v>10.8</v>
      </c>
      <c r="G64" s="4">
        <f t="shared" si="9"/>
        <v>263.76981934003163</v>
      </c>
      <c r="H64" s="5">
        <f>SUM($G$2:G64)/SUM($G$2:$G$101)</f>
        <v>0.93875197078265238</v>
      </c>
      <c r="I64" s="1" t="str">
        <f t="shared" si="10"/>
        <v>C</v>
      </c>
      <c r="J64" s="3">
        <v>67</v>
      </c>
      <c r="K64" s="3">
        <f t="shared" si="11"/>
        <v>6.2037037037037033</v>
      </c>
      <c r="L64" s="3" t="str">
        <f t="shared" si="7"/>
        <v>Low stock</v>
      </c>
      <c r="M64" s="3">
        <f t="shared" si="12"/>
        <v>4.8358208955223878</v>
      </c>
      <c r="N64" s="3">
        <f t="shared" si="13"/>
        <v>32.400000000000006</v>
      </c>
      <c r="O64" s="3" t="str">
        <f t="shared" si="14"/>
        <v>Safe</v>
      </c>
      <c r="P64" s="4">
        <v>7698.4247656321104</v>
      </c>
      <c r="Q64" s="1" t="s">
        <v>3</v>
      </c>
      <c r="R64" s="3">
        <v>2</v>
      </c>
      <c r="S64" s="3">
        <v>32</v>
      </c>
      <c r="T64" s="3">
        <v>3</v>
      </c>
      <c r="U64" s="1" t="s">
        <v>18</v>
      </c>
      <c r="V64" s="2">
        <v>5.3528780439967996</v>
      </c>
      <c r="W64" s="1" t="s">
        <v>5</v>
      </c>
      <c r="X64" s="1" t="s">
        <v>6</v>
      </c>
      <c r="Y64" s="3">
        <v>28</v>
      </c>
      <c r="Z64" s="3">
        <v>648</v>
      </c>
      <c r="AA64" s="3">
        <v>28</v>
      </c>
      <c r="AB64" s="4">
        <v>17.803756331391199</v>
      </c>
      <c r="AC64" s="2">
        <v>3.8720476814821301</v>
      </c>
      <c r="AD64" s="1" t="s">
        <v>7</v>
      </c>
      <c r="AE64" s="1" t="s">
        <v>22</v>
      </c>
      <c r="AF64" s="2">
        <v>188.74214114905601</v>
      </c>
    </row>
    <row r="65" spans="1:32" x14ac:dyDescent="0.3">
      <c r="A65" s="1" t="s">
        <v>126</v>
      </c>
      <c r="B65" s="1" t="s">
        <v>119</v>
      </c>
      <c r="C65" s="4">
        <v>69.290831002905406</v>
      </c>
      <c r="D65" s="3">
        <v>88</v>
      </c>
      <c r="E65" s="3">
        <v>114</v>
      </c>
      <c r="F65" s="3">
        <f t="shared" si="8"/>
        <v>3.8</v>
      </c>
      <c r="G65" s="4">
        <f t="shared" si="9"/>
        <v>263.30515781104054</v>
      </c>
      <c r="H65" s="5">
        <f>SUM($G$2:G65)/SUM($G$2:$G$101)</f>
        <v>0.94220809944157857</v>
      </c>
      <c r="I65" s="1" t="str">
        <f t="shared" si="10"/>
        <v>C</v>
      </c>
      <c r="J65" s="3">
        <v>63</v>
      </c>
      <c r="K65" s="3">
        <f t="shared" si="11"/>
        <v>16.578947368421055</v>
      </c>
      <c r="L65" s="3" t="str">
        <f t="shared" si="7"/>
        <v>Optimal</v>
      </c>
      <c r="M65" s="3">
        <f t="shared" si="12"/>
        <v>1.8095238095238095</v>
      </c>
      <c r="N65" s="3">
        <f t="shared" si="13"/>
        <v>11.399999999999999</v>
      </c>
      <c r="O65" s="3" t="str">
        <f t="shared" si="14"/>
        <v>Safe</v>
      </c>
      <c r="P65" s="4">
        <v>4531.4021336919004</v>
      </c>
      <c r="Q65" s="1" t="s">
        <v>13</v>
      </c>
      <c r="R65" s="3">
        <v>17</v>
      </c>
      <c r="S65" s="3">
        <v>66</v>
      </c>
      <c r="T65" s="3">
        <v>1</v>
      </c>
      <c r="U65" s="1" t="s">
        <v>18</v>
      </c>
      <c r="V65" s="2">
        <v>7.00643205900439</v>
      </c>
      <c r="W65" s="1" t="s">
        <v>26</v>
      </c>
      <c r="X65" s="1" t="s">
        <v>35</v>
      </c>
      <c r="Y65" s="3">
        <v>21</v>
      </c>
      <c r="Z65" s="3">
        <v>824</v>
      </c>
      <c r="AA65" s="3">
        <v>20</v>
      </c>
      <c r="AB65" s="4">
        <v>35.633652343343797</v>
      </c>
      <c r="AC65" s="2">
        <v>4.1657817954241398</v>
      </c>
      <c r="AD65" s="1" t="s">
        <v>15</v>
      </c>
      <c r="AE65" s="1" t="s">
        <v>22</v>
      </c>
      <c r="AF65" s="2">
        <v>823.52384588815505</v>
      </c>
    </row>
    <row r="66" spans="1:32" x14ac:dyDescent="0.3">
      <c r="A66" s="1" t="s">
        <v>128</v>
      </c>
      <c r="B66" s="1" t="s">
        <v>75</v>
      </c>
      <c r="C66" s="4">
        <v>78.897913205639995</v>
      </c>
      <c r="D66" s="3">
        <v>19</v>
      </c>
      <c r="E66" s="3">
        <v>99</v>
      </c>
      <c r="F66" s="3">
        <f t="shared" ref="F66:F97" si="15">E66/30</f>
        <v>3.3</v>
      </c>
      <c r="G66" s="4">
        <f t="shared" ref="G66:G97" si="16">F66*C66</f>
        <v>260.36311357861194</v>
      </c>
      <c r="H66" s="5">
        <f>SUM($G$2:G66)/SUM($G$2:$G$101)</f>
        <v>0.94562561099375275</v>
      </c>
      <c r="I66" s="1" t="str">
        <f t="shared" ref="I66:I97" si="17">IF(H66&lt;=0.7, "A", IF(H66&lt;=0.9, "B", "C"))</f>
        <v>C</v>
      </c>
      <c r="J66" s="3">
        <v>97</v>
      </c>
      <c r="K66" s="3">
        <f t="shared" ref="K66:K97" si="18">J66/F66</f>
        <v>29.393939393939394</v>
      </c>
      <c r="L66" s="3" t="str">
        <f t="shared" si="7"/>
        <v>Optimal</v>
      </c>
      <c r="M66" s="3">
        <f t="shared" ref="M66:M101" si="19">IFERROR(E66/J66,0)</f>
        <v>1.0206185567010309</v>
      </c>
      <c r="N66" s="3">
        <f t="shared" ref="N66:N101" si="20">F66*3</f>
        <v>9.8999999999999986</v>
      </c>
      <c r="O66" s="3" t="str">
        <f t="shared" ref="O66:O97" si="21">IF(J66&lt;N66, "Reorder now", "Safe")</f>
        <v>Safe</v>
      </c>
      <c r="P66" s="4">
        <v>8001.6132065190004</v>
      </c>
      <c r="Q66" s="1" t="s">
        <v>13</v>
      </c>
      <c r="R66" s="3">
        <v>24</v>
      </c>
      <c r="S66" s="3">
        <v>9</v>
      </c>
      <c r="T66" s="3">
        <v>6</v>
      </c>
      <c r="U66" s="1" t="s">
        <v>18</v>
      </c>
      <c r="V66" s="2">
        <v>2.5056210329009101</v>
      </c>
      <c r="W66" s="1" t="s">
        <v>19</v>
      </c>
      <c r="X66" s="1" t="s">
        <v>24</v>
      </c>
      <c r="Y66" s="3">
        <v>28</v>
      </c>
      <c r="Z66" s="3">
        <v>177</v>
      </c>
      <c r="AA66" s="3">
        <v>28</v>
      </c>
      <c r="AB66" s="4">
        <v>14.1478154439792</v>
      </c>
      <c r="AC66" s="2">
        <v>2.8258139854001301</v>
      </c>
      <c r="AD66" s="1" t="s">
        <v>21</v>
      </c>
      <c r="AE66" s="1" t="s">
        <v>22</v>
      </c>
      <c r="AF66" s="2">
        <v>336.89016851997701</v>
      </c>
    </row>
    <row r="67" spans="1:32" x14ac:dyDescent="0.3">
      <c r="A67" s="1" t="s">
        <v>127</v>
      </c>
      <c r="B67" s="1" t="s">
        <v>79</v>
      </c>
      <c r="C67" s="4">
        <v>30.3414707112142</v>
      </c>
      <c r="D67" s="3">
        <v>93</v>
      </c>
      <c r="E67" s="3">
        <v>242</v>
      </c>
      <c r="F67" s="3">
        <f t="shared" si="15"/>
        <v>8.0666666666666664</v>
      </c>
      <c r="G67" s="4">
        <f t="shared" si="16"/>
        <v>244.75453040379455</v>
      </c>
      <c r="H67" s="5">
        <f>SUM($G$2:G67)/SUM($G$2:$G$101)</f>
        <v>0.9488382451630295</v>
      </c>
      <c r="I67" s="1" t="str">
        <f t="shared" si="17"/>
        <v>C</v>
      </c>
      <c r="J67" s="3">
        <v>96</v>
      </c>
      <c r="K67" s="3">
        <f t="shared" si="18"/>
        <v>11.900826446280993</v>
      </c>
      <c r="L67" s="3" t="str">
        <f t="shared" ref="L67:L101" si="22">IF(K67&gt;40,"Excess stock",IF(K67&lt;7,"Low stock","Optimal"))</f>
        <v>Optimal</v>
      </c>
      <c r="M67" s="3">
        <f t="shared" si="19"/>
        <v>2.5208333333333335</v>
      </c>
      <c r="N67" s="3">
        <f t="shared" si="20"/>
        <v>24.2</v>
      </c>
      <c r="O67" s="3" t="str">
        <f t="shared" si="21"/>
        <v>Safe</v>
      </c>
      <c r="P67" s="4">
        <v>8232.3348294258194</v>
      </c>
      <c r="Q67" s="1" t="s">
        <v>29</v>
      </c>
      <c r="R67" s="3">
        <v>25</v>
      </c>
      <c r="S67" s="3">
        <v>54</v>
      </c>
      <c r="T67" s="3">
        <v>3</v>
      </c>
      <c r="U67" s="1" t="s">
        <v>4</v>
      </c>
      <c r="V67" s="2">
        <v>1.0134865660958901</v>
      </c>
      <c r="W67" s="1" t="s">
        <v>14</v>
      </c>
      <c r="X67" s="1" t="s">
        <v>24</v>
      </c>
      <c r="Y67" s="3">
        <v>1</v>
      </c>
      <c r="Z67" s="3">
        <v>631</v>
      </c>
      <c r="AA67" s="3">
        <v>17</v>
      </c>
      <c r="AB67" s="4">
        <v>83.344058991677898</v>
      </c>
      <c r="AC67" s="2">
        <v>1.41034757607602</v>
      </c>
      <c r="AD67" s="1" t="s">
        <v>15</v>
      </c>
      <c r="AE67" s="1" t="s">
        <v>8</v>
      </c>
      <c r="AF67" s="2">
        <v>750.73784066827</v>
      </c>
    </row>
    <row r="68" spans="1:32" x14ac:dyDescent="0.3">
      <c r="A68" s="1" t="s">
        <v>127</v>
      </c>
      <c r="B68" s="1" t="s">
        <v>68</v>
      </c>
      <c r="C68" s="4">
        <v>46.529167614516702</v>
      </c>
      <c r="D68" s="3">
        <v>98</v>
      </c>
      <c r="E68" s="3">
        <v>155</v>
      </c>
      <c r="F68" s="3">
        <f t="shared" si="15"/>
        <v>5.166666666666667</v>
      </c>
      <c r="G68" s="4">
        <f t="shared" si="16"/>
        <v>240.40069934166965</v>
      </c>
      <c r="H68" s="5">
        <f>SUM($G$2:G68)/SUM($G$2:$G$101)</f>
        <v>0.95199373119121011</v>
      </c>
      <c r="I68" s="1" t="str">
        <f t="shared" si="17"/>
        <v>C</v>
      </c>
      <c r="J68" s="3">
        <v>22</v>
      </c>
      <c r="K68" s="3">
        <f t="shared" si="18"/>
        <v>4.258064516129032</v>
      </c>
      <c r="L68" s="3" t="str">
        <f t="shared" si="22"/>
        <v>Low stock</v>
      </c>
      <c r="M68" s="3">
        <f t="shared" si="19"/>
        <v>7.0454545454545459</v>
      </c>
      <c r="N68" s="3">
        <f t="shared" si="20"/>
        <v>15.5</v>
      </c>
      <c r="O68" s="3" t="str">
        <f t="shared" si="21"/>
        <v>Safe</v>
      </c>
      <c r="P68" s="4">
        <v>1839.60942585676</v>
      </c>
      <c r="Q68" s="1" t="s">
        <v>10</v>
      </c>
      <c r="R68" s="3">
        <v>27</v>
      </c>
      <c r="S68" s="3">
        <v>57</v>
      </c>
      <c r="T68" s="3">
        <v>4</v>
      </c>
      <c r="U68" s="1" t="s">
        <v>18</v>
      </c>
      <c r="V68" s="2">
        <v>7.5262483268515004</v>
      </c>
      <c r="W68" s="1" t="s">
        <v>19</v>
      </c>
      <c r="X68" s="1" t="s">
        <v>27</v>
      </c>
      <c r="Y68" s="3">
        <v>26</v>
      </c>
      <c r="Z68" s="3">
        <v>179</v>
      </c>
      <c r="AA68" s="3">
        <v>7</v>
      </c>
      <c r="AB68" s="4">
        <v>96.422820639571796</v>
      </c>
      <c r="AC68" s="2">
        <v>4.9392552886209398</v>
      </c>
      <c r="AD68" s="1" t="s">
        <v>7</v>
      </c>
      <c r="AE68" s="1" t="s">
        <v>22</v>
      </c>
      <c r="AF68" s="2">
        <v>635.65712050199102</v>
      </c>
    </row>
    <row r="69" spans="1:32" x14ac:dyDescent="0.3">
      <c r="A69" s="1" t="s">
        <v>126</v>
      </c>
      <c r="B69" s="1" t="s">
        <v>69</v>
      </c>
      <c r="C69" s="4">
        <v>11.7432717763092</v>
      </c>
      <c r="D69" s="3">
        <v>6</v>
      </c>
      <c r="E69" s="3">
        <v>598</v>
      </c>
      <c r="F69" s="3">
        <f t="shared" si="15"/>
        <v>19.933333333333334</v>
      </c>
      <c r="G69" s="4">
        <f t="shared" si="16"/>
        <v>234.08255074109672</v>
      </c>
      <c r="H69" s="5">
        <f>SUM($G$2:G69)/SUM($G$2:$G$101)</f>
        <v>0.95506628555701334</v>
      </c>
      <c r="I69" s="1" t="str">
        <f t="shared" si="17"/>
        <v>C</v>
      </c>
      <c r="J69" s="3">
        <v>36</v>
      </c>
      <c r="K69" s="3">
        <f t="shared" si="18"/>
        <v>1.806020066889632</v>
      </c>
      <c r="L69" s="3" t="str">
        <f t="shared" si="22"/>
        <v>Low stock</v>
      </c>
      <c r="M69" s="3">
        <f t="shared" si="19"/>
        <v>16.611111111111111</v>
      </c>
      <c r="N69" s="3">
        <f t="shared" si="20"/>
        <v>59.8</v>
      </c>
      <c r="O69" s="3" t="str">
        <f t="shared" si="21"/>
        <v>Reorder now</v>
      </c>
      <c r="P69" s="4">
        <v>5737.4255991190203</v>
      </c>
      <c r="Q69" s="1" t="s">
        <v>13</v>
      </c>
      <c r="R69" s="3">
        <v>29</v>
      </c>
      <c r="S69" s="3">
        <v>85</v>
      </c>
      <c r="T69" s="3">
        <v>9</v>
      </c>
      <c r="U69" s="1" t="s">
        <v>4</v>
      </c>
      <c r="V69" s="2">
        <v>3.6940212683884499</v>
      </c>
      <c r="W69" s="1" t="s">
        <v>19</v>
      </c>
      <c r="X69" s="1" t="s">
        <v>6</v>
      </c>
      <c r="Y69" s="3">
        <v>1</v>
      </c>
      <c r="Z69" s="3">
        <v>206</v>
      </c>
      <c r="AA69" s="3">
        <v>23</v>
      </c>
      <c r="AB69" s="4">
        <v>26.2773659573324</v>
      </c>
      <c r="AC69" s="2">
        <v>0.37230476798509698</v>
      </c>
      <c r="AD69" s="1" t="s">
        <v>15</v>
      </c>
      <c r="AE69" s="1" t="s">
        <v>22</v>
      </c>
      <c r="AF69" s="2">
        <v>716.04411975933999</v>
      </c>
    </row>
    <row r="70" spans="1:32" x14ac:dyDescent="0.3">
      <c r="A70" s="1" t="s">
        <v>127</v>
      </c>
      <c r="B70" s="1" t="s">
        <v>86</v>
      </c>
      <c r="C70" s="4">
        <v>17.028027920188698</v>
      </c>
      <c r="D70" s="3">
        <v>16</v>
      </c>
      <c r="E70" s="3">
        <v>380</v>
      </c>
      <c r="F70" s="3">
        <f t="shared" si="15"/>
        <v>12.666666666666666</v>
      </c>
      <c r="G70" s="4">
        <f t="shared" si="16"/>
        <v>215.68835365572349</v>
      </c>
      <c r="H70" s="5">
        <f>SUM($G$2:G70)/SUM($G$2:$G$101)</f>
        <v>0.95789739872875423</v>
      </c>
      <c r="I70" s="1" t="str">
        <f t="shared" si="17"/>
        <v>C</v>
      </c>
      <c r="J70" s="3">
        <v>41</v>
      </c>
      <c r="K70" s="3">
        <f t="shared" si="18"/>
        <v>3.236842105263158</v>
      </c>
      <c r="L70" s="3" t="str">
        <f t="shared" si="22"/>
        <v>Low stock</v>
      </c>
      <c r="M70" s="3">
        <f t="shared" si="19"/>
        <v>9.2682926829268286</v>
      </c>
      <c r="N70" s="3">
        <f t="shared" si="20"/>
        <v>38</v>
      </c>
      <c r="O70" s="3" t="str">
        <f t="shared" si="21"/>
        <v>Safe</v>
      </c>
      <c r="P70" s="4">
        <v>8864.0843495864301</v>
      </c>
      <c r="Q70" s="1" t="s">
        <v>10</v>
      </c>
      <c r="R70" s="3">
        <v>27</v>
      </c>
      <c r="S70" s="3">
        <v>72</v>
      </c>
      <c r="T70" s="3">
        <v>8</v>
      </c>
      <c r="U70" s="1" t="s">
        <v>18</v>
      </c>
      <c r="V70" s="2">
        <v>4.3813681581023101</v>
      </c>
      <c r="W70" s="1" t="s">
        <v>26</v>
      </c>
      <c r="X70" s="1" t="s">
        <v>6</v>
      </c>
      <c r="Y70" s="3">
        <v>29</v>
      </c>
      <c r="Z70" s="3">
        <v>929</v>
      </c>
      <c r="AA70" s="3">
        <v>24</v>
      </c>
      <c r="AB70" s="4">
        <v>87.213057815135599</v>
      </c>
      <c r="AC70" s="2">
        <v>2.8530906166490499</v>
      </c>
      <c r="AD70" s="1" t="s">
        <v>21</v>
      </c>
      <c r="AE70" s="1" t="s">
        <v>22</v>
      </c>
      <c r="AF70" s="2">
        <v>430.16909697513597</v>
      </c>
    </row>
    <row r="71" spans="1:32" x14ac:dyDescent="0.3">
      <c r="A71" s="1" t="s">
        <v>126</v>
      </c>
      <c r="B71" s="1" t="s">
        <v>113</v>
      </c>
      <c r="C71" s="4">
        <v>80.414036650355698</v>
      </c>
      <c r="D71" s="3">
        <v>24</v>
      </c>
      <c r="E71" s="3">
        <v>79</v>
      </c>
      <c r="F71" s="3">
        <f t="shared" si="15"/>
        <v>2.6333333333333333</v>
      </c>
      <c r="G71" s="4">
        <f t="shared" si="16"/>
        <v>211.75696317927</v>
      </c>
      <c r="H71" s="5">
        <f>SUM($G$2:G71)/SUM($G$2:$G$101)</f>
        <v>0.96067690869071354</v>
      </c>
      <c r="I71" s="1" t="str">
        <f t="shared" si="17"/>
        <v>C</v>
      </c>
      <c r="J71" s="3">
        <v>5</v>
      </c>
      <c r="K71" s="3">
        <f t="shared" si="18"/>
        <v>1.89873417721519</v>
      </c>
      <c r="L71" s="3" t="str">
        <f t="shared" si="22"/>
        <v>Low stock</v>
      </c>
      <c r="M71" s="3">
        <f t="shared" si="19"/>
        <v>15.8</v>
      </c>
      <c r="N71" s="3">
        <f t="shared" si="20"/>
        <v>7.9</v>
      </c>
      <c r="O71" s="3" t="str">
        <f t="shared" si="21"/>
        <v>Reorder now</v>
      </c>
      <c r="P71" s="4">
        <v>5133.8467010866898</v>
      </c>
      <c r="Q71" s="1" t="s">
        <v>29</v>
      </c>
      <c r="R71" s="3">
        <v>7</v>
      </c>
      <c r="S71" s="3">
        <v>55</v>
      </c>
      <c r="T71" s="3">
        <v>10</v>
      </c>
      <c r="U71" s="1" t="s">
        <v>11</v>
      </c>
      <c r="V71" s="2">
        <v>6.5758037975485299</v>
      </c>
      <c r="W71" s="1" t="s">
        <v>5</v>
      </c>
      <c r="X71" s="1" t="s">
        <v>35</v>
      </c>
      <c r="Y71" s="3">
        <v>27</v>
      </c>
      <c r="Z71" s="3">
        <v>523</v>
      </c>
      <c r="AA71" s="3">
        <v>17</v>
      </c>
      <c r="AB71" s="4">
        <v>28.696996824143099</v>
      </c>
      <c r="AC71" s="2">
        <v>3.6937377878392699</v>
      </c>
      <c r="AD71" s="1" t="s">
        <v>30</v>
      </c>
      <c r="AE71" s="1" t="s">
        <v>8</v>
      </c>
      <c r="AF71" s="2">
        <v>879.35921773492396</v>
      </c>
    </row>
    <row r="72" spans="1:32" x14ac:dyDescent="0.3">
      <c r="A72" s="1" t="s">
        <v>126</v>
      </c>
      <c r="B72" s="1" t="s">
        <v>94</v>
      </c>
      <c r="C72" s="4">
        <v>37.931812382790298</v>
      </c>
      <c r="D72" s="3">
        <v>29</v>
      </c>
      <c r="E72" s="3">
        <v>163</v>
      </c>
      <c r="F72" s="3">
        <f t="shared" si="15"/>
        <v>5.4333333333333336</v>
      </c>
      <c r="G72" s="4">
        <f t="shared" si="16"/>
        <v>206.09618061316064</v>
      </c>
      <c r="H72" s="5">
        <f>SUM($G$2:G72)/SUM($G$2:$G$101)</f>
        <v>0.96338211553980813</v>
      </c>
      <c r="I72" s="1" t="str">
        <f t="shared" si="17"/>
        <v>C</v>
      </c>
      <c r="J72" s="3">
        <v>0</v>
      </c>
      <c r="K72" s="3">
        <f t="shared" si="18"/>
        <v>0</v>
      </c>
      <c r="L72" s="3" t="str">
        <f t="shared" si="22"/>
        <v>Low stock</v>
      </c>
      <c r="M72" s="3">
        <f t="shared" si="19"/>
        <v>0</v>
      </c>
      <c r="N72" s="3">
        <f t="shared" si="20"/>
        <v>16.3</v>
      </c>
      <c r="O72" s="3" t="str">
        <f t="shared" si="21"/>
        <v>Reorder now</v>
      </c>
      <c r="P72" s="4">
        <v>3550.21843278099</v>
      </c>
      <c r="Q72" s="1" t="s">
        <v>3</v>
      </c>
      <c r="R72" s="3">
        <v>8</v>
      </c>
      <c r="S72" s="3">
        <v>58</v>
      </c>
      <c r="T72" s="3">
        <v>8</v>
      </c>
      <c r="U72" s="1" t="s">
        <v>4</v>
      </c>
      <c r="V72" s="2">
        <v>1.19425186488499</v>
      </c>
      <c r="W72" s="1" t="s">
        <v>34</v>
      </c>
      <c r="X72" s="1" t="s">
        <v>27</v>
      </c>
      <c r="Y72" s="3">
        <v>2</v>
      </c>
      <c r="Z72" s="3">
        <v>375</v>
      </c>
      <c r="AA72" s="3">
        <v>18</v>
      </c>
      <c r="AB72" s="4">
        <v>97.113581563462205</v>
      </c>
      <c r="AC72" s="2">
        <v>1.9834678721741801</v>
      </c>
      <c r="AD72" s="1" t="s">
        <v>21</v>
      </c>
      <c r="AE72" s="1" t="s">
        <v>22</v>
      </c>
      <c r="AF72" s="2">
        <v>299.70630311810299</v>
      </c>
    </row>
    <row r="73" spans="1:32" x14ac:dyDescent="0.3">
      <c r="A73" s="1" t="s">
        <v>126</v>
      </c>
      <c r="B73" s="1" t="s">
        <v>87</v>
      </c>
      <c r="C73" s="4">
        <v>52.028749903294901</v>
      </c>
      <c r="D73" s="3">
        <v>23</v>
      </c>
      <c r="E73" s="3">
        <v>117</v>
      </c>
      <c r="F73" s="3">
        <f t="shared" si="15"/>
        <v>3.9</v>
      </c>
      <c r="G73" s="4">
        <f t="shared" si="16"/>
        <v>202.91212462285011</v>
      </c>
      <c r="H73" s="5">
        <f>SUM($G$2:G73)/SUM($G$2:$G$101)</f>
        <v>0.96604552864945903</v>
      </c>
      <c r="I73" s="1" t="str">
        <f t="shared" si="17"/>
        <v>C</v>
      </c>
      <c r="J73" s="3">
        <v>32</v>
      </c>
      <c r="K73" s="3">
        <f t="shared" si="18"/>
        <v>8.2051282051282062</v>
      </c>
      <c r="L73" s="3" t="str">
        <f t="shared" si="22"/>
        <v>Optimal</v>
      </c>
      <c r="M73" s="3">
        <f t="shared" si="19"/>
        <v>3.65625</v>
      </c>
      <c r="N73" s="3">
        <f t="shared" si="20"/>
        <v>11.7</v>
      </c>
      <c r="O73" s="3" t="str">
        <f t="shared" si="21"/>
        <v>Safe</v>
      </c>
      <c r="P73" s="4">
        <v>6885.5893508962499</v>
      </c>
      <c r="Q73" s="1" t="s">
        <v>13</v>
      </c>
      <c r="R73" s="3">
        <v>23</v>
      </c>
      <c r="S73" s="3">
        <v>36</v>
      </c>
      <c r="T73" s="3">
        <v>7</v>
      </c>
      <c r="U73" s="1" t="s">
        <v>18</v>
      </c>
      <c r="V73" s="2">
        <v>9.0303404225219399</v>
      </c>
      <c r="W73" s="1" t="s">
        <v>26</v>
      </c>
      <c r="X73" s="1" t="s">
        <v>20</v>
      </c>
      <c r="Y73" s="3">
        <v>14</v>
      </c>
      <c r="Z73" s="3">
        <v>480</v>
      </c>
      <c r="AA73" s="3">
        <v>12</v>
      </c>
      <c r="AB73" s="4">
        <v>78.702393968878894</v>
      </c>
      <c r="AC73" s="2">
        <v>4.3674705382050503</v>
      </c>
      <c r="AD73" s="1" t="s">
        <v>15</v>
      </c>
      <c r="AE73" s="1" t="s">
        <v>22</v>
      </c>
      <c r="AF73" s="2">
        <v>164.366528243419</v>
      </c>
    </row>
    <row r="74" spans="1:32" x14ac:dyDescent="0.3">
      <c r="A74" s="1" t="s">
        <v>126</v>
      </c>
      <c r="B74" s="1" t="s">
        <v>104</v>
      </c>
      <c r="C74" s="4">
        <v>6.30688317611191</v>
      </c>
      <c r="D74" s="3">
        <v>50</v>
      </c>
      <c r="E74" s="3">
        <v>946</v>
      </c>
      <c r="F74" s="3">
        <f t="shared" si="15"/>
        <v>31.533333333333335</v>
      </c>
      <c r="G74" s="4">
        <f t="shared" si="16"/>
        <v>198.87704948672891</v>
      </c>
      <c r="H74" s="5">
        <f>SUM($G$2:G74)/SUM($G$2:$G$101)</f>
        <v>0.96865597759033029</v>
      </c>
      <c r="I74" s="1" t="str">
        <f t="shared" si="17"/>
        <v>C</v>
      </c>
      <c r="J74" s="3">
        <v>5</v>
      </c>
      <c r="K74" s="3">
        <f t="shared" si="18"/>
        <v>0.15856236786469344</v>
      </c>
      <c r="L74" s="3" t="str">
        <f t="shared" si="22"/>
        <v>Low stock</v>
      </c>
      <c r="M74" s="3">
        <f t="shared" si="19"/>
        <v>189.2</v>
      </c>
      <c r="N74" s="3">
        <f t="shared" si="20"/>
        <v>94.600000000000009</v>
      </c>
      <c r="O74" s="3" t="str">
        <f t="shared" si="21"/>
        <v>Reorder now</v>
      </c>
      <c r="P74" s="4">
        <v>1292.45841793775</v>
      </c>
      <c r="Q74" s="1" t="s">
        <v>13</v>
      </c>
      <c r="R74" s="3">
        <v>4</v>
      </c>
      <c r="S74" s="3">
        <v>51</v>
      </c>
      <c r="T74" s="3">
        <v>5</v>
      </c>
      <c r="U74" s="1" t="s">
        <v>4</v>
      </c>
      <c r="V74" s="2">
        <v>8.4670497708619905</v>
      </c>
      <c r="W74" s="1" t="s">
        <v>19</v>
      </c>
      <c r="X74" s="1" t="s">
        <v>6</v>
      </c>
      <c r="Y74" s="3">
        <v>25</v>
      </c>
      <c r="Z74" s="3">
        <v>858</v>
      </c>
      <c r="AA74" s="3">
        <v>21</v>
      </c>
      <c r="AB74" s="4">
        <v>71.126514720403307</v>
      </c>
      <c r="AC74" s="2">
        <v>4.0968813324704501</v>
      </c>
      <c r="AD74" s="1" t="s">
        <v>30</v>
      </c>
      <c r="AE74" s="1" t="s">
        <v>16</v>
      </c>
      <c r="AF74" s="2">
        <v>323.59220343132199</v>
      </c>
    </row>
    <row r="75" spans="1:32" x14ac:dyDescent="0.3">
      <c r="A75" s="1" t="s">
        <v>127</v>
      </c>
      <c r="B75" s="1" t="s">
        <v>108</v>
      </c>
      <c r="C75" s="4">
        <v>17.034930739467899</v>
      </c>
      <c r="D75" s="3">
        <v>13</v>
      </c>
      <c r="E75" s="3">
        <v>336</v>
      </c>
      <c r="F75" s="3">
        <f t="shared" si="15"/>
        <v>11.2</v>
      </c>
      <c r="G75" s="4">
        <f t="shared" si="16"/>
        <v>190.79122428204047</v>
      </c>
      <c r="H75" s="5">
        <f>SUM($G$2:G75)/SUM($G$2:$G$101)</f>
        <v>0.97116029244536251</v>
      </c>
      <c r="I75" s="1" t="str">
        <f t="shared" si="17"/>
        <v>C</v>
      </c>
      <c r="J75" s="3">
        <v>42</v>
      </c>
      <c r="K75" s="3">
        <f t="shared" si="18"/>
        <v>3.7500000000000004</v>
      </c>
      <c r="L75" s="3" t="str">
        <f t="shared" si="22"/>
        <v>Low stock</v>
      </c>
      <c r="M75" s="3">
        <f t="shared" si="19"/>
        <v>8</v>
      </c>
      <c r="N75" s="3">
        <f t="shared" si="20"/>
        <v>33.599999999999994</v>
      </c>
      <c r="O75" s="3" t="str">
        <f t="shared" si="21"/>
        <v>Safe</v>
      </c>
      <c r="P75" s="4">
        <v>2943.3818676094502</v>
      </c>
      <c r="Q75" s="1" t="s">
        <v>13</v>
      </c>
      <c r="R75" s="3">
        <v>19</v>
      </c>
      <c r="S75" s="3">
        <v>72</v>
      </c>
      <c r="T75" s="3">
        <v>1</v>
      </c>
      <c r="U75" s="1" t="s">
        <v>11</v>
      </c>
      <c r="V75" s="2">
        <v>4.7081818735419301</v>
      </c>
      <c r="W75" s="1" t="s">
        <v>34</v>
      </c>
      <c r="X75" s="1" t="s">
        <v>6</v>
      </c>
      <c r="Y75" s="3">
        <v>6</v>
      </c>
      <c r="Z75" s="3">
        <v>955</v>
      </c>
      <c r="AA75" s="3">
        <v>26</v>
      </c>
      <c r="AB75" s="4">
        <v>4.4652784349432402</v>
      </c>
      <c r="AC75" s="2">
        <v>4.1378770486223502</v>
      </c>
      <c r="AD75" s="1" t="s">
        <v>7</v>
      </c>
      <c r="AE75" s="1" t="s">
        <v>16</v>
      </c>
      <c r="AF75" s="2">
        <v>589.97855562804</v>
      </c>
    </row>
    <row r="76" spans="1:32" x14ac:dyDescent="0.3">
      <c r="A76" s="1" t="s">
        <v>126</v>
      </c>
      <c r="B76" s="1" t="s">
        <v>51</v>
      </c>
      <c r="C76" s="4">
        <v>39.629343985092603</v>
      </c>
      <c r="D76" s="3">
        <v>73</v>
      </c>
      <c r="E76" s="3">
        <v>142</v>
      </c>
      <c r="F76" s="3">
        <f t="shared" si="15"/>
        <v>4.7333333333333334</v>
      </c>
      <c r="G76" s="4">
        <f t="shared" si="16"/>
        <v>187.57889486277165</v>
      </c>
      <c r="H76" s="5">
        <f>SUM($G$2:G76)/SUM($G$2:$G$101)</f>
        <v>0.97362244244551621</v>
      </c>
      <c r="I76" s="1" t="str">
        <f t="shared" si="17"/>
        <v>C</v>
      </c>
      <c r="J76" s="3">
        <v>82</v>
      </c>
      <c r="K76" s="3">
        <f t="shared" si="18"/>
        <v>17.323943661971832</v>
      </c>
      <c r="L76" s="3" t="str">
        <f t="shared" si="22"/>
        <v>Optimal</v>
      </c>
      <c r="M76" s="3">
        <f t="shared" si="19"/>
        <v>1.7317073170731707</v>
      </c>
      <c r="N76" s="3">
        <f t="shared" si="20"/>
        <v>14.2</v>
      </c>
      <c r="O76" s="3" t="str">
        <f t="shared" si="21"/>
        <v>Safe</v>
      </c>
      <c r="P76" s="4">
        <v>2174.7770543506499</v>
      </c>
      <c r="Q76" s="1" t="s">
        <v>29</v>
      </c>
      <c r="R76" s="3">
        <v>11</v>
      </c>
      <c r="S76" s="3">
        <v>52</v>
      </c>
      <c r="T76" s="3">
        <v>3</v>
      </c>
      <c r="U76" s="1" t="s">
        <v>18</v>
      </c>
      <c r="V76" s="2">
        <v>2.2310736812817198</v>
      </c>
      <c r="W76" s="1" t="s">
        <v>26</v>
      </c>
      <c r="X76" s="1" t="s">
        <v>20</v>
      </c>
      <c r="Y76" s="3">
        <v>19</v>
      </c>
      <c r="Z76" s="3">
        <v>934</v>
      </c>
      <c r="AA76" s="3">
        <v>23</v>
      </c>
      <c r="AB76" s="4">
        <v>78.280383118415301</v>
      </c>
      <c r="AC76" s="2">
        <v>3.79723121711418</v>
      </c>
      <c r="AD76" s="1" t="s">
        <v>7</v>
      </c>
      <c r="AE76" s="1" t="s">
        <v>8</v>
      </c>
      <c r="AF76" s="2">
        <v>458.53594573920901</v>
      </c>
    </row>
    <row r="77" spans="1:32" x14ac:dyDescent="0.3">
      <c r="A77" s="1" t="s">
        <v>127</v>
      </c>
      <c r="B77" s="1" t="s">
        <v>17</v>
      </c>
      <c r="C77" s="4">
        <v>61.1633430164377</v>
      </c>
      <c r="D77" s="3">
        <v>68</v>
      </c>
      <c r="E77" s="3">
        <v>83</v>
      </c>
      <c r="F77" s="3">
        <f t="shared" si="15"/>
        <v>2.7666666666666666</v>
      </c>
      <c r="G77" s="4">
        <f t="shared" si="16"/>
        <v>169.21858234547764</v>
      </c>
      <c r="H77" s="5">
        <f>SUM($G$2:G77)/SUM($G$2:$G$101)</f>
        <v>0.97584359601853798</v>
      </c>
      <c r="I77" s="1" t="str">
        <f t="shared" si="17"/>
        <v>C</v>
      </c>
      <c r="J77" s="3">
        <v>23</v>
      </c>
      <c r="K77" s="3">
        <f t="shared" si="18"/>
        <v>8.3132530120481931</v>
      </c>
      <c r="L77" s="3" t="str">
        <f t="shared" si="22"/>
        <v>Optimal</v>
      </c>
      <c r="M77" s="3">
        <f t="shared" si="19"/>
        <v>3.6086956521739131</v>
      </c>
      <c r="N77" s="3">
        <f t="shared" si="20"/>
        <v>8.3000000000000007</v>
      </c>
      <c r="O77" s="3" t="str">
        <f t="shared" si="21"/>
        <v>Safe</v>
      </c>
      <c r="P77" s="4">
        <v>7766.8364256852301</v>
      </c>
      <c r="Q77" s="1" t="s">
        <v>3</v>
      </c>
      <c r="R77" s="3">
        <v>13</v>
      </c>
      <c r="S77" s="3">
        <v>59</v>
      </c>
      <c r="T77" s="3">
        <v>6</v>
      </c>
      <c r="U77" s="1" t="s">
        <v>18</v>
      </c>
      <c r="V77" s="2">
        <v>1.7295685635434199</v>
      </c>
      <c r="W77" s="1" t="s">
        <v>19</v>
      </c>
      <c r="X77" s="1" t="s">
        <v>20</v>
      </c>
      <c r="Y77" s="3">
        <v>24</v>
      </c>
      <c r="Z77" s="3">
        <v>937</v>
      </c>
      <c r="AA77" s="3">
        <v>18</v>
      </c>
      <c r="AB77" s="4">
        <v>35.624741397125</v>
      </c>
      <c r="AC77" s="2">
        <v>4.7466486206477496</v>
      </c>
      <c r="AD77" s="1" t="s">
        <v>21</v>
      </c>
      <c r="AE77" s="1" t="s">
        <v>22</v>
      </c>
      <c r="AF77" s="2">
        <v>254.776159219286</v>
      </c>
    </row>
    <row r="78" spans="1:32" x14ac:dyDescent="0.3">
      <c r="A78" s="1" t="s">
        <v>127</v>
      </c>
      <c r="B78" s="1" t="s">
        <v>112</v>
      </c>
      <c r="C78" s="4">
        <v>19.9981769404042</v>
      </c>
      <c r="D78" s="3">
        <v>18</v>
      </c>
      <c r="E78" s="3">
        <v>223</v>
      </c>
      <c r="F78" s="3">
        <f t="shared" si="15"/>
        <v>7.4333333333333336</v>
      </c>
      <c r="G78" s="4">
        <f t="shared" si="16"/>
        <v>148.65311525700454</v>
      </c>
      <c r="H78" s="5">
        <f>SUM($G$2:G78)/SUM($G$2:$G$101)</f>
        <v>0.97779480842983113</v>
      </c>
      <c r="I78" s="1" t="str">
        <f t="shared" si="17"/>
        <v>C</v>
      </c>
      <c r="J78" s="3">
        <v>32</v>
      </c>
      <c r="K78" s="3">
        <f t="shared" si="18"/>
        <v>4.304932735426009</v>
      </c>
      <c r="L78" s="3" t="str">
        <f t="shared" si="22"/>
        <v>Low stock</v>
      </c>
      <c r="M78" s="3">
        <f t="shared" si="19"/>
        <v>6.96875</v>
      </c>
      <c r="N78" s="3">
        <f t="shared" si="20"/>
        <v>22.3</v>
      </c>
      <c r="O78" s="3" t="str">
        <f t="shared" si="21"/>
        <v>Safe</v>
      </c>
      <c r="P78" s="4">
        <v>1229.59102856498</v>
      </c>
      <c r="Q78" s="1" t="s">
        <v>13</v>
      </c>
      <c r="R78" s="3">
        <v>14</v>
      </c>
      <c r="S78" s="3">
        <v>22</v>
      </c>
      <c r="T78" s="3">
        <v>6</v>
      </c>
      <c r="U78" s="1" t="s">
        <v>4</v>
      </c>
      <c r="V78" s="2">
        <v>1.4543053101535499</v>
      </c>
      <c r="W78" s="1" t="s">
        <v>14</v>
      </c>
      <c r="X78" s="1" t="s">
        <v>6</v>
      </c>
      <c r="Y78" s="3">
        <v>4</v>
      </c>
      <c r="Z78" s="3">
        <v>569</v>
      </c>
      <c r="AA78" s="3">
        <v>18</v>
      </c>
      <c r="AB78" s="4">
        <v>74.608969995194599</v>
      </c>
      <c r="AC78" s="2">
        <v>2.0515129307662399</v>
      </c>
      <c r="AD78" s="1" t="s">
        <v>21</v>
      </c>
      <c r="AE78" s="1" t="s">
        <v>22</v>
      </c>
      <c r="AF78" s="2">
        <v>264.25488983586598</v>
      </c>
    </row>
    <row r="79" spans="1:32" x14ac:dyDescent="0.3">
      <c r="A79" s="1" t="s">
        <v>127</v>
      </c>
      <c r="B79" s="1" t="s">
        <v>116</v>
      </c>
      <c r="C79" s="4">
        <v>13.881913501359101</v>
      </c>
      <c r="D79" s="3">
        <v>56</v>
      </c>
      <c r="E79" s="3">
        <v>320</v>
      </c>
      <c r="F79" s="3">
        <f t="shared" si="15"/>
        <v>10.666666666666666</v>
      </c>
      <c r="G79" s="4">
        <f t="shared" si="16"/>
        <v>148.07374401449707</v>
      </c>
      <c r="H79" s="5">
        <f>SUM($G$2:G79)/SUM($G$2:$G$101)</f>
        <v>0.97973841604685419</v>
      </c>
      <c r="I79" s="1" t="str">
        <f t="shared" si="17"/>
        <v>C</v>
      </c>
      <c r="J79" s="3">
        <v>66</v>
      </c>
      <c r="K79" s="3">
        <f t="shared" si="18"/>
        <v>6.1875</v>
      </c>
      <c r="L79" s="3" t="str">
        <f t="shared" si="22"/>
        <v>Low stock</v>
      </c>
      <c r="M79" s="3">
        <f t="shared" si="19"/>
        <v>4.8484848484848486</v>
      </c>
      <c r="N79" s="3">
        <f t="shared" si="20"/>
        <v>32</v>
      </c>
      <c r="O79" s="3" t="str">
        <f t="shared" si="21"/>
        <v>Safe</v>
      </c>
      <c r="P79" s="4">
        <v>9592.6335702803099</v>
      </c>
      <c r="Q79" s="1" t="s">
        <v>3</v>
      </c>
      <c r="R79" s="3">
        <v>18</v>
      </c>
      <c r="S79" s="3">
        <v>96</v>
      </c>
      <c r="T79" s="3">
        <v>7</v>
      </c>
      <c r="U79" s="1" t="s">
        <v>4</v>
      </c>
      <c r="V79" s="2">
        <v>7.6744307081126903</v>
      </c>
      <c r="W79" s="1" t="s">
        <v>5</v>
      </c>
      <c r="X79" s="1" t="s">
        <v>27</v>
      </c>
      <c r="Y79" s="3">
        <v>8</v>
      </c>
      <c r="Z79" s="3">
        <v>585</v>
      </c>
      <c r="AA79" s="3">
        <v>8</v>
      </c>
      <c r="AB79" s="4">
        <v>85.675963335797903</v>
      </c>
      <c r="AC79" s="2">
        <v>1.2193822244013801</v>
      </c>
      <c r="AD79" s="1" t="s">
        <v>21</v>
      </c>
      <c r="AE79" s="1" t="s">
        <v>8</v>
      </c>
      <c r="AF79" s="2">
        <v>990.07847250581096</v>
      </c>
    </row>
    <row r="80" spans="1:32" x14ac:dyDescent="0.3">
      <c r="A80" s="1" t="s">
        <v>127</v>
      </c>
      <c r="B80" s="1" t="s">
        <v>23</v>
      </c>
      <c r="C80" s="4">
        <v>4.8054960363458896</v>
      </c>
      <c r="D80" s="3">
        <v>26</v>
      </c>
      <c r="E80" s="3">
        <v>871</v>
      </c>
      <c r="F80" s="3">
        <f t="shared" si="15"/>
        <v>29.033333333333335</v>
      </c>
      <c r="G80" s="4">
        <f t="shared" si="16"/>
        <v>139.51956825524235</v>
      </c>
      <c r="H80" s="5">
        <f>SUM($G$2:G80)/SUM($G$2:$G$101)</f>
        <v>0.98156974203505987</v>
      </c>
      <c r="I80" s="1" t="str">
        <f t="shared" si="17"/>
        <v>C</v>
      </c>
      <c r="J80" s="3">
        <v>5</v>
      </c>
      <c r="K80" s="3">
        <f t="shared" si="18"/>
        <v>0.17221584385763489</v>
      </c>
      <c r="L80" s="3" t="str">
        <f t="shared" si="22"/>
        <v>Low stock</v>
      </c>
      <c r="M80" s="3">
        <f t="shared" si="19"/>
        <v>174.2</v>
      </c>
      <c r="N80" s="3">
        <f t="shared" si="20"/>
        <v>87.100000000000009</v>
      </c>
      <c r="O80" s="3" t="str">
        <f t="shared" si="21"/>
        <v>Reorder now</v>
      </c>
      <c r="P80" s="4">
        <v>2686.50515156744</v>
      </c>
      <c r="Q80" s="1" t="s">
        <v>3</v>
      </c>
      <c r="R80" s="3">
        <v>3</v>
      </c>
      <c r="S80" s="3">
        <v>56</v>
      </c>
      <c r="T80" s="3">
        <v>8</v>
      </c>
      <c r="U80" s="1" t="s">
        <v>11</v>
      </c>
      <c r="V80" s="2">
        <v>3.8905479158706702</v>
      </c>
      <c r="W80" s="1" t="s">
        <v>14</v>
      </c>
      <c r="X80" s="1" t="s">
        <v>24</v>
      </c>
      <c r="Y80" s="3">
        <v>5</v>
      </c>
      <c r="Z80" s="3">
        <v>414</v>
      </c>
      <c r="AA80" s="3">
        <v>3</v>
      </c>
      <c r="AB80" s="4">
        <v>92.065160598712794</v>
      </c>
      <c r="AC80" s="2">
        <v>3.1455795228330001</v>
      </c>
      <c r="AD80" s="1" t="s">
        <v>15</v>
      </c>
      <c r="AE80" s="1" t="s">
        <v>22</v>
      </c>
      <c r="AF80" s="2">
        <v>923.44063171192204</v>
      </c>
    </row>
    <row r="81" spans="1:32" x14ac:dyDescent="0.3">
      <c r="A81" s="1" t="s">
        <v>126</v>
      </c>
      <c r="B81" s="1" t="s">
        <v>77</v>
      </c>
      <c r="C81" s="4">
        <v>26.700760972461701</v>
      </c>
      <c r="D81" s="3">
        <v>61</v>
      </c>
      <c r="E81" s="3">
        <v>154</v>
      </c>
      <c r="F81" s="3">
        <f t="shared" si="15"/>
        <v>5.1333333333333337</v>
      </c>
      <c r="G81" s="4">
        <f t="shared" si="16"/>
        <v>137.06390632530341</v>
      </c>
      <c r="H81" s="5">
        <f>SUM($G$2:G81)/SUM($G$2:$G$101)</f>
        <v>0.98336883514319873</v>
      </c>
      <c r="I81" s="1" t="str">
        <f t="shared" si="17"/>
        <v>C</v>
      </c>
      <c r="J81" s="3">
        <v>100</v>
      </c>
      <c r="K81" s="3">
        <f t="shared" si="18"/>
        <v>19.480519480519479</v>
      </c>
      <c r="L81" s="3" t="str">
        <f t="shared" si="22"/>
        <v>Optimal</v>
      </c>
      <c r="M81" s="3">
        <f t="shared" si="19"/>
        <v>1.54</v>
      </c>
      <c r="N81" s="3">
        <f t="shared" si="20"/>
        <v>15.400000000000002</v>
      </c>
      <c r="O81" s="3" t="str">
        <f t="shared" si="21"/>
        <v>Safe</v>
      </c>
      <c r="P81" s="4">
        <v>9866.4654579796897</v>
      </c>
      <c r="Q81" s="1" t="s">
        <v>29</v>
      </c>
      <c r="R81" s="3">
        <v>4</v>
      </c>
      <c r="S81" s="3">
        <v>52</v>
      </c>
      <c r="T81" s="3">
        <v>1</v>
      </c>
      <c r="U81" s="1" t="s">
        <v>11</v>
      </c>
      <c r="V81" s="2">
        <v>4.78300055794766</v>
      </c>
      <c r="W81" s="1" t="s">
        <v>19</v>
      </c>
      <c r="X81" s="1" t="s">
        <v>27</v>
      </c>
      <c r="Y81" s="3">
        <v>18</v>
      </c>
      <c r="Z81" s="3">
        <v>673</v>
      </c>
      <c r="AA81" s="3">
        <v>28</v>
      </c>
      <c r="AB81" s="4">
        <v>14.190328344569901</v>
      </c>
      <c r="AC81" s="2">
        <v>1.77295117208355</v>
      </c>
      <c r="AD81" s="1" t="s">
        <v>7</v>
      </c>
      <c r="AE81" s="1" t="s">
        <v>22</v>
      </c>
      <c r="AF81" s="2">
        <v>694.98231757944495</v>
      </c>
    </row>
    <row r="82" spans="1:32" x14ac:dyDescent="0.3">
      <c r="A82" s="1" t="s">
        <v>128</v>
      </c>
      <c r="B82" s="1" t="s">
        <v>97</v>
      </c>
      <c r="C82" s="4">
        <v>6.3815331627479601</v>
      </c>
      <c r="D82" s="3">
        <v>14</v>
      </c>
      <c r="E82" s="3">
        <v>637</v>
      </c>
      <c r="F82" s="3">
        <f t="shared" si="15"/>
        <v>21.233333333333334</v>
      </c>
      <c r="G82" s="4">
        <f t="shared" si="16"/>
        <v>135.50122082234836</v>
      </c>
      <c r="H82" s="5">
        <f>SUM($G$2:G82)/SUM($G$2:$G$101)</f>
        <v>0.98514741652951421</v>
      </c>
      <c r="I82" s="1" t="str">
        <f t="shared" si="17"/>
        <v>C</v>
      </c>
      <c r="J82" s="3">
        <v>76</v>
      </c>
      <c r="K82" s="3">
        <f t="shared" si="18"/>
        <v>3.5792778649921506</v>
      </c>
      <c r="L82" s="3" t="str">
        <f t="shared" si="22"/>
        <v>Low stock</v>
      </c>
      <c r="M82" s="3">
        <f t="shared" si="19"/>
        <v>8.3815789473684212</v>
      </c>
      <c r="N82" s="3">
        <f t="shared" si="20"/>
        <v>63.7</v>
      </c>
      <c r="O82" s="3" t="str">
        <f t="shared" si="21"/>
        <v>Safe</v>
      </c>
      <c r="P82" s="4">
        <v>8180.3370854254399</v>
      </c>
      <c r="Q82" s="1" t="s">
        <v>10</v>
      </c>
      <c r="R82" s="3">
        <v>2</v>
      </c>
      <c r="S82" s="3">
        <v>26</v>
      </c>
      <c r="T82" s="3">
        <v>6</v>
      </c>
      <c r="U82" s="1" t="s">
        <v>11</v>
      </c>
      <c r="V82" s="2">
        <v>9.2281903170525101</v>
      </c>
      <c r="W82" s="1" t="s">
        <v>34</v>
      </c>
      <c r="X82" s="1" t="s">
        <v>27</v>
      </c>
      <c r="Y82" s="3">
        <v>2</v>
      </c>
      <c r="Z82" s="3">
        <v>258</v>
      </c>
      <c r="AA82" s="3">
        <v>10</v>
      </c>
      <c r="AB82" s="4">
        <v>30.661677477859499</v>
      </c>
      <c r="AC82" s="2">
        <v>2.07875060787496</v>
      </c>
      <c r="AD82" s="1" t="s">
        <v>7</v>
      </c>
      <c r="AE82" s="1" t="s">
        <v>22</v>
      </c>
      <c r="AF82" s="2">
        <v>405.167067888855</v>
      </c>
    </row>
    <row r="83" spans="1:32" x14ac:dyDescent="0.3">
      <c r="A83" s="1" t="s">
        <v>127</v>
      </c>
      <c r="B83" s="1" t="s">
        <v>39</v>
      </c>
      <c r="C83" s="4">
        <v>16.160393317379899</v>
      </c>
      <c r="D83" s="3">
        <v>5</v>
      </c>
      <c r="E83" s="3">
        <v>249</v>
      </c>
      <c r="F83" s="3">
        <f t="shared" si="15"/>
        <v>8.3000000000000007</v>
      </c>
      <c r="G83" s="4">
        <f t="shared" si="16"/>
        <v>134.13126453425318</v>
      </c>
      <c r="H83" s="5">
        <f>SUM($G$2:G83)/SUM($G$2:$G$101)</f>
        <v>0.98690801594681665</v>
      </c>
      <c r="I83" s="1" t="str">
        <f t="shared" si="17"/>
        <v>C</v>
      </c>
      <c r="J83" s="3">
        <v>80</v>
      </c>
      <c r="K83" s="3">
        <f t="shared" si="18"/>
        <v>9.6385542168674689</v>
      </c>
      <c r="L83" s="3" t="str">
        <f t="shared" si="22"/>
        <v>Optimal</v>
      </c>
      <c r="M83" s="3">
        <f t="shared" si="19"/>
        <v>3.1124999999999998</v>
      </c>
      <c r="N83" s="3">
        <f t="shared" si="20"/>
        <v>24.900000000000002</v>
      </c>
      <c r="O83" s="3" t="str">
        <f t="shared" si="21"/>
        <v>Safe</v>
      </c>
      <c r="P83" s="4">
        <v>4052.7384162378598</v>
      </c>
      <c r="Q83" s="1" t="s">
        <v>29</v>
      </c>
      <c r="R83" s="3">
        <v>8</v>
      </c>
      <c r="S83" s="3">
        <v>48</v>
      </c>
      <c r="T83" s="3">
        <v>9</v>
      </c>
      <c r="U83" s="1" t="s">
        <v>11</v>
      </c>
      <c r="V83" s="2">
        <v>9.5372830611083295</v>
      </c>
      <c r="W83" s="1" t="s">
        <v>19</v>
      </c>
      <c r="X83" s="1" t="s">
        <v>27</v>
      </c>
      <c r="Y83" s="3">
        <v>23</v>
      </c>
      <c r="Z83" s="3">
        <v>173</v>
      </c>
      <c r="AA83" s="3">
        <v>10</v>
      </c>
      <c r="AB83" s="4">
        <v>97.829050110173199</v>
      </c>
      <c r="AC83" s="2">
        <v>1.63107423007153</v>
      </c>
      <c r="AD83" s="1" t="s">
        <v>7</v>
      </c>
      <c r="AE83" s="1" t="s">
        <v>8</v>
      </c>
      <c r="AF83" s="2">
        <v>547.24100516096803</v>
      </c>
    </row>
    <row r="84" spans="1:32" x14ac:dyDescent="0.3">
      <c r="A84" s="1" t="s">
        <v>127</v>
      </c>
      <c r="B84" s="1" t="s">
        <v>65</v>
      </c>
      <c r="C84" s="4">
        <v>19.127477265823199</v>
      </c>
      <c r="D84" s="3">
        <v>26</v>
      </c>
      <c r="E84" s="3">
        <v>176</v>
      </c>
      <c r="F84" s="3">
        <f t="shared" si="15"/>
        <v>5.8666666666666663</v>
      </c>
      <c r="G84" s="4">
        <f t="shared" si="16"/>
        <v>112.21453329282943</v>
      </c>
      <c r="H84" s="5">
        <f>SUM($G$2:G84)/SUM($G$2:$G$101)</f>
        <v>0.98838093758528944</v>
      </c>
      <c r="I84" s="1" t="str">
        <f t="shared" si="17"/>
        <v>C</v>
      </c>
      <c r="J84" s="3">
        <v>78</v>
      </c>
      <c r="K84" s="3">
        <f t="shared" si="18"/>
        <v>13.295454545454547</v>
      </c>
      <c r="L84" s="3" t="str">
        <f t="shared" si="22"/>
        <v>Optimal</v>
      </c>
      <c r="M84" s="3">
        <f t="shared" si="19"/>
        <v>2.2564102564102564</v>
      </c>
      <c r="N84" s="3">
        <f t="shared" si="20"/>
        <v>17.599999999999998</v>
      </c>
      <c r="O84" s="3" t="str">
        <f t="shared" si="21"/>
        <v>Safe</v>
      </c>
      <c r="P84" s="4">
        <v>1912.4656631007599</v>
      </c>
      <c r="Q84" s="1" t="s">
        <v>10</v>
      </c>
      <c r="R84" s="3">
        <v>29</v>
      </c>
      <c r="S84" s="3">
        <v>34</v>
      </c>
      <c r="T84" s="3">
        <v>3</v>
      </c>
      <c r="U84" s="1" t="s">
        <v>11</v>
      </c>
      <c r="V84" s="2">
        <v>5.5625037788303802</v>
      </c>
      <c r="W84" s="1" t="s">
        <v>34</v>
      </c>
      <c r="X84" s="1" t="s">
        <v>20</v>
      </c>
      <c r="Y84" s="3">
        <v>30</v>
      </c>
      <c r="Z84" s="3">
        <v>791</v>
      </c>
      <c r="AA84" s="3">
        <v>6</v>
      </c>
      <c r="AB84" s="4">
        <v>9.0058074287816403</v>
      </c>
      <c r="AC84" s="2">
        <v>1.4519722039968099</v>
      </c>
      <c r="AD84" s="1" t="s">
        <v>15</v>
      </c>
      <c r="AE84" s="1" t="s">
        <v>8</v>
      </c>
      <c r="AF84" s="2">
        <v>653.67299455203295</v>
      </c>
    </row>
    <row r="85" spans="1:32" x14ac:dyDescent="0.3">
      <c r="A85" s="1" t="s">
        <v>127</v>
      </c>
      <c r="B85" s="1" t="s">
        <v>89</v>
      </c>
      <c r="C85" s="4">
        <v>13.0173767852878</v>
      </c>
      <c r="D85" s="3">
        <v>55</v>
      </c>
      <c r="E85" s="3">
        <v>246</v>
      </c>
      <c r="F85" s="3">
        <f t="shared" si="15"/>
        <v>8.1999999999999993</v>
      </c>
      <c r="G85" s="4">
        <f t="shared" si="16"/>
        <v>106.74248963935995</v>
      </c>
      <c r="H85" s="5">
        <f>SUM($G$2:G85)/SUM($G$2:$G$101)</f>
        <v>0.98978203348722571</v>
      </c>
      <c r="I85" s="1" t="str">
        <f t="shared" si="17"/>
        <v>C</v>
      </c>
      <c r="J85" s="3">
        <v>54</v>
      </c>
      <c r="K85" s="3">
        <f t="shared" si="18"/>
        <v>6.5853658536585371</v>
      </c>
      <c r="L85" s="3" t="str">
        <f t="shared" si="22"/>
        <v>Low stock</v>
      </c>
      <c r="M85" s="3">
        <f t="shared" si="19"/>
        <v>4.5555555555555554</v>
      </c>
      <c r="N85" s="3">
        <f t="shared" si="20"/>
        <v>24.599999999999998</v>
      </c>
      <c r="O85" s="3" t="str">
        <f t="shared" si="21"/>
        <v>Safe</v>
      </c>
      <c r="P85" s="4">
        <v>4256.9491408502199</v>
      </c>
      <c r="Q85" s="1" t="s">
        <v>3</v>
      </c>
      <c r="R85" s="3">
        <v>19</v>
      </c>
      <c r="S85" s="3">
        <v>10</v>
      </c>
      <c r="T85" s="3">
        <v>4</v>
      </c>
      <c r="U85" s="1" t="s">
        <v>11</v>
      </c>
      <c r="V85" s="2">
        <v>2.45793352798733</v>
      </c>
      <c r="W85" s="1" t="s">
        <v>5</v>
      </c>
      <c r="X85" s="1" t="s">
        <v>27</v>
      </c>
      <c r="Y85" s="3">
        <v>18</v>
      </c>
      <c r="Z85" s="3">
        <v>736</v>
      </c>
      <c r="AA85" s="3">
        <v>10</v>
      </c>
      <c r="AB85" s="4">
        <v>20.075003975630398</v>
      </c>
      <c r="AC85" s="2">
        <v>3.6328432903821302</v>
      </c>
      <c r="AD85" s="1" t="s">
        <v>30</v>
      </c>
      <c r="AE85" s="1" t="s">
        <v>22</v>
      </c>
      <c r="AF85" s="2">
        <v>687.28617786641701</v>
      </c>
    </row>
    <row r="86" spans="1:32" x14ac:dyDescent="0.3">
      <c r="A86" s="1" t="s">
        <v>128</v>
      </c>
      <c r="B86" s="1" t="s">
        <v>120</v>
      </c>
      <c r="C86" s="4">
        <v>3.0376887246314102</v>
      </c>
      <c r="D86" s="3">
        <v>97</v>
      </c>
      <c r="E86" s="3">
        <v>987</v>
      </c>
      <c r="F86" s="3">
        <f t="shared" si="15"/>
        <v>32.9</v>
      </c>
      <c r="G86" s="4">
        <f t="shared" si="16"/>
        <v>99.939959040373395</v>
      </c>
      <c r="H86" s="5">
        <f>SUM($G$2:G86)/SUM($G$2:$G$101)</f>
        <v>0.99109383975597809</v>
      </c>
      <c r="I86" s="1" t="str">
        <f t="shared" si="17"/>
        <v>C</v>
      </c>
      <c r="J86" s="3">
        <v>77</v>
      </c>
      <c r="K86" s="3">
        <f t="shared" si="18"/>
        <v>2.3404255319148937</v>
      </c>
      <c r="L86" s="3" t="str">
        <f t="shared" si="22"/>
        <v>Low stock</v>
      </c>
      <c r="M86" s="3">
        <f t="shared" si="19"/>
        <v>12.818181818181818</v>
      </c>
      <c r="N86" s="3">
        <f t="shared" si="20"/>
        <v>98.699999999999989</v>
      </c>
      <c r="O86" s="3" t="str">
        <f t="shared" si="21"/>
        <v>Reorder now</v>
      </c>
      <c r="P86" s="4">
        <v>7888.3565466618702</v>
      </c>
      <c r="Q86" s="1" t="s">
        <v>13</v>
      </c>
      <c r="R86" s="3">
        <v>26</v>
      </c>
      <c r="S86" s="3">
        <v>72</v>
      </c>
      <c r="T86" s="3">
        <v>9</v>
      </c>
      <c r="U86" s="1" t="s">
        <v>4</v>
      </c>
      <c r="V86" s="2">
        <v>6.9429459420325799</v>
      </c>
      <c r="W86" s="1" t="s">
        <v>34</v>
      </c>
      <c r="X86" s="1" t="s">
        <v>24</v>
      </c>
      <c r="Y86" s="3">
        <v>12</v>
      </c>
      <c r="Z86" s="3">
        <v>908</v>
      </c>
      <c r="AA86" s="3">
        <v>14</v>
      </c>
      <c r="AB86" s="4">
        <v>60.387378614862101</v>
      </c>
      <c r="AC86" s="2">
        <v>1.4636074984727701</v>
      </c>
      <c r="AD86" s="1" t="s">
        <v>21</v>
      </c>
      <c r="AE86" s="1" t="s">
        <v>8</v>
      </c>
      <c r="AF86" s="2">
        <v>846.66525698669398</v>
      </c>
    </row>
    <row r="87" spans="1:32" x14ac:dyDescent="0.3">
      <c r="A87" s="1" t="s">
        <v>126</v>
      </c>
      <c r="B87" s="1" t="s">
        <v>100</v>
      </c>
      <c r="C87" s="4">
        <v>3.1700114135661499</v>
      </c>
      <c r="D87" s="3">
        <v>64</v>
      </c>
      <c r="E87" s="3">
        <v>904</v>
      </c>
      <c r="F87" s="3">
        <f t="shared" si="15"/>
        <v>30.133333333333333</v>
      </c>
      <c r="G87" s="4">
        <f t="shared" si="16"/>
        <v>95.523010595459979</v>
      </c>
      <c r="H87" s="5">
        <f>SUM($G$2:G87)/SUM($G$2:$G$101)</f>
        <v>0.99234766940842556</v>
      </c>
      <c r="I87" s="1" t="str">
        <f t="shared" si="17"/>
        <v>C</v>
      </c>
      <c r="J87" s="3">
        <v>41</v>
      </c>
      <c r="K87" s="3">
        <f t="shared" si="18"/>
        <v>1.3606194690265487</v>
      </c>
      <c r="L87" s="3" t="str">
        <f t="shared" si="22"/>
        <v>Low stock</v>
      </c>
      <c r="M87" s="3">
        <f t="shared" si="19"/>
        <v>22.048780487804876</v>
      </c>
      <c r="N87" s="3">
        <f t="shared" si="20"/>
        <v>90.4</v>
      </c>
      <c r="O87" s="3" t="str">
        <f t="shared" si="21"/>
        <v>Reorder now</v>
      </c>
      <c r="P87" s="4">
        <v>5709.9452959692799</v>
      </c>
      <c r="Q87" s="1" t="s">
        <v>10</v>
      </c>
      <c r="R87" s="3">
        <v>6</v>
      </c>
      <c r="S87" s="3">
        <v>1</v>
      </c>
      <c r="T87" s="3">
        <v>5</v>
      </c>
      <c r="U87" s="1" t="s">
        <v>11</v>
      </c>
      <c r="V87" s="2">
        <v>5.2376546500374399</v>
      </c>
      <c r="W87" s="1" t="s">
        <v>26</v>
      </c>
      <c r="X87" s="1" t="s">
        <v>24</v>
      </c>
      <c r="Y87" s="3">
        <v>1</v>
      </c>
      <c r="Z87" s="3">
        <v>919</v>
      </c>
      <c r="AA87" s="3">
        <v>9</v>
      </c>
      <c r="AB87" s="4">
        <v>80.580852156447804</v>
      </c>
      <c r="AC87" s="2">
        <v>0.39661272410993498</v>
      </c>
      <c r="AD87" s="1" t="s">
        <v>21</v>
      </c>
      <c r="AE87" s="1" t="s">
        <v>22</v>
      </c>
      <c r="AF87" s="2">
        <v>341.55265678322297</v>
      </c>
    </row>
    <row r="88" spans="1:32" x14ac:dyDescent="0.3">
      <c r="A88" s="1" t="s">
        <v>126</v>
      </c>
      <c r="B88" s="1" t="s">
        <v>56</v>
      </c>
      <c r="C88" s="4">
        <v>8.0228592105263896</v>
      </c>
      <c r="D88" s="3">
        <v>10</v>
      </c>
      <c r="E88" s="3">
        <v>327</v>
      </c>
      <c r="F88" s="3">
        <f t="shared" si="15"/>
        <v>10.9</v>
      </c>
      <c r="G88" s="4">
        <f t="shared" si="16"/>
        <v>87.449165394737648</v>
      </c>
      <c r="H88" s="5">
        <f>SUM($G$2:G88)/SUM($G$2:$G$101)</f>
        <v>0.99349552222389081</v>
      </c>
      <c r="I88" s="1" t="str">
        <f t="shared" si="17"/>
        <v>C</v>
      </c>
      <c r="J88" s="3">
        <v>60</v>
      </c>
      <c r="K88" s="3">
        <f t="shared" si="18"/>
        <v>5.5045871559633026</v>
      </c>
      <c r="L88" s="3" t="str">
        <f t="shared" si="22"/>
        <v>Low stock</v>
      </c>
      <c r="M88" s="3">
        <f t="shared" si="19"/>
        <v>5.45</v>
      </c>
      <c r="N88" s="3">
        <f t="shared" si="20"/>
        <v>32.700000000000003</v>
      </c>
      <c r="O88" s="3" t="str">
        <f t="shared" si="21"/>
        <v>Safe</v>
      </c>
      <c r="P88" s="4">
        <v>2766.3423668660798</v>
      </c>
      <c r="Q88" s="1" t="s">
        <v>29</v>
      </c>
      <c r="R88" s="3">
        <v>26</v>
      </c>
      <c r="S88" s="3">
        <v>35</v>
      </c>
      <c r="T88" s="3">
        <v>7</v>
      </c>
      <c r="U88" s="1" t="s">
        <v>4</v>
      </c>
      <c r="V88" s="2">
        <v>8.9545283153180097</v>
      </c>
      <c r="W88" s="1" t="s">
        <v>26</v>
      </c>
      <c r="X88" s="1" t="s">
        <v>20</v>
      </c>
      <c r="Y88" s="3">
        <v>27</v>
      </c>
      <c r="Z88" s="3">
        <v>806</v>
      </c>
      <c r="AA88" s="3">
        <v>30</v>
      </c>
      <c r="AB88" s="4">
        <v>51.634893400109299</v>
      </c>
      <c r="AC88" s="2">
        <v>0.96539470535239302</v>
      </c>
      <c r="AD88" s="1" t="s">
        <v>7</v>
      </c>
      <c r="AE88" s="1" t="s">
        <v>16</v>
      </c>
      <c r="AF88" s="2">
        <v>880.08098824716103</v>
      </c>
    </row>
    <row r="89" spans="1:32" x14ac:dyDescent="0.3">
      <c r="A89" s="1" t="s">
        <v>126</v>
      </c>
      <c r="B89" s="1" t="s">
        <v>74</v>
      </c>
      <c r="C89" s="4">
        <v>76.035544426891704</v>
      </c>
      <c r="D89" s="3">
        <v>28</v>
      </c>
      <c r="E89" s="3">
        <v>29</v>
      </c>
      <c r="F89" s="3">
        <f t="shared" si="15"/>
        <v>0.96666666666666667</v>
      </c>
      <c r="G89" s="4">
        <f t="shared" si="16"/>
        <v>73.501026279328642</v>
      </c>
      <c r="H89" s="5">
        <f>SUM($G$2:G89)/SUM($G$2:$G$101)</f>
        <v>0.99446029255158319</v>
      </c>
      <c r="I89" s="1" t="str">
        <f t="shared" si="17"/>
        <v>C</v>
      </c>
      <c r="J89" s="3">
        <v>30</v>
      </c>
      <c r="K89" s="3">
        <f t="shared" si="18"/>
        <v>31.03448275862069</v>
      </c>
      <c r="L89" s="3" t="str">
        <f t="shared" si="22"/>
        <v>Optimal</v>
      </c>
      <c r="M89" s="3">
        <f t="shared" si="19"/>
        <v>0.96666666666666667</v>
      </c>
      <c r="N89" s="3">
        <f t="shared" si="20"/>
        <v>2.9</v>
      </c>
      <c r="O89" s="3" t="str">
        <f t="shared" si="21"/>
        <v>Safe</v>
      </c>
      <c r="P89" s="4">
        <v>7397.0710045871801</v>
      </c>
      <c r="Q89" s="1" t="s">
        <v>3</v>
      </c>
      <c r="R89" s="3">
        <v>16</v>
      </c>
      <c r="S89" s="3">
        <v>9</v>
      </c>
      <c r="T89" s="3">
        <v>3</v>
      </c>
      <c r="U89" s="1" t="s">
        <v>18</v>
      </c>
      <c r="V89" s="2">
        <v>7.0958331565551296</v>
      </c>
      <c r="W89" s="1" t="s">
        <v>34</v>
      </c>
      <c r="X89" s="1" t="s">
        <v>6</v>
      </c>
      <c r="Y89" s="3">
        <v>9</v>
      </c>
      <c r="Z89" s="3">
        <v>109</v>
      </c>
      <c r="AA89" s="3">
        <v>18</v>
      </c>
      <c r="AB89" s="4">
        <v>23.126363582464698</v>
      </c>
      <c r="AC89" s="2">
        <v>1.6981125407144</v>
      </c>
      <c r="AD89" s="1" t="s">
        <v>21</v>
      </c>
      <c r="AE89" s="1" t="s">
        <v>8</v>
      </c>
      <c r="AF89" s="2">
        <v>768.65191395437</v>
      </c>
    </row>
    <row r="90" spans="1:32" x14ac:dyDescent="0.3">
      <c r="A90" s="1" t="s">
        <v>127</v>
      </c>
      <c r="B90" s="1" t="s">
        <v>42</v>
      </c>
      <c r="C90" s="4">
        <v>7.5471721097912701</v>
      </c>
      <c r="D90" s="3">
        <v>74</v>
      </c>
      <c r="E90" s="3">
        <v>280</v>
      </c>
      <c r="F90" s="3">
        <f t="shared" si="15"/>
        <v>9.3333333333333339</v>
      </c>
      <c r="G90" s="4">
        <f t="shared" si="16"/>
        <v>70.440273024718522</v>
      </c>
      <c r="H90" s="5">
        <f>SUM($G$2:G90)/SUM($G$2:$G$101)</f>
        <v>0.99538488760459021</v>
      </c>
      <c r="I90" s="1" t="str">
        <f t="shared" si="17"/>
        <v>C</v>
      </c>
      <c r="J90" s="3">
        <v>2</v>
      </c>
      <c r="K90" s="3">
        <f t="shared" si="18"/>
        <v>0.21428571428571427</v>
      </c>
      <c r="L90" s="3" t="str">
        <f t="shared" si="22"/>
        <v>Low stock</v>
      </c>
      <c r="M90" s="3">
        <f t="shared" si="19"/>
        <v>140</v>
      </c>
      <c r="N90" s="3">
        <f t="shared" si="20"/>
        <v>28</v>
      </c>
      <c r="O90" s="3" t="str">
        <f t="shared" si="21"/>
        <v>Reorder now</v>
      </c>
      <c r="P90" s="4">
        <v>6453.7979681762799</v>
      </c>
      <c r="Q90" s="1" t="s">
        <v>10</v>
      </c>
      <c r="R90" s="3">
        <v>5</v>
      </c>
      <c r="S90" s="3">
        <v>78</v>
      </c>
      <c r="T90" s="3">
        <v>1</v>
      </c>
      <c r="U90" s="1" t="s">
        <v>4</v>
      </c>
      <c r="V90" s="2">
        <v>4.1913245857054999</v>
      </c>
      <c r="W90" s="1" t="s">
        <v>14</v>
      </c>
      <c r="X90" s="1" t="s">
        <v>27</v>
      </c>
      <c r="Y90" s="3">
        <v>3</v>
      </c>
      <c r="Z90" s="3">
        <v>399</v>
      </c>
      <c r="AA90" s="3">
        <v>21</v>
      </c>
      <c r="AB90" s="4">
        <v>77.106342497849994</v>
      </c>
      <c r="AC90" s="2">
        <v>1.01256308925804</v>
      </c>
      <c r="AD90" s="1" t="s">
        <v>15</v>
      </c>
      <c r="AE90" s="1" t="s">
        <v>22</v>
      </c>
      <c r="AF90" s="2">
        <v>865.52577977123997</v>
      </c>
    </row>
    <row r="91" spans="1:32" x14ac:dyDescent="0.3">
      <c r="A91" s="1" t="s">
        <v>127</v>
      </c>
      <c r="B91" s="1" t="s">
        <v>82</v>
      </c>
      <c r="C91" s="4">
        <v>20.9863860370433</v>
      </c>
      <c r="D91" s="3">
        <v>90</v>
      </c>
      <c r="E91" s="3">
        <v>93</v>
      </c>
      <c r="F91" s="3">
        <f t="shared" si="15"/>
        <v>3.1</v>
      </c>
      <c r="G91" s="4">
        <f t="shared" si="16"/>
        <v>65.057796714834225</v>
      </c>
      <c r="H91" s="5">
        <f>SUM($G$2:G91)/SUM($G$2:$G$101)</f>
        <v>0.99623883257696355</v>
      </c>
      <c r="I91" s="1" t="str">
        <f t="shared" si="17"/>
        <v>C</v>
      </c>
      <c r="J91" s="3">
        <v>25</v>
      </c>
      <c r="K91" s="3">
        <f t="shared" si="18"/>
        <v>8.064516129032258</v>
      </c>
      <c r="L91" s="3" t="str">
        <f t="shared" si="22"/>
        <v>Optimal</v>
      </c>
      <c r="M91" s="3">
        <f t="shared" si="19"/>
        <v>3.72</v>
      </c>
      <c r="N91" s="3">
        <f t="shared" si="20"/>
        <v>9.3000000000000007</v>
      </c>
      <c r="O91" s="3" t="str">
        <f t="shared" si="21"/>
        <v>Safe</v>
      </c>
      <c r="P91" s="4">
        <v>4767.0204843441297</v>
      </c>
      <c r="Q91" s="1" t="s">
        <v>3</v>
      </c>
      <c r="R91" s="3">
        <v>23</v>
      </c>
      <c r="S91" s="3">
        <v>83</v>
      </c>
      <c r="T91" s="3">
        <v>5</v>
      </c>
      <c r="U91" s="1" t="s">
        <v>18</v>
      </c>
      <c r="V91" s="2">
        <v>1.77442971407173</v>
      </c>
      <c r="W91" s="1" t="s">
        <v>14</v>
      </c>
      <c r="X91" s="1" t="s">
        <v>6</v>
      </c>
      <c r="Y91" s="3">
        <v>24</v>
      </c>
      <c r="Z91" s="3">
        <v>826</v>
      </c>
      <c r="AA91" s="3">
        <v>28</v>
      </c>
      <c r="AB91" s="4">
        <v>12.8362845728327</v>
      </c>
      <c r="AC91" s="2">
        <v>1.1737554953874501</v>
      </c>
      <c r="AD91" s="1" t="s">
        <v>15</v>
      </c>
      <c r="AE91" s="1" t="s">
        <v>8</v>
      </c>
      <c r="AF91" s="2">
        <v>832.210808706021</v>
      </c>
    </row>
    <row r="92" spans="1:32" x14ac:dyDescent="0.3">
      <c r="A92" s="1" t="s">
        <v>128</v>
      </c>
      <c r="B92" s="1" t="s">
        <v>111</v>
      </c>
      <c r="C92" s="4">
        <v>76.962994415193805</v>
      </c>
      <c r="D92" s="3">
        <v>83</v>
      </c>
      <c r="E92" s="3">
        <v>25</v>
      </c>
      <c r="F92" s="3">
        <f t="shared" si="15"/>
        <v>0.83333333333333337</v>
      </c>
      <c r="G92" s="4">
        <f t="shared" si="16"/>
        <v>64.135828679328171</v>
      </c>
      <c r="H92" s="5">
        <f>SUM($G$2:G92)/SUM($G$2:$G$101)</f>
        <v>0.99708067584887417</v>
      </c>
      <c r="I92" s="1" t="str">
        <f t="shared" si="17"/>
        <v>C</v>
      </c>
      <c r="J92" s="3">
        <v>15</v>
      </c>
      <c r="K92" s="3">
        <f t="shared" si="18"/>
        <v>18</v>
      </c>
      <c r="L92" s="3" t="str">
        <f t="shared" si="22"/>
        <v>Optimal</v>
      </c>
      <c r="M92" s="3">
        <f t="shared" si="19"/>
        <v>1.6666666666666667</v>
      </c>
      <c r="N92" s="3">
        <f t="shared" si="20"/>
        <v>2.5</v>
      </c>
      <c r="O92" s="3" t="str">
        <f t="shared" si="21"/>
        <v>Safe</v>
      </c>
      <c r="P92" s="4">
        <v>8684.6130592538502</v>
      </c>
      <c r="Q92" s="1" t="s">
        <v>10</v>
      </c>
      <c r="R92" s="3">
        <v>18</v>
      </c>
      <c r="S92" s="3">
        <v>66</v>
      </c>
      <c r="T92" s="3">
        <v>2</v>
      </c>
      <c r="U92" s="1" t="s">
        <v>18</v>
      </c>
      <c r="V92" s="2">
        <v>8.2491687048717193</v>
      </c>
      <c r="W92" s="1" t="s">
        <v>19</v>
      </c>
      <c r="X92" s="1" t="s">
        <v>35</v>
      </c>
      <c r="Y92" s="3">
        <v>4</v>
      </c>
      <c r="Z92" s="3">
        <v>211</v>
      </c>
      <c r="AA92" s="3">
        <v>2</v>
      </c>
      <c r="AB92" s="4">
        <v>69.929345518672307</v>
      </c>
      <c r="AC92" s="2">
        <v>1.3744289997457499</v>
      </c>
      <c r="AD92" s="1" t="s">
        <v>7</v>
      </c>
      <c r="AE92" s="1" t="s">
        <v>8</v>
      </c>
      <c r="AF92" s="2">
        <v>842.68683000464102</v>
      </c>
    </row>
    <row r="93" spans="1:32" x14ac:dyDescent="0.3">
      <c r="A93" s="1" t="s">
        <v>128</v>
      </c>
      <c r="B93" s="1" t="s">
        <v>49</v>
      </c>
      <c r="C93" s="4">
        <v>4.3243411858641601</v>
      </c>
      <c r="D93" s="3">
        <v>30</v>
      </c>
      <c r="E93" s="3">
        <v>391</v>
      </c>
      <c r="F93" s="3">
        <f t="shared" si="15"/>
        <v>13.033333333333333</v>
      </c>
      <c r="G93" s="4">
        <f t="shared" si="16"/>
        <v>56.360580122429553</v>
      </c>
      <c r="H93" s="5">
        <f>SUM($G$2:G93)/SUM($G$2:$G$101)</f>
        <v>0.9978204616465175</v>
      </c>
      <c r="I93" s="1" t="str">
        <f t="shared" si="17"/>
        <v>C</v>
      </c>
      <c r="J93" s="3">
        <v>84</v>
      </c>
      <c r="K93" s="3">
        <f t="shared" si="18"/>
        <v>6.4450127877237851</v>
      </c>
      <c r="L93" s="3" t="str">
        <f t="shared" si="22"/>
        <v>Low stock</v>
      </c>
      <c r="M93" s="3">
        <f t="shared" si="19"/>
        <v>4.6547619047619051</v>
      </c>
      <c r="N93" s="3">
        <f t="shared" si="20"/>
        <v>39.1</v>
      </c>
      <c r="O93" s="3" t="str">
        <f t="shared" si="21"/>
        <v>Safe</v>
      </c>
      <c r="P93" s="4">
        <v>8858.3675710114803</v>
      </c>
      <c r="Q93" s="1" t="s">
        <v>13</v>
      </c>
      <c r="R93" s="3">
        <v>5</v>
      </c>
      <c r="S93" s="3">
        <v>29</v>
      </c>
      <c r="T93" s="3">
        <v>7</v>
      </c>
      <c r="U93" s="1" t="s">
        <v>11</v>
      </c>
      <c r="V93" s="2">
        <v>2.92485760114555</v>
      </c>
      <c r="W93" s="1" t="s">
        <v>19</v>
      </c>
      <c r="X93" s="1" t="s">
        <v>20</v>
      </c>
      <c r="Y93" s="3">
        <v>11</v>
      </c>
      <c r="Z93" s="3">
        <v>568</v>
      </c>
      <c r="AA93" s="3">
        <v>29</v>
      </c>
      <c r="AB93" s="4">
        <v>98.6099572427038</v>
      </c>
      <c r="AC93" s="2">
        <v>1.3422915627227301</v>
      </c>
      <c r="AD93" s="1" t="s">
        <v>21</v>
      </c>
      <c r="AE93" s="1" t="s">
        <v>22</v>
      </c>
      <c r="AF93" s="2">
        <v>196.329446112412</v>
      </c>
    </row>
    <row r="94" spans="1:32" x14ac:dyDescent="0.3">
      <c r="A94" s="1" t="s">
        <v>126</v>
      </c>
      <c r="B94" s="1" t="s">
        <v>96</v>
      </c>
      <c r="C94" s="4">
        <v>47.914541824058702</v>
      </c>
      <c r="D94" s="3">
        <v>90</v>
      </c>
      <c r="E94" s="3">
        <v>32</v>
      </c>
      <c r="F94" s="3">
        <f t="shared" si="15"/>
        <v>1.0666666666666667</v>
      </c>
      <c r="G94" s="4">
        <f t="shared" si="16"/>
        <v>51.108844612329278</v>
      </c>
      <c r="H94" s="5">
        <f>SUM($G$2:G94)/SUM($G$2:$G$101)</f>
        <v>0.99849131345989539</v>
      </c>
      <c r="I94" s="1" t="str">
        <f t="shared" si="17"/>
        <v>C</v>
      </c>
      <c r="J94" s="3">
        <v>10</v>
      </c>
      <c r="K94" s="3">
        <f t="shared" si="18"/>
        <v>9.375</v>
      </c>
      <c r="L94" s="3" t="str">
        <f t="shared" si="22"/>
        <v>Optimal</v>
      </c>
      <c r="M94" s="3">
        <f t="shared" si="19"/>
        <v>3.2</v>
      </c>
      <c r="N94" s="3">
        <f t="shared" si="20"/>
        <v>3.2</v>
      </c>
      <c r="O94" s="3" t="str">
        <f t="shared" si="21"/>
        <v>Safe</v>
      </c>
      <c r="P94" s="4">
        <v>7014.8879872033804</v>
      </c>
      <c r="Q94" s="1" t="s">
        <v>10</v>
      </c>
      <c r="R94" s="3">
        <v>12</v>
      </c>
      <c r="S94" s="3">
        <v>22</v>
      </c>
      <c r="T94" s="3">
        <v>4</v>
      </c>
      <c r="U94" s="1" t="s">
        <v>4</v>
      </c>
      <c r="V94" s="2">
        <v>6.3157177546007199</v>
      </c>
      <c r="W94" s="1" t="s">
        <v>14</v>
      </c>
      <c r="X94" s="1" t="s">
        <v>27</v>
      </c>
      <c r="Y94" s="3">
        <v>22</v>
      </c>
      <c r="Z94" s="3">
        <v>775</v>
      </c>
      <c r="AA94" s="3">
        <v>16</v>
      </c>
      <c r="AB94" s="4">
        <v>11.440781823761199</v>
      </c>
      <c r="AC94" s="2">
        <v>1.8305755986122301</v>
      </c>
      <c r="AD94" s="1" t="s">
        <v>7</v>
      </c>
      <c r="AE94" s="1" t="s">
        <v>16</v>
      </c>
      <c r="AF94" s="2">
        <v>183.27289874871099</v>
      </c>
    </row>
    <row r="95" spans="1:32" x14ac:dyDescent="0.3">
      <c r="A95" s="1" t="s">
        <v>128</v>
      </c>
      <c r="B95" s="1" t="s">
        <v>54</v>
      </c>
      <c r="C95" s="4">
        <v>2.3972747055971402</v>
      </c>
      <c r="D95" s="3">
        <v>12</v>
      </c>
      <c r="E95" s="3">
        <v>394</v>
      </c>
      <c r="F95" s="3">
        <f t="shared" si="15"/>
        <v>13.133333333333333</v>
      </c>
      <c r="G95" s="4">
        <f t="shared" si="16"/>
        <v>31.484207800175774</v>
      </c>
      <c r="H95" s="5">
        <f>SUM($G$2:G95)/SUM($G$2:$G$101)</f>
        <v>0.99890457339671701</v>
      </c>
      <c r="I95" s="1" t="str">
        <f t="shared" si="17"/>
        <v>C</v>
      </c>
      <c r="J95" s="3">
        <v>48</v>
      </c>
      <c r="K95" s="3">
        <f t="shared" si="18"/>
        <v>3.654822335025381</v>
      </c>
      <c r="L95" s="3" t="str">
        <f t="shared" si="22"/>
        <v>Low stock</v>
      </c>
      <c r="M95" s="3">
        <f t="shared" si="19"/>
        <v>8.2083333333333339</v>
      </c>
      <c r="N95" s="3">
        <f t="shared" si="20"/>
        <v>39.4</v>
      </c>
      <c r="O95" s="3" t="str">
        <f t="shared" si="21"/>
        <v>Safe</v>
      </c>
      <c r="P95" s="4">
        <v>6117.3246150839896</v>
      </c>
      <c r="Q95" s="1" t="s">
        <v>10</v>
      </c>
      <c r="R95" s="3">
        <v>15</v>
      </c>
      <c r="S95" s="3">
        <v>24</v>
      </c>
      <c r="T95" s="3">
        <v>4</v>
      </c>
      <c r="U95" s="1" t="s">
        <v>4</v>
      </c>
      <c r="V95" s="2">
        <v>9.8981405080692202</v>
      </c>
      <c r="W95" s="1" t="s">
        <v>14</v>
      </c>
      <c r="X95" s="1" t="s">
        <v>6</v>
      </c>
      <c r="Y95" s="3">
        <v>13</v>
      </c>
      <c r="Z95" s="3">
        <v>171</v>
      </c>
      <c r="AA95" s="3">
        <v>7</v>
      </c>
      <c r="AB95" s="4">
        <v>59.429381810691503</v>
      </c>
      <c r="AC95" s="2">
        <v>0.81575707929567198</v>
      </c>
      <c r="AD95" s="1" t="s">
        <v>15</v>
      </c>
      <c r="AE95" s="1" t="s">
        <v>22</v>
      </c>
      <c r="AF95" s="2">
        <v>123.437027511827</v>
      </c>
    </row>
    <row r="96" spans="1:32" x14ac:dyDescent="0.3">
      <c r="A96" s="1" t="s">
        <v>126</v>
      </c>
      <c r="B96" s="1" t="s">
        <v>50</v>
      </c>
      <c r="C96" s="4">
        <v>4.1563083593111001</v>
      </c>
      <c r="D96" s="3">
        <v>32</v>
      </c>
      <c r="E96" s="3">
        <v>209</v>
      </c>
      <c r="F96" s="3">
        <f t="shared" si="15"/>
        <v>6.9666666666666668</v>
      </c>
      <c r="G96" s="4">
        <f t="shared" si="16"/>
        <v>28.955614903200665</v>
      </c>
      <c r="H96" s="5">
        <f>SUM($G$2:G96)/SUM($G$2:$G$101)</f>
        <v>0.99928464316570953</v>
      </c>
      <c r="I96" s="1" t="str">
        <f t="shared" si="17"/>
        <v>C</v>
      </c>
      <c r="J96" s="3">
        <v>4</v>
      </c>
      <c r="K96" s="3">
        <f t="shared" si="18"/>
        <v>0.57416267942583732</v>
      </c>
      <c r="L96" s="3" t="str">
        <f t="shared" si="22"/>
        <v>Low stock</v>
      </c>
      <c r="M96" s="3">
        <f t="shared" si="19"/>
        <v>52.25</v>
      </c>
      <c r="N96" s="3">
        <f t="shared" si="20"/>
        <v>20.9</v>
      </c>
      <c r="O96" s="3" t="str">
        <f t="shared" si="21"/>
        <v>Reorder now</v>
      </c>
      <c r="P96" s="4">
        <v>9049.0778609398894</v>
      </c>
      <c r="Q96" s="1" t="s">
        <v>29</v>
      </c>
      <c r="R96" s="3">
        <v>26</v>
      </c>
      <c r="S96" s="3">
        <v>2</v>
      </c>
      <c r="T96" s="3">
        <v>8</v>
      </c>
      <c r="U96" s="1" t="s">
        <v>18</v>
      </c>
      <c r="V96" s="2">
        <v>9.7412916892843597</v>
      </c>
      <c r="W96" s="1" t="s">
        <v>34</v>
      </c>
      <c r="X96" s="1" t="s">
        <v>27</v>
      </c>
      <c r="Y96" s="3">
        <v>28</v>
      </c>
      <c r="Z96" s="3">
        <v>447</v>
      </c>
      <c r="AA96" s="3">
        <v>3</v>
      </c>
      <c r="AB96" s="4">
        <v>40.382359702924802</v>
      </c>
      <c r="AC96" s="2">
        <v>3.69131029262872</v>
      </c>
      <c r="AD96" s="1" t="s">
        <v>15</v>
      </c>
      <c r="AE96" s="1" t="s">
        <v>22</v>
      </c>
      <c r="AF96" s="2">
        <v>758.72477260293795</v>
      </c>
    </row>
    <row r="97" spans="1:32" x14ac:dyDescent="0.3">
      <c r="A97" s="1" t="s">
        <v>126</v>
      </c>
      <c r="B97" s="1" t="s">
        <v>71</v>
      </c>
      <c r="C97" s="4">
        <v>33.784138033065503</v>
      </c>
      <c r="D97" s="3">
        <v>1</v>
      </c>
      <c r="E97" s="3">
        <v>24</v>
      </c>
      <c r="F97" s="3">
        <f t="shared" si="15"/>
        <v>0.8</v>
      </c>
      <c r="G97" s="4">
        <f t="shared" si="16"/>
        <v>27.027310426452402</v>
      </c>
      <c r="H97" s="5">
        <f>SUM($G$2:G97)/SUM($G$2:$G$101)</f>
        <v>0.99963940211883862</v>
      </c>
      <c r="I97" s="1" t="str">
        <f t="shared" si="17"/>
        <v>C</v>
      </c>
      <c r="J97" s="3">
        <v>93</v>
      </c>
      <c r="K97" s="3">
        <f t="shared" si="18"/>
        <v>116.25</v>
      </c>
      <c r="L97" s="3" t="str">
        <f t="shared" si="22"/>
        <v>Excess stock</v>
      </c>
      <c r="M97" s="3">
        <f t="shared" si="19"/>
        <v>0.25806451612903225</v>
      </c>
      <c r="N97" s="3">
        <f t="shared" si="20"/>
        <v>2.4000000000000004</v>
      </c>
      <c r="O97" s="3" t="str">
        <f t="shared" si="21"/>
        <v>Safe</v>
      </c>
      <c r="P97" s="4">
        <v>5267.9568075105199</v>
      </c>
      <c r="Q97" s="1" t="s">
        <v>29</v>
      </c>
      <c r="R97" s="3">
        <v>7</v>
      </c>
      <c r="S97" s="3">
        <v>52</v>
      </c>
      <c r="T97" s="3">
        <v>6</v>
      </c>
      <c r="U97" s="1" t="s">
        <v>4</v>
      </c>
      <c r="V97" s="2">
        <v>5.2151550087119096</v>
      </c>
      <c r="W97" s="1" t="s">
        <v>34</v>
      </c>
      <c r="X97" s="1" t="s">
        <v>35</v>
      </c>
      <c r="Y97" s="3">
        <v>25</v>
      </c>
      <c r="Z97" s="3">
        <v>794</v>
      </c>
      <c r="AA97" s="3">
        <v>25</v>
      </c>
      <c r="AB97" s="4">
        <v>66.312544439991598</v>
      </c>
      <c r="AC97" s="2">
        <v>3.2196046120841002</v>
      </c>
      <c r="AD97" s="1" t="s">
        <v>21</v>
      </c>
      <c r="AE97" s="1" t="s">
        <v>22</v>
      </c>
      <c r="AF97" s="2">
        <v>495.30569702847299</v>
      </c>
    </row>
    <row r="98" spans="1:32" x14ac:dyDescent="0.3">
      <c r="A98" s="1" t="s">
        <v>127</v>
      </c>
      <c r="B98" s="1" t="s">
        <v>28</v>
      </c>
      <c r="C98" s="4">
        <v>4.0783328631079403</v>
      </c>
      <c r="D98" s="3">
        <v>48</v>
      </c>
      <c r="E98" s="3">
        <v>65</v>
      </c>
      <c r="F98" s="3">
        <f t="shared" ref="F98:F101" si="23">E98/30</f>
        <v>2.1666666666666665</v>
      </c>
      <c r="G98" s="4">
        <f t="shared" ref="G98:G101" si="24">F98*C98</f>
        <v>8.8363878700672025</v>
      </c>
      <c r="H98" s="5">
        <f>SUM($G$2:G98)/SUM($G$2:$G$101)</f>
        <v>0.9997553880479142</v>
      </c>
      <c r="I98" s="1" t="str">
        <f t="shared" ref="I98:I129" si="25">IF(H98&lt;=0.7, "A", IF(H98&lt;=0.9, "B", "C"))</f>
        <v>C</v>
      </c>
      <c r="J98" s="3">
        <v>11</v>
      </c>
      <c r="K98" s="3">
        <f t="shared" ref="K98:K129" si="26">J98/F98</f>
        <v>5.0769230769230775</v>
      </c>
      <c r="L98" s="3" t="str">
        <f t="shared" si="22"/>
        <v>Low stock</v>
      </c>
      <c r="M98" s="3">
        <f t="shared" si="19"/>
        <v>5.9090909090909092</v>
      </c>
      <c r="N98" s="3">
        <f t="shared" si="20"/>
        <v>6.5</v>
      </c>
      <c r="O98" s="3" t="str">
        <f t="shared" ref="O98:O129" si="27">IF(J98&lt;N98, "Reorder now", "Safe")</f>
        <v>Safe</v>
      </c>
      <c r="P98" s="4">
        <v>7823.4765595317303</v>
      </c>
      <c r="Q98" s="1" t="s">
        <v>29</v>
      </c>
      <c r="R98" s="3">
        <v>15</v>
      </c>
      <c r="S98" s="3">
        <v>58</v>
      </c>
      <c r="T98" s="3">
        <v>8</v>
      </c>
      <c r="U98" s="1" t="s">
        <v>18</v>
      </c>
      <c r="V98" s="2">
        <v>3.8807633029519999</v>
      </c>
      <c r="W98" s="1" t="s">
        <v>5</v>
      </c>
      <c r="X98" s="1" t="s">
        <v>20</v>
      </c>
      <c r="Y98" s="3">
        <v>14</v>
      </c>
      <c r="Z98" s="3">
        <v>314</v>
      </c>
      <c r="AA98" s="3">
        <v>24</v>
      </c>
      <c r="AB98" s="4">
        <v>1.0850685695870601</v>
      </c>
      <c r="AC98" s="2">
        <v>1.0009106193041299</v>
      </c>
      <c r="AD98" s="1" t="s">
        <v>30</v>
      </c>
      <c r="AE98" s="1" t="s">
        <v>22</v>
      </c>
      <c r="AF98" s="2">
        <v>134.36909686103101</v>
      </c>
    </row>
    <row r="99" spans="1:32" x14ac:dyDescent="0.3">
      <c r="A99" s="1" t="s">
        <v>126</v>
      </c>
      <c r="B99" s="1" t="s">
        <v>25</v>
      </c>
      <c r="C99" s="4">
        <v>1.6999760138659299</v>
      </c>
      <c r="D99" s="3">
        <v>87</v>
      </c>
      <c r="E99" s="3">
        <v>147</v>
      </c>
      <c r="F99" s="3">
        <f t="shared" si="23"/>
        <v>4.9000000000000004</v>
      </c>
      <c r="G99" s="4">
        <f t="shared" si="24"/>
        <v>8.3298824679430563</v>
      </c>
      <c r="H99" s="5">
        <f>SUM($G$2:G99)/SUM($G$2:$G$101)</f>
        <v>0.99986472561563322</v>
      </c>
      <c r="I99" s="1" t="str">
        <f t="shared" si="25"/>
        <v>C</v>
      </c>
      <c r="J99" s="3">
        <v>90</v>
      </c>
      <c r="K99" s="3">
        <f t="shared" si="26"/>
        <v>18.367346938775508</v>
      </c>
      <c r="L99" s="3" t="str">
        <f t="shared" si="22"/>
        <v>Optimal</v>
      </c>
      <c r="M99" s="3">
        <f t="shared" si="19"/>
        <v>1.6333333333333333</v>
      </c>
      <c r="N99" s="3">
        <f t="shared" si="20"/>
        <v>14.700000000000001</v>
      </c>
      <c r="O99" s="3" t="str">
        <f t="shared" si="27"/>
        <v>Safe</v>
      </c>
      <c r="P99" s="4">
        <v>2828.3487459757498</v>
      </c>
      <c r="Q99" s="1" t="s">
        <v>3</v>
      </c>
      <c r="R99" s="3">
        <v>27</v>
      </c>
      <c r="S99" s="3">
        <v>66</v>
      </c>
      <c r="T99" s="3">
        <v>3</v>
      </c>
      <c r="U99" s="1" t="s">
        <v>4</v>
      </c>
      <c r="V99" s="2">
        <v>4.4440988643822896</v>
      </c>
      <c r="W99" s="1" t="s">
        <v>26</v>
      </c>
      <c r="X99" s="1" t="s">
        <v>27</v>
      </c>
      <c r="Y99" s="3">
        <v>10</v>
      </c>
      <c r="Z99" s="3">
        <v>104</v>
      </c>
      <c r="AA99" s="3">
        <v>17</v>
      </c>
      <c r="AB99" s="4">
        <v>56.766475557431797</v>
      </c>
      <c r="AC99" s="2">
        <v>2.7791935115711599</v>
      </c>
      <c r="AD99" s="1" t="s">
        <v>7</v>
      </c>
      <c r="AE99" s="1" t="s">
        <v>22</v>
      </c>
      <c r="AF99" s="2">
        <v>235.461236735537</v>
      </c>
    </row>
    <row r="100" spans="1:32" x14ac:dyDescent="0.3">
      <c r="A100" s="1" t="s">
        <v>126</v>
      </c>
      <c r="B100" s="1" t="s">
        <v>123</v>
      </c>
      <c r="C100" s="4">
        <v>3.5261112591434101</v>
      </c>
      <c r="D100" s="3">
        <v>56</v>
      </c>
      <c r="E100" s="3">
        <v>62</v>
      </c>
      <c r="F100" s="3">
        <f t="shared" si="23"/>
        <v>2.0666666666666669</v>
      </c>
      <c r="G100" s="4">
        <f t="shared" si="24"/>
        <v>7.2872966022297145</v>
      </c>
      <c r="H100" s="5">
        <f>SUM($G$2:G100)/SUM($G$2:$G$101)</f>
        <v>0.99996037826004935</v>
      </c>
      <c r="I100" s="1" t="str">
        <f t="shared" si="25"/>
        <v>C</v>
      </c>
      <c r="J100" s="3">
        <v>46</v>
      </c>
      <c r="K100" s="3">
        <f t="shared" si="26"/>
        <v>22.258064516129028</v>
      </c>
      <c r="L100" s="3" t="str">
        <f t="shared" si="22"/>
        <v>Optimal</v>
      </c>
      <c r="M100" s="3">
        <f t="shared" si="19"/>
        <v>1.3478260869565217</v>
      </c>
      <c r="N100" s="3">
        <f t="shared" si="20"/>
        <v>6.2000000000000011</v>
      </c>
      <c r="O100" s="3" t="str">
        <f t="shared" si="27"/>
        <v>Safe</v>
      </c>
      <c r="P100" s="4">
        <v>4370.9165799845296</v>
      </c>
      <c r="Q100" s="1" t="s">
        <v>29</v>
      </c>
      <c r="R100" s="3">
        <v>19</v>
      </c>
      <c r="S100" s="3">
        <v>4</v>
      </c>
      <c r="T100" s="3">
        <v>9</v>
      </c>
      <c r="U100" s="1" t="s">
        <v>11</v>
      </c>
      <c r="V100" s="2">
        <v>7.9048456112096703</v>
      </c>
      <c r="W100" s="1" t="s">
        <v>26</v>
      </c>
      <c r="X100" s="1" t="s">
        <v>6</v>
      </c>
      <c r="Y100" s="3">
        <v>10</v>
      </c>
      <c r="Z100" s="3">
        <v>535</v>
      </c>
      <c r="AA100" s="3">
        <v>13</v>
      </c>
      <c r="AB100" s="4">
        <v>65.765155926367399</v>
      </c>
      <c r="AC100" s="2">
        <v>3.3762378347179798</v>
      </c>
      <c r="AD100" s="1" t="s">
        <v>7</v>
      </c>
      <c r="AE100" s="1" t="s">
        <v>22</v>
      </c>
      <c r="AF100" s="2">
        <v>540.13242286796697</v>
      </c>
    </row>
    <row r="101" spans="1:32" x14ac:dyDescent="0.3">
      <c r="A101" s="1" t="s">
        <v>126</v>
      </c>
      <c r="B101" s="1" t="s">
        <v>12</v>
      </c>
      <c r="C101" s="4">
        <v>11.319683293090501</v>
      </c>
      <c r="D101" s="3">
        <v>34</v>
      </c>
      <c r="E101" s="3">
        <v>8</v>
      </c>
      <c r="F101" s="3">
        <f t="shared" si="23"/>
        <v>0.26666666666666666</v>
      </c>
      <c r="G101" s="4">
        <f t="shared" si="24"/>
        <v>3.0185822114908003</v>
      </c>
      <c r="H101" s="5">
        <f>SUM($G$2:G101)/SUM($G$2:$G$101)</f>
        <v>1</v>
      </c>
      <c r="I101" s="1" t="str">
        <f t="shared" si="25"/>
        <v>C</v>
      </c>
      <c r="J101" s="3">
        <v>1</v>
      </c>
      <c r="K101" s="3">
        <f t="shared" si="26"/>
        <v>3.75</v>
      </c>
      <c r="L101" s="3" t="str">
        <f t="shared" si="22"/>
        <v>Low stock</v>
      </c>
      <c r="M101" s="3">
        <f t="shared" si="19"/>
        <v>8</v>
      </c>
      <c r="N101" s="3">
        <f t="shared" si="20"/>
        <v>0.8</v>
      </c>
      <c r="O101" s="3" t="str">
        <f t="shared" si="27"/>
        <v>Safe</v>
      </c>
      <c r="P101" s="4">
        <v>9577.7496258687297</v>
      </c>
      <c r="Q101" s="1" t="s">
        <v>13</v>
      </c>
      <c r="R101" s="3">
        <v>10</v>
      </c>
      <c r="S101" s="3">
        <v>88</v>
      </c>
      <c r="T101" s="3">
        <v>2</v>
      </c>
      <c r="U101" s="1" t="s">
        <v>4</v>
      </c>
      <c r="V101" s="2">
        <v>8.0544792617321495</v>
      </c>
      <c r="W101" s="1" t="s">
        <v>14</v>
      </c>
      <c r="X101" s="1" t="s">
        <v>6</v>
      </c>
      <c r="Y101" s="3">
        <v>12</v>
      </c>
      <c r="Z101" s="3">
        <v>971</v>
      </c>
      <c r="AA101" s="3">
        <v>27</v>
      </c>
      <c r="AB101" s="4">
        <v>30.6880193482842</v>
      </c>
      <c r="AC101" s="2">
        <v>4.5805926191992201</v>
      </c>
      <c r="AD101" s="1" t="s">
        <v>15</v>
      </c>
      <c r="AE101" s="1" t="s">
        <v>16</v>
      </c>
      <c r="AF101" s="2">
        <v>141.920281771519</v>
      </c>
    </row>
  </sheetData>
  <autoFilter ref="A1:AF101" xr:uid="{67846CE9-0388-4E20-AC8B-D63CDCB9C0A2}">
    <sortState xmlns:xlrd2="http://schemas.microsoft.com/office/spreadsheetml/2017/richdata2" ref="A2:AF101">
      <sortCondition descending="1" ref="G1:G10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riteeka</dc:creator>
  <cp:lastModifiedBy>shikhakapruwan002@gmail.com</cp:lastModifiedBy>
  <dcterms:created xsi:type="dcterms:W3CDTF">2025-06-08T05:47:56Z</dcterms:created>
  <dcterms:modified xsi:type="dcterms:W3CDTF">2025-06-18T13:43:58Z</dcterms:modified>
</cp:coreProperties>
</file>