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D:\JavaBackend\"/>
    </mc:Choice>
  </mc:AlternateContent>
  <xr:revisionPtr revIDLastSave="0" documentId="13_ncr:1_{A710660F-DA09-4C5B-9EB4-B625CA297483}" xr6:coauthVersionLast="47" xr6:coauthVersionMax="47" xr10:uidLastSave="{00000000-0000-0000-0000-000000000000}"/>
  <bookViews>
    <workbookView xWindow="1935" yWindow="1590" windowWidth="35670" windowHeight="18330" xr2:uid="{81105D1A-FDE8-4E49-86A2-C9991C7F4C47}"/>
  </bookViews>
  <sheets>
    <sheet name="Анализ" sheetId="6" r:id="rId1"/>
    <sheet name="Java" sheetId="1" r:id="rId2"/>
    <sheet name="АиСД" sheetId="2" r:id="rId3"/>
    <sheet name="Базы данных" sheetId="3" r:id="rId4"/>
    <sheet name="Сети" sheetId="4" r:id="rId5"/>
    <sheet name="Git" sheetId="7" r:id="rId6"/>
    <sheet name="Spring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9" i="2" l="1"/>
  <c r="B9" i="6"/>
  <c r="H1" i="6"/>
  <c r="E3" i="1"/>
  <c r="A12" i="3"/>
  <c r="B14" i="6" s="1"/>
  <c r="F1" i="6"/>
  <c r="A12" i="1"/>
  <c r="F2" i="1"/>
  <c r="B12" i="1" s="1"/>
  <c r="A5" i="6"/>
  <c r="F3" i="1"/>
  <c r="B18" i="6"/>
  <c r="A18" i="6"/>
  <c r="B17" i="6"/>
  <c r="B20" i="6"/>
  <c r="D20" i="6" s="1"/>
  <c r="A17" i="6"/>
  <c r="B25" i="6"/>
  <c r="A25" i="6"/>
  <c r="A14" i="6"/>
  <c r="B24" i="6"/>
  <c r="A24" i="6"/>
  <c r="F2" i="6"/>
  <c r="A20" i="6"/>
  <c r="B23" i="6"/>
  <c r="A23" i="6"/>
  <c r="B22" i="6"/>
  <c r="D22" i="6" s="1"/>
  <c r="A22" i="6"/>
  <c r="B13" i="6"/>
  <c r="A13" i="6"/>
  <c r="B12" i="6"/>
  <c r="A12" i="6"/>
  <c r="B11" i="6"/>
  <c r="A11" i="6"/>
  <c r="B16" i="6"/>
  <c r="D16" i="6" s="1"/>
  <c r="A16" i="6"/>
  <c r="A9" i="6"/>
  <c r="B8" i="6"/>
  <c r="A8" i="6"/>
  <c r="B7" i="6"/>
  <c r="A7" i="6"/>
  <c r="A4" i="6"/>
  <c r="B4" i="6"/>
  <c r="B3" i="6"/>
  <c r="A3" i="6"/>
  <c r="B2" i="6"/>
  <c r="A2" i="6"/>
  <c r="D7" i="6" l="1"/>
  <c r="D11" i="6"/>
  <c r="B5" i="6"/>
  <c r="D2" i="6" s="1"/>
  <c r="F3" i="6" l="1"/>
  <c r="F4" i="6" s="1"/>
  <c r="F5" i="6" s="1"/>
</calcChain>
</file>

<file path=xl/sharedStrings.xml><?xml version="1.0" encoding="utf-8"?>
<sst xmlns="http://schemas.openxmlformats.org/spreadsheetml/2006/main" count="79" uniqueCount="54">
  <si>
    <t>Лекций просмотрено</t>
  </si>
  <si>
    <t>Всего лекций</t>
  </si>
  <si>
    <t>Сделано проектов</t>
  </si>
  <si>
    <t>Всего проектов</t>
  </si>
  <si>
    <t>Java вопросы собеседований</t>
  </si>
  <si>
    <t>Всего задач</t>
  </si>
  <si>
    <t>Выполнено задач</t>
  </si>
  <si>
    <t>Отвечено</t>
  </si>
  <si>
    <t>Всего вопросов</t>
  </si>
  <si>
    <t>Продвинутая Java (курс)</t>
  </si>
  <si>
    <t>Практика Java (курс)</t>
  </si>
  <si>
    <t>Задачи для собеседований Java LeetCode</t>
  </si>
  <si>
    <t>PostgreSql (курс)</t>
  </si>
  <si>
    <t>Вопросы SQL</t>
  </si>
  <si>
    <t>Задачки SQL (LeetCode)</t>
  </si>
  <si>
    <t>Решено задач</t>
  </si>
  <si>
    <t>Spring (курс)</t>
  </si>
  <si>
    <t>Просмотрено лекций</t>
  </si>
  <si>
    <t>Введение в комп. сети (Андрей)</t>
  </si>
  <si>
    <t>Git (курс)</t>
  </si>
  <si>
    <t>Алгоритмы и структуры данных (Алишев)</t>
  </si>
  <si>
    <t>Книга Грокаем Алгоритмы</t>
  </si>
  <si>
    <t>Всего страниц</t>
  </si>
  <si>
    <t>Прочитано страниц</t>
  </si>
  <si>
    <t>Прогресс</t>
  </si>
  <si>
    <t>Spring проекты (курс)</t>
  </si>
  <si>
    <t>Скорость (% в день)</t>
  </si>
  <si>
    <t>Дней займет с текущей скоростью</t>
  </si>
  <si>
    <t>Дата окончания с текущей скоростью</t>
  </si>
  <si>
    <t>День отчета</t>
  </si>
  <si>
    <t>Дней до отчета осталось</t>
  </si>
  <si>
    <t>Прочитано</t>
  </si>
  <si>
    <t>Дейт. Введение в системы баз данных (книга)</t>
  </si>
  <si>
    <t>[41;1117]</t>
  </si>
  <si>
    <t>[18;273]</t>
  </si>
  <si>
    <t>Spring вопросы на собеседовании</t>
  </si>
  <si>
    <t>Компьютерные сети (книга)</t>
  </si>
  <si>
    <t>Spring в действии (книга)</t>
  </si>
  <si>
    <t>Java</t>
  </si>
  <si>
    <t>Алгоритмы</t>
  </si>
  <si>
    <t>Базы Данных</t>
  </si>
  <si>
    <t>Git</t>
  </si>
  <si>
    <t>Spring</t>
  </si>
  <si>
    <t>Общий прогресс</t>
  </si>
  <si>
    <t>Компьютерные сети</t>
  </si>
  <si>
    <t>Дней с начала обучения прошло</t>
  </si>
  <si>
    <t>[40; 954]</t>
  </si>
  <si>
    <t>Вопросы по сетям</t>
  </si>
  <si>
    <t>Страниц прочитано</t>
  </si>
  <si>
    <t>Философия Java (книга)</t>
  </si>
  <si>
    <t>Параллельное выполнение</t>
  </si>
  <si>
    <t>кол-во страниц</t>
  </si>
  <si>
    <t>Философия java темы</t>
  </si>
  <si>
    <t>Коллекции объектов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</si>
</sst>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>
    <font>
      <sz val="11"/>
      <color theme="1"/>
      <name val="Garamond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theme="2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color theme="0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7" tint="0.59999389629810485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9" fontId="1" fillId="0" borderId="0" xfId="0" applyNumberFormat="1" applyFont="1" applyAlignment="1">
      <alignment horizontal="left"/>
    </xf>
    <xf numFmtId="14" fontId="1" fillId="0" borderId="0" xfId="0" applyNumberFormat="1" applyFont="1"/>
    <xf numFmtId="0" fontId="1" fillId="0" borderId="0" xfId="0" applyNumberFormat="1" applyFont="1"/>
    <xf numFmtId="1" fontId="1" fillId="0" borderId="6" xfId="0" applyNumberFormat="1" applyFont="1" applyBorder="1" applyAlignment="1">
      <alignment horizontal="left" vertic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0" xfId="0" applyFont="1" applyBorder="1"/>
    <xf numFmtId="9" fontId="1" fillId="0" borderId="0" xfId="0" applyNumberFormat="1" applyFont="1" applyBorder="1" applyAlignment="1">
      <alignment horizontal="left"/>
    </xf>
    <xf numFmtId="0" fontId="1" fillId="0" borderId="0" xfId="0" applyNumberFormat="1" applyFont="1" applyBorder="1"/>
    <xf numFmtId="14" fontId="1" fillId="0" borderId="0" xfId="0" applyNumberFormat="1" applyFont="1" applyBorder="1"/>
    <xf numFmtId="9" fontId="1" fillId="0" borderId="0" xfId="0" applyNumberFormat="1" applyFont="1" applyBorder="1"/>
    <xf numFmtId="0" fontId="1" fillId="0" borderId="16" xfId="0" applyFont="1" applyBorder="1"/>
    <xf numFmtId="0" fontId="2" fillId="6" borderId="17" xfId="0" applyFont="1" applyFill="1" applyBorder="1"/>
    <xf numFmtId="0" fontId="2" fillId="6" borderId="18" xfId="0" applyFont="1" applyFill="1" applyBorder="1"/>
    <xf numFmtId="0" fontId="2" fillId="6" borderId="19" xfId="0" applyFont="1" applyFill="1" applyBorder="1"/>
    <xf numFmtId="9" fontId="1" fillId="0" borderId="13" xfId="0" applyNumberFormat="1" applyFont="1" applyBorder="1" applyAlignment="1">
      <alignment horizontal="left"/>
    </xf>
    <xf numFmtId="9" fontId="1" fillId="0" borderId="14" xfId="0" applyNumberFormat="1" applyFont="1" applyBorder="1" applyAlignment="1">
      <alignment horizontal="left"/>
    </xf>
    <xf numFmtId="9" fontId="1" fillId="0" borderId="15" xfId="0" applyNumberFormat="1" applyFont="1" applyBorder="1" applyAlignment="1">
      <alignment horizontal="left"/>
    </xf>
    <xf numFmtId="0" fontId="2" fillId="5" borderId="20" xfId="0" applyFont="1" applyFill="1" applyBorder="1"/>
    <xf numFmtId="0" fontId="2" fillId="7" borderId="17" xfId="0" applyFont="1" applyFill="1" applyBorder="1"/>
    <xf numFmtId="0" fontId="2" fillId="7" borderId="18" xfId="0" applyFont="1" applyFill="1" applyBorder="1"/>
    <xf numFmtId="0" fontId="2" fillId="7" borderId="19" xfId="0" applyFont="1" applyFill="1" applyBorder="1"/>
    <xf numFmtId="0" fontId="2" fillId="3" borderId="17" xfId="0" applyFont="1" applyFill="1" applyBorder="1"/>
    <xf numFmtId="0" fontId="2" fillId="3" borderId="18" xfId="0" applyFont="1" applyFill="1" applyBorder="1"/>
    <xf numFmtId="0" fontId="2" fillId="3" borderId="19" xfId="0" applyFont="1" applyFill="1" applyBorder="1"/>
    <xf numFmtId="0" fontId="3" fillId="2" borderId="17" xfId="0" applyFont="1" applyFill="1" applyBorder="1" applyAlignment="1"/>
    <xf numFmtId="0" fontId="3" fillId="2" borderId="18" xfId="0" applyFont="1" applyFill="1" applyBorder="1"/>
    <xf numFmtId="0" fontId="1" fillId="0" borderId="11" xfId="0" applyFont="1" applyBorder="1"/>
    <xf numFmtId="9" fontId="1" fillId="0" borderId="13" xfId="0" applyNumberFormat="1" applyFont="1" applyBorder="1" applyAlignment="1">
      <alignment horizontal="left" vertical="center"/>
    </xf>
    <xf numFmtId="9" fontId="1" fillId="0" borderId="14" xfId="0" applyNumberFormat="1" applyFont="1" applyBorder="1" applyAlignment="1">
      <alignment horizontal="left" vertical="center"/>
    </xf>
    <xf numFmtId="9" fontId="1" fillId="0" borderId="12" xfId="0" applyNumberFormat="1" applyFont="1" applyBorder="1" applyAlignment="1">
      <alignment horizontal="left"/>
    </xf>
    <xf numFmtId="0" fontId="4" fillId="5" borderId="21" xfId="0" applyFont="1" applyFill="1" applyBorder="1" applyAlignment="1">
      <alignment horizontal="center" vertical="center"/>
    </xf>
    <xf numFmtId="9" fontId="4" fillId="5" borderId="23" xfId="0" applyNumberFormat="1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3" xfId="0" applyFont="1" applyBorder="1" applyAlignment="1">
      <alignment horizontal="left" vertical="center"/>
    </xf>
    <xf numFmtId="0" fontId="1" fillId="0" borderId="4" xfId="0" applyNumberFormat="1" applyFont="1" applyBorder="1" applyAlignment="1">
      <alignment horizontal="left" vertical="center"/>
    </xf>
    <xf numFmtId="164" fontId="1" fillId="0" borderId="4" xfId="0" applyNumberFormat="1" applyFont="1" applyBorder="1" applyAlignment="1">
      <alignment horizontal="left" vertical="center"/>
    </xf>
    <xf numFmtId="1" fontId="1" fillId="0" borderId="4" xfId="0" applyNumberFormat="1" applyFont="1" applyBorder="1" applyAlignment="1">
      <alignment horizontal="left" vertical="center"/>
    </xf>
    <xf numFmtId="14" fontId="1" fillId="0" borderId="6" xfId="0" applyNumberFormat="1" applyFont="1" applyBorder="1" applyAlignment="1">
      <alignment horizontal="left" vertical="center"/>
    </xf>
    <xf numFmtId="0" fontId="1" fillId="0" borderId="25" xfId="0" applyNumberFormat="1" applyFont="1" applyBorder="1" applyAlignment="1">
      <alignment horizontal="left" vertical="center"/>
    </xf>
    <xf numFmtId="0" fontId="2" fillId="0" borderId="21" xfId="0" applyFont="1" applyBorder="1"/>
    <xf numFmtId="14" fontId="1" fillId="0" borderId="23" xfId="0" applyNumberFormat="1" applyFont="1" applyBorder="1" applyAlignment="1">
      <alignment horizontal="left" vertical="center"/>
    </xf>
    <xf numFmtId="9" fontId="1" fillId="0" borderId="17" xfId="0" applyNumberFormat="1" applyFont="1" applyBorder="1" applyAlignment="1">
      <alignment horizontal="left"/>
    </xf>
    <xf numFmtId="9" fontId="1" fillId="0" borderId="19" xfId="0" applyNumberFormat="1" applyFont="1" applyBorder="1" applyAlignment="1">
      <alignment horizontal="left"/>
    </xf>
    <xf numFmtId="9" fontId="1" fillId="0" borderId="28" xfId="0" applyNumberFormat="1" applyFont="1" applyBorder="1" applyAlignment="1">
      <alignment horizontal="left"/>
    </xf>
    <xf numFmtId="9" fontId="1" fillId="0" borderId="29" xfId="0" applyNumberFormat="1" applyFont="1" applyBorder="1" applyAlignment="1">
      <alignment horizontal="left"/>
    </xf>
    <xf numFmtId="9" fontId="1" fillId="0" borderId="30" xfId="0" applyNumberFormat="1" applyFont="1" applyBorder="1" applyAlignment="1">
      <alignment horizontal="left"/>
    </xf>
    <xf numFmtId="0" fontId="2" fillId="4" borderId="13" xfId="0" applyFont="1" applyFill="1" applyBorder="1"/>
    <xf numFmtId="0" fontId="2" fillId="4" borderId="14" xfId="0" applyFont="1" applyFill="1" applyBorder="1"/>
    <xf numFmtId="0" fontId="2" fillId="4" borderId="15" xfId="0" applyFont="1" applyFill="1" applyBorder="1"/>
    <xf numFmtId="9" fontId="1" fillId="0" borderId="18" xfId="0" applyNumberFormat="1" applyFont="1" applyBorder="1" applyAlignment="1">
      <alignment horizontal="left"/>
    </xf>
    <xf numFmtId="0" fontId="2" fillId="0" borderId="31" xfId="0" applyFont="1" applyBorder="1"/>
    <xf numFmtId="0" fontId="2" fillId="0" borderId="9" xfId="0" applyNumberFormat="1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9" fontId="4" fillId="7" borderId="10" xfId="0" applyNumberFormat="1" applyFont="1" applyFill="1" applyBorder="1" applyAlignment="1">
      <alignment horizontal="center" vertical="center"/>
    </xf>
    <xf numFmtId="9" fontId="4" fillId="7" borderId="26" xfId="0" applyNumberFormat="1" applyFont="1" applyFill="1" applyBorder="1" applyAlignment="1">
      <alignment horizontal="center" vertical="center"/>
    </xf>
    <xf numFmtId="9" fontId="4" fillId="7" borderId="27" xfId="0" applyNumberFormat="1" applyFont="1" applyFill="1" applyBorder="1" applyAlignment="1">
      <alignment horizontal="center" vertical="center"/>
    </xf>
    <xf numFmtId="0" fontId="4" fillId="6" borderId="38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4" fillId="6" borderId="39" xfId="0" applyFont="1" applyFill="1" applyBorder="1" applyAlignment="1">
      <alignment horizontal="center" vertical="center"/>
    </xf>
    <xf numFmtId="9" fontId="4" fillId="6" borderId="38" xfId="0" applyNumberFormat="1" applyFont="1" applyFill="1" applyBorder="1" applyAlignment="1">
      <alignment horizontal="center" vertical="center"/>
    </xf>
    <xf numFmtId="9" fontId="4" fillId="6" borderId="16" xfId="0" applyNumberFormat="1" applyFont="1" applyFill="1" applyBorder="1" applyAlignment="1">
      <alignment horizontal="center" vertical="center"/>
    </xf>
    <xf numFmtId="9" fontId="4" fillId="6" borderId="39" xfId="0" applyNumberFormat="1" applyFont="1" applyFill="1" applyBorder="1" applyAlignment="1">
      <alignment horizontal="center" vertical="center"/>
    </xf>
    <xf numFmtId="9" fontId="4" fillId="4" borderId="10" xfId="0" applyNumberFormat="1" applyFont="1" applyFill="1" applyBorder="1" applyAlignment="1">
      <alignment horizontal="center" vertical="center"/>
    </xf>
    <xf numFmtId="9" fontId="4" fillId="4" borderId="26" xfId="0" applyNumberFormat="1" applyFont="1" applyFill="1" applyBorder="1" applyAlignment="1">
      <alignment horizontal="center" vertical="center"/>
    </xf>
    <xf numFmtId="9" fontId="4" fillId="4" borderId="27" xfId="0" applyNumberFormat="1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32" xfId="0" applyFont="1" applyFill="1" applyBorder="1" applyAlignment="1">
      <alignment horizontal="center" vertical="center"/>
    </xf>
    <xf numFmtId="0" fontId="5" fillId="2" borderId="33" xfId="0" applyFont="1" applyFill="1" applyBorder="1" applyAlignment="1">
      <alignment horizontal="center" vertical="center"/>
    </xf>
    <xf numFmtId="9" fontId="5" fillId="2" borderId="34" xfId="0" applyNumberFormat="1" applyFont="1" applyFill="1" applyBorder="1" applyAlignment="1">
      <alignment horizontal="center" vertical="center"/>
    </xf>
    <xf numFmtId="9" fontId="5" fillId="2" borderId="35" xfId="0" applyNumberFormat="1" applyFont="1" applyFill="1" applyBorder="1" applyAlignment="1">
      <alignment horizontal="center" vertical="center"/>
    </xf>
    <xf numFmtId="9" fontId="5" fillId="2" borderId="36" xfId="0" applyNumberFormat="1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32" xfId="0" applyFont="1" applyFill="1" applyBorder="1" applyAlignment="1">
      <alignment horizontal="center" vertical="center"/>
    </xf>
    <xf numFmtId="0" fontId="4" fillId="3" borderId="37" xfId="0" applyFont="1" applyFill="1" applyBorder="1" applyAlignment="1">
      <alignment horizontal="center" vertical="center"/>
    </xf>
    <xf numFmtId="9" fontId="4" fillId="3" borderId="10" xfId="0" applyNumberFormat="1" applyFont="1" applyFill="1" applyBorder="1" applyAlignment="1">
      <alignment horizontal="center" vertical="center"/>
    </xf>
    <xf numFmtId="9" fontId="4" fillId="3" borderId="26" xfId="0" applyNumberFormat="1" applyFont="1" applyFill="1" applyBorder="1" applyAlignment="1">
      <alignment horizontal="center" vertical="center"/>
    </xf>
    <xf numFmtId="9" fontId="4" fillId="3" borderId="27" xfId="0" applyNumberFormat="1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7" borderId="32" xfId="0" applyFont="1" applyFill="1" applyBorder="1" applyAlignment="1">
      <alignment horizontal="center" vertical="center"/>
    </xf>
    <xf numFmtId="0" fontId="4" fillId="7" borderId="37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 wrapText="1"/>
    </xf>
    <xf numFmtId="0" fontId="4" fillId="4" borderId="32" xfId="0" applyFont="1" applyFill="1" applyBorder="1" applyAlignment="1">
      <alignment horizontal="center" vertical="center" wrapText="1"/>
    </xf>
    <xf numFmtId="0" fontId="4" fillId="4" borderId="37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ECFF"/>
      <color rgb="FFFFCCFF"/>
      <color rgb="FF71BD7A"/>
      <color rgb="FFEA7E7E"/>
      <color rgb="FFFF6767"/>
      <color rgb="FF99FF99"/>
      <color rgb="FF3399FF"/>
      <color rgb="FFE785D2"/>
      <color rgb="FFC438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Java</a:t>
            </a:r>
            <a:endParaRPr lang="ru-RU">
              <a:solidFill>
                <a:schemeClr val="tx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Анализ!$A$2:$A$5</c:f>
              <c:strCache>
                <c:ptCount val="4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  <c:pt idx="3">
                  <c:v>Философия Java (книга)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>
              <a:innerShdw blurRad="114300">
                <a:schemeClr val="accent4">
                  <a:lumMod val="50000"/>
                </a:schemeClr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Анализ!$A$2:$A$5</c:f>
              <c:strCache>
                <c:ptCount val="4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  <c:pt idx="3">
                  <c:v>Философия Java (книга)</c:v>
                </c:pt>
              </c:strCache>
            </c:strRef>
          </c:cat>
          <c:val>
            <c:numRef>
              <c:f>Анализ!$B$2:$B$5</c:f>
              <c:numCache>
                <c:formatCode>0%</c:formatCode>
                <c:ptCount val="4"/>
                <c:pt idx="0">
                  <c:v>0.72093023255813948</c:v>
                </c:pt>
                <c:pt idx="1">
                  <c:v>9.8901098901098897E-2</c:v>
                </c:pt>
                <c:pt idx="2">
                  <c:v>0</c:v>
                </c:pt>
                <c:pt idx="3">
                  <c:v>0.15873015873015872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Алгоритмы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Анализ!$A$7:$A$9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Анализ!$A$7:$A$9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cat>
          <c:val>
            <c:numRef>
              <c:f>Анализ!$B$7:$B$9</c:f>
              <c:numCache>
                <c:formatCode>0%</c:formatCode>
                <c:ptCount val="3"/>
                <c:pt idx="0">
                  <c:v>1.2048192771084338E-2</c:v>
                </c:pt>
                <c:pt idx="1">
                  <c:v>0</c:v>
                </c:pt>
                <c:pt idx="2">
                  <c:v>0.2196078431372549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Базы данных</a:t>
            </a:r>
          </a:p>
        </c:rich>
      </c:tx>
      <c:layout>
        <c:manualLayout>
          <c:xMode val="edge"/>
          <c:yMode val="edge"/>
          <c:x val="0.30458955832677009"/>
          <c:y val="7.599361653621095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45948800792824296"/>
          <c:y val="0.29181548749905006"/>
          <c:w val="0.51237236958987054"/>
          <c:h val="0.6245915343111179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Анализ!$A$11:$A$14</c:f>
              <c:strCache>
                <c:ptCount val="4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  <c:pt idx="3">
                  <c:v>Дейт. Введение в системы баз данных (книга)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Анализ!$A$11:$A$14</c:f>
              <c:strCache>
                <c:ptCount val="4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  <c:pt idx="3">
                  <c:v>Дейт. Введение в системы баз данных (книга)</c:v>
                </c:pt>
              </c:strCache>
            </c:strRef>
          </c:cat>
          <c:val>
            <c:numRef>
              <c:f>Анализ!$B$11:$B$14</c:f>
              <c:numCache>
                <c:formatCode>0%</c:formatCode>
                <c:ptCount val="4"/>
                <c:pt idx="0">
                  <c:v>0.28275862068965518</c:v>
                </c:pt>
                <c:pt idx="1">
                  <c:v>2.9411764705882353E-2</c:v>
                </c:pt>
                <c:pt idx="2">
                  <c:v>0.12121212121212122</c:v>
                </c:pt>
                <c:pt idx="3">
                  <c:v>1.3011152416356878E-2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Компьютерные сети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Анализ!$A$16:$A$17</c:f>
              <c:strCache>
                <c:ptCount val="2"/>
                <c:pt idx="0">
                  <c:v>Введение в комп. сети (Андрей)</c:v>
                </c:pt>
                <c:pt idx="1">
                  <c:v>Компьютерные сети (книга)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Анализ!$A$16:$A$17</c:f>
              <c:strCache>
                <c:ptCount val="2"/>
                <c:pt idx="0">
                  <c:v>Введение в комп. сети (Андрей)</c:v>
                </c:pt>
                <c:pt idx="1">
                  <c:v>Компьютерные сети (книга)</c:v>
                </c:pt>
              </c:strCache>
            </c:strRef>
          </c:cat>
          <c:val>
            <c:numRef>
              <c:f>Анализ!$B$16:$B$17</c:f>
              <c:numCache>
                <c:formatCode>0%</c:formatCode>
                <c:ptCount val="2"/>
                <c:pt idx="0">
                  <c:v>7.1428571428571425E-2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Git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Анализ!$A$20</c:f>
              <c:strCache>
                <c:ptCount val="1"/>
                <c:pt idx="0">
                  <c:v>Git (курс)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rgbClr val="CCECFF"/>
              </a:inn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CCECFF"/>
              </a:solidFill>
              <a:ln>
                <a:noFill/>
              </a:ln>
              <a:effectLst>
                <a:innerShdw blurRad="114300">
                  <a:schemeClr val="accent3">
                    <a:lumMod val="60000"/>
                    <a:lumOff val="4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0-831D-4122-8CEE-2CB4D81BEE1B}"/>
              </c:ext>
            </c:extLst>
          </c:dPt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Анализ!$A$20</c:f>
              <c:strCache>
                <c:ptCount val="1"/>
                <c:pt idx="0">
                  <c:v>Git (курс)</c:v>
                </c:pt>
              </c:strCache>
            </c:strRef>
          </c:cat>
          <c:val>
            <c:numRef>
              <c:f>Анализ!$B$20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Spring framework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Анализ!$A$22:$A$25</c:f>
              <c:strCache>
                <c:ptCount val="4"/>
                <c:pt idx="0">
                  <c:v>Spring (курс)</c:v>
                </c:pt>
                <c:pt idx="1">
                  <c:v>Spring проекты (курс)</c:v>
                </c:pt>
                <c:pt idx="2">
                  <c:v>Spring в действии (книга)</c:v>
                </c:pt>
                <c:pt idx="3">
                  <c:v>Spring вопросы на собеседовании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Анализ!$A$22:$A$25</c:f>
              <c:strCache>
                <c:ptCount val="4"/>
                <c:pt idx="0">
                  <c:v>Spring (курс)</c:v>
                </c:pt>
                <c:pt idx="1">
                  <c:v>Spring проекты (курс)</c:v>
                </c:pt>
                <c:pt idx="2">
                  <c:v>Spring в действии (книга)</c:v>
                </c:pt>
                <c:pt idx="3">
                  <c:v>Spring вопросы на собеседовании</c:v>
                </c:pt>
              </c:strCache>
            </c:strRef>
          </c:cat>
          <c:val>
            <c:numRef>
              <c:f>Анализ!$B$22:$B$25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20646</xdr:colOff>
      <xdr:row>5</xdr:row>
      <xdr:rowOff>18498</xdr:rowOff>
    </xdr:from>
    <xdr:to>
      <xdr:col>6</xdr:col>
      <xdr:colOff>787372</xdr:colOff>
      <xdr:row>13</xdr:row>
      <xdr:rowOff>104983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F359DE20-16CB-C881-9E62-0BA5083C2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1024721</xdr:colOff>
      <xdr:row>0</xdr:row>
      <xdr:rowOff>174368</xdr:rowOff>
    </xdr:from>
    <xdr:ext cx="5862585" cy="123397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5FA5AE8-1920-94B1-39DA-B0472D67ECA1}"/>
            </a:ext>
          </a:extLst>
        </xdr:cNvPr>
        <xdr:cNvSpPr txBox="1"/>
      </xdr:nvSpPr>
      <xdr:spPr>
        <a:xfrm>
          <a:off x="11326375" y="174368"/>
          <a:ext cx="5862585" cy="12339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ru-RU" sz="1400" b="1">
              <a:latin typeface="Times New Roman" panose="02020603050405020304" pitchFamily="18" charset="0"/>
              <a:cs typeface="Times New Roman" panose="02020603050405020304" pitchFamily="18" charset="0"/>
            </a:rPr>
            <a:t>!ПРИМЕЧАНИЕ!</a:t>
          </a:r>
        </a:p>
        <a:p>
          <a:pPr algn="l"/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Выполнение абсолютно всех пунктов не обязательно.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Поэтому анализ является сильно примерным, но он явно отражет весь прогресс обучения.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Так же нужно учитывать, что я самостоятельно,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по мере изучения, добавляю вопросы, которые могут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быть на собеседованиях, поэтому процент выполнения </a:t>
          </a:r>
        </a:p>
        <a:p>
          <a:pPr algn="l"/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может долго оставаться без изменений.</a:t>
          </a:r>
        </a:p>
      </xdr:txBody>
    </xdr:sp>
    <xdr:clientData/>
  </xdr:oneCellAnchor>
  <xdr:oneCellAnchor>
    <xdr:from>
      <xdr:col>7</xdr:col>
      <xdr:colOff>231913</xdr:colOff>
      <xdr:row>16</xdr:row>
      <xdr:rowOff>99390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804128C-696E-8CAE-CDEE-C0865B2F75B1}"/>
            </a:ext>
          </a:extLst>
        </xdr:cNvPr>
        <xdr:cNvSpPr txBox="1"/>
      </xdr:nvSpPr>
      <xdr:spPr>
        <a:xfrm>
          <a:off x="10899913" y="32799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6</xdr:col>
      <xdr:colOff>823573</xdr:colOff>
      <xdr:row>13</xdr:row>
      <xdr:rowOff>134265</xdr:rowOff>
    </xdr:from>
    <xdr:to>
      <xdr:col>13</xdr:col>
      <xdr:colOff>205511</xdr:colOff>
      <xdr:row>21</xdr:row>
      <xdr:rowOff>22922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5AE1F9D7-FDC1-23A1-EDE7-475C7BE1A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24519</xdr:colOff>
      <xdr:row>13</xdr:row>
      <xdr:rowOff>132274</xdr:rowOff>
    </xdr:from>
    <xdr:to>
      <xdr:col>6</xdr:col>
      <xdr:colOff>791245</xdr:colOff>
      <xdr:row>21</xdr:row>
      <xdr:rowOff>20931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F1DB80AB-92BA-9BBC-D3B7-306CBBC64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821165</xdr:colOff>
      <xdr:row>5</xdr:row>
      <xdr:rowOff>14100</xdr:rowOff>
    </xdr:from>
    <xdr:to>
      <xdr:col>13</xdr:col>
      <xdr:colOff>203103</xdr:colOff>
      <xdr:row>13</xdr:row>
      <xdr:rowOff>100585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76512271-72CC-362A-A697-7F2FB4DED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826505</xdr:colOff>
      <xdr:row>21</xdr:row>
      <xdr:rowOff>48747</xdr:rowOff>
    </xdr:from>
    <xdr:to>
      <xdr:col>13</xdr:col>
      <xdr:colOff>208443</xdr:colOff>
      <xdr:row>29</xdr:row>
      <xdr:rowOff>135232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4313AB3F-9DA7-EEB6-17D9-61F50EEC2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20646</xdr:colOff>
      <xdr:row>21</xdr:row>
      <xdr:rowOff>47281</xdr:rowOff>
    </xdr:from>
    <xdr:to>
      <xdr:col>6</xdr:col>
      <xdr:colOff>787372</xdr:colOff>
      <xdr:row>29</xdr:row>
      <xdr:rowOff>133766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634C3A0C-FFDA-A3EB-638D-762430CEC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Натуральные материалы">
  <a:themeElements>
    <a:clrScheme name="Натуральные материалы">
      <a:dk1>
        <a:sysClr val="windowText" lastClr="000000"/>
      </a:dk1>
      <a:lt1>
        <a:sysClr val="window" lastClr="FFFFFF"/>
      </a:lt1>
      <a:dk2>
        <a:srgbClr val="212121"/>
      </a:dk2>
      <a:lt2>
        <a:srgbClr val="DADADA"/>
      </a:lt2>
      <a:accent1>
        <a:srgbClr val="83992A"/>
      </a:accent1>
      <a:accent2>
        <a:srgbClr val="3C9770"/>
      </a:accent2>
      <a:accent3>
        <a:srgbClr val="44709D"/>
      </a:accent3>
      <a:accent4>
        <a:srgbClr val="A23C33"/>
      </a:accent4>
      <a:accent5>
        <a:srgbClr val="D97828"/>
      </a:accent5>
      <a:accent6>
        <a:srgbClr val="DEB340"/>
      </a:accent6>
      <a:hlink>
        <a:srgbClr val="A8BF4D"/>
      </a:hlink>
      <a:folHlink>
        <a:srgbClr val="B4CA80"/>
      </a:folHlink>
    </a:clrScheme>
    <a:fontScheme name="Натуральные материалы">
      <a:majorFont>
        <a:latin typeface="Garamond" panose="02020404030301010803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aramond" panose="02020404030301010803"/>
        <a:ea typeface=""/>
        <a:cs typeface=""/>
        <a:font script="Jpan" typeface="ＭＳ Ｐ明朝"/>
        <a:font script="Hang" typeface="바탕"/>
        <a:font script="Hans" typeface="方正舒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Натуральные материалы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74000"/>
                <a:satMod val="130000"/>
                <a:lumMod val="90000"/>
              </a:schemeClr>
              <a:schemeClr val="phClr">
                <a:tint val="94000"/>
                <a:satMod val="120000"/>
                <a:lumMod val="104000"/>
              </a:schemeClr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38100" dist="254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98000"/>
              </a:schemeClr>
            </a:gs>
          </a:gsLst>
          <a:lin ang="5400000" scaled="0"/>
        </a:gradFill>
        <a:blipFill>
          <a:blip xmlns:r="http://schemas.openxmlformats.org/officeDocument/2006/relationships" r:embed="rId2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rganic" id="{28CDC826-8792-45C0-861B-85EB3ADEDA33}" vid="{7DAC20F1-423D-49E2-BD0B-50532748BAD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BAAC1-1469-409E-BF4A-458009279AE4}">
  <dimension ref="A1:Q43"/>
  <sheetViews>
    <sheetView showGridLines="0" showRowColHeaders="0" tabSelected="1" zoomScale="130" zoomScaleNormal="130" zoomScaleSheetLayoutView="140" workbookViewId="0">
      <selection activeCell="C32" sqref="C32"/>
    </sheetView>
  </sheetViews>
  <sheetFormatPr defaultColWidth="9.25" defaultRowHeight="15.75"/>
  <cols>
    <col min="1" max="1" width="52.75" style="1" customWidth="1"/>
    <col min="2" max="2" width="10.375" style="11" customWidth="1"/>
    <col min="3" max="3" width="24" style="1" customWidth="1"/>
    <col min="4" max="4" width="7" style="13" customWidth="1"/>
    <col min="5" max="5" width="41" style="1" customWidth="1"/>
    <col min="6" max="6" width="14.25" style="12" customWidth="1"/>
    <col min="7" max="8" width="13.75" style="1" customWidth="1"/>
    <col min="9" max="9" width="9.25" style="1" customWidth="1"/>
    <col min="10" max="14" width="9.25" style="1"/>
    <col min="15" max="15" width="13.625" style="1" customWidth="1"/>
    <col min="16" max="16384" width="9.25" style="1"/>
  </cols>
  <sheetData>
    <row r="1" spans="1:17" ht="16.5" thickBot="1">
      <c r="A1" s="40"/>
      <c r="B1" s="65" t="s">
        <v>24</v>
      </c>
      <c r="C1" s="79" t="s">
        <v>43</v>
      </c>
      <c r="D1" s="80"/>
      <c r="E1" s="46" t="s">
        <v>45</v>
      </c>
      <c r="F1" s="52">
        <f ca="1">TODAY() - DATE(2022,7,17)</f>
        <v>33</v>
      </c>
      <c r="G1" s="53" t="s">
        <v>29</v>
      </c>
      <c r="H1" s="54">
        <f>DATE(2022,9,15)</f>
        <v>44819</v>
      </c>
      <c r="I1" s="19"/>
      <c r="J1" s="19"/>
      <c r="K1" s="19"/>
      <c r="L1" s="19"/>
      <c r="M1" s="19"/>
      <c r="N1" s="19"/>
      <c r="O1" s="19"/>
      <c r="P1" s="19"/>
      <c r="Q1" s="19"/>
    </row>
    <row r="2" spans="1:17" ht="15.75" customHeight="1">
      <c r="A2" s="38" t="str">
        <f>Java!A1</f>
        <v>Продвинутая Java (курс)</v>
      </c>
      <c r="B2" s="41">
        <f>Java!A3*100%/Java!B3</f>
        <v>0.72093023255813948</v>
      </c>
      <c r="C2" s="81" t="s">
        <v>38</v>
      </c>
      <c r="D2" s="84">
        <f>SUM(B2:B5)/COUNTA(B2:B5)*100%</f>
        <v>0.24464037254734927</v>
      </c>
      <c r="E2" s="47" t="s">
        <v>30</v>
      </c>
      <c r="F2" s="48">
        <f ca="1">$H$1-TODAY()</f>
        <v>27</v>
      </c>
      <c r="G2" s="19"/>
      <c r="H2" s="22"/>
      <c r="I2" s="19"/>
      <c r="J2" s="19"/>
      <c r="K2" s="19"/>
      <c r="L2" s="19"/>
      <c r="M2" s="19"/>
      <c r="N2" s="19"/>
      <c r="O2" s="19"/>
      <c r="P2" s="23"/>
      <c r="Q2" s="19"/>
    </row>
    <row r="3" spans="1:17" ht="15.75" customHeight="1">
      <c r="A3" s="39" t="str">
        <f>Java!A4</f>
        <v>Java вопросы собеседований</v>
      </c>
      <c r="B3" s="42">
        <f>Java!A6*100%/Java!B6</f>
        <v>9.8901098901098897E-2</v>
      </c>
      <c r="C3" s="82"/>
      <c r="D3" s="85"/>
      <c r="E3" s="47" t="s">
        <v>26</v>
      </c>
      <c r="F3" s="49">
        <f ca="1">SUM($B$2:$B$100)/$F$1</f>
        <v>8.2667871410615865E-2</v>
      </c>
      <c r="G3" s="19"/>
      <c r="H3" s="22"/>
      <c r="I3" s="19"/>
      <c r="J3" s="19"/>
      <c r="K3" s="19"/>
      <c r="L3" s="19"/>
      <c r="M3" s="19"/>
      <c r="N3" s="19"/>
      <c r="O3" s="19"/>
      <c r="P3" s="23"/>
      <c r="Q3" s="19"/>
    </row>
    <row r="4" spans="1:17" ht="15.75" customHeight="1">
      <c r="A4" s="39" t="str">
        <f>Java!A7</f>
        <v>Практика Java (курс)</v>
      </c>
      <c r="B4" s="42">
        <f>Java!A9*100%/Java!B9</f>
        <v>0</v>
      </c>
      <c r="C4" s="82"/>
      <c r="D4" s="85"/>
      <c r="E4" s="47" t="s">
        <v>27</v>
      </c>
      <c r="F4" s="50">
        <f ca="1">COUNTA(B2:B100)/$F$3</f>
        <v>229.83536016823217</v>
      </c>
      <c r="G4" s="19"/>
      <c r="H4" s="22"/>
      <c r="I4" s="19"/>
      <c r="J4" s="19"/>
      <c r="K4" s="19"/>
      <c r="L4" s="19"/>
      <c r="M4" s="19"/>
      <c r="N4" s="19"/>
      <c r="O4" s="19"/>
      <c r="P4" s="23"/>
      <c r="Q4" s="19"/>
    </row>
    <row r="5" spans="1:17" ht="16.5" thickBot="1">
      <c r="A5" s="39" t="str">
        <f>Java!A10</f>
        <v>Философия Java (книга)</v>
      </c>
      <c r="B5" s="30">
        <f>Java!A12*100%/Java!B12</f>
        <v>0.15873015873015872</v>
      </c>
      <c r="C5" s="83"/>
      <c r="D5" s="86"/>
      <c r="E5" s="64" t="s">
        <v>28</v>
      </c>
      <c r="F5" s="51">
        <f ca="1">DATE(2022,7,17) + $F$4</f>
        <v>44988.835360168232</v>
      </c>
      <c r="G5" s="19"/>
      <c r="H5" s="22"/>
      <c r="I5" s="19"/>
      <c r="J5" s="19"/>
      <c r="K5" s="19"/>
      <c r="L5" s="19"/>
      <c r="M5" s="19"/>
      <c r="N5" s="19"/>
      <c r="O5" s="19"/>
      <c r="P5" s="23"/>
      <c r="Q5" s="19"/>
    </row>
    <row r="6" spans="1:17" ht="15.75" customHeight="1" thickBot="1">
      <c r="E6" s="19"/>
      <c r="F6" s="22"/>
      <c r="G6" s="19"/>
      <c r="H6" s="19"/>
      <c r="I6" s="19"/>
      <c r="J6" s="19"/>
      <c r="K6" s="19"/>
      <c r="L6" s="19"/>
      <c r="M6" s="19"/>
      <c r="N6" s="19"/>
      <c r="O6" s="19"/>
      <c r="P6" s="23"/>
      <c r="Q6" s="19"/>
    </row>
    <row r="7" spans="1:17" ht="15.75" customHeight="1">
      <c r="A7" s="35" t="str">
        <f>АиСД!A1</f>
        <v>Задачи для собеседований Java LeetCode</v>
      </c>
      <c r="B7" s="28">
        <f>АиСД!A3*100%/АиСД!B3</f>
        <v>1.2048192771084338E-2</v>
      </c>
      <c r="C7" s="87" t="s">
        <v>39</v>
      </c>
      <c r="D7" s="90">
        <f>SUM(B7:B9)/COUNTA(B7:B9)*100%</f>
        <v>7.7218678636113078E-2</v>
      </c>
      <c r="E7" s="19"/>
      <c r="F7" s="22"/>
      <c r="G7" s="19"/>
      <c r="H7" s="19"/>
      <c r="I7" s="19"/>
      <c r="J7" s="19"/>
      <c r="K7" s="19"/>
      <c r="L7" s="19"/>
      <c r="M7" s="19"/>
      <c r="N7" s="19"/>
      <c r="O7" s="19"/>
      <c r="P7" s="23"/>
      <c r="Q7" s="19"/>
    </row>
    <row r="8" spans="1:17" ht="15.75" customHeight="1">
      <c r="A8" s="36" t="str">
        <f>АиСД!A4</f>
        <v>Алгоритмы и структуры данных (Алишев)</v>
      </c>
      <c r="B8" s="29">
        <f>АиСД!A6*100%/АиСД!B6</f>
        <v>0</v>
      </c>
      <c r="C8" s="88"/>
      <c r="D8" s="91"/>
      <c r="E8" s="19"/>
      <c r="F8" s="22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</row>
    <row r="9" spans="1:17" ht="15.75" customHeight="1" thickBot="1">
      <c r="A9" s="37" t="str">
        <f>АиСД!A7</f>
        <v>Книга Грокаем Алгоритмы</v>
      </c>
      <c r="B9" s="30">
        <f>АиСД!A9*100%/АиСД!B9</f>
        <v>0.2196078431372549</v>
      </c>
      <c r="C9" s="89"/>
      <c r="D9" s="92"/>
      <c r="E9" s="19"/>
      <c r="F9" s="22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</row>
    <row r="10" spans="1:17" ht="15.75" customHeight="1" thickBot="1">
      <c r="A10" s="24"/>
      <c r="D10" s="1"/>
      <c r="E10" s="19"/>
      <c r="F10" s="22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1:17" ht="15.75" customHeight="1">
      <c r="A11" s="32" t="str">
        <f>'Базы данных'!A1</f>
        <v>PostgreSql (курс)</v>
      </c>
      <c r="B11" s="28">
        <f>'Базы данных'!A3*100%/'Базы данных'!B3</f>
        <v>0.28275862068965518</v>
      </c>
      <c r="C11" s="93" t="s">
        <v>40</v>
      </c>
      <c r="D11" s="67">
        <f>SUM(B11:B14)/COUNTA(B11:B14)*100%</f>
        <v>0.11159841475600391</v>
      </c>
      <c r="E11" s="19"/>
      <c r="F11" s="22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1:17" ht="15.75" customHeight="1">
      <c r="A12" s="33" t="str">
        <f>'Базы данных'!A4</f>
        <v>Вопросы SQL</v>
      </c>
      <c r="B12" s="29">
        <f>'Базы данных'!A6*100%/'Базы данных'!B6</f>
        <v>2.9411764705882353E-2</v>
      </c>
      <c r="C12" s="94"/>
      <c r="D12" s="68"/>
      <c r="E12" s="19"/>
      <c r="F12" s="22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</row>
    <row r="13" spans="1:17" ht="16.5" customHeight="1">
      <c r="A13" s="33" t="str">
        <f>'Базы данных'!A7</f>
        <v>Задачки SQL (LeetCode)</v>
      </c>
      <c r="B13" s="29">
        <f>'Базы данных'!A9*100%/'Базы данных'!B9</f>
        <v>0.12121212121212122</v>
      </c>
      <c r="C13" s="94"/>
      <c r="D13" s="68"/>
      <c r="E13" s="19"/>
      <c r="F13" s="22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</row>
    <row r="14" spans="1:17" ht="16.5" thickBot="1">
      <c r="A14" s="34" t="str">
        <f>'Базы данных'!A10</f>
        <v>Дейт. Введение в системы баз данных (книга)</v>
      </c>
      <c r="B14" s="30">
        <f>'Базы данных'!A12*100%/'Базы данных'!B12</f>
        <v>1.3011152416356878E-2</v>
      </c>
      <c r="C14" s="95"/>
      <c r="D14" s="69"/>
      <c r="E14" s="19"/>
      <c r="F14" s="22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</row>
    <row r="15" spans="1:17" ht="19.5" customHeight="1" thickBot="1">
      <c r="A15" s="24"/>
      <c r="E15" s="19"/>
      <c r="F15" s="22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</row>
    <row r="16" spans="1:17" ht="21" customHeight="1">
      <c r="A16" s="60" t="str">
        <f>Сети!A1</f>
        <v>Введение в комп. сети (Андрей)</v>
      </c>
      <c r="B16" s="57">
        <f>Сети!A3*100%/Сети!B3</f>
        <v>7.1428571428571425E-2</v>
      </c>
      <c r="C16" s="96" t="s">
        <v>44</v>
      </c>
      <c r="D16" s="76">
        <f>SUM(B16:B18)/COUNTA(B16:B18)*100%</f>
        <v>2.3809523809523808E-2</v>
      </c>
      <c r="E16" s="19"/>
      <c r="F16" s="22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</row>
    <row r="17" spans="1:17" ht="16.5" customHeight="1">
      <c r="A17" s="61" t="str">
        <f>Сети!A4</f>
        <v>Компьютерные сети (книга)</v>
      </c>
      <c r="B17" s="58">
        <f>Сети!A6*100%/Сети!B6</f>
        <v>0</v>
      </c>
      <c r="C17" s="97"/>
      <c r="D17" s="77"/>
      <c r="E17" s="19"/>
      <c r="F17" s="22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</row>
    <row r="18" spans="1:17" ht="16.5" thickBot="1">
      <c r="A18" s="62" t="str">
        <f>Сети!A7</f>
        <v>Вопросы по сетям</v>
      </c>
      <c r="B18" s="59">
        <f>Сети!A9*100%/Сети!B9</f>
        <v>0</v>
      </c>
      <c r="C18" s="98"/>
      <c r="D18" s="78"/>
      <c r="E18" s="19"/>
      <c r="F18" s="22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</row>
    <row r="19" spans="1:17" ht="16.5" thickBot="1">
      <c r="E19" s="19"/>
      <c r="F19" s="22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</row>
    <row r="20" spans="1:17" ht="16.5" customHeight="1" thickBot="1">
      <c r="A20" s="31" t="str">
        <f>Git!A1</f>
        <v>Git (курс)</v>
      </c>
      <c r="B20" s="43">
        <f>Git!A3*100%/Git!B3</f>
        <v>1</v>
      </c>
      <c r="C20" s="44" t="s">
        <v>41</v>
      </c>
      <c r="D20" s="45">
        <f>SUM(B20)</f>
        <v>1</v>
      </c>
      <c r="E20" s="19"/>
      <c r="F20" s="22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</row>
    <row r="21" spans="1:17" ht="15.75" customHeight="1" thickBot="1">
      <c r="E21" s="19"/>
      <c r="F21" s="22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</row>
    <row r="22" spans="1:17" ht="15.75" customHeight="1">
      <c r="A22" s="25" t="str">
        <f>Spring!A1</f>
        <v>Spring (курс)</v>
      </c>
      <c r="B22" s="55">
        <f>Spring!A3*100%/Spring!B3</f>
        <v>0</v>
      </c>
      <c r="C22" s="70" t="s">
        <v>42</v>
      </c>
      <c r="D22" s="73">
        <f>SUM(B22:B25)/COUNTA(B22:B25)*100%</f>
        <v>0</v>
      </c>
      <c r="E22" s="19"/>
      <c r="F22" s="22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</row>
    <row r="23" spans="1:17" ht="16.5" customHeight="1">
      <c r="A23" s="26" t="str">
        <f>Spring!A4</f>
        <v>Spring проекты (курс)</v>
      </c>
      <c r="B23" s="63">
        <f>Spring!A6*100%/Spring!B6</f>
        <v>0</v>
      </c>
      <c r="C23" s="71"/>
      <c r="D23" s="74"/>
      <c r="E23" s="19"/>
      <c r="F23" s="22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</row>
    <row r="24" spans="1:17" ht="16.5" customHeight="1">
      <c r="A24" s="26" t="str">
        <f>Spring!A7</f>
        <v>Spring в действии (книга)</v>
      </c>
      <c r="B24" s="63">
        <f>Spring!A9*100%/Spring!B9</f>
        <v>0</v>
      </c>
      <c r="C24" s="71"/>
      <c r="D24" s="74"/>
      <c r="E24" s="19"/>
      <c r="F24" s="22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</row>
    <row r="25" spans="1:17" ht="19.5" customHeight="1" thickBot="1">
      <c r="A25" s="27" t="str">
        <f>Spring!A10</f>
        <v>Spring вопросы на собеседовании</v>
      </c>
      <c r="B25" s="56">
        <f>Spring!A12*100%/Spring!B12</f>
        <v>0</v>
      </c>
      <c r="C25" s="72"/>
      <c r="D25" s="75"/>
      <c r="E25" s="19"/>
      <c r="F25" s="22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</row>
    <row r="26" spans="1:17">
      <c r="A26" s="19"/>
      <c r="B26" s="20"/>
      <c r="C26" s="19"/>
      <c r="D26" s="21"/>
      <c r="E26" s="19"/>
      <c r="F26" s="22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</row>
    <row r="27" spans="1:17">
      <c r="A27" s="19"/>
      <c r="B27" s="20"/>
      <c r="C27" s="19"/>
      <c r="D27" s="21"/>
      <c r="E27" s="19"/>
      <c r="F27" s="22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</row>
    <row r="28" spans="1:17">
      <c r="A28" s="19"/>
      <c r="B28" s="20"/>
      <c r="C28" s="19"/>
      <c r="D28" s="21"/>
      <c r="E28" s="19"/>
      <c r="F28" s="22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</row>
    <row r="29" spans="1:17">
      <c r="A29" s="19"/>
      <c r="B29" s="20"/>
      <c r="C29" s="19"/>
      <c r="D29" s="21"/>
      <c r="E29" s="19"/>
      <c r="F29" s="22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</row>
    <row r="30" spans="1:17">
      <c r="A30" s="19"/>
      <c r="B30" s="20"/>
      <c r="C30" s="19"/>
      <c r="D30" s="21"/>
      <c r="E30" s="19"/>
      <c r="F30" s="22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</row>
    <row r="31" spans="1:17">
      <c r="A31" s="19"/>
      <c r="B31" s="20"/>
      <c r="C31" s="19"/>
      <c r="D31" s="21"/>
      <c r="E31" s="19"/>
      <c r="F31" s="22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</row>
    <row r="32" spans="1:17">
      <c r="A32" s="19"/>
      <c r="B32" s="20"/>
      <c r="C32" s="19"/>
      <c r="D32" s="21"/>
      <c r="E32" s="19"/>
      <c r="F32" s="22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</row>
    <row r="33" spans="1:17">
      <c r="A33" s="19"/>
      <c r="B33" s="20"/>
      <c r="C33" s="19"/>
      <c r="D33" s="21"/>
      <c r="E33" s="19"/>
      <c r="F33" s="22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</row>
    <row r="34" spans="1:17">
      <c r="A34" s="19"/>
      <c r="B34" s="20"/>
      <c r="C34" s="19"/>
    </row>
    <row r="35" spans="1:17">
      <c r="A35" s="19"/>
      <c r="B35" s="20"/>
      <c r="C35" s="19"/>
    </row>
    <row r="36" spans="1:17">
      <c r="A36" s="19"/>
      <c r="B36" s="20"/>
      <c r="C36" s="19"/>
    </row>
    <row r="37" spans="1:17">
      <c r="A37" s="19"/>
      <c r="B37" s="20"/>
      <c r="C37" s="19"/>
    </row>
    <row r="38" spans="1:17">
      <c r="A38" s="19"/>
      <c r="B38" s="20"/>
      <c r="C38" s="19"/>
    </row>
    <row r="39" spans="1:17">
      <c r="A39" s="19"/>
      <c r="B39" s="20"/>
      <c r="C39" s="19"/>
    </row>
    <row r="40" spans="1:17">
      <c r="A40" s="19"/>
      <c r="C40" s="19"/>
    </row>
    <row r="41" spans="1:17">
      <c r="A41" s="19"/>
      <c r="C41" s="19"/>
    </row>
    <row r="42" spans="1:17">
      <c r="A42" s="19"/>
    </row>
    <row r="43" spans="1:17">
      <c r="A43" s="19"/>
    </row>
  </sheetData>
  <mergeCells count="11">
    <mergeCell ref="D11:D14"/>
    <mergeCell ref="C22:C25"/>
    <mergeCell ref="D22:D25"/>
    <mergeCell ref="D16:D18"/>
    <mergeCell ref="C1:D1"/>
    <mergeCell ref="C2:C5"/>
    <mergeCell ref="D2:D5"/>
    <mergeCell ref="C7:C9"/>
    <mergeCell ref="D7:D9"/>
    <mergeCell ref="C11:C14"/>
    <mergeCell ref="C16:C18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9483B-5B77-4D6C-8B76-A9E21F260E99}">
  <dimension ref="A1:F12"/>
  <sheetViews>
    <sheetView workbookViewId="0">
      <selection activeCell="A3" sqref="A3"/>
    </sheetView>
  </sheetViews>
  <sheetFormatPr defaultColWidth="9.25" defaultRowHeight="15.75"/>
  <cols>
    <col min="1" max="1" width="22.75" style="1" customWidth="1"/>
    <col min="2" max="2" width="23.375" style="1" customWidth="1"/>
    <col min="3" max="3" width="24" style="1" customWidth="1"/>
    <col min="4" max="4" width="26.25" style="1" customWidth="1"/>
    <col min="5" max="5" width="19.75" style="2" customWidth="1"/>
    <col min="6" max="6" width="15.25" style="1" customWidth="1"/>
    <col min="7" max="16384" width="9.25" style="1"/>
  </cols>
  <sheetData>
    <row r="1" spans="1:6">
      <c r="A1" s="99" t="s">
        <v>9</v>
      </c>
      <c r="B1" s="100"/>
      <c r="D1" s="66" t="s">
        <v>52</v>
      </c>
      <c r="E1" s="66" t="s">
        <v>23</v>
      </c>
      <c r="F1" s="66" t="s">
        <v>51</v>
      </c>
    </row>
    <row r="2" spans="1:6">
      <c r="A2" s="3" t="s">
        <v>0</v>
      </c>
      <c r="B2" s="4" t="s">
        <v>1</v>
      </c>
      <c r="D2" s="2" t="s">
        <v>50</v>
      </c>
      <c r="E2" s="2">
        <v>10</v>
      </c>
      <c r="F2" s="2">
        <f>1038-887</f>
        <v>151</v>
      </c>
    </row>
    <row r="3" spans="1:6" ht="16.5" thickBot="1">
      <c r="A3" s="5">
        <v>31</v>
      </c>
      <c r="B3" s="6">
        <v>43</v>
      </c>
      <c r="D3" s="1" t="s">
        <v>53</v>
      </c>
      <c r="E3" s="2">
        <f>343-323</f>
        <v>20</v>
      </c>
      <c r="F3" s="2">
        <f>361-323</f>
        <v>38</v>
      </c>
    </row>
    <row r="4" spans="1:6">
      <c r="A4" s="101" t="s">
        <v>4</v>
      </c>
      <c r="B4" s="102"/>
    </row>
    <row r="5" spans="1:6">
      <c r="A5" s="3" t="s">
        <v>7</v>
      </c>
      <c r="B5" s="4" t="s">
        <v>8</v>
      </c>
    </row>
    <row r="6" spans="1:6" ht="16.5" thickBot="1">
      <c r="A6" s="5">
        <v>18</v>
      </c>
      <c r="B6" s="14">
        <v>182</v>
      </c>
    </row>
    <row r="7" spans="1:6">
      <c r="A7" s="101" t="s">
        <v>10</v>
      </c>
      <c r="B7" s="102"/>
    </row>
    <row r="8" spans="1:6">
      <c r="A8" s="3" t="s">
        <v>6</v>
      </c>
      <c r="B8" s="4" t="s">
        <v>5</v>
      </c>
    </row>
    <row r="9" spans="1:6" ht="16.5" thickBot="1">
      <c r="A9" s="7">
        <v>0</v>
      </c>
      <c r="B9" s="8">
        <v>45</v>
      </c>
    </row>
    <row r="10" spans="1:6">
      <c r="A10" s="99" t="s">
        <v>49</v>
      </c>
      <c r="B10" s="100"/>
    </row>
    <row r="11" spans="1:6">
      <c r="A11" s="3" t="s">
        <v>48</v>
      </c>
      <c r="B11" s="4" t="s">
        <v>22</v>
      </c>
    </row>
    <row r="12" spans="1:6" ht="16.5" thickBot="1">
      <c r="A12" s="17">
        <f>SUM(E2:E100)</f>
        <v>30</v>
      </c>
      <c r="B12" s="18">
        <f>SUM(F2:F100)</f>
        <v>189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EB77C-D1D9-44FA-A033-AAFB087AD5F9}">
  <dimension ref="A1:C9"/>
  <sheetViews>
    <sheetView workbookViewId="0">
      <selection activeCell="H17" sqref="H17"/>
    </sheetView>
  </sheetViews>
  <sheetFormatPr defaultColWidth="9.25" defaultRowHeight="15.75"/>
  <cols>
    <col min="1" max="1" width="27.625" style="1" customWidth="1"/>
    <col min="2" max="2" width="28.75" style="1" customWidth="1"/>
    <col min="3" max="16384" width="9.25" style="1"/>
  </cols>
  <sheetData>
    <row r="1" spans="1:3">
      <c r="A1" s="99" t="s">
        <v>11</v>
      </c>
      <c r="B1" s="100"/>
    </row>
    <row r="2" spans="1:3">
      <c r="A2" s="3" t="s">
        <v>6</v>
      </c>
      <c r="B2" s="4" t="s">
        <v>5</v>
      </c>
    </row>
    <row r="3" spans="1:3" ht="16.5" thickBot="1">
      <c r="A3" s="7">
        <v>1</v>
      </c>
      <c r="B3" s="8">
        <v>83</v>
      </c>
    </row>
    <row r="4" spans="1:3">
      <c r="A4" s="99" t="s">
        <v>20</v>
      </c>
      <c r="B4" s="100"/>
    </row>
    <row r="5" spans="1:3">
      <c r="A5" s="3" t="s">
        <v>17</v>
      </c>
      <c r="B5" s="4" t="s">
        <v>1</v>
      </c>
    </row>
    <row r="6" spans="1:3" ht="16.5" thickBot="1">
      <c r="A6" s="7">
        <v>0</v>
      </c>
      <c r="B6" s="8">
        <v>10</v>
      </c>
    </row>
    <row r="7" spans="1:3">
      <c r="A7" s="99" t="s">
        <v>21</v>
      </c>
      <c r="B7" s="100"/>
    </row>
    <row r="8" spans="1:3">
      <c r="A8" s="3" t="s">
        <v>23</v>
      </c>
      <c r="B8" s="4" t="s">
        <v>22</v>
      </c>
    </row>
    <row r="9" spans="1:3" ht="16.5" thickBot="1">
      <c r="A9" s="5">
        <f>74-18</f>
        <v>56</v>
      </c>
      <c r="B9" s="6">
        <v>255</v>
      </c>
      <c r="C9" s="1" t="s">
        <v>34</v>
      </c>
    </row>
  </sheetData>
  <mergeCells count="3">
    <mergeCell ref="A1:B1"/>
    <mergeCell ref="A4:B4"/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B637B-365E-45A8-ACB1-45E326A5872F}">
  <dimension ref="A1:C12"/>
  <sheetViews>
    <sheetView workbookViewId="0">
      <selection activeCell="A3" sqref="A3"/>
    </sheetView>
  </sheetViews>
  <sheetFormatPr defaultColWidth="9.25" defaultRowHeight="15.75"/>
  <cols>
    <col min="1" max="1" width="22.75" style="1" customWidth="1"/>
    <col min="2" max="2" width="29.75" style="1" customWidth="1"/>
    <col min="3" max="16384" width="9.25" style="1"/>
  </cols>
  <sheetData>
    <row r="1" spans="1:3">
      <c r="A1" s="99" t="s">
        <v>12</v>
      </c>
      <c r="B1" s="100"/>
    </row>
    <row r="2" spans="1:3">
      <c r="A2" s="3" t="s">
        <v>0</v>
      </c>
      <c r="B2" s="4" t="s">
        <v>1</v>
      </c>
    </row>
    <row r="3" spans="1:3" ht="16.5" thickBot="1">
      <c r="A3" s="7">
        <v>41</v>
      </c>
      <c r="B3" s="8">
        <v>145</v>
      </c>
    </row>
    <row r="4" spans="1:3">
      <c r="A4" s="99" t="s">
        <v>13</v>
      </c>
      <c r="B4" s="100"/>
    </row>
    <row r="5" spans="1:3">
      <c r="A5" s="3" t="s">
        <v>7</v>
      </c>
      <c r="B5" s="4" t="s">
        <v>8</v>
      </c>
    </row>
    <row r="6" spans="1:3" ht="16.5" thickBot="1">
      <c r="A6" s="7">
        <v>1</v>
      </c>
      <c r="B6" s="8">
        <v>34</v>
      </c>
    </row>
    <row r="7" spans="1:3">
      <c r="A7" s="101" t="s">
        <v>14</v>
      </c>
      <c r="B7" s="102"/>
    </row>
    <row r="8" spans="1:3">
      <c r="A8" s="3" t="s">
        <v>15</v>
      </c>
      <c r="B8" s="4" t="s">
        <v>5</v>
      </c>
    </row>
    <row r="9" spans="1:3" ht="16.5" thickBot="1">
      <c r="A9" s="7">
        <v>4</v>
      </c>
      <c r="B9" s="8">
        <v>33</v>
      </c>
    </row>
    <row r="10" spans="1:3">
      <c r="A10" s="99" t="s">
        <v>32</v>
      </c>
      <c r="B10" s="100"/>
    </row>
    <row r="11" spans="1:3">
      <c r="A11" s="3" t="s">
        <v>31</v>
      </c>
      <c r="B11" s="4" t="s">
        <v>22</v>
      </c>
    </row>
    <row r="12" spans="1:3" ht="16.5" thickBot="1">
      <c r="A12" s="5">
        <f>55-41</f>
        <v>14</v>
      </c>
      <c r="B12" s="6">
        <v>1076</v>
      </c>
      <c r="C12" s="1" t="s">
        <v>33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CCA27-2B5A-43A0-8328-6BD008C1B7A2}">
  <dimension ref="A1:C9"/>
  <sheetViews>
    <sheetView workbookViewId="0">
      <selection activeCell="A3" sqref="A3"/>
    </sheetView>
  </sheetViews>
  <sheetFormatPr defaultColWidth="9.25" defaultRowHeight="15.75"/>
  <cols>
    <col min="1" max="1" width="23.375" style="1" customWidth="1"/>
    <col min="2" max="2" width="20.625" style="1" customWidth="1"/>
    <col min="3" max="16384" width="9.25" style="1"/>
  </cols>
  <sheetData>
    <row r="1" spans="1:3">
      <c r="A1" s="99" t="s">
        <v>18</v>
      </c>
      <c r="B1" s="100"/>
    </row>
    <row r="2" spans="1:3">
      <c r="A2" s="3" t="s">
        <v>17</v>
      </c>
      <c r="B2" s="4" t="s">
        <v>1</v>
      </c>
    </row>
    <row r="3" spans="1:3" ht="16.5" thickBot="1">
      <c r="A3" s="7">
        <v>4</v>
      </c>
      <c r="B3" s="8">
        <v>56</v>
      </c>
    </row>
    <row r="4" spans="1:3">
      <c r="A4" s="99" t="s">
        <v>36</v>
      </c>
      <c r="B4" s="100"/>
    </row>
    <row r="5" spans="1:3">
      <c r="A5" s="3" t="s">
        <v>31</v>
      </c>
      <c r="B5" s="4" t="s">
        <v>22</v>
      </c>
    </row>
    <row r="6" spans="1:3" ht="16.5" thickBot="1">
      <c r="A6" s="7">
        <v>0</v>
      </c>
      <c r="B6" s="8">
        <v>914</v>
      </c>
      <c r="C6" s="1" t="s">
        <v>46</v>
      </c>
    </row>
    <row r="7" spans="1:3">
      <c r="A7" s="99" t="s">
        <v>47</v>
      </c>
      <c r="B7" s="100"/>
    </row>
    <row r="8" spans="1:3">
      <c r="A8" s="3" t="s">
        <v>7</v>
      </c>
      <c r="B8" s="4" t="s">
        <v>8</v>
      </c>
    </row>
    <row r="9" spans="1:3" ht="16.5" thickBot="1">
      <c r="A9" s="5">
        <v>0</v>
      </c>
      <c r="B9" s="6">
        <v>45</v>
      </c>
    </row>
  </sheetData>
  <mergeCells count="3">
    <mergeCell ref="A1:B1"/>
    <mergeCell ref="A4:B4"/>
    <mergeCell ref="A7:B7"/>
  </mergeCells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51B2C-5898-47F3-9932-C07DFE0DFA15}">
  <dimension ref="A1:B3"/>
  <sheetViews>
    <sheetView workbookViewId="0">
      <selection activeCell="A3" sqref="A3"/>
    </sheetView>
  </sheetViews>
  <sheetFormatPr defaultColWidth="9" defaultRowHeight="14.25"/>
  <cols>
    <col min="1" max="1" width="22.75" customWidth="1"/>
    <col min="2" max="2" width="16.75" customWidth="1"/>
  </cols>
  <sheetData>
    <row r="1" spans="1:2" ht="15.75">
      <c r="A1" s="99" t="s">
        <v>19</v>
      </c>
      <c r="B1" s="100"/>
    </row>
    <row r="2" spans="1:2" ht="15.75">
      <c r="A2" s="3" t="s">
        <v>17</v>
      </c>
      <c r="B2" s="4" t="s">
        <v>1</v>
      </c>
    </row>
    <row r="3" spans="1:2" ht="16.5" thickBot="1">
      <c r="A3" s="5">
        <v>19</v>
      </c>
      <c r="B3" s="6">
        <v>19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B3B14-49A5-43EF-AB59-F62EEDF89BCA}">
  <dimension ref="A1:E12"/>
  <sheetViews>
    <sheetView workbookViewId="0">
      <selection activeCell="E5" sqref="E5"/>
    </sheetView>
  </sheetViews>
  <sheetFormatPr defaultColWidth="9.25" defaultRowHeight="15.75"/>
  <cols>
    <col min="1" max="1" width="21.75" style="1" customWidth="1"/>
    <col min="2" max="2" width="19.625" style="1" customWidth="1"/>
    <col min="3" max="16384" width="9.25" style="1"/>
  </cols>
  <sheetData>
    <row r="1" spans="1:5" ht="16.5" thickBot="1">
      <c r="A1" s="103" t="s">
        <v>16</v>
      </c>
      <c r="B1" s="104"/>
    </row>
    <row r="2" spans="1:5">
      <c r="A2" s="9" t="s">
        <v>17</v>
      </c>
      <c r="B2" s="10" t="s">
        <v>1</v>
      </c>
    </row>
    <row r="3" spans="1:5" ht="16.5" thickBot="1">
      <c r="A3" s="7">
        <v>0</v>
      </c>
      <c r="B3" s="8">
        <v>95</v>
      </c>
      <c r="C3" s="2"/>
      <c r="D3" s="2"/>
      <c r="E3" s="2"/>
    </row>
    <row r="4" spans="1:5">
      <c r="A4" s="99" t="s">
        <v>25</v>
      </c>
      <c r="B4" s="100"/>
    </row>
    <row r="5" spans="1:5">
      <c r="A5" s="3" t="s">
        <v>2</v>
      </c>
      <c r="B5" s="4" t="s">
        <v>3</v>
      </c>
    </row>
    <row r="6" spans="1:5" ht="16.5" thickBot="1">
      <c r="A6" s="7">
        <v>0</v>
      </c>
      <c r="B6" s="8">
        <v>3</v>
      </c>
    </row>
    <row r="7" spans="1:5">
      <c r="A7" s="99" t="s">
        <v>37</v>
      </c>
      <c r="B7" s="100"/>
    </row>
    <row r="8" spans="1:5">
      <c r="A8" s="3" t="s">
        <v>31</v>
      </c>
      <c r="B8" s="4" t="s">
        <v>22</v>
      </c>
    </row>
    <row r="9" spans="1:5" ht="16.5" thickBot="1">
      <c r="A9" s="7">
        <v>0</v>
      </c>
      <c r="B9" s="8">
        <v>468</v>
      </c>
    </row>
    <row r="10" spans="1:5">
      <c r="A10" s="99" t="s">
        <v>35</v>
      </c>
      <c r="B10" s="100"/>
    </row>
    <row r="11" spans="1:5">
      <c r="A11" s="15" t="s">
        <v>7</v>
      </c>
      <c r="B11" s="16" t="s">
        <v>8</v>
      </c>
    </row>
    <row r="12" spans="1:5" ht="16.5" thickBot="1">
      <c r="A12" s="17">
        <v>0</v>
      </c>
      <c r="B12" s="18">
        <v>33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Анализ</vt:lpstr>
      <vt:lpstr>Java</vt:lpstr>
      <vt:lpstr>АиСД</vt:lpstr>
      <vt:lpstr>Базы данных</vt:lpstr>
      <vt:lpstr>Сети</vt:lpstr>
      <vt:lpstr>Git</vt:lpstr>
      <vt:lpstr>Spring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voland</dc:creator>
  <cp:lastModifiedBy>voland</cp:lastModifiedBy>
  <dcterms:created xsi:type="dcterms:W3CDTF">2022-07-31T20:16:11Z</dcterms:created>
  <dcterms:modified xsi:type="dcterms:W3CDTF">2022-08-19T15:19:15Z</dcterms:modified>
</cp:coreProperties>
</file>