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my project\ECOMMERCE SALES PROJECT\"/>
    </mc:Choice>
  </mc:AlternateContent>
  <xr:revisionPtr revIDLastSave="0" documentId="13_ncr:1_{C7D850F0-AEFF-42C6-A809-9283AA23BF93}" xr6:coauthVersionLast="47" xr6:coauthVersionMax="47" xr10:uidLastSave="{00000000-0000-0000-0000-000000000000}"/>
  <bookViews>
    <workbookView xWindow="-120" yWindow="-120" windowWidth="20730" windowHeight="11160" firstSheet="3" activeTab="7" xr2:uid="{00000000-000D-0000-FFFF-FFFF00000000}"/>
  </bookViews>
  <sheets>
    <sheet name="COMBO CHART" sheetId="3" r:id="rId1"/>
    <sheet name="WATERFALL CHART" sheetId="4" r:id="rId2"/>
    <sheet name="PIE CHART" sheetId="5" r:id="rId3"/>
    <sheet name="MAP" sheetId="8" r:id="rId4"/>
    <sheet name="TOP 5" sheetId="9" r:id="rId5"/>
    <sheet name="KPIS" sheetId="10" r:id="rId6"/>
    <sheet name="YOY" sheetId="11"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1"/>
  <c r="I8" i="11"/>
  <c r="E17" i="10"/>
  <c r="E17" i="8"/>
  <c r="E33" i="8"/>
  <c r="E49" i="8"/>
  <c r="E22" i="8"/>
  <c r="E38" i="8"/>
  <c r="E6" i="8"/>
  <c r="E19" i="8"/>
  <c r="E35" i="8"/>
  <c r="E51" i="8"/>
  <c r="E20" i="8"/>
  <c r="E36" i="8"/>
  <c r="E52" i="8"/>
  <c r="L8" i="11"/>
  <c r="N17" i="10"/>
  <c r="E5" i="8"/>
  <c r="E21" i="8"/>
  <c r="E37" i="8"/>
  <c r="E10" i="8"/>
  <c r="E26" i="8"/>
  <c r="E42" i="8"/>
  <c r="E7" i="8"/>
  <c r="E23" i="8"/>
  <c r="E39" i="8"/>
  <c r="E8" i="8"/>
  <c r="E24" i="8"/>
  <c r="E40" i="8"/>
  <c r="E4" i="8"/>
  <c r="K8" i="11"/>
  <c r="K17" i="10"/>
  <c r="E9" i="8"/>
  <c r="E25" i="8"/>
  <c r="E41" i="8"/>
  <c r="E14" i="8"/>
  <c r="E30" i="8"/>
  <c r="E46" i="8"/>
  <c r="E11" i="8"/>
  <c r="E27" i="8"/>
  <c r="E43" i="8"/>
  <c r="E12" i="8"/>
  <c r="E28" i="8"/>
  <c r="E44" i="8"/>
  <c r="J8" i="11"/>
  <c r="H17" i="10"/>
  <c r="E13" i="8"/>
  <c r="E29" i="8"/>
  <c r="E45" i="8"/>
  <c r="E18" i="8"/>
  <c r="E34" i="8"/>
  <c r="E50" i="8"/>
  <c r="E15" i="8"/>
  <c r="E31" i="8"/>
  <c r="E47" i="8"/>
  <c r="E16" i="8"/>
  <c r="E32" i="8"/>
  <c r="E48" i="8"/>
  <c r="E6" i="4"/>
  <c r="E5" i="4"/>
  <c r="E4" i="4"/>
  <c r="E7" i="4"/>
</calcChain>
</file>

<file path=xl/sharedStrings.xml><?xml version="1.0" encoding="utf-8"?>
<sst xmlns="http://schemas.openxmlformats.org/spreadsheetml/2006/main" count="130133" uniqueCount="10960">
  <si>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</si>
  <si>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</si>
  <si>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</si>
  <si>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</si>
  <si>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</si>
  <si>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</si>
  <si>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</si>
  <si>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</si>
  <si>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</si>
  <si>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</si>
  <si>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</si>
  <si>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</si>
  <si>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</si>
  <si>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</si>
  <si>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</si>
  <si>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</si>
  <si>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</si>
  <si>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</si>
  <si>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</si>
  <si>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</si>
  <si>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</si>
  <si>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</si>
  <si>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</si>
  <si>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</si>
  <si>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</si>
  <si>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</si>
  <si>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</si>
  <si>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</si>
  <si>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</si>
  <si>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</si>
  <si>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</si>
  <si>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</si>
  <si>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</si>
  <si>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</si>
  <si>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</si>
  <si>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</si>
  <si>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</si>
  <si>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</si>
  <si>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</si>
  <si>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</si>
  <si>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</si>
  <si>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</si>
  <si>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</si>
  <si>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</si>
  <si>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</si>
  <si>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</si>
  <si>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</si>
  <si>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</si>
  <si>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</si>
  <si>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</si>
  <si>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</si>
  <si>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</si>
  <si>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</si>
  <si>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</si>
  <si>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</si>
  <si>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</si>
  <si>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</si>
  <si>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</si>
  <si>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</si>
  <si>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</si>
  <si>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</si>
  <si>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</si>
  <si>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</si>
  <si>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</si>
  <si>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</si>
  <si>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</si>
  <si>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</si>
  <si>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</si>
  <si>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</si>
  <si>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</si>
  <si>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</si>
  <si>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</si>
  <si>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</si>
  <si>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</si>
  <si>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</si>
  <si>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</si>
  <si>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</si>
  <si>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</si>
  <si>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</si>
  <si>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</si>
  <si>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</si>
  <si>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</si>
  <si>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</si>
  <si>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</si>
  <si>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</si>
  <si>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</si>
  <si>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</si>
  <si>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</si>
  <si>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</si>
  <si>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</si>
  <si>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</si>
  <si>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</si>
  <si>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</si>
  <si>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</si>
  <si>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</si>
  <si>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</si>
  <si>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</si>
  <si>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</si>
  <si>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</si>
  <si>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</si>
  <si>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</si>
  <si>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</si>
  <si>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</si>
  <si>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</si>
  <si>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</si>
  <si>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</si>
  <si>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</si>
  <si>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</si>
  <si>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</si>
  <si>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</si>
  <si>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</si>
  <si>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</si>
  <si>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</si>
  <si>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</si>
  <si>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</si>
  <si>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</si>
  <si>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</si>
  <si>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</si>
  <si>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</si>
  <si>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</si>
  <si>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</si>
  <si>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</si>
  <si>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</si>
  <si>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</si>
  <si>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</si>
  <si>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</si>
  <si>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</si>
  <si>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</si>
  <si>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</si>
  <si>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</si>
  <si>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</si>
  <si>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</si>
  <si>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</si>
  <si>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</si>
  <si>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</si>
  <si>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</si>
  <si>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</si>
  <si>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</si>
  <si>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</si>
  <si>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</si>
  <si>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</si>
  <si>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</si>
  <si>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</si>
  <si>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</si>
  <si>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</si>
  <si>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</si>
  <si>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</si>
  <si>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</si>
  <si>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</si>
  <si>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</si>
  <si>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</si>
  <si>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</si>
  <si>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</si>
  <si>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</si>
  <si>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</si>
  <si>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</si>
  <si>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</si>
  <si>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</si>
  <si>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</si>
  <si>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</si>
  <si>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</si>
  <si>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</si>
  <si>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</si>
  <si>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</si>
  <si>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</si>
  <si>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</si>
  <si>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</si>
  <si>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</si>
  <si>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</si>
  <si>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</si>
  <si>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</si>
  <si>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</si>
  <si>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</si>
  <si>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</si>
  <si>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</si>
  <si>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</si>
  <si>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</si>
  <si>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</si>
  <si>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</si>
  <si>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</si>
  <si>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</si>
  <si>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</si>
  <si>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</si>
  <si>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</si>
  <si>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</si>
  <si>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</si>
  <si>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</si>
  <si>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</si>
  <si>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</si>
  <si>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</si>
  <si>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</si>
  <si>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</si>
  <si>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</si>
  <si>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</si>
  <si>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</si>
  <si>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</si>
  <si>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</si>
  <si>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</si>
  <si>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</si>
  <si>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</si>
  <si>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</si>
  <si>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</si>
  <si>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</si>
  <si>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</si>
  <si>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</si>
  <si>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</si>
  <si>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</si>
  <si>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</si>
  <si>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</si>
  <si>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</si>
  <si>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</si>
  <si>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</si>
  <si>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</si>
  <si>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</si>
  <si>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</si>
  <si>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</si>
  <si>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</si>
  <si>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</si>
  <si>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</si>
  <si>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</si>
  <si>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</si>
  <si>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</si>
  <si>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</si>
  <si>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</si>
  <si>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</si>
  <si>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</si>
  <si>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</si>
  <si>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</si>
  <si>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</si>
  <si>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</si>
  <si>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</si>
  <si>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</si>
  <si>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</si>
  <si>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</si>
  <si>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</si>
  <si>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</si>
  <si>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</si>
  <si>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</si>
  <si>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</si>
  <si>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</si>
  <si>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</si>
  <si>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</si>
  <si>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</si>
  <si>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</si>
  <si>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</si>
  <si>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</si>
  <si>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</si>
  <si>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</si>
  <si>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</si>
  <si>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</si>
  <si>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</si>
  <si>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</si>
  <si>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</si>
  <si>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</si>
  <si>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</si>
  <si>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</si>
  <si>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</si>
  <si>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</si>
  <si>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</si>
  <si>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</si>
  <si>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</si>
  <si>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</si>
  <si>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</si>
  <si>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</si>
  <si>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</si>
  <si>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</si>
  <si>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</si>
  <si>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</si>
  <si>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</si>
  <si>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</si>
  <si>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</si>
  <si>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</si>
  <si>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</si>
  <si>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</si>
  <si>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</si>
  <si>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</si>
  <si>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</si>
  <si>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</si>
  <si>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</si>
  <si>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</si>
  <si>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</si>
  <si>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</si>
  <si>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</si>
  <si>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</si>
  <si>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</si>
  <si>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</si>
  <si>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</si>
  <si>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</si>
  <si>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</si>
  <si>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</si>
  <si>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</si>
  <si>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</si>
  <si>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</si>
  <si>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</si>
  <si>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</si>
  <si>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</si>
  <si>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</si>
  <si>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</si>
  <si>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</si>
  <si>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</si>
  <si>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</si>
  <si>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</si>
  <si>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</si>
  <si>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</si>
  <si>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</si>
  <si>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</si>
  <si>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</si>
  <si>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</si>
  <si>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</si>
  <si>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</si>
  <si>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</si>
  <si>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</si>
  <si>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</si>
  <si>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</si>
  <si>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</si>
  <si>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</si>
  <si>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</si>
  <si>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</si>
  <si>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</si>
  <si>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</si>
  <si>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</si>
  <si>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</si>
  <si>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</si>
  <si>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</si>
  <si>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</si>
  <si>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</si>
  <si>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</si>
  <si>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</si>
  <si>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</si>
  <si>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</si>
  <si>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</si>
  <si>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</si>
  <si>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</si>
  <si>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</si>
  <si>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</si>
  <si>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</si>
  <si>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</si>
  <si>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</si>
  <si>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</si>
  <si>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</si>
  <si>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</si>
  <si>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</si>
  <si>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</si>
  <si>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</si>
  <si>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</si>
  <si>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</si>
  <si>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</si>
  <si>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</si>
  <si>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</si>
  <si>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</si>
  <si>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</si>
  <si>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</si>
  <si>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</si>
  <si>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</si>
  <si>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</si>
  <si>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</si>
  <si>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</si>
  <si>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</si>
  <si>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</si>
  <si>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</si>
  <si>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</si>
  <si>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</si>
  <si>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</si>
  <si>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</si>
  <si>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</si>
  <si>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</si>
  <si>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</si>
  <si>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</si>
  <si>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</si>
  <si>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</si>
  <si>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</si>
  <si>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</si>
  <si>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</si>
  <si>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</si>
  <si>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</si>
  <si>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</si>
  <si>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</si>
  <si>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</si>
  <si>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</si>
  <si>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</si>
  <si>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</si>
  <si>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</si>
  <si>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</si>
  <si>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</si>
  <si>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</si>
  <si>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</si>
  <si>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</si>
  <si>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</si>
  <si>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</si>
  <si>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</si>
  <si>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</si>
  <si>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</si>
  <si>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</si>
  <si>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</si>
  <si>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</si>
  <si>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</si>
  <si>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</si>
  <si>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</si>
  <si>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</si>
  <si>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</si>
  <si>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</si>
  <si>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</si>
  <si>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</si>
  <si>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</si>
  <si>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</si>
  <si>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</si>
  <si>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</si>
  <si>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</si>
  <si>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</si>
  <si>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</si>
  <si>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</si>
  <si>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</si>
  <si>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</si>
  <si>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</si>
  <si>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</si>
  <si>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</si>
  <si>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</si>
  <si>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</si>
  <si>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</si>
  <si>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</si>
  <si>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</si>
  <si>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</si>
  <si>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</si>
  <si>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</si>
  <si>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</si>
  <si>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</si>
  <si>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</si>
  <si>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</si>
  <si>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</si>
  <si>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</si>
  <si>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</si>
  <si>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</si>
  <si>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</si>
  <si>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</si>
  <si>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</si>
  <si>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</si>
  <si>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</si>
  <si>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</si>
  <si>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</si>
  <si>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</si>
  <si>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</si>
  <si>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</si>
  <si>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</si>
  <si>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</si>
  <si>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</si>
  <si>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</si>
  <si>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</si>
  <si>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</si>
  <si>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</si>
  <si>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</si>
  <si>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</si>
  <si>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</si>
  <si>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</si>
  <si>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</si>
  <si>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</si>
  <si>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</si>
  <si>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</si>
  <si>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</si>
  <si>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</si>
  <si>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</si>
  <si>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</si>
  <si>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</si>
  <si>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</si>
  <si>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</si>
  <si>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</si>
  <si>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</si>
  <si>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</si>
  <si>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</si>
  <si>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</si>
  <si>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</si>
  <si>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</si>
  <si>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</si>
  <si>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</si>
  <si>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</si>
  <si>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</si>
  <si>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</si>
  <si>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</si>
  <si>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</si>
  <si>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</si>
  <si>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</si>
  <si>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</si>
  <si>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</si>
  <si>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</si>
  <si>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</si>
  <si>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</si>
  <si>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</si>
  <si>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</si>
  <si>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</si>
  <si>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</si>
  <si>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</si>
  <si>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</si>
  <si>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</si>
  <si>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</si>
  <si>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</si>
  <si>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</si>
  <si>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</si>
  <si>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</si>
  <si>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</si>
  <si>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</si>
  <si>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</si>
  <si>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</si>
  <si>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</si>
  <si>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</si>
  <si>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</si>
  <si>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</si>
  <si>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</si>
  <si>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</si>
  <si>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</si>
  <si>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</si>
  <si>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</si>
  <si>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</si>
  <si>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</si>
  <si>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</si>
  <si>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</si>
  <si>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</si>
  <si>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</si>
  <si>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</si>
  <si>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</si>
  <si>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</si>
  <si>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</si>
  <si>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</si>
  <si>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</si>
  <si>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</si>
  <si>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</si>
  <si>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</si>
  <si>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</si>
  <si>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</si>
  <si>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</si>
  <si>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</si>
  <si>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</si>
  <si>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</si>
  <si>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</si>
  <si>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</si>
  <si>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</si>
  <si>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</si>
  <si>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</si>
  <si>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</si>
  <si>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</si>
  <si>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</si>
  <si>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</si>
  <si>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</si>
  <si>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</si>
  <si>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</si>
  <si>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</si>
  <si>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</si>
  <si>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</si>
  <si>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</si>
  <si>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</si>
  <si>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</si>
  <si>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</si>
  <si>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</si>
  <si>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</si>
  <si>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</si>
  <si>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</si>
  <si>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</si>
  <si>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</si>
  <si>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</si>
  <si>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</si>
  <si>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</si>
  <si>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</si>
  <si>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</si>
  <si>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</si>
  <si>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</si>
  <si>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</si>
  <si>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</si>
  <si>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</si>
  <si>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</si>
  <si>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</si>
  <si>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</si>
  <si>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</si>
  <si>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</si>
  <si>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</si>
  <si>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</si>
  <si>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</si>
  <si>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</si>
  <si>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</si>
  <si>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</si>
  <si>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</si>
  <si>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</si>
  <si>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</si>
  <si>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</si>
  <si>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</si>
  <si>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</si>
  <si>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</si>
  <si>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</si>
  <si>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</si>
  <si>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</si>
  <si>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</si>
  <si>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</si>
  <si>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</si>
  <si>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</si>
  <si>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</si>
  <si>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</si>
  <si>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</si>
  <si>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</si>
  <si>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</si>
  <si>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</si>
  <si>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</si>
  <si>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</si>
  <si>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</si>
  <si>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</si>
  <si>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</si>
  <si>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</si>
  <si>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</si>
  <si>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</si>
  <si>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</si>
  <si>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</si>
  <si>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</si>
  <si>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</si>
  <si>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</si>
  <si>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</si>
  <si>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</si>
  <si>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</si>
  <si>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</si>
  <si>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</si>
  <si>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</si>
  <si>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</si>
  <si>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</si>
  <si>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</si>
  <si>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</si>
  <si>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</si>
  <si>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</si>
  <si>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</si>
  <si>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</si>
  <si>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</si>
  <si>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</si>
  <si>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</si>
  <si>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</si>
  <si>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</si>
  <si>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</si>
  <si>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</si>
  <si>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</si>
  <si>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</si>
  <si>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</si>
  <si>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</si>
  <si>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</si>
  <si>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</si>
  <si>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</si>
  <si>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</si>
  <si>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</si>
  <si>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</si>
  <si>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</si>
  <si>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</si>
  <si>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</si>
  <si>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</si>
  <si>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</si>
  <si>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</si>
  <si>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</si>
  <si>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</si>
  <si>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</si>
  <si>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</si>
  <si>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</si>
  <si>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</si>
  <si>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</si>
  <si>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</si>
  <si>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</si>
  <si>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</si>
  <si>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</si>
  <si>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</si>
  <si>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</si>
  <si>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</si>
  <si>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</si>
  <si>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</si>
  <si>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</si>
  <si>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</si>
  <si>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</si>
  <si>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</si>
  <si>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</si>
  <si>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</si>
  <si>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</si>
  <si>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</si>
  <si>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</si>
  <si>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</si>
  <si>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</si>
  <si>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</si>
  <si>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</si>
  <si>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</si>
  <si>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</si>
  <si>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</si>
  <si>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</si>
  <si>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</si>
  <si>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</si>
  <si>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</si>
  <si>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</si>
  <si>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</si>
  <si>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</si>
  <si>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</si>
  <si>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</si>
  <si>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</si>
  <si>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</si>
  <si>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</si>
  <si>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</si>
  <si>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</si>
  <si>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</si>
  <si>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</si>
  <si>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</si>
  <si>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</si>
  <si>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</si>
  <si>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</si>
  <si>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</si>
  <si>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</si>
  <si>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</si>
  <si>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</si>
  <si>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</si>
  <si>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</si>
  <si>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</si>
  <si>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</si>
  <si>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</si>
  <si>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</si>
  <si>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</si>
  <si>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</si>
  <si>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</si>
  <si>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</si>
  <si>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</si>
  <si>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</si>
  <si>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</si>
  <si>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</si>
  <si>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</si>
  <si>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</si>
  <si>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</si>
  <si>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</si>
  <si>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</si>
  <si>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</si>
  <si>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</si>
  <si>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</si>
  <si>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</si>
  <si>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</si>
  <si>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</si>
  <si>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</si>
  <si>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</si>
  <si>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</si>
  <si>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</si>
  <si>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</si>
  <si>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</si>
  <si>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</si>
  <si>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</si>
  <si>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</si>
  <si>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</si>
  <si>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</si>
  <si>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</si>
  <si>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</si>
  <si>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</si>
  <si>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</si>
  <si>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</si>
  <si>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</si>
  <si>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</si>
  <si>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</si>
  <si>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</si>
  <si>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</si>
  <si>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</si>
  <si>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</si>
  <si>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</si>
  <si>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</si>
  <si>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</si>
  <si>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</si>
  <si>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</si>
  <si>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</si>
  <si>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</si>
  <si>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</si>
  <si>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</si>
  <si>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</si>
  <si>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</si>
  <si>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</si>
  <si>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</si>
  <si>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</si>
  <si>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</si>
  <si>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</si>
  <si>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</si>
  <si>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</si>
  <si>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</si>
  <si>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</si>
  <si>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</si>
  <si>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</si>
  <si>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</si>
  <si>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</si>
  <si>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</si>
  <si>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</si>
  <si>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</si>
  <si>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</si>
  <si>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</si>
  <si>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</si>
  <si>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</si>
  <si>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</si>
  <si>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</si>
  <si>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</si>
  <si>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</si>
  <si>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</si>
  <si>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</si>
  <si>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</si>
  <si>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</si>
  <si>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</si>
  <si>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</si>
  <si>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</si>
  <si>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</si>
  <si>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</si>
  <si>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</si>
  <si>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</si>
  <si>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</si>
  <si>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</si>
  <si>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</si>
  <si>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</si>
  <si>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</si>
  <si>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</si>
  <si>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</si>
  <si>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</si>
  <si>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</si>
  <si>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</si>
  <si>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</si>
  <si>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</si>
  <si>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</si>
  <si>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</si>
  <si>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</si>
  <si>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</si>
  <si>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</si>
  <si>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</si>
  <si>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</si>
  <si>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</si>
  <si>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</si>
  <si>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</si>
  <si>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</si>
  <si>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</si>
  <si>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</si>
  <si>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</si>
  <si>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</si>
  <si>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</si>
  <si>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</si>
  <si>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</si>
  <si>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</si>
  <si>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</si>
  <si>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</si>
  <si>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</si>
  <si>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</si>
  <si>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</si>
  <si>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</si>
  <si>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</si>
  <si>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</si>
  <si>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</si>
  <si>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</si>
  <si>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</si>
  <si>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</si>
  <si>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</si>
  <si>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</si>
  <si>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</si>
  <si>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</si>
  <si>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</si>
  <si>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</si>
  <si>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</si>
  <si>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</si>
  <si>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</si>
  <si>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</si>
  <si>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</si>
  <si>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</si>
  <si>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</si>
  <si>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</si>
  <si>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</si>
  <si>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</si>
  <si>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</si>
  <si>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</si>
  <si>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</si>
  <si>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</si>
  <si>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</si>
  <si>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</si>
  <si>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</si>
  <si>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</si>
  <si>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</si>
  <si>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</si>
  <si>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</si>
  <si>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</si>
  <si>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</si>
  <si>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</si>
  <si>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</si>
  <si>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</si>
  <si>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</si>
  <si>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</si>
  <si>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</si>
  <si>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</si>
  <si>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</si>
  <si>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</si>
  <si>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</si>
  <si>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</si>
  <si>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</si>
  <si>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</si>
  <si>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</si>
  <si>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</si>
  <si>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</si>
  <si>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</si>
  <si>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</si>
  <si>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</si>
  <si>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</si>
  <si>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</si>
  <si>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</si>
  <si>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</si>
  <si>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</si>
  <si>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</si>
  <si>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</si>
  <si>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</si>
  <si>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</si>
  <si>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</si>
  <si>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</si>
  <si>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</si>
  <si>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</si>
  <si>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</si>
  <si>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</si>
  <si>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</si>
  <si>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</si>
  <si>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</si>
  <si>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</si>
  <si>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</si>
  <si>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</si>
  <si>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</si>
  <si>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</si>
  <si>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</si>
  <si>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</si>
  <si>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</si>
  <si>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</si>
  <si>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</si>
  <si>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</si>
  <si>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</si>
  <si>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</si>
  <si>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</si>
  <si>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</si>
  <si>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</si>
  <si>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</si>
  <si>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</si>
  <si>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</si>
  <si>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</si>
  <si>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</si>
  <si>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</si>
  <si>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</si>
  <si>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</si>
  <si>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</si>
  <si>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</si>
  <si>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</si>
  <si>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</si>
  <si>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</si>
  <si>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</si>
  <si>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</si>
  <si>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</si>
  <si>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</si>
  <si>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</si>
  <si>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</si>
  <si>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</si>
  <si>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</si>
  <si>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</si>
  <si>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</si>
  <si>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</si>
  <si>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</si>
  <si>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</si>
  <si>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</si>
  <si>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</si>
  <si>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</si>
  <si>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</si>
  <si>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</si>
  <si>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</si>
  <si>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</si>
  <si>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</si>
  <si>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</si>
  <si>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</si>
  <si>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</si>
  <si>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</si>
  <si>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</si>
  <si>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</si>
  <si>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</si>
  <si>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</si>
  <si>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</si>
  <si>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</si>
  <si>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</si>
  <si>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</si>
  <si>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</si>
  <si>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</si>
  <si>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</si>
  <si>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</si>
  <si>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</si>
  <si>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</si>
  <si>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</si>
  <si>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</si>
  <si>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</si>
  <si>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</si>
  <si>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</si>
  <si>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</si>
  <si>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</si>
  <si>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</si>
  <si>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</si>
  <si>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</si>
  <si>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</si>
  <si>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</si>
  <si>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</si>
  <si>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</si>
  <si>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</si>
  <si>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</si>
  <si>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</si>
  <si>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</si>
  <si>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</si>
  <si>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</si>
  <si>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</si>
  <si>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</si>
  <si>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</si>
  <si>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</si>
  <si>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</si>
  <si>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</si>
  <si>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</si>
  <si>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</si>
  <si>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</si>
  <si>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</si>
  <si>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</si>
  <si>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</si>
  <si>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</si>
  <si>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</si>
  <si>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</si>
  <si>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</si>
  <si>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</si>
  <si>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</si>
  <si>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</si>
  <si>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</si>
  <si>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</si>
  <si>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</si>
  <si>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</si>
  <si>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</si>
  <si>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</si>
  <si>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</si>
  <si>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</si>
  <si>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</si>
  <si>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</si>
  <si>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</si>
  <si>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</si>
  <si>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</si>
  <si>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</si>
  <si>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</si>
  <si>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</si>
  <si>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</si>
  <si>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</si>
  <si>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</si>
  <si>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</si>
  <si>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</si>
  <si>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</si>
  <si>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</si>
  <si>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</si>
  <si>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</si>
  <si>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</si>
  <si>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</si>
  <si>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</si>
  <si>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</si>
  <si>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</si>
  <si>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</si>
  <si>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</si>
  <si>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</si>
  <si>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</si>
  <si>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</si>
  <si>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</si>
  <si>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</si>
  <si>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</si>
  <si>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</si>
  <si>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</si>
  <si>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</si>
  <si>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</si>
  <si>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</si>
  <si>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</si>
  <si>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</si>
  <si>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</si>
  <si>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</si>
  <si>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</si>
  <si>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</si>
  <si>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</si>
  <si>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</si>
  <si>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</si>
  <si>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</si>
  <si>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</si>
  <si>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</si>
  <si>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</si>
  <si>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</si>
  <si>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</si>
  <si>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</si>
  <si>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</si>
  <si>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</si>
  <si>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</si>
  <si>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</si>
  <si>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</si>
  <si>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</si>
  <si>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</si>
  <si>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</si>
  <si>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</si>
  <si>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</si>
  <si>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</si>
  <si>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</si>
  <si>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</si>
  <si>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</si>
  <si>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</si>
  <si>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</si>
  <si>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</si>
  <si>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</si>
  <si>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</si>
  <si>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</si>
  <si>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</si>
  <si>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</si>
  <si>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</si>
  <si>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</si>
  <si>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</si>
  <si>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</si>
  <si>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</si>
  <si>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</si>
  <si>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</si>
  <si>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</si>
  <si>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</si>
  <si>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</si>
  <si>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</si>
  <si>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</si>
  <si>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</si>
  <si>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</si>
  <si>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</si>
  <si>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</si>
  <si>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</si>
  <si>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</si>
  <si>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</si>
  <si>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</si>
  <si>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</si>
  <si>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</si>
  <si>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</si>
  <si>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</si>
  <si>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</si>
  <si>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</si>
  <si>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</si>
  <si>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</si>
  <si>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</si>
  <si>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</si>
  <si>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</si>
  <si>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</si>
  <si>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</si>
  <si>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</si>
  <si>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</si>
  <si>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</si>
  <si>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</si>
  <si>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</si>
  <si>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</si>
  <si>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</si>
  <si>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</si>
  <si>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</si>
  <si>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</si>
  <si>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</si>
  <si>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</si>
  <si>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</si>
  <si>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</si>
  <si>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</si>
  <si>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</si>
  <si>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</si>
  <si>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</si>
  <si>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</si>
  <si>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</si>
  <si>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</si>
  <si>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</si>
  <si>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</si>
  <si>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</si>
  <si>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</si>
  <si>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</si>
  <si>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</si>
  <si>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</si>
  <si>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</si>
  <si>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</si>
  <si>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</si>
  <si>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</si>
  <si>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</si>
  <si>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</si>
  <si>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</si>
  <si>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</si>
  <si>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</si>
  <si>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</si>
  <si>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</si>
  <si>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</si>
  <si>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</si>
  <si>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</si>
  <si>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</si>
  <si>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</si>
  <si>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</si>
  <si>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</si>
  <si>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</si>
  <si>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</si>
  <si>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</si>
  <si>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</si>
  <si>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</si>
  <si>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</si>
  <si>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</si>
  <si>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</si>
  <si>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</si>
  <si>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</si>
  <si>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</si>
  <si>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</si>
  <si>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</si>
  <si>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</si>
  <si>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</si>
  <si>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</si>
  <si>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</si>
  <si>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</si>
  <si>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</si>
  <si>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</si>
  <si>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</si>
  <si>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</si>
  <si>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</si>
  <si>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</si>
  <si>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</si>
  <si>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</si>
  <si>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</si>
  <si>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</si>
  <si>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</si>
  <si>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</si>
  <si>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</si>
  <si>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</si>
  <si>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</si>
  <si>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</si>
  <si>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</si>
  <si>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</si>
  <si>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</si>
  <si>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</si>
  <si>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</si>
  <si>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</si>
  <si>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</si>
  <si>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</si>
  <si>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</si>
  <si>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</si>
  <si>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</si>
  <si>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</si>
  <si>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</si>
  <si>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</si>
  <si>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</si>
  <si>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</si>
  <si>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</si>
  <si>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</si>
  <si>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</si>
  <si>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</si>
  <si>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</si>
  <si>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</si>
  <si>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</si>
  <si>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</si>
  <si>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</si>
  <si>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</si>
  <si>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</si>
  <si>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</si>
  <si>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</si>
  <si>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</si>
  <si>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</si>
  <si>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</si>
  <si>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</si>
  <si>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</si>
  <si>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</si>
  <si>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</si>
  <si>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</si>
  <si>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</si>
  <si>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</si>
  <si>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</si>
  <si>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</si>
  <si>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</si>
  <si>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</si>
  <si>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</si>
  <si>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</si>
  <si>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</si>
  <si>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</si>
  <si>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</si>
  <si>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</si>
  <si>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</si>
  <si>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</si>
  <si>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</si>
  <si>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</si>
  <si>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</si>
  <si>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</si>
  <si>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</si>
  <si>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</si>
  <si>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</si>
  <si>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</si>
  <si>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</si>
  <si>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</si>
  <si>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</si>
  <si>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</si>
  <si>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</si>
  <si>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</si>
  <si>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</si>
  <si>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</si>
  <si>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</si>
  <si>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</si>
  <si>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</si>
  <si>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</si>
  <si>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</si>
  <si>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</si>
  <si>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</si>
  <si>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</si>
  <si>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</si>
  <si>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</si>
  <si>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</si>
  <si>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</si>
  <si>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</si>
  <si>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</si>
  <si>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</si>
  <si>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</si>
  <si>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</si>
  <si>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</si>
  <si>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</si>
  <si>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</si>
  <si>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</si>
  <si>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</si>
  <si>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</si>
  <si>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</si>
  <si>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</si>
  <si>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</si>
  <si>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</si>
  <si>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</si>
  <si>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</si>
  <si>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</si>
  <si>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</si>
  <si>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</si>
  <si>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</si>
  <si>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</si>
  <si>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</si>
  <si>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</si>
  <si>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</si>
  <si>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</si>
  <si>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</si>
  <si>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</si>
  <si>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</si>
  <si>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</si>
  <si>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</si>
  <si>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</si>
  <si>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</si>
  <si>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</si>
  <si>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</si>
  <si>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</si>
  <si>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</si>
  <si>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</si>
  <si>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</si>
  <si>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</si>
  <si>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</si>
  <si>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</si>
  <si>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</si>
  <si>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</si>
  <si>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</si>
  <si>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</si>
  <si>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</si>
  <si>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</si>
  <si>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</si>
  <si>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</si>
  <si>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</si>
  <si>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</si>
  <si>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</si>
  <si>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</si>
  <si>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</si>
  <si>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</si>
  <si>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</si>
  <si>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</si>
  <si>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</si>
  <si>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</si>
  <si>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</si>
  <si>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</si>
  <si>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</si>
  <si>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</si>
  <si>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</si>
  <si>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</si>
  <si>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</si>
  <si>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</si>
  <si>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</si>
  <si>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</si>
  <si>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</si>
  <si>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</si>
  <si>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</si>
  <si>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</si>
  <si>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</si>
  <si>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</si>
  <si>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</si>
  <si>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</si>
  <si>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</si>
  <si>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</si>
  <si>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</si>
  <si>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</si>
  <si>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</si>
  <si>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</si>
  <si>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</si>
  <si>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</si>
  <si>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</si>
  <si>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</si>
  <si>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</si>
  <si>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</si>
  <si>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</si>
  <si>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</si>
  <si>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</si>
  <si>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</si>
  <si>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</si>
  <si>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</si>
  <si>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</si>
  <si>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</si>
  <si>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</si>
  <si>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</si>
  <si>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</si>
  <si>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</si>
  <si>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</si>
  <si>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</si>
  <si>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</si>
  <si>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</si>
  <si>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</si>
  <si>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</si>
  <si>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</si>
  <si>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</si>
  <si>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</si>
  <si>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</si>
  <si>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</si>
  <si>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</si>
  <si>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</si>
  <si>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</si>
  <si>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</si>
  <si>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</si>
  <si>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</si>
  <si>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</si>
  <si>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</si>
  <si>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</si>
  <si>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</si>
  <si>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</si>
  <si>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</si>
  <si>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</si>
  <si>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</si>
  <si>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</si>
  <si>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</si>
  <si>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</si>
  <si>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</si>
  <si>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</si>
  <si>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</si>
  <si>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</si>
  <si>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</si>
  <si>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</si>
  <si>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</si>
  <si>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</si>
  <si>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</si>
  <si>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</si>
  <si>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</si>
  <si>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</si>
  <si>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</si>
  <si>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</si>
  <si>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</si>
  <si>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</si>
  <si>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</si>
  <si>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</si>
  <si>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</si>
  <si>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</si>
  <si>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</si>
  <si>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</si>
  <si>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</si>
  <si>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</si>
  <si>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</si>
  <si>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</si>
  <si>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</si>
  <si>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</si>
  <si>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</si>
  <si>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</si>
  <si>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</si>
  <si>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</si>
  <si>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</si>
  <si>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</si>
  <si>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</si>
  <si>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</si>
  <si>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</si>
  <si>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</si>
  <si>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</si>
  <si>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</si>
  <si>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</si>
  <si>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</si>
  <si>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</si>
  <si>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</si>
  <si>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</si>
  <si>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</si>
  <si>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</si>
  <si>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</si>
  <si>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</si>
  <si>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</si>
  <si>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</si>
  <si>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</si>
  <si>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</si>
  <si>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</si>
  <si>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</si>
  <si>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</si>
  <si>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</si>
  <si>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</si>
  <si>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</si>
  <si>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</si>
  <si>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</si>
  <si>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</si>
  <si>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</si>
  <si>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</si>
  <si>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</si>
  <si>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</si>
  <si>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</si>
  <si>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</si>
  <si>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</si>
  <si>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</si>
  <si>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</si>
  <si>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</si>
  <si>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</si>
  <si>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</si>
  <si>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</si>
  <si>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</si>
  <si>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</si>
  <si>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</si>
  <si>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</si>
  <si>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</si>
  <si>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</si>
  <si>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</si>
  <si>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</si>
  <si>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</si>
  <si>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</si>
  <si>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</si>
  <si>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</si>
  <si>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</si>
  <si>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</si>
  <si>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</si>
  <si>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</si>
  <si>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</si>
  <si>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</si>
  <si>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</si>
  <si>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</si>
  <si>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</si>
  <si>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</si>
  <si>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</si>
  <si>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</si>
  <si>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</si>
  <si>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</si>
  <si>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</si>
  <si>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</si>
  <si>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</si>
  <si>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</si>
  <si>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</si>
  <si>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</si>
  <si>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</si>
  <si>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</si>
  <si>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</si>
  <si>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</si>
  <si>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</si>
  <si>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</si>
  <si>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</si>
  <si>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</si>
  <si>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</si>
  <si>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</si>
  <si>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</si>
  <si>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</si>
  <si>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</si>
  <si>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</si>
  <si>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</si>
  <si>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</si>
  <si>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</si>
  <si>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</si>
  <si>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</si>
  <si>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</si>
  <si>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</si>
  <si>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</si>
  <si>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</si>
  <si>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</si>
  <si>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</si>
  <si>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</si>
  <si>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</si>
  <si>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</si>
  <si>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</si>
  <si>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</si>
  <si>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</si>
  <si>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</si>
  <si>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</si>
  <si>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</si>
  <si>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</si>
  <si>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</si>
  <si>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</si>
  <si>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</si>
  <si>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</si>
  <si>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</si>
  <si>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</si>
  <si>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</si>
  <si>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</si>
  <si>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</si>
  <si>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</si>
  <si>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</si>
  <si>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</si>
  <si>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</si>
  <si>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</si>
  <si>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</si>
  <si>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</si>
  <si>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</si>
  <si>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</si>
  <si>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</si>
  <si>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</si>
  <si>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</si>
  <si>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</si>
  <si>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</si>
  <si>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</si>
  <si>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</si>
  <si>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</si>
  <si>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</si>
  <si>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</si>
  <si>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</si>
  <si>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</si>
  <si>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</si>
  <si>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</si>
  <si>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</si>
  <si>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</si>
  <si>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</si>
  <si>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</si>
  <si>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</si>
  <si>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</si>
  <si>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</si>
  <si>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</si>
  <si>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</si>
  <si>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</si>
  <si>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</si>
  <si>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</si>
  <si>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</si>
  <si>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</si>
  <si>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</si>
  <si>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</si>
  <si>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</si>
  <si>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</si>
  <si>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</si>
  <si>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</si>
  <si>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</si>
  <si>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</si>
  <si>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</si>
  <si>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</si>
  <si>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</si>
  <si>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</si>
  <si>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</si>
  <si>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</si>
  <si>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</si>
  <si>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</si>
  <si>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</si>
  <si>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</si>
  <si>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</si>
  <si>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</si>
  <si>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</si>
  <si>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</si>
  <si>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</si>
  <si>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</si>
  <si>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</si>
  <si>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</si>
  <si>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</si>
  <si>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</si>
  <si>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</si>
  <si>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</si>
  <si>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</si>
  <si>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</si>
  <si>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</si>
  <si>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</si>
  <si>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</si>
  <si>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</si>
  <si>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</si>
  <si>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</si>
  <si>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</si>
  <si>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</si>
  <si>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</si>
  <si>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</si>
  <si>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</si>
  <si>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</si>
  <si>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</si>
  <si>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</si>
  <si>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</si>
  <si>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</si>
  <si>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</si>
  <si>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</si>
  <si>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</si>
  <si>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</si>
  <si>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</si>
  <si>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</si>
  <si>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</si>
  <si>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</si>
  <si>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</si>
  <si>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</si>
  <si>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</si>
  <si>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</si>
  <si>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</si>
  <si>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</si>
  <si>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</si>
  <si>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</si>
  <si>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</si>
  <si>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</si>
  <si>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</si>
  <si>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</si>
  <si>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</si>
  <si>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</si>
  <si>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</si>
  <si>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</si>
  <si>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</si>
  <si>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</si>
  <si>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</si>
  <si>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</si>
  <si>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</si>
  <si>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</si>
  <si>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</si>
  <si>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</si>
  <si>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</si>
  <si>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</si>
  <si>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</si>
  <si>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</si>
  <si>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</si>
  <si>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</si>
  <si>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</si>
  <si>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</si>
  <si>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</si>
  <si>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</si>
  <si>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</si>
  <si>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</si>
  <si>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</si>
  <si>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</si>
  <si>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</si>
  <si>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</si>
  <si>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</si>
  <si>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</si>
  <si>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</si>
  <si>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</si>
  <si>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</si>
  <si>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</si>
  <si>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</si>
  <si>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</si>
  <si>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</si>
  <si>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</si>
  <si>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</si>
  <si>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</si>
  <si>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</si>
  <si>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</si>
  <si>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</si>
  <si>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</si>
  <si>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</si>
  <si>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</si>
  <si>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</si>
  <si>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</si>
  <si>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</si>
  <si>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</si>
  <si>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</si>
  <si>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</si>
  <si>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</si>
  <si>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</si>
  <si>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</si>
  <si>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</si>
  <si>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</si>
  <si>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</si>
  <si>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</si>
  <si>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</si>
  <si>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</si>
  <si>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</si>
  <si>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</si>
  <si>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</si>
  <si>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</si>
  <si>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</si>
  <si>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</si>
  <si>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</si>
  <si>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</si>
  <si>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</si>
  <si>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</si>
  <si>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</si>
  <si>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</si>
  <si>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</si>
  <si>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</si>
  <si>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</si>
  <si>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</si>
  <si>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</si>
  <si>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</si>
  <si>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</si>
  <si>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</si>
  <si>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</si>
  <si>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</si>
  <si>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</si>
  <si>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</si>
  <si>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</si>
  <si>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</si>
  <si>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</si>
  <si>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</si>
  <si>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</si>
  <si>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</si>
  <si>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</si>
  <si>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</si>
  <si>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</si>
  <si>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</si>
  <si>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</si>
  <si>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</si>
  <si>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</si>
  <si>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</si>
  <si>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</si>
  <si>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</si>
  <si>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</si>
  <si>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</si>
  <si>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</si>
  <si>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</si>
  <si>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</si>
  <si>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</si>
  <si>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</si>
  <si>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</si>
  <si>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</si>
  <si>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</si>
  <si>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</si>
  <si>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</si>
  <si>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</si>
  <si>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</si>
  <si>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</si>
  <si>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</si>
  <si>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</si>
  <si>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</si>
  <si>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</si>
  <si>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</si>
  <si>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</si>
  <si>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</si>
  <si>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</si>
  <si>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</si>
  <si>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</si>
  <si>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</si>
  <si>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</si>
  <si>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</si>
  <si>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</si>
  <si>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</si>
  <si>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</si>
  <si>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</si>
  <si>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</si>
  <si>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</si>
  <si>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</si>
  <si>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</si>
  <si>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</si>
  <si>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</si>
  <si>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</si>
  <si>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</si>
  <si>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</si>
  <si>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</si>
  <si>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</si>
  <si>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</si>
  <si>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</si>
  <si>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</si>
  <si>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</si>
  <si>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</si>
  <si>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</si>
  <si>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</si>
  <si>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</si>
  <si>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</si>
  <si>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</si>
  <si>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</si>
  <si>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</si>
  <si>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</si>
  <si>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</si>
  <si>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</si>
  <si>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</si>
  <si>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</si>
  <si>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</si>
  <si>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</si>
  <si>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</si>
  <si>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</si>
  <si>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</si>
  <si>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</si>
  <si>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</si>
  <si>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</si>
  <si>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</si>
  <si>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</si>
  <si>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</si>
  <si>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</si>
  <si>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</si>
  <si>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</si>
  <si>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</si>
  <si>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</si>
  <si>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</si>
  <si>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</si>
  <si>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</si>
  <si>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</si>
  <si>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</si>
  <si>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</si>
  <si>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</si>
  <si>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</si>
  <si>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</si>
  <si>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</si>
  <si>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</si>
  <si>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</si>
  <si>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</si>
  <si>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</si>
  <si>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</si>
  <si>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</si>
  <si>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</si>
  <si>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</si>
  <si>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</si>
  <si>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</si>
  <si>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</si>
  <si>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</si>
  <si>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</si>
  <si>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</si>
  <si>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</si>
  <si>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</si>
  <si>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</si>
  <si>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</si>
  <si>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</si>
  <si>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</si>
  <si>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</si>
  <si>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</si>
  <si>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</si>
  <si>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</si>
  <si>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</si>
  <si>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</si>
  <si>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</si>
  <si>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</si>
  <si>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</si>
  <si>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</si>
  <si>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</si>
  <si>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</si>
  <si>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</si>
  <si>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</si>
  <si>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</si>
  <si>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</si>
  <si>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</si>
  <si>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</si>
  <si>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</si>
  <si>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</si>
  <si>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</si>
  <si>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</si>
  <si>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</si>
  <si>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</si>
  <si>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</si>
  <si>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</si>
  <si>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</si>
  <si>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</si>
  <si>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</si>
  <si>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</si>
  <si>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</si>
  <si>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</si>
  <si>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</si>
  <si>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</si>
  <si>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</si>
  <si>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</si>
  <si>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</si>
  <si>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</si>
  <si>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</si>
  <si>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</si>
  <si>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</si>
  <si>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</si>
  <si>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</si>
  <si>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</si>
  <si>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</si>
  <si>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</si>
  <si>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</si>
  <si>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</si>
  <si>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</si>
  <si>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</si>
  <si>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</si>
  <si>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</si>
  <si>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</si>
  <si>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</si>
  <si>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</si>
  <si>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</si>
  <si>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</si>
  <si>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</si>
  <si>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</si>
  <si>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</si>
  <si>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</si>
  <si>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</si>
  <si>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</si>
  <si>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</si>
  <si>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</si>
  <si>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</si>
  <si>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</si>
  <si>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</si>
  <si>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</si>
  <si>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</si>
  <si>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</si>
  <si>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</si>
  <si>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</si>
  <si>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</si>
  <si>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</si>
  <si>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</si>
  <si>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</si>
  <si>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</si>
  <si>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</si>
  <si>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</si>
  <si>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</si>
  <si>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</si>
  <si>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</si>
  <si>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</si>
  <si>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</si>
  <si>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</si>
  <si>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</si>
  <si>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</si>
  <si>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</si>
  <si>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</si>
  <si>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</si>
  <si>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</si>
  <si>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</si>
  <si>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</si>
  <si>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</si>
  <si>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</si>
  <si>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</si>
  <si>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</si>
  <si>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</si>
  <si>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</si>
  <si>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</si>
  <si>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</si>
  <si>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</si>
  <si>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</si>
  <si>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</si>
  <si>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</si>
  <si>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</si>
  <si>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</si>
  <si>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</si>
  <si>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</si>
  <si>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</si>
  <si>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</si>
  <si>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</si>
  <si>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</si>
  <si>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</si>
  <si>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</si>
  <si>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</si>
  <si>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</si>
  <si>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</si>
  <si>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</si>
  <si>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</si>
  <si>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</si>
  <si>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</si>
  <si>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</si>
  <si>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</si>
  <si>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</si>
  <si>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</si>
  <si>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</si>
  <si>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</si>
  <si>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</si>
  <si>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</si>
  <si>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</si>
  <si>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</si>
  <si>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</si>
  <si>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</si>
  <si>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</si>
  <si>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</si>
  <si>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</si>
  <si>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</si>
  <si>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</si>
  <si>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</si>
  <si>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</si>
  <si>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</si>
  <si>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</si>
  <si>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</si>
  <si>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</si>
  <si>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</si>
  <si>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</si>
  <si>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</si>
  <si>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</si>
  <si>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</si>
  <si>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</si>
  <si>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</si>
  <si>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</si>
  <si>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</si>
  <si>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</si>
  <si>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</si>
  <si>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</si>
  <si>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</si>
  <si>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</si>
  <si>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</si>
  <si>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</si>
  <si>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</si>
  <si>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</si>
  <si>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</si>
  <si>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</si>
  <si>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</si>
  <si>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</si>
  <si>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</si>
  <si>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</si>
  <si>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</si>
  <si>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</si>
  <si>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</si>
  <si>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</si>
  <si>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</si>
  <si>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</si>
  <si>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</si>
  <si>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</si>
  <si>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</si>
  <si>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</si>
  <si>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</si>
  <si>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</si>
  <si>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</si>
  <si>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</si>
  <si>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</si>
  <si>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</si>
  <si>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</si>
  <si>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</si>
  <si>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</si>
  <si>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</si>
  <si>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</si>
  <si>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</si>
  <si>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</si>
  <si>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</si>
  <si>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</si>
  <si>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</si>
  <si>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</si>
  <si>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</si>
  <si>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</si>
  <si>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</si>
  <si>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</si>
  <si>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</si>
  <si>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</si>
  <si>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</si>
  <si>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</si>
  <si>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</si>
  <si>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</si>
  <si>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</si>
  <si>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</si>
  <si>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</si>
  <si>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</si>
  <si>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</si>
  <si>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</si>
  <si>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</si>
  <si>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</si>
  <si>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</si>
  <si>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</si>
  <si>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</si>
  <si>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</si>
  <si>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</si>
  <si>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</si>
  <si>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</si>
  <si>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</si>
  <si>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</si>
  <si>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</si>
  <si>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</si>
  <si>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</si>
  <si>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</si>
  <si>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</si>
  <si>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</si>
  <si>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</si>
  <si>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</si>
  <si>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</si>
  <si>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</si>
  <si>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</si>
  <si>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</si>
  <si>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</si>
  <si>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</si>
  <si>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</si>
  <si>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</si>
  <si>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</si>
  <si>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</si>
  <si>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</si>
  <si>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</si>
  <si>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</si>
  <si>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</si>
  <si>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</si>
  <si>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</si>
  <si>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</si>
  <si>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</si>
  <si>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</si>
  <si>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</si>
  <si>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</si>
  <si>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</si>
  <si>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</si>
  <si>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</si>
  <si>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</si>
  <si>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</si>
  <si>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</si>
  <si>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</si>
  <si>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</si>
  <si>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</si>
  <si>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</si>
  <si>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</si>
  <si>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</si>
  <si>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</si>
  <si>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</si>
  <si>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</si>
  <si>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</si>
  <si>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</si>
  <si>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</si>
  <si>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</si>
  <si>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</si>
  <si>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</si>
  <si>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</si>
  <si>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</si>
  <si>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</si>
  <si>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</si>
  <si>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</si>
  <si>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</si>
  <si>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</si>
  <si>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</si>
  <si>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</si>
  <si>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</si>
  <si>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</si>
  <si>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</si>
  <si>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</si>
  <si>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</si>
  <si>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</si>
  <si>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</si>
  <si>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</si>
  <si>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</si>
  <si>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</si>
  <si>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</si>
  <si>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</si>
  <si>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</si>
  <si>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</si>
  <si>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</si>
  <si>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</si>
  <si>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</si>
  <si>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</si>
  <si>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</si>
  <si>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</si>
  <si>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</si>
  <si>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</si>
  <si>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</si>
  <si>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</si>
  <si>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</si>
  <si>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</si>
  <si>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</si>
  <si>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</si>
  <si>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</si>
  <si>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</si>
  <si>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</si>
  <si>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</si>
  <si>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</si>
  <si>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</si>
  <si>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</si>
  <si>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</si>
  <si>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</si>
  <si>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</si>
  <si>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</si>
  <si>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</si>
  <si>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</si>
  <si>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</si>
  <si>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</si>
  <si>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</si>
  <si>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</si>
  <si>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</si>
  <si>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</si>
  <si>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</si>
  <si>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</si>
  <si>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</si>
  <si>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</si>
  <si>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</si>
  <si>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</si>
  <si>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</si>
  <si>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</si>
  <si>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</si>
  <si>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</si>
  <si>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</si>
  <si>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</si>
  <si>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</si>
  <si>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</si>
  <si>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</si>
  <si>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</si>
  <si>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</si>
  <si>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</si>
  <si>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</si>
  <si>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</si>
  <si>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</si>
  <si>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</si>
  <si>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</si>
  <si>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</si>
  <si>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</si>
  <si>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</si>
  <si>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</si>
  <si>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</si>
  <si>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</si>
  <si>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</si>
  <si>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</si>
  <si>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</si>
  <si>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</si>
  <si>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</si>
  <si>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</si>
  <si>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</si>
  <si>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</si>
  <si>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</si>
  <si>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</si>
  <si>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</si>
  <si>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</si>
  <si>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</si>
  <si>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</si>
  <si>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</si>
  <si>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</si>
  <si>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</si>
  <si>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</si>
  <si>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</si>
  <si>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</si>
  <si>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</si>
  <si>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</si>
  <si>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</si>
  <si>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</si>
  <si>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</si>
  <si>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</si>
  <si>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</si>
  <si>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</si>
  <si>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</si>
  <si>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</si>
  <si>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</si>
  <si>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</si>
  <si>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</si>
  <si>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</si>
  <si>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</si>
  <si>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</si>
  <si>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</si>
  <si>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</si>
  <si>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</si>
  <si>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</si>
  <si>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</si>
  <si>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</si>
  <si>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</si>
  <si>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</si>
  <si>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</si>
  <si>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</si>
  <si>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</si>
  <si>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</si>
  <si>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</si>
  <si>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</si>
  <si>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</si>
  <si>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</si>
  <si>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</si>
  <si>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</si>
  <si>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</si>
  <si>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</si>
  <si>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</si>
  <si>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</si>
  <si>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</si>
  <si>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</si>
  <si>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</si>
  <si>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</si>
  <si>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</si>
  <si>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</si>
  <si>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</si>
  <si>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</si>
  <si>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</si>
  <si>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</si>
  <si>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</si>
  <si>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</si>
  <si>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</si>
  <si>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</si>
  <si>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</si>
  <si>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</si>
  <si>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</si>
  <si>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</si>
  <si>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</si>
  <si>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</si>
  <si>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</si>
  <si>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</si>
  <si>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</si>
  <si>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</si>
  <si>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</si>
  <si>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</si>
  <si>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</si>
  <si>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</si>
  <si>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</si>
  <si>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</si>
  <si>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</si>
  <si>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</si>
  <si>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</si>
  <si>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</si>
  <si>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</si>
  <si>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</si>
  <si>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</si>
  <si>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</si>
  <si>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</si>
  <si>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</si>
  <si>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</si>
  <si>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</si>
  <si>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</si>
  <si>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</si>
  <si>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</si>
  <si>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</si>
  <si>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</si>
  <si>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</si>
  <si>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</si>
  <si>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</si>
  <si>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</si>
  <si>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</si>
  <si>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</si>
  <si>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</si>
  <si>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</si>
  <si>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</si>
  <si>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</si>
  <si>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</si>
  <si>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</si>
  <si>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</si>
  <si>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</si>
  <si>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</si>
  <si>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</si>
  <si>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</si>
  <si>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</si>
  <si>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</si>
  <si>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</si>
  <si>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</si>
  <si>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</si>
  <si>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</si>
  <si>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</si>
  <si>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</si>
  <si>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</si>
  <si>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</si>
  <si>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</si>
  <si>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</si>
  <si>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</si>
  <si>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</si>
  <si>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</si>
  <si>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</si>
  <si>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</si>
  <si>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</si>
  <si>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</si>
  <si>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</si>
  <si>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</si>
  <si>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</si>
  <si>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</si>
  <si>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</si>
  <si>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</si>
  <si>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</si>
  <si>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</si>
  <si>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</si>
  <si>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</si>
  <si>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</si>
  <si>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</si>
  <si>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</si>
  <si>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</si>
  <si>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</si>
  <si>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</si>
  <si>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</si>
  <si>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</si>
  <si>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</si>
  <si>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</si>
  <si>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</si>
  <si>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</si>
  <si>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</si>
  <si>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</si>
  <si>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</si>
  <si>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</si>
  <si>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</si>
  <si>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</si>
  <si>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</si>
  <si>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</si>
  <si>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</si>
  <si>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</si>
  <si>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</si>
  <si>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</si>
  <si>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</si>
  <si>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</si>
  <si>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</si>
  <si>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</si>
  <si>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</si>
  <si>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</si>
  <si>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</si>
  <si>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</si>
  <si>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</si>
  <si>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</si>
  <si>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</si>
  <si>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</si>
  <si>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</si>
  <si>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</si>
  <si>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</si>
  <si>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</si>
  <si>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</si>
  <si>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</si>
  <si>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</si>
  <si>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</si>
  <si>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</si>
  <si>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</si>
  <si>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</si>
  <si>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</si>
  <si>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</si>
  <si>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</si>
  <si>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</si>
  <si>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</si>
  <si>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</si>
  <si>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</si>
  <si>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</si>
  <si>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</si>
  <si>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</si>
  <si>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</si>
  <si>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</si>
  <si>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</si>
  <si>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</si>
  <si>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</si>
  <si>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</si>
  <si>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</si>
  <si>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</si>
  <si>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</si>
  <si>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</si>
  <si>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</si>
  <si>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</si>
  <si>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</si>
  <si>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</si>
  <si>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</si>
  <si>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</si>
  <si>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</si>
  <si>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</si>
  <si>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</si>
  <si>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</si>
  <si>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</si>
  <si>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</si>
  <si>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</si>
  <si>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</si>
  <si>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</si>
  <si>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</si>
  <si>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</si>
  <si>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</si>
  <si>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</si>
  <si>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</si>
  <si>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</si>
  <si>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</si>
  <si>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</si>
  <si>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</si>
  <si>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</si>
  <si>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</si>
  <si>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</si>
  <si>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</si>
  <si>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</si>
  <si>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</si>
  <si>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</si>
  <si>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</si>
  <si>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</si>
  <si>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</si>
  <si>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</si>
  <si>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</si>
  <si>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</si>
  <si>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</si>
  <si>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</si>
  <si>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</si>
  <si>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</si>
  <si>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</si>
  <si>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</si>
  <si>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</si>
  <si>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</si>
  <si>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</si>
  <si>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</si>
  <si>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</si>
  <si>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</si>
  <si>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</si>
  <si>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</si>
  <si>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</si>
  <si>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</si>
  <si>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</si>
  <si>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</si>
  <si>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</si>
  <si>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</si>
  <si>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</si>
  <si>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</si>
  <si>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</si>
  <si>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</si>
  <si>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</si>
  <si>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</si>
  <si>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</si>
  <si>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</si>
  <si>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</si>
  <si>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</si>
  <si>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</si>
  <si>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</si>
  <si>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</si>
  <si>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</si>
  <si>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</si>
  <si>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</si>
  <si>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</si>
  <si>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</si>
  <si>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</si>
  <si>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</si>
  <si>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</si>
  <si>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</si>
  <si>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</si>
  <si>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</si>
  <si>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</si>
  <si>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</si>
  <si>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</si>
  <si>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</si>
  <si>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</si>
  <si>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</si>
  <si>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</si>
  <si>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</si>
  <si>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</si>
  <si>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</si>
  <si>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</si>
  <si>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</si>
  <si>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</si>
  <si>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</si>
  <si>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</si>
  <si>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</si>
  <si>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</si>
  <si>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</si>
  <si>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</si>
  <si>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</si>
  <si>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</si>
  <si>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</si>
  <si>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</si>
  <si>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</si>
  <si>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</si>
  <si>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</si>
  <si>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</si>
  <si>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</si>
  <si>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</si>
  <si>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</si>
  <si>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</si>
  <si>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</si>
  <si>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</si>
  <si>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</si>
  <si>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</si>
  <si>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</si>
  <si>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</si>
  <si>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</si>
  <si>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</si>
  <si>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</si>
  <si>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</si>
  <si>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</si>
  <si>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</si>
  <si>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</si>
  <si>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</si>
  <si>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</si>
  <si>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</si>
  <si>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</si>
  <si>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</si>
  <si>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</si>
  <si>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</si>
  <si>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</si>
  <si>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</si>
  <si>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</si>
  <si>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</si>
  <si>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</si>
  <si>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</si>
  <si>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</si>
  <si>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</si>
  <si>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</si>
  <si>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</si>
  <si>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</si>
  <si>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</si>
  <si>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</si>
  <si>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</si>
  <si>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</si>
  <si>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</si>
  <si>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</si>
  <si>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</si>
  <si>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</si>
  <si>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</si>
  <si>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</si>
  <si>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</si>
  <si>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</si>
  <si>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</si>
  <si>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</si>
  <si>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</si>
  <si>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</si>
  <si>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</si>
  <si>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</si>
  <si>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</si>
  <si>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</si>
  <si>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</si>
  <si>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</si>
  <si>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</si>
  <si>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</si>
  <si>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</si>
  <si>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</si>
  <si>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</si>
  <si>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</si>
  <si>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</si>
  <si>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</si>
  <si>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</si>
  <si>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</si>
  <si>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</si>
  <si>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</si>
  <si>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</si>
  <si>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</si>
  <si>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</si>
  <si>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</si>
  <si>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</si>
  <si>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</si>
  <si>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</si>
  <si>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</si>
  <si>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</si>
  <si>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</si>
  <si>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</si>
  <si>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</si>
  <si>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</si>
  <si>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</si>
  <si>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</si>
  <si>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</si>
  <si>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</si>
  <si>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</si>
  <si>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</si>
  <si>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</si>
  <si>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</si>
  <si>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</si>
  <si>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</si>
  <si>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</si>
  <si>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</si>
  <si>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</si>
  <si>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</si>
  <si>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</si>
  <si>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</si>
  <si>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</si>
  <si>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</si>
  <si>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</si>
  <si>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</si>
  <si>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</si>
  <si>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</si>
  <si>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</si>
  <si>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</si>
  <si>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</si>
  <si>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</si>
  <si>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</si>
  <si>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</si>
  <si>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</si>
  <si>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</si>
  <si>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</si>
  <si>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</si>
  <si>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</si>
  <si>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</si>
  <si>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</si>
  <si>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</si>
  <si>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</si>
  <si>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</si>
  <si>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</si>
  <si>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</si>
  <si>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</si>
  <si>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</si>
  <si>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</si>
  <si>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</si>
  <si>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</si>
  <si>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</si>
  <si>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</si>
  <si>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</si>
  <si>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</si>
  <si>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</si>
  <si>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</si>
  <si>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</si>
  <si>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</si>
  <si>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</si>
  <si>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</si>
  <si>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</si>
  <si>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</si>
  <si>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</si>
  <si>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</si>
  <si>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</si>
  <si>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</si>
  <si>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</si>
  <si>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</si>
  <si>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</si>
  <si>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</si>
  <si>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</si>
  <si>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</si>
  <si>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</si>
  <si>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</si>
  <si>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</si>
  <si>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</si>
  <si>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</si>
  <si>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</si>
  <si>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</si>
  <si>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</si>
  <si>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</si>
  <si>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</si>
  <si>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</si>
  <si>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</si>
  <si>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</si>
  <si>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</si>
  <si>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</si>
  <si>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</si>
  <si>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</si>
  <si>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</si>
  <si>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</si>
  <si>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</si>
  <si>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</si>
  <si>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</si>
  <si>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</si>
  <si>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</si>
  <si>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</si>
  <si>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</si>
  <si>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</si>
  <si>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</si>
  <si>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</si>
  <si>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</si>
  <si>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</si>
  <si>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</si>
  <si>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</si>
  <si>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</si>
  <si>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</si>
  <si>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</si>
  <si>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</si>
  <si>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</si>
  <si>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</si>
  <si>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</si>
  <si>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</si>
  <si>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</si>
  <si>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</si>
  <si>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</si>
  <si>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</si>
  <si>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</si>
  <si>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</si>
  <si>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</si>
  <si>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</si>
  <si>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</si>
  <si>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</si>
  <si>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</si>
  <si>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</si>
  <si>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</si>
  <si>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</si>
  <si>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</si>
  <si>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</si>
  <si>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</si>
  <si>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</si>
  <si>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</si>
  <si>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</si>
  <si>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</si>
  <si>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</si>
  <si>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</si>
  <si>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</si>
  <si>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</si>
  <si>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</si>
  <si>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</si>
  <si>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</si>
  <si>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</si>
  <si>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</si>
  <si>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</si>
  <si>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</si>
  <si>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</si>
  <si>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</si>
  <si>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</si>
  <si>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</si>
  <si>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</si>
  <si>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</si>
  <si>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</si>
  <si>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</si>
  <si>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</si>
  <si>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</si>
  <si>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</si>
  <si>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</si>
  <si>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</si>
  <si>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</si>
  <si>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</si>
  <si>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</si>
  <si>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</si>
  <si>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</si>
  <si>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</si>
  <si>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</si>
  <si>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</si>
  <si>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</si>
  <si>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</si>
  <si>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</si>
  <si>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</si>
  <si>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</si>
  <si>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</si>
  <si>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</si>
  <si>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</si>
  <si>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</si>
  <si>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</si>
  <si>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</si>
  <si>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</si>
  <si>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</si>
  <si>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</si>
  <si>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</si>
  <si>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</si>
  <si>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</si>
  <si>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</si>
  <si>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</si>
  <si>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</si>
  <si>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</si>
  <si>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</si>
  <si>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</si>
  <si>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</si>
  <si>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</si>
  <si>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</si>
  <si>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</si>
  <si>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</si>
  <si>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</si>
  <si>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</si>
  <si>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</si>
  <si>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</si>
  <si>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</si>
  <si>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</si>
  <si>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</si>
  <si>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</si>
  <si>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</si>
  <si>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</si>
  <si>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</si>
  <si>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</si>
  <si>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</si>
  <si>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</si>
  <si>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</si>
  <si>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</si>
  <si>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</si>
  <si>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</si>
  <si>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</si>
  <si>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</si>
  <si>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</si>
  <si>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</si>
  <si>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</si>
  <si>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</si>
  <si>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</si>
  <si>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</si>
  <si>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</si>
  <si>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</si>
  <si>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</si>
  <si>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</si>
  <si>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</si>
  <si>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</si>
  <si>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</si>
  <si>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</si>
  <si>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</si>
  <si>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</si>
  <si>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</si>
  <si>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</si>
  <si>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</si>
  <si>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</si>
  <si>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</si>
  <si>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</si>
  <si>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</si>
  <si>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</si>
  <si>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</si>
  <si>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</si>
  <si>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</si>
  <si>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</si>
  <si>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</si>
  <si>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</si>
  <si>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</si>
  <si>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</si>
  <si>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</si>
  <si>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</si>
  <si>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</si>
  <si>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</si>
  <si>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</si>
  <si>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</si>
  <si>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</si>
  <si>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</si>
  <si>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</si>
  <si>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</si>
  <si>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</si>
  <si>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</si>
  <si>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</si>
  <si>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</si>
  <si>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</si>
  <si>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</si>
  <si>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</si>
  <si>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</si>
  <si>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</si>
  <si>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</si>
  <si>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</si>
  <si>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</si>
  <si>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</si>
  <si>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</si>
  <si>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</si>
  <si>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</si>
  <si>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</si>
  <si>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</si>
  <si>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</si>
  <si>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</si>
  <si>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</si>
  <si>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</si>
  <si>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</si>
  <si>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</si>
  <si>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</si>
  <si>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</si>
  <si>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</si>
  <si>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</si>
  <si>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</si>
  <si>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</si>
  <si>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</si>
  <si>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</si>
  <si>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</si>
  <si>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</si>
  <si>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</si>
  <si>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</si>
  <si>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</si>
  <si>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</si>
  <si>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</si>
  <si>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</si>
  <si>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</si>
  <si>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</si>
  <si>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</si>
  <si>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</si>
  <si>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</si>
  <si>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</si>
  <si>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</si>
  <si>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</si>
  <si>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</si>
  <si>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</si>
  <si>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</si>
  <si>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</si>
  <si>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</si>
  <si>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</si>
  <si>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</si>
  <si>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</si>
  <si>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</si>
  <si>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</si>
  <si>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</si>
  <si>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</si>
  <si>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</si>
  <si>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</si>
  <si>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</si>
  <si>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</si>
  <si>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</si>
  <si>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</si>
  <si>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</si>
  <si>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</si>
  <si>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</si>
  <si>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</si>
  <si>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</si>
  <si>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</si>
  <si>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</si>
  <si>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</si>
  <si>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</si>
  <si>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</si>
  <si>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</si>
  <si>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</si>
  <si>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</si>
  <si>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</si>
  <si>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</si>
  <si>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</si>
  <si>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</si>
  <si>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</si>
  <si>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</si>
  <si>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</si>
  <si>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</si>
  <si>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</si>
  <si>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</si>
  <si>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</si>
  <si>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</si>
  <si>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</si>
  <si>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</si>
  <si>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</si>
  <si>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</si>
  <si>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</si>
  <si>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</si>
  <si>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</si>
  <si>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</si>
  <si>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</si>
  <si>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</si>
  <si>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</si>
  <si>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</si>
  <si>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</si>
  <si>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</si>
  <si>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</si>
  <si>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</si>
  <si>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</si>
  <si>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</si>
  <si>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</si>
  <si>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</si>
  <si>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</si>
  <si>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</si>
  <si>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</si>
  <si>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</si>
  <si>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</si>
  <si>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</si>
  <si>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</si>
  <si>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</si>
  <si>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</si>
  <si>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</si>
  <si>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</si>
  <si>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</si>
  <si>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</si>
  <si>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</si>
  <si>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</si>
  <si>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</si>
  <si>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</si>
  <si>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</si>
  <si>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</si>
  <si>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</si>
  <si>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</si>
  <si>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</si>
  <si>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</si>
  <si>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</si>
  <si>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</si>
  <si>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</si>
  <si>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</si>
  <si>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</si>
  <si>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</si>
  <si>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</si>
  <si>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</si>
  <si>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</si>
  <si>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</si>
  <si>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</si>
  <si>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</si>
  <si>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</si>
  <si>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</si>
  <si>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</si>
  <si>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</si>
  <si>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</si>
  <si>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</si>
  <si>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</si>
  <si>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</si>
  <si>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</si>
  <si>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</si>
  <si>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</si>
  <si>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</si>
  <si>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</si>
  <si>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</si>
  <si>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</si>
  <si>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</si>
  <si>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</si>
  <si>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</si>
  <si>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</si>
  <si>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</si>
  <si>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</si>
  <si>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</si>
  <si>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</si>
  <si>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</si>
  <si>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</si>
  <si>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</si>
  <si>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</si>
  <si>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</si>
  <si>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</si>
  <si>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</si>
  <si>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</si>
  <si>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</si>
  <si>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</si>
  <si>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</si>
  <si>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</si>
  <si>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</si>
  <si>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</si>
  <si>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</si>
  <si>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</si>
  <si>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</si>
  <si>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</si>
  <si>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</si>
  <si>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</si>
  <si>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</si>
  <si>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</si>
  <si>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</si>
  <si>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</si>
  <si>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</si>
  <si>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</si>
  <si>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</si>
  <si>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</si>
  <si>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</si>
  <si>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</si>
  <si>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</si>
  <si>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</si>
  <si>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</si>
  <si>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</si>
  <si>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</si>
  <si>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</si>
  <si>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</si>
  <si>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</si>
  <si>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</si>
  <si>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</si>
  <si>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</si>
  <si>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</si>
  <si>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</si>
  <si>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</si>
  <si>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</si>
  <si>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</si>
  <si>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</si>
  <si>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</si>
  <si>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</si>
  <si>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</si>
  <si>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</si>
  <si>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</si>
  <si>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</si>
  <si>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</si>
  <si>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</si>
  <si>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</si>
  <si>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</si>
  <si>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</si>
  <si>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</si>
  <si>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</si>
  <si>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</si>
  <si>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</si>
  <si>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</si>
  <si>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</si>
  <si>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</si>
  <si>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</si>
  <si>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</si>
  <si>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</si>
  <si>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</si>
  <si>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</si>
  <si>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</si>
  <si>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</si>
  <si>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</si>
  <si>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</si>
  <si>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</si>
  <si>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</si>
  <si>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</si>
  <si>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</si>
  <si>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</si>
  <si>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</si>
  <si>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</si>
  <si>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</si>
  <si>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</si>
  <si>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</si>
  <si>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</si>
  <si>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</si>
  <si>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</si>
  <si>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</si>
  <si>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</si>
  <si>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</si>
  <si>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</si>
  <si>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</si>
  <si>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</si>
  <si>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</si>
  <si>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</si>
  <si>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</si>
  <si>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</si>
  <si>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</si>
  <si>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</si>
  <si>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</si>
  <si>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</si>
  <si>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</si>
  <si>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</si>
  <si>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</si>
  <si>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</si>
  <si>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</si>
  <si>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</si>
  <si>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</si>
  <si>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</si>
  <si>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</si>
  <si>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</si>
  <si>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</si>
  <si>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</si>
  <si>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</si>
  <si>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</si>
  <si>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</si>
  <si>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</si>
  <si>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</si>
  <si>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</si>
  <si>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</si>
  <si>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</si>
  <si>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</si>
  <si>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</si>
  <si>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</si>
  <si>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</si>
  <si>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</si>
  <si>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</si>
  <si>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</si>
  <si>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</si>
  <si>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</si>
  <si>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</si>
  <si>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</si>
  <si>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</si>
  <si>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</si>
  <si>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</si>
  <si>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</si>
  <si>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</si>
  <si>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</si>
  <si>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</si>
  <si>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</si>
  <si>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</si>
  <si>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</si>
  <si>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</si>
  <si>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</si>
  <si>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</si>
  <si>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</si>
  <si>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</si>
  <si>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</si>
  <si>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</si>
  <si>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</si>
  <si>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</si>
  <si>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</si>
  <si>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</si>
  <si>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</si>
  <si>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</si>
  <si>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</si>
  <si>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</si>
  <si>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</si>
  <si>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</si>
  <si>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</si>
  <si>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</si>
  <si>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</si>
  <si>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</si>
  <si>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</si>
  <si>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</si>
  <si>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</si>
  <si>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</si>
  <si>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</si>
  <si>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</si>
  <si>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</si>
  <si>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</si>
  <si>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</si>
  <si>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</si>
  <si>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</si>
  <si>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</si>
  <si>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</si>
  <si>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</si>
  <si>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</si>
  <si>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</si>
  <si>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</si>
  <si>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</si>
  <si>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</si>
  <si>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</si>
  <si>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</si>
  <si>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</si>
  <si>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</si>
  <si>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</si>
  <si>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</si>
  <si>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</si>
  <si>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</si>
  <si>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</si>
  <si>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</si>
  <si>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</si>
  <si>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</si>
  <si>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</si>
  <si>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</si>
  <si>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</si>
  <si>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</si>
  <si>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</si>
  <si>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</si>
  <si>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</si>
  <si>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</si>
  <si>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</si>
  <si>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</si>
  <si>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</si>
  <si>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</si>
  <si>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</si>
  <si>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</si>
  <si>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</si>
  <si>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</si>
  <si>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</si>
  <si>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</si>
  <si>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</si>
  <si>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</si>
  <si>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</si>
  <si>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</si>
  <si>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</si>
  <si>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</si>
  <si>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</si>
  <si>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</si>
  <si>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</si>
  <si>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</si>
  <si>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</si>
  <si>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</si>
  <si>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</si>
  <si>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</si>
  <si>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</si>
  <si>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</si>
  <si>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</si>
  <si>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</si>
  <si>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</si>
  <si>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</si>
  <si>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</si>
  <si>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</si>
  <si>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</si>
  <si>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</si>
  <si>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</si>
  <si>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</si>
  <si>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</si>
  <si>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</si>
  <si>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</si>
  <si>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</si>
  <si>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</si>
  <si>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</si>
  <si>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</si>
  <si>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</si>
  <si>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</si>
  <si>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</si>
  <si>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</si>
  <si>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</si>
  <si>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</si>
  <si>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</si>
  <si>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</si>
  <si>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</si>
  <si>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</si>
  <si>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</si>
  <si>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</si>
  <si>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</si>
  <si>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</si>
  <si>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</si>
  <si>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</si>
  <si>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</si>
  <si>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</si>
  <si>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</si>
  <si>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</si>
  <si>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</si>
  <si>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</si>
  <si>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</si>
  <si>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</si>
  <si>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</si>
  <si>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</si>
  <si>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</si>
  <si>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</si>
  <si>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</si>
  <si>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</si>
  <si>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</si>
  <si>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</si>
  <si>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</si>
  <si>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</si>
  <si>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</si>
  <si>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</si>
  <si>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</si>
  <si>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</si>
  <si>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</si>
  <si>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</si>
  <si>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</si>
  <si>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</si>
  <si>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</si>
  <si>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</si>
  <si>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</si>
  <si>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</si>
  <si>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</si>
  <si>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</si>
  <si>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</si>
  <si>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</si>
  <si>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</si>
  <si>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</si>
  <si>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</si>
  <si>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</si>
  <si>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</si>
  <si>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</si>
  <si>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</si>
  <si>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</si>
  <si>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</si>
  <si>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</si>
  <si>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</si>
  <si>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</si>
  <si>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</si>
  <si>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</si>
  <si>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</si>
  <si>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</si>
  <si>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</si>
  <si>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</si>
  <si>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</si>
  <si>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</si>
  <si>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</si>
  <si>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</si>
  <si>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</si>
  <si>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</si>
  <si>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</si>
  <si>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</si>
  <si>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</si>
  <si>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</si>
  <si>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</si>
  <si>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</si>
  <si>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</si>
  <si>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</si>
  <si>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</si>
  <si>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</si>
  <si>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</si>
  <si>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</si>
  <si>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</si>
  <si>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</si>
  <si>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</si>
  <si>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</si>
  <si>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</si>
  <si>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</si>
  <si>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</si>
  <si>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</si>
  <si>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</si>
  <si>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</si>
  <si>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</si>
  <si>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</si>
  <si>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</si>
  <si>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</si>
  <si>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</si>
  <si>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</si>
  <si>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</si>
  <si>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</si>
  <si>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</si>
  <si>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</si>
  <si>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</si>
  <si>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</si>
  <si>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</si>
  <si>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</si>
  <si>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</si>
  <si>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</si>
  <si>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</si>
  <si>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</si>
  <si>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</si>
  <si>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</si>
  <si>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</si>
  <si>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</si>
  <si>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</si>
  <si>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</si>
  <si>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</si>
  <si>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</si>
  <si>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</si>
  <si>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</si>
  <si>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</si>
  <si>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</si>
  <si>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</si>
  <si>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</si>
  <si>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</si>
  <si>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</si>
  <si>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</si>
  <si>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</si>
  <si>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</si>
  <si>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</si>
  <si>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</si>
  <si>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</si>
  <si>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</si>
  <si>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</si>
  <si>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</si>
  <si>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</si>
  <si>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</si>
  <si>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</si>
  <si>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</si>
  <si>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</si>
  <si>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</si>
  <si>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</si>
  <si>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</si>
  <si>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</si>
  <si>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</si>
  <si>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</si>
  <si>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</si>
  <si>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</si>
  <si>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</si>
  <si>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</si>
  <si>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</si>
  <si>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</si>
  <si>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</si>
  <si>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</si>
  <si>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</si>
  <si>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</si>
  <si>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</si>
  <si>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</si>
  <si>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</si>
  <si>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</si>
  <si>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</si>
  <si>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</si>
  <si>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</si>
  <si>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</si>
  <si>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</si>
  <si>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</si>
  <si>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</si>
  <si>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</si>
  <si>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</si>
  <si>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</si>
  <si>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</si>
  <si>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</si>
  <si>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</si>
  <si>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</si>
  <si>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</si>
  <si>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</si>
  <si>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</si>
  <si>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</si>
  <si>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</si>
  <si>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</si>
  <si>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</si>
  <si>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</si>
  <si>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</si>
  <si>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</si>
  <si>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</si>
  <si>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</si>
  <si>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</si>
  <si>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</si>
  <si>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</si>
  <si>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</si>
  <si>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</si>
  <si>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</si>
  <si>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</si>
  <si>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</si>
  <si>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</si>
  <si>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</si>
  <si>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</si>
  <si>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</si>
  <si>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</si>
  <si>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</si>
  <si>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</si>
  <si>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</si>
  <si>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</si>
  <si>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</si>
  <si>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</si>
  <si>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</si>
  <si>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</si>
  <si>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</si>
  <si>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</si>
  <si>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</si>
  <si>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</si>
  <si>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</si>
  <si>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</si>
  <si>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</si>
  <si>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</si>
  <si>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</si>
  <si>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</si>
  <si>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</si>
  <si>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</si>
  <si>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</si>
  <si>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</si>
  <si>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</si>
  <si>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</si>
  <si>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</si>
  <si>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</si>
  <si>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</si>
  <si>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</si>
  <si>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</si>
  <si>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</si>
  <si>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</si>
  <si>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</si>
  <si>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</si>
  <si>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</si>
  <si>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</si>
  <si>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</si>
  <si>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</si>
  <si>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</si>
  <si>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</si>
  <si>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</si>
  <si>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</si>
  <si>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</si>
  <si>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</si>
  <si>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</si>
  <si>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</si>
  <si>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</si>
  <si>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</si>
  <si>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</si>
  <si>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</si>
  <si>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</si>
  <si>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</si>
  <si>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</si>
  <si>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</si>
  <si>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</si>
  <si>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</si>
  <si>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</si>
  <si>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</si>
  <si>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</si>
  <si>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</si>
  <si>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</si>
  <si>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</si>
  <si>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</si>
  <si>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</si>
  <si>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</si>
  <si>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</si>
  <si>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</si>
  <si>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</si>
  <si>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</si>
  <si>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</si>
  <si>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</si>
  <si>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</si>
  <si>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</si>
  <si>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</si>
  <si>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</si>
  <si>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</si>
  <si>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</si>
  <si>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</si>
  <si>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</si>
  <si>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</si>
  <si>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</si>
  <si>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</si>
  <si>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</si>
  <si>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</si>
  <si>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</si>
  <si>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</si>
  <si>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</si>
  <si>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</si>
  <si>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</si>
  <si>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</si>
  <si>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</si>
  <si>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</si>
  <si>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</si>
  <si>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</si>
  <si>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</si>
  <si>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</si>
  <si>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</si>
  <si>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</si>
  <si>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</si>
  <si>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</si>
  <si>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</si>
  <si>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</si>
  <si>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</si>
  <si>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</si>
  <si>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</si>
  <si>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</si>
  <si>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</si>
  <si>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</si>
  <si>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</si>
  <si>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</si>
  <si>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</si>
  <si>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</si>
  <si>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</si>
  <si>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</si>
  <si>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</si>
  <si>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</si>
  <si>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</si>
  <si>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</si>
  <si>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</si>
  <si>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</si>
  <si>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</si>
  <si>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</si>
  <si>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</si>
  <si>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</si>
  <si>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</si>
  <si>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</si>
  <si>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</si>
  <si>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</si>
  <si>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</si>
  <si>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</si>
  <si>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</si>
  <si>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</si>
  <si>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</si>
  <si>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</si>
  <si>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</si>
  <si>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</si>
  <si>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</si>
  <si>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</si>
  <si>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</si>
  <si>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</si>
  <si>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</si>
  <si>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</si>
  <si>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</si>
  <si>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</si>
  <si>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</si>
  <si>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</si>
  <si>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</si>
  <si>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</si>
  <si>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</si>
  <si>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</si>
  <si>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</si>
  <si>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</si>
  <si>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</si>
  <si>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</si>
  <si>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</si>
  <si>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</si>
  <si>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</si>
  <si>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</si>
  <si>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</si>
  <si>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</si>
  <si>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</si>
  <si>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</si>
  <si>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</si>
  <si>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</si>
  <si>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</si>
  <si>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</si>
  <si>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</si>
  <si>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</si>
  <si>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</si>
  <si>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</si>
  <si>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</si>
  <si>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</si>
  <si>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</si>
  <si>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</si>
  <si>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</si>
  <si>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</si>
  <si>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</si>
  <si>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</si>
  <si>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</si>
  <si>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</si>
  <si>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</si>
  <si>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</si>
  <si>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</si>
  <si>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</si>
  <si>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</si>
  <si>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</si>
  <si>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</si>
  <si>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</si>
  <si>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</si>
  <si>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</si>
  <si>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</si>
  <si>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</si>
  <si>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</si>
  <si>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</si>
  <si>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</si>
  <si>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</si>
  <si>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</si>
  <si>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</si>
  <si>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</si>
  <si>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</si>
  <si>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</si>
  <si>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</si>
  <si>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</si>
  <si>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</si>
  <si>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</si>
  <si>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</si>
  <si>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</si>
  <si>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</si>
  <si>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</si>
  <si>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</si>
  <si>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</si>
  <si>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</si>
  <si>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</si>
  <si>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</si>
  <si>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</si>
  <si>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</si>
  <si>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</si>
  <si>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</si>
  <si>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</si>
  <si>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</si>
  <si>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</si>
  <si>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</si>
  <si>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</si>
  <si>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</si>
  <si>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</si>
  <si>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</si>
  <si>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</si>
  <si>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</si>
  <si>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</si>
  <si>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</si>
  <si>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</si>
  <si>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</si>
  <si>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</si>
  <si>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</si>
  <si>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</si>
  <si>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</si>
  <si>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</si>
  <si>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</si>
  <si>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</si>
  <si>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</si>
  <si>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</si>
  <si>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</si>
  <si>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</si>
  <si>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</si>
  <si>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</si>
  <si>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</si>
  <si>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</si>
  <si>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</si>
  <si>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</si>
  <si>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</si>
  <si>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</si>
  <si>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</si>
  <si>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</si>
  <si>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</si>
  <si>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</si>
  <si>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</si>
  <si>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</si>
  <si>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</si>
  <si>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</si>
  <si>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</si>
  <si>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</si>
  <si>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</si>
  <si>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</si>
  <si>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</si>
  <si>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</si>
  <si>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</si>
  <si>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</si>
  <si>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</si>
  <si>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</si>
  <si>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</si>
  <si>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</si>
  <si>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</si>
  <si>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</si>
  <si>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</si>
  <si>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</si>
  <si>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</si>
  <si>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</si>
  <si>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</si>
  <si>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</si>
  <si>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</si>
  <si>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</si>
  <si>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</si>
  <si>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</si>
  <si>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</si>
  <si>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</si>
  <si>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</si>
  <si>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</si>
  <si>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</si>
  <si>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</si>
  <si>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</si>
  <si>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</si>
  <si>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</si>
  <si>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</si>
  <si>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</si>
  <si>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</si>
  <si>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</si>
  <si>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</si>
  <si>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</si>
  <si>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</si>
  <si>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</si>
  <si>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</si>
  <si>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</si>
  <si>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</si>
  <si>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</si>
  <si>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</si>
  <si>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</si>
  <si>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</si>
  <si>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</si>
  <si>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</si>
  <si>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</si>
  <si>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</si>
  <si>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</si>
  <si>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</si>
  <si>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</si>
  <si>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</si>
  <si>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</si>
  <si>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</si>
  <si>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</si>
  <si>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</si>
  <si>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</si>
  <si>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</si>
  <si>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</si>
  <si>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</si>
  <si>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</si>
  <si>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</si>
  <si>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</si>
  <si>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</si>
  <si>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</si>
  <si>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</si>
  <si>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</si>
  <si>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</si>
  <si>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</si>
  <si>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</si>
  <si>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</si>
  <si>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</si>
  <si>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</si>
  <si>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</si>
  <si>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</si>
  <si>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</si>
  <si>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</si>
  <si>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</si>
  <si>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</si>
  <si>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</si>
  <si>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</si>
  <si>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</si>
  <si>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</si>
  <si>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</si>
  <si>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</si>
  <si>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</si>
  <si>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</si>
  <si>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</si>
  <si>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</si>
  <si>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</si>
  <si>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</si>
  <si>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</si>
  <si>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</si>
  <si>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</si>
  <si>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</si>
  <si>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</si>
  <si>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</si>
  <si>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</si>
  <si>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</si>
  <si>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</si>
  <si>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</si>
  <si>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</si>
  <si>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</si>
  <si>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</si>
  <si>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</si>
  <si>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</si>
  <si>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</si>
  <si>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</si>
  <si>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</si>
  <si>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</si>
  <si>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</si>
  <si>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</si>
  <si>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</si>
  <si>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</si>
  <si>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</si>
  <si>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</si>
  <si>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</si>
  <si>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</si>
  <si>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</si>
  <si>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</si>
  <si>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</si>
  <si>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</si>
  <si>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</si>
  <si>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</si>
  <si>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</si>
  <si>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</si>
  <si>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</si>
  <si>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</si>
  <si>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</si>
  <si>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</si>
  <si>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</si>
  <si>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</si>
  <si>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</si>
  <si>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</si>
  <si>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</si>
  <si>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</si>
  <si>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</si>
  <si>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</si>
  <si>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</si>
  <si>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</si>
  <si>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</si>
  <si>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</si>
  <si>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</si>
  <si>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</si>
  <si>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</si>
  <si>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</si>
  <si>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</si>
  <si>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</si>
  <si>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</si>
  <si>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</si>
  <si>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</si>
  <si>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</si>
  <si>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</si>
  <si>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</si>
  <si>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</si>
  <si>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</si>
  <si>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</si>
  <si>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</si>
  <si>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</si>
  <si>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</si>
  <si>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</si>
  <si>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</si>
  <si>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</si>
  <si>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</si>
  <si>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</si>
  <si>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</si>
  <si>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</si>
  <si>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</si>
  <si>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</si>
  <si>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</si>
  <si>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</si>
  <si>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</si>
  <si>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</si>
  <si>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</si>
  <si>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</si>
  <si>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</si>
  <si>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</si>
  <si>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</si>
  <si>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</si>
  <si>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</si>
  <si>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</si>
  <si>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</si>
  <si>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</si>
  <si>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</si>
  <si>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</si>
  <si>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</si>
  <si>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</si>
  <si>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</si>
  <si>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</si>
  <si>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</si>
  <si>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</si>
  <si>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</si>
  <si>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</si>
  <si>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</si>
  <si>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</si>
  <si>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</si>
  <si>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</si>
  <si>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</si>
  <si>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</si>
  <si>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</si>
  <si>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</si>
  <si>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</si>
  <si>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</si>
  <si>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</si>
  <si>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</si>
  <si>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</si>
  <si>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</si>
  <si>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</si>
  <si>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</si>
  <si>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</si>
  <si>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</si>
  <si>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</si>
  <si>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</si>
  <si>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</si>
  <si>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</si>
  <si>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</si>
  <si>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</si>
  <si>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</si>
  <si>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</si>
  <si>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</si>
  <si>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</si>
  <si>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</si>
  <si>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</si>
  <si>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</si>
  <si>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</si>
  <si>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</si>
  <si>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</si>
  <si>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</si>
  <si>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</si>
  <si>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</si>
  <si>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</si>
  <si>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</si>
  <si>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</si>
  <si>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</si>
  <si>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</si>
  <si>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</si>
  <si>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</si>
  <si>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</si>
  <si>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</si>
  <si>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</si>
  <si>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</si>
  <si>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</si>
  <si>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</si>
  <si>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</si>
  <si>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</si>
  <si>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</si>
  <si>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</si>
  <si>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</si>
  <si>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</si>
  <si>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</si>
  <si>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</si>
  <si>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</si>
  <si>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</si>
  <si>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</si>
  <si>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</si>
  <si>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</si>
  <si>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</si>
  <si>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</si>
  <si>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</si>
  <si>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</si>
  <si>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</si>
  <si>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</si>
  <si>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</si>
  <si>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</si>
  <si>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</si>
  <si>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</si>
  <si>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</si>
  <si>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</si>
  <si>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</si>
  <si>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</si>
  <si>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</si>
  <si>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</si>
  <si>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</si>
  <si>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</si>
  <si>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</si>
  <si>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</si>
  <si>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</si>
  <si>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</si>
  <si>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</si>
  <si>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</si>
  <si>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</si>
  <si>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</si>
  <si>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</si>
  <si>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</si>
  <si>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</si>
  <si>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</si>
  <si>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</si>
  <si>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</si>
  <si>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</si>
  <si>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</si>
  <si>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</si>
  <si>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</si>
  <si>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</si>
  <si>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</si>
  <si>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</si>
  <si>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</si>
  <si>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</si>
  <si>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</si>
  <si>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</si>
  <si>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</si>
  <si>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</si>
  <si>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</si>
  <si>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</si>
  <si>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</si>
  <si>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</si>
  <si>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</si>
  <si>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</si>
  <si>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</si>
  <si>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</si>
  <si>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</si>
  <si>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</si>
  <si>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</si>
  <si>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</si>
  <si>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</si>
  <si>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</si>
  <si>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</si>
  <si>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</si>
  <si>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</si>
  <si>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</si>
  <si>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</si>
  <si>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</si>
  <si>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</si>
  <si>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</si>
  <si>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</si>
  <si>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</si>
  <si>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</si>
  <si>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</si>
  <si>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</si>
  <si>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</si>
  <si>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</si>
  <si>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</si>
  <si>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</si>
  <si>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</si>
  <si>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</si>
  <si>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</si>
  <si>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</si>
  <si>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</si>
  <si>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</si>
  <si>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</si>
  <si>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</si>
  <si>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</si>
  <si>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</si>
  <si>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</si>
  <si>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</si>
  <si>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</si>
  <si>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</si>
  <si>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</si>
  <si>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</si>
  <si>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</si>
  <si>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</si>
  <si>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</si>
  <si>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</si>
  <si>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</si>
  <si>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</si>
  <si>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</si>
  <si>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</si>
  <si>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</si>
  <si>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</si>
  <si>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</si>
  <si>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</si>
  <si>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</si>
  <si>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</si>
  <si>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</si>
  <si>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</si>
  <si>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</si>
  <si>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</si>
  <si>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</si>
  <si>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</si>
  <si>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</si>
  <si>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</si>
  <si>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</si>
  <si>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</si>
  <si>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</si>
  <si>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</si>
  <si>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</si>
  <si>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</si>
  <si>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</si>
  <si>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</si>
  <si>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</si>
  <si>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</si>
  <si>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</si>
  <si>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</si>
  <si>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</si>
  <si>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</si>
  <si>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</si>
  <si>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</si>
  <si>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</si>
  <si>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</si>
  <si>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</si>
  <si>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</si>
  <si>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</si>
  <si>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</si>
  <si>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</si>
  <si>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</si>
  <si>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</si>
  <si>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</si>
  <si>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</si>
  <si>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</si>
  <si>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</si>
  <si>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</si>
  <si>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</si>
  <si>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</si>
  <si>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</si>
  <si>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</si>
  <si>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</si>
  <si>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</si>
  <si>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</si>
  <si>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</si>
  <si>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</si>
  <si>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</si>
  <si>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</si>
  <si>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</si>
  <si>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</si>
  <si>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</si>
  <si>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</si>
  <si>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</si>
  <si>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</si>
  <si>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</si>
  <si>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</si>
  <si>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</si>
  <si>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</si>
  <si>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</si>
  <si>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</si>
  <si>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</si>
  <si>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</si>
  <si>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</si>
  <si>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</si>
  <si>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</si>
  <si>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</si>
  <si>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</si>
  <si>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</si>
  <si>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</si>
  <si>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</si>
  <si>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</si>
  <si>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</si>
  <si>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</si>
  <si>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</si>
  <si>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</si>
  <si>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</si>
  <si>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</si>
  <si>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</si>
  <si>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</si>
  <si>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</si>
  <si>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</si>
  <si>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</si>
  <si>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</si>
  <si>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</si>
  <si>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</si>
  <si>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</si>
  <si>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</si>
  <si>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</si>
  <si>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</si>
  <si>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</si>
  <si>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</si>
  <si>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</si>
  <si>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</si>
  <si>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</si>
  <si>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</si>
  <si>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</si>
  <si>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</si>
  <si>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</si>
  <si>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</si>
  <si>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</si>
  <si>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</si>
  <si>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</si>
  <si>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</si>
  <si>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</si>
  <si>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</si>
  <si>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</si>
  <si>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</si>
  <si>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</si>
  <si>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</si>
  <si>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</si>
  <si>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</si>
  <si>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</si>
  <si>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</si>
  <si>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</si>
  <si>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</si>
  <si>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</si>
  <si>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</si>
  <si>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</si>
  <si>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</si>
  <si>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</si>
  <si>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</si>
  <si>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</si>
  <si>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</si>
  <si>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</si>
  <si>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</si>
  <si>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</si>
  <si>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</si>
  <si>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</si>
  <si>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</si>
  <si>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</si>
  <si>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</si>
  <si>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</si>
  <si>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</si>
  <si>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</si>
  <si>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</si>
  <si>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</si>
  <si>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</si>
  <si>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</si>
  <si>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</si>
  <si>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</si>
  <si>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</si>
  <si>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</si>
  <si>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</si>
  <si>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</si>
  <si>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</si>
  <si>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</si>
  <si>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</si>
  <si>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</si>
  <si>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</si>
  <si>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</si>
  <si>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</si>
  <si>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</si>
  <si>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</si>
  <si>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</si>
  <si>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</si>
  <si>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</si>
  <si>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</si>
  <si>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</si>
  <si>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</si>
  <si>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</si>
  <si>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</si>
  <si>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</si>
  <si>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</si>
  <si>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</si>
  <si>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</si>
  <si>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</si>
  <si>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</si>
  <si>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</si>
  <si>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</si>
  <si>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</si>
  <si>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</si>
  <si>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</si>
  <si>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</si>
  <si>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</si>
  <si>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</si>
  <si>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</si>
  <si>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</si>
  <si>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</si>
  <si>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</si>
  <si>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</si>
  <si>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</si>
  <si>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</si>
  <si>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</si>
  <si>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</si>
  <si>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</si>
  <si>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</si>
  <si>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</si>
  <si>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</si>
  <si>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</si>
  <si>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</si>
  <si>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</si>
  <si>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</si>
  <si>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</si>
  <si>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</si>
  <si>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</si>
  <si>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</si>
  <si>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</si>
  <si>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</si>
  <si>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</si>
  <si>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</si>
  <si>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</si>
  <si>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</si>
  <si>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</si>
  <si>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</si>
  <si>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</si>
  <si>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</si>
  <si>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</si>
  <si>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</si>
  <si>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</si>
  <si>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</si>
  <si>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</si>
  <si>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</si>
  <si>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</si>
  <si>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</si>
  <si>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</si>
  <si>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</si>
  <si>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</si>
  <si>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</si>
  <si>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</si>
  <si>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</si>
  <si>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</si>
  <si>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</si>
  <si>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</si>
  <si>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</si>
  <si>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</si>
  <si>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</si>
  <si>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</si>
  <si>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</si>
  <si>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</si>
  <si>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</si>
  <si>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</si>
  <si>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</si>
  <si>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</si>
  <si>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</si>
  <si>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</si>
  <si>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</si>
  <si>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</si>
  <si>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</si>
  <si>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</si>
  <si>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</si>
  <si>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</si>
  <si>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</si>
  <si>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</si>
  <si>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</si>
  <si>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</si>
  <si>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</si>
  <si>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</si>
  <si>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</si>
  <si>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</si>
  <si>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</si>
  <si>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</si>
  <si>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</si>
  <si>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</si>
  <si>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</si>
  <si>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</si>
  <si>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</si>
  <si>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</si>
  <si>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</si>
  <si>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</si>
  <si>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</si>
  <si>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</si>
  <si>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</si>
  <si>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</si>
  <si>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</si>
  <si>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</si>
  <si>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</si>
  <si>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</si>
  <si>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</si>
  <si>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</si>
  <si>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</si>
  <si>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</si>
  <si>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</si>
  <si>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</si>
  <si>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</si>
  <si>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</si>
  <si>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</si>
  <si>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</si>
  <si>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</si>
  <si>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</si>
  <si>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</si>
  <si>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</si>
  <si>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</si>
  <si>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</si>
  <si>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</si>
  <si>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</si>
  <si>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</si>
  <si>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</si>
  <si>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</si>
  <si>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</si>
  <si>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</si>
  <si>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</si>
  <si>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</si>
  <si>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</si>
  <si>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</si>
  <si>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</si>
  <si>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</si>
  <si>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</si>
  <si>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</si>
  <si>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</si>
  <si>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</si>
  <si>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</si>
  <si>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</si>
  <si>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</si>
  <si>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</si>
  <si>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</si>
  <si>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</si>
  <si>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</si>
  <si>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</si>
  <si>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</si>
  <si>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</si>
  <si>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</si>
  <si>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</si>
  <si>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</si>
  <si>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</si>
  <si>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</si>
  <si>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</si>
  <si>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</si>
  <si>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</si>
  <si>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</si>
  <si>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</si>
  <si>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</si>
  <si>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</si>
  <si>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</si>
  <si>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</si>
  <si>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</si>
  <si>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</si>
  <si>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</si>
  <si>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</si>
  <si>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</si>
  <si>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</si>
  <si>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</si>
  <si>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</si>
  <si>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</si>
  <si>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</si>
  <si>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</si>
  <si>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</si>
  <si>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</si>
  <si>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</si>
  <si>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</si>
  <si>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</si>
  <si>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</si>
  <si>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</si>
  <si>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</si>
  <si>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</si>
  <si>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</si>
  <si>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</si>
  <si>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</si>
  <si>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</si>
  <si>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</si>
  <si>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</si>
  <si>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</si>
  <si>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</si>
  <si>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</si>
  <si>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</si>
  <si>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</si>
  <si>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</si>
  <si>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</si>
  <si>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</si>
  <si>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</si>
  <si>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</si>
  <si>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</si>
  <si>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</si>
  <si>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</si>
  <si>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</si>
  <si>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</si>
  <si>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</si>
  <si>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</si>
  <si>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</si>
  <si>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</si>
  <si>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</si>
  <si>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</si>
  <si>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</si>
  <si>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</si>
  <si>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</si>
  <si>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</si>
  <si>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</si>
  <si>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</si>
  <si>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</si>
  <si>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</si>
  <si>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</si>
  <si>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</si>
  <si>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</si>
  <si>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</si>
  <si>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</si>
  <si>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</si>
  <si>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</si>
  <si>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</si>
  <si>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</si>
  <si>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</si>
  <si>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</si>
  <si>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</si>
  <si>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</si>
  <si>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</si>
  <si>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</si>
  <si>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</si>
  <si>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</si>
  <si>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</si>
  <si>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</si>
  <si>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</si>
  <si>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</si>
  <si>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</si>
  <si>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</si>
  <si>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</si>
  <si>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</si>
  <si>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</si>
  <si>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</si>
  <si>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</si>
  <si>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</si>
  <si>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</si>
  <si>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</si>
  <si>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</si>
  <si>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</si>
  <si>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</si>
  <si>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</si>
  <si>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</si>
  <si>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</si>
  <si>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</si>
  <si>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</si>
  <si>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</si>
  <si>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</si>
  <si>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</si>
  <si>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</si>
  <si>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</si>
  <si>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</si>
  <si>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</si>
  <si>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</si>
  <si>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</si>
  <si>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</si>
  <si>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</si>
  <si>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</si>
  <si>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</si>
  <si>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</si>
  <si>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</si>
  <si>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</si>
  <si>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</si>
  <si>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</si>
  <si>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</si>
  <si>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</si>
  <si>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</si>
  <si>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</si>
  <si>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</si>
  <si>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</si>
  <si>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</si>
  <si>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</si>
  <si>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</si>
  <si>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</si>
  <si>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</si>
  <si>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</si>
  <si>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</si>
  <si>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</si>
  <si>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</si>
  <si>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</si>
  <si>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</si>
  <si>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</si>
  <si>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</si>
  <si>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</si>
  <si>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</si>
  <si>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</si>
  <si>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</si>
  <si>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</si>
  <si>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</si>
  <si>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</si>
  <si>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</si>
  <si>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</si>
  <si>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</si>
  <si>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</si>
  <si>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</si>
  <si>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</si>
  <si>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</si>
  <si>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</si>
  <si>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</si>
  <si>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</si>
  <si>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</si>
  <si>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</si>
  <si>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</si>
  <si>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</si>
  <si>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</si>
  <si>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</si>
  <si>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</si>
  <si>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</si>
  <si>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</si>
  <si>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</si>
  <si>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</si>
  <si>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</si>
  <si>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</si>
  <si>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</si>
  <si>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</si>
  <si>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</si>
  <si>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</si>
  <si>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</si>
  <si>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</si>
  <si>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</si>
  <si>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</si>
  <si>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</si>
  <si>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</si>
  <si>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</si>
  <si>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</si>
  <si>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</si>
  <si>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</si>
  <si>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</si>
  <si>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</si>
  <si>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</si>
  <si>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</si>
  <si>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</si>
  <si>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</si>
  <si>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</si>
  <si>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</si>
  <si>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</si>
  <si>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</si>
  <si>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</si>
  <si>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</si>
  <si>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</si>
  <si>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</si>
  <si>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</si>
  <si>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</si>
  <si>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</si>
  <si>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</si>
  <si>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</si>
  <si>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</si>
  <si>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</si>
  <si>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</si>
  <si>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</si>
  <si>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</si>
  <si>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</si>
  <si>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</si>
  <si>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</si>
  <si>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</si>
  <si>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</si>
  <si>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</si>
  <si>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</si>
  <si>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</si>
  <si>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</si>
  <si>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</si>
  <si>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</si>
  <si>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</si>
  <si>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</si>
  <si>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</si>
  <si>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</si>
  <si>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</si>
  <si>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</si>
  <si>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</si>
  <si>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</si>
  <si>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</si>
  <si>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</si>
  <si>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</si>
  <si>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</si>
  <si>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</si>
  <si>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</si>
  <si>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</si>
  <si>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</si>
  <si>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</si>
  <si>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</si>
  <si>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</si>
  <si>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</si>
  <si>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</si>
  <si>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</si>
  <si>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</si>
  <si>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</si>
  <si>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</si>
  <si>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</si>
  <si>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</si>
  <si>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</si>
  <si>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</si>
  <si>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</si>
  <si>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</si>
  <si>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</si>
  <si>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</si>
  <si>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</si>
  <si>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</si>
  <si>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</si>
  <si>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</si>
  <si>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</si>
  <si>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</si>
  <si>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</si>
  <si>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</si>
  <si>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</si>
  <si>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</si>
  <si>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</si>
  <si>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</si>
  <si>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</si>
  <si>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</si>
  <si>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</si>
  <si>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</si>
  <si>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</si>
  <si>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</si>
  <si>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</si>
  <si>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</si>
  <si>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</si>
  <si>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</si>
  <si>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</si>
  <si>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</si>
  <si>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</si>
  <si>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</si>
  <si>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</si>
  <si>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</si>
  <si>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</si>
  <si>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</si>
  <si>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</si>
  <si>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</si>
  <si>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</si>
  <si>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</si>
  <si>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</si>
  <si>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</si>
  <si>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</si>
  <si>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</si>
  <si>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</si>
  <si>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</si>
  <si>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</si>
  <si>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</si>
  <si>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</si>
  <si>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</si>
  <si>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</si>
  <si>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</si>
  <si>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</si>
  <si>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</si>
  <si>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</si>
  <si>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</si>
  <si>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</si>
  <si>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</si>
  <si>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</si>
  <si>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</si>
  <si>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</si>
  <si>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</si>
  <si>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</si>
  <si>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</si>
  <si>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</si>
  <si>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</si>
  <si>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</si>
  <si>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</si>
  <si>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</si>
  <si>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</si>
  <si>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</si>
  <si>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</si>
  <si>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</si>
  <si>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</si>
  <si>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</si>
  <si>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</si>
  <si>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</si>
  <si>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</si>
  <si>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</si>
  <si>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</si>
  <si>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</si>
  <si>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</si>
  <si>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</si>
  <si>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</si>
  <si>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</si>
  <si>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</si>
  <si>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</si>
  <si>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</si>
  <si>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</si>
  <si>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</si>
  <si>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</si>
  <si>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</si>
  <si>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</si>
  <si>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</si>
  <si>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</si>
  <si>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</si>
  <si>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</si>
  <si>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</si>
  <si>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</si>
  <si>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</si>
  <si>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</si>
  <si>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</si>
  <si>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</si>
  <si>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</si>
  <si>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</si>
  <si>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</si>
  <si>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</si>
  <si>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</si>
  <si>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</si>
  <si>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</si>
  <si>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</si>
  <si>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</si>
  <si>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</si>
  <si>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</si>
  <si>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</si>
  <si>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</si>
  <si>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</si>
  <si>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</si>
  <si>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</si>
  <si>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</si>
  <si>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</si>
  <si>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</si>
  <si>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</si>
  <si>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</si>
  <si>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</si>
  <si>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</si>
  <si>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</si>
  <si>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</si>
  <si>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</si>
  <si>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</si>
  <si>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</si>
  <si>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</si>
  <si>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</si>
  <si>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</si>
  <si>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</si>
  <si>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</si>
  <si>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</si>
  <si>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</si>
  <si>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</si>
  <si>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</si>
  <si>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</si>
  <si>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</si>
  <si>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</si>
  <si>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</si>
  <si>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</si>
  <si>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</si>
  <si>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</si>
  <si>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</si>
  <si>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</si>
  <si>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</si>
  <si>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</si>
  <si>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</si>
  <si>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</si>
  <si>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</si>
  <si>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</si>
  <si>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</si>
  <si>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</si>
  <si>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</si>
  <si>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</si>
  <si>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</si>
  <si>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</si>
  <si>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</si>
  <si>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</si>
  <si>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</si>
  <si>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</si>
  <si>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</si>
  <si>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</si>
  <si>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</si>
  <si>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</si>
  <si>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</si>
  <si>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</si>
  <si>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</si>
  <si>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</si>
  <si>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</si>
  <si>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</si>
  <si>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</si>
  <si>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</si>
  <si>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</si>
  <si>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</si>
  <si>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</si>
  <si>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</si>
  <si>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</si>
  <si>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</si>
  <si>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</si>
  <si>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</si>
  <si>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</si>
  <si>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</si>
  <si>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</si>
  <si>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</si>
  <si>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</si>
  <si>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</si>
  <si>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</si>
  <si>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</si>
  <si>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</si>
  <si>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</si>
  <si>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</si>
  <si>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</si>
  <si>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</si>
  <si>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</si>
  <si>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</si>
  <si>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</si>
  <si>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</si>
  <si>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</si>
  <si>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</si>
  <si>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</si>
  <si>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</si>
  <si>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</si>
  <si>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</si>
  <si>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</si>
  <si>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</si>
  <si>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</si>
  <si>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</si>
  <si>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</si>
  <si>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</si>
  <si>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</si>
  <si>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</si>
  <si>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</si>
  <si>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</si>
  <si>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</si>
  <si>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</si>
  <si>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</si>
  <si>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</si>
  <si>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</si>
  <si>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</si>
  <si>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</si>
  <si>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</si>
  <si>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</si>
  <si>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</si>
  <si>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</si>
  <si>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</si>
  <si>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</si>
  <si>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</si>
  <si>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</si>
  <si>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</si>
  <si>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</si>
  <si>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</si>
  <si>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</si>
  <si>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</si>
  <si>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</si>
  <si>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</si>
  <si>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</si>
  <si>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</si>
  <si>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</si>
  <si>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</si>
  <si>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</si>
  <si>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</si>
  <si>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</si>
  <si>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</si>
  <si>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</si>
  <si>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</si>
  <si>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</si>
  <si>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</si>
  <si>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</si>
  <si>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</si>
  <si>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</si>
  <si>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</si>
  <si>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</si>
  <si>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</si>
  <si>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</si>
  <si>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</si>
  <si>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</si>
  <si>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</si>
  <si>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</si>
  <si>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</si>
  <si>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</si>
  <si>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</si>
  <si>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</si>
  <si>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</si>
  <si>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</si>
  <si>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</si>
  <si>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</si>
  <si>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</si>
  <si>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</si>
  <si>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</si>
  <si>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</si>
  <si>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</si>
  <si>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</si>
  <si>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</si>
  <si>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</si>
  <si>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</si>
  <si>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</si>
  <si>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</si>
  <si>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</si>
  <si>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</si>
  <si>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</si>
  <si>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</si>
  <si>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</si>
  <si>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</si>
  <si>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</si>
  <si>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</si>
  <si>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</si>
  <si>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</si>
  <si>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</si>
  <si>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</si>
  <si>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</si>
  <si>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</si>
  <si>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</si>
  <si>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</si>
  <si>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</si>
  <si>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</si>
  <si>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</si>
  <si>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</si>
  <si>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</si>
  <si>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</si>
  <si>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</si>
  <si>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</si>
  <si>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</si>
  <si>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</si>
  <si>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</si>
  <si>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</si>
  <si>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</si>
  <si>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</si>
  <si>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</si>
  <si>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</si>
  <si>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</si>
  <si>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</si>
  <si>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</si>
  <si>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</si>
  <si>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</si>
  <si>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</si>
  <si>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</si>
  <si>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</si>
  <si>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</si>
  <si>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</si>
  <si>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</si>
  <si>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</si>
  <si>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</si>
  <si>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</si>
  <si>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</si>
  <si>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</si>
  <si>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</si>
  <si>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</si>
  <si>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</si>
  <si>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</si>
  <si>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</si>
  <si>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</si>
  <si>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</si>
  <si>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</si>
  <si>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</si>
  <si>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</si>
  <si>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</si>
  <si>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</si>
  <si>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</si>
  <si>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</si>
  <si>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</si>
  <si>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</si>
  <si>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</si>
  <si>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</si>
  <si>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</si>
  <si>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</si>
  <si>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</si>
  <si>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</si>
  <si>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</si>
  <si>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</si>
  <si>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</si>
  <si>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</si>
  <si>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</si>
  <si>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</si>
  <si>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</si>
  <si>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</si>
  <si>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</si>
  <si>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</si>
  <si>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</si>
  <si>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</si>
  <si>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</si>
  <si>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</si>
  <si>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</si>
  <si>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</si>
  <si>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</si>
  <si>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</si>
  <si>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</si>
  <si>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</si>
  <si>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</si>
  <si>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</si>
  <si>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</si>
  <si>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</si>
  <si>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</si>
  <si>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</si>
  <si>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</si>
  <si>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</si>
  <si>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</si>
  <si>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</si>
  <si>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</si>
  <si>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</si>
  <si>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</si>
  <si>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</si>
  <si>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</si>
  <si>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</si>
  <si>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</si>
  <si>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</si>
  <si>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</si>
  <si>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</si>
  <si>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</si>
  <si>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</si>
  <si>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</si>
  <si>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</si>
  <si>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</si>
  <si>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</si>
  <si>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</si>
  <si>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</si>
  <si>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</si>
  <si>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</si>
  <si>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</si>
  <si>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</si>
  <si>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</si>
  <si>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</si>
  <si>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</si>
  <si>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</si>
  <si>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</si>
  <si>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</si>
  <si>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</si>
  <si>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</si>
  <si>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</si>
  <si>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</si>
  <si>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</si>
  <si>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</si>
  <si>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</si>
  <si>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</si>
  <si>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</si>
  <si>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</si>
  <si>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</si>
  <si>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</si>
  <si>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</si>
  <si>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</si>
  <si>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</si>
  <si>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</si>
  <si>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</si>
  <si>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</si>
  <si>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</si>
  <si>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</si>
  <si>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</si>
  <si>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</si>
  <si>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</si>
  <si>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</si>
  <si>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</si>
  <si>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</si>
  <si>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</si>
  <si>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</si>
  <si>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</si>
  <si>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</si>
  <si>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</si>
  <si>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</si>
  <si>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</si>
  <si>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</si>
  <si>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</si>
  <si>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</si>
  <si>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</si>
  <si>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</si>
  <si>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</si>
  <si>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</si>
  <si>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</si>
  <si>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</si>
  <si>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</si>
  <si>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</si>
  <si>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</si>
  <si>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</si>
  <si>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</si>
  <si>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</si>
  <si>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</si>
  <si>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</si>
  <si>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</si>
  <si>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</si>
  <si>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</si>
  <si>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</si>
  <si>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</si>
  <si>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</si>
  <si>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</si>
  <si>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</si>
  <si>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</si>
  <si>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</si>
  <si>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</si>
  <si>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</si>
  <si>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</si>
  <si>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</si>
  <si>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</si>
  <si>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</si>
  <si>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</si>
  <si>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</si>
  <si>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</si>
  <si>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</si>
  <si>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</si>
  <si>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</si>
  <si>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</si>
  <si>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</si>
  <si>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</si>
  <si>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</si>
  <si>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</si>
  <si>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</si>
  <si>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</si>
  <si>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</si>
  <si>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</si>
  <si>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</si>
  <si>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</si>
  <si>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</si>
  <si>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</si>
  <si>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</si>
  <si>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</si>
  <si>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</si>
  <si>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</si>
  <si>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</si>
  <si>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</si>
  <si>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</si>
  <si>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</si>
  <si>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</si>
  <si>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</si>
  <si>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</si>
  <si>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</si>
  <si>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</si>
  <si>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</si>
  <si>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</si>
  <si>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</si>
  <si>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</si>
  <si>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</si>
  <si>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</si>
  <si>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</si>
  <si>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</si>
  <si>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</si>
  <si>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</si>
  <si>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</si>
  <si>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</si>
  <si>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</si>
  <si>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</si>
  <si>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</si>
  <si>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</si>
  <si>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</si>
  <si>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</si>
  <si>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</si>
  <si>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</si>
  <si>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</si>
  <si>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</si>
  <si>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</si>
  <si>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</si>
  <si>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</si>
  <si>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</si>
  <si>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</si>
  <si>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</si>
  <si>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</si>
  <si>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</si>
  <si>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</si>
  <si>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</si>
  <si>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</si>
  <si>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</si>
  <si>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</si>
  <si>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</si>
  <si>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</si>
  <si>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</si>
  <si>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</si>
  <si>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</si>
  <si>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</si>
  <si>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</si>
  <si>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</si>
  <si>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</si>
  <si>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</si>
  <si>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</si>
  <si>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</si>
  <si>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</si>
  <si>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</si>
  <si>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</si>
  <si>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</si>
  <si>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</si>
  <si>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</si>
  <si>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</si>
  <si>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</si>
  <si>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</si>
  <si>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</si>
  <si>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</si>
  <si>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</si>
  <si>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</si>
  <si>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</si>
  <si>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</si>
  <si>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</si>
  <si>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</si>
  <si>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</si>
  <si>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</si>
  <si>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</si>
  <si>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</si>
  <si>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</si>
  <si>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</si>
  <si>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</si>
  <si>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</si>
  <si>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</si>
  <si>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</si>
  <si>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</si>
  <si>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</si>
  <si>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</si>
  <si>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</si>
  <si>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</si>
  <si>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</si>
  <si>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</si>
  <si>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</si>
  <si>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</si>
  <si>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</si>
  <si>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</si>
  <si>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</si>
  <si>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</si>
  <si>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</si>
  <si>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</si>
  <si>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</si>
  <si>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</si>
  <si>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</si>
  <si>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</si>
  <si>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</si>
  <si>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</si>
  <si>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</si>
  <si>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</si>
  <si>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</si>
  <si>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</si>
  <si>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</si>
  <si>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</si>
  <si>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</si>
  <si>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</si>
  <si>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</si>
  <si>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</si>
  <si>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</si>
  <si>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</si>
  <si>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</si>
  <si>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</si>
  <si>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</si>
  <si>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</si>
  <si>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</si>
  <si>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</si>
  <si>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</si>
  <si>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</si>
  <si>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</si>
  <si>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</si>
  <si>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</si>
  <si>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</si>
  <si>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</si>
  <si>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</si>
  <si>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</si>
  <si>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</si>
  <si>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</si>
  <si>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</si>
  <si>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</si>
  <si>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</si>
  <si>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</si>
  <si>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</si>
  <si>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</si>
  <si>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</si>
  <si>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</si>
  <si>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</si>
  <si>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</si>
  <si>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</si>
  <si>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</si>
  <si>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</si>
  <si>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</si>
  <si>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</si>
  <si>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</si>
  <si>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</si>
  <si>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</si>
  <si>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</si>
  <si>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</si>
  <si>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</si>
  <si>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</si>
  <si>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</si>
  <si>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</si>
  <si>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</si>
  <si>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</si>
  <si>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</si>
  <si>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</si>
  <si>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</si>
  <si>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</si>
  <si>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</si>
  <si>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</si>
  <si>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</si>
  <si>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</si>
  <si>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</si>
  <si>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</si>
  <si>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</si>
  <si>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</si>
  <si>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</si>
  <si>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</si>
  <si>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</si>
  <si>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</si>
  <si>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</si>
  <si>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</si>
  <si>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</si>
  <si>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</si>
  <si>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</si>
  <si>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</si>
  <si>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</si>
  <si>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</si>
  <si>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</si>
  <si>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</si>
  <si>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</si>
  <si>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</si>
  <si>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</si>
  <si>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</si>
  <si>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</si>
  <si>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</si>
  <si>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</si>
  <si>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</si>
  <si>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</si>
  <si>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</si>
  <si>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</si>
  <si>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</si>
  <si>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</si>
  <si>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</si>
  <si>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</si>
  <si>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</si>
  <si>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</si>
  <si>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</si>
  <si>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</si>
  <si>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</si>
  <si>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</si>
  <si>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</si>
  <si>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</si>
  <si>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</si>
  <si>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</si>
  <si>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</si>
  <si>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</si>
  <si>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</si>
  <si>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</si>
  <si>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</si>
  <si>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</si>
  <si>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</si>
  <si>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</si>
  <si>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</si>
  <si>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</si>
  <si>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</si>
  <si>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</si>
  <si>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</si>
  <si>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</si>
  <si>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</si>
  <si>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</si>
  <si>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</si>
  <si>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</si>
  <si>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</si>
  <si>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</si>
  <si>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</si>
  <si>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</si>
  <si>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</si>
  <si>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</si>
  <si>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</si>
  <si>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</si>
  <si>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</si>
  <si>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</si>
  <si>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</si>
  <si>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</si>
  <si>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</si>
  <si>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</si>
  <si>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</si>
  <si>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</si>
  <si>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</si>
  <si>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</si>
  <si>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</si>
  <si>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</si>
  <si>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</si>
  <si>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</si>
  <si>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</si>
  <si>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</si>
  <si>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</si>
  <si>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</si>
  <si>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</si>
  <si>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</si>
  <si>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</si>
  <si>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</si>
  <si>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</si>
  <si>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</si>
  <si>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</si>
  <si>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</si>
  <si>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</si>
  <si>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</si>
  <si>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</si>
  <si>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</si>
  <si>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</si>
  <si>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</si>
  <si>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</si>
  <si>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</si>
  <si>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</si>
  <si>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</si>
  <si>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</si>
  <si>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</si>
  <si>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</si>
  <si>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</si>
  <si>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</si>
  <si>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</si>
  <si>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</si>
  <si>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</si>
  <si>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</si>
  <si>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</si>
  <si>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</si>
  <si>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</si>
  <si>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</si>
  <si>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</si>
  <si>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</si>
  <si>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</si>
  <si>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</si>
  <si>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</si>
  <si>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</si>
  <si>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</si>
  <si>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</si>
  <si>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</si>
  <si>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</si>
  <si>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</si>
  <si>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</si>
  <si>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</si>
  <si>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</si>
  <si>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</si>
  <si>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</si>
  <si>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</si>
  <si>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</si>
  <si>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</si>
  <si>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</si>
  <si>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</si>
  <si>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</si>
  <si>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</si>
  <si>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</si>
  <si>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</si>
  <si>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</si>
  <si>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</si>
  <si>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</si>
  <si>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</si>
  <si>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</si>
  <si>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</si>
  <si>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</si>
  <si>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</si>
  <si>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</si>
  <si>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</si>
  <si>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</si>
  <si>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</si>
  <si>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</si>
  <si>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</si>
  <si>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</si>
  <si>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</si>
  <si>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</si>
  <si>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</si>
  <si>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</si>
  <si>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</si>
  <si>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</si>
  <si>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</si>
  <si>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</si>
  <si>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</si>
  <si>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</si>
  <si>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</si>
  <si>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</si>
  <si>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</si>
  <si>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</si>
  <si>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</si>
  <si>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</si>
  <si>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</si>
  <si>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</si>
  <si>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</si>
  <si>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</si>
  <si>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</si>
  <si>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</si>
  <si>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</si>
  <si>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</si>
  <si>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</si>
  <si>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</si>
  <si>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</si>
  <si>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</si>
  <si>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</si>
  <si>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</si>
  <si>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</si>
  <si>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</si>
  <si>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</si>
  <si>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</si>
  <si>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</si>
  <si>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</si>
  <si>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</si>
  <si>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</si>
  <si>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</si>
  <si>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</si>
  <si>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</si>
  <si>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</si>
  <si>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</si>
  <si>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</si>
  <si>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</si>
  <si>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</si>
  <si>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</si>
  <si>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</si>
  <si>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</si>
  <si>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</si>
  <si>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</si>
  <si>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</si>
  <si>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</si>
  <si>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</si>
  <si>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</si>
  <si>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</si>
  <si>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</si>
  <si>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</si>
  <si>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</si>
  <si>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</si>
  <si>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</si>
  <si>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</si>
  <si>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</si>
  <si>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</si>
  <si>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</si>
  <si>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</si>
  <si>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</si>
  <si>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</si>
  <si>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</si>
  <si>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</si>
  <si>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</si>
  <si>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</si>
  <si>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</si>
  <si>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</si>
  <si>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</si>
  <si>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</si>
  <si>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</si>
  <si>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</si>
  <si>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</si>
  <si>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</si>
  <si>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</si>
  <si>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</si>
  <si>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</si>
  <si>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</si>
  <si>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</si>
  <si>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</si>
  <si>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</si>
  <si>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</si>
  <si>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</si>
  <si>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</si>
  <si>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</si>
  <si>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</si>
  <si>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</si>
  <si>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</si>
  <si>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</si>
  <si>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</si>
  <si>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</si>
  <si>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</si>
  <si>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</si>
  <si>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</si>
  <si>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</si>
  <si>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</si>
  <si>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</si>
  <si>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</si>
  <si>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</si>
  <si>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</si>
  <si>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</si>
  <si>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</si>
  <si>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</si>
  <si>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</si>
  <si>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</si>
  <si>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</si>
  <si>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</si>
  <si>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</si>
  <si>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</si>
  <si>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</si>
  <si>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</si>
  <si>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</si>
  <si>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</si>
  <si>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</si>
  <si>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</si>
  <si>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</si>
  <si>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</si>
  <si>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</si>
  <si>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</si>
  <si>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</si>
  <si>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</si>
  <si>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</si>
  <si>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</si>
  <si>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</si>
  <si>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</si>
  <si>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</si>
  <si>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</si>
  <si>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</si>
  <si>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</si>
  <si>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</si>
  <si>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</si>
  <si>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</si>
  <si>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</si>
  <si>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</si>
  <si>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</si>
  <si>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</si>
  <si>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</si>
  <si>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</si>
  <si>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</si>
  <si>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</si>
  <si>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</si>
  <si>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</si>
  <si>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</si>
  <si>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</si>
  <si>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</si>
  <si>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</si>
  <si>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</si>
  <si>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</si>
  <si>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</si>
  <si>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</si>
  <si>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</si>
  <si>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</si>
  <si>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</si>
  <si>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</si>
  <si>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</si>
  <si>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</si>
  <si>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</si>
  <si>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</si>
  <si>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</si>
  <si>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</si>
  <si>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</si>
  <si>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</si>
  <si>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</si>
  <si>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</si>
  <si>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</si>
  <si>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</si>
  <si>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</si>
  <si>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</si>
  <si>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</si>
  <si>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</si>
  <si>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</si>
  <si>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</si>
  <si>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</si>
  <si>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</si>
  <si>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</si>
  <si>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</si>
  <si>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</si>
  <si>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</si>
  <si>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</si>
  <si>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</si>
  <si>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</si>
  <si>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</si>
  <si>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</si>
  <si>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</si>
  <si>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</si>
  <si>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</si>
  <si>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</si>
  <si>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</si>
  <si>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</si>
  <si>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</si>
  <si>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</si>
  <si>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</si>
  <si>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</si>
  <si>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</si>
  <si>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</si>
  <si>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</si>
  <si>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</si>
  <si>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</si>
  <si>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</si>
  <si>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</si>
  <si>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</si>
  <si>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</si>
  <si>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</si>
  <si>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</si>
  <si>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</si>
  <si>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</si>
  <si>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</si>
  <si>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</si>
  <si>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</si>
  <si>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</si>
  <si>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</si>
  <si>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</si>
  <si>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</si>
  <si>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</si>
  <si>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</si>
  <si>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</si>
  <si>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</si>
  <si>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</si>
  <si>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</si>
  <si>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</si>
  <si>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</si>
  <si>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</si>
  <si>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</si>
  <si>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</si>
  <si>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</si>
  <si>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</si>
  <si>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</si>
  <si>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</si>
  <si>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</si>
  <si>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</si>
  <si>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</si>
  <si>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</si>
  <si>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</si>
  <si>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</si>
  <si>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</si>
  <si>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</si>
  <si>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</si>
  <si>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</si>
  <si>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</si>
  <si>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</si>
  <si>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</si>
  <si>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</si>
  <si>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</si>
  <si>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</si>
  <si>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</si>
  <si>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</si>
  <si>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</si>
  <si>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</si>
  <si>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</si>
  <si>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</si>
  <si>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</si>
  <si>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</si>
  <si>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</si>
  <si>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</si>
  <si>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</si>
  <si>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</si>
  <si>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</si>
  <si>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</si>
  <si>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</si>
  <si>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</si>
  <si>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</si>
  <si>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</si>
  <si>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</si>
  <si>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</si>
  <si>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</si>
  <si>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</si>
  <si>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</si>
  <si>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</si>
  <si>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</si>
  <si>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</si>
  <si>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</si>
  <si>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</si>
  <si>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</si>
  <si>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</si>
  <si>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</si>
  <si>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</si>
  <si>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</si>
  <si>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</si>
  <si>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</si>
  <si>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</si>
  <si>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</si>
  <si>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</si>
  <si>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</si>
  <si>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</si>
  <si>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</si>
  <si>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</si>
  <si>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</si>
  <si>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</si>
  <si>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</si>
  <si>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</si>
  <si>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</si>
  <si>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</si>
  <si>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</si>
  <si>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</si>
  <si>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</si>
  <si>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</si>
  <si>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</si>
  <si>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</si>
  <si>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</si>
  <si>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</si>
  <si>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</si>
  <si>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</si>
  <si>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</si>
  <si>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</si>
  <si>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</si>
  <si>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</si>
  <si>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</si>
  <si>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</si>
  <si>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</si>
  <si>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</si>
  <si>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</si>
  <si>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</si>
  <si>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</si>
  <si>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</si>
  <si>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</si>
  <si>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</si>
  <si>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</si>
  <si>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</si>
  <si>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</si>
  <si>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</si>
  <si>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</si>
  <si>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</si>
  <si>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</si>
  <si>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</si>
  <si>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</si>
  <si>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</si>
  <si>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</si>
  <si>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</si>
  <si>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</si>
  <si>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</si>
  <si>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</si>
  <si>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</si>
  <si>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</si>
  <si>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</si>
  <si>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</si>
  <si>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</si>
  <si>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</si>
  <si>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</si>
  <si>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</si>
  <si>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</si>
  <si>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</si>
  <si>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</si>
  <si>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</si>
  <si>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</si>
  <si>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</si>
  <si>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</si>
  <si>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</si>
  <si>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</si>
  <si>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</si>
  <si>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</si>
  <si>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</si>
  <si>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</si>
  <si>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</si>
  <si>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</si>
  <si>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</si>
  <si>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</si>
  <si>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</si>
  <si>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</si>
  <si>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</si>
  <si>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</si>
  <si>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</si>
  <si>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</si>
  <si>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</si>
  <si>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</si>
  <si>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</si>
  <si>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</si>
  <si>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</si>
  <si>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</si>
  <si>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</si>
  <si>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</si>
  <si>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</si>
  <si>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</si>
  <si>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</si>
  <si>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</si>
  <si>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</si>
  <si>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</si>
  <si>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</si>
  <si>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</si>
  <si>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</si>
  <si>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</si>
  <si>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</si>
  <si>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</si>
  <si>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</si>
  <si>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</si>
  <si>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</si>
  <si>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</si>
  <si>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</si>
  <si>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</si>
  <si>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</si>
  <si>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</si>
  <si>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</si>
  <si>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</si>
  <si>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</si>
  <si>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</si>
  <si>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</si>
  <si>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</si>
  <si>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</si>
  <si>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</si>
  <si>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</si>
  <si>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</si>
  <si>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</si>
  <si>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</si>
  <si>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</si>
  <si>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</si>
  <si>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</si>
  <si>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</si>
  <si>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</si>
  <si>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</si>
  <si>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</si>
  <si>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</si>
  <si>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</si>
  <si>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</si>
  <si>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</si>
  <si>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</si>
  <si>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</si>
  <si>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</si>
  <si>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</si>
  <si>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</si>
  <si>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</si>
  <si>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</si>
  <si>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</si>
  <si>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</si>
  <si>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</si>
  <si>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</si>
  <si>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</si>
  <si>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</si>
  <si>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</si>
  <si>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</si>
  <si>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</si>
  <si>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</si>
  <si>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</si>
  <si>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</si>
  <si>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</si>
  <si>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</si>
  <si>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</si>
  <si>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</si>
  <si>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</si>
  <si>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</si>
  <si>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</si>
  <si>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</si>
  <si>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</si>
  <si>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</si>
  <si>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</si>
  <si>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</si>
  <si>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</si>
  <si>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</si>
  <si>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</si>
  <si>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</si>
  <si>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</si>
  <si>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</si>
  <si>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</si>
  <si>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</si>
  <si>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</si>
  <si>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</si>
  <si>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</si>
  <si>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</si>
  <si>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</si>
  <si>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</si>
  <si>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</si>
  <si>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</si>
  <si>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</si>
  <si>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</si>
  <si>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</si>
  <si>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</si>
  <si>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</si>
  <si>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</si>
  <si>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</si>
  <si>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</si>
  <si>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</si>
  <si>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</si>
  <si>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</si>
  <si>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</si>
  <si>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</si>
  <si>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</si>
  <si>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</si>
  <si>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</si>
  <si>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</si>
  <si>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</si>
  <si>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</si>
  <si>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</si>
  <si>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</si>
  <si>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</si>
  <si>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</si>
  <si>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</si>
  <si>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</si>
  <si>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</si>
  <si>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</si>
  <si>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</si>
  <si>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</si>
  <si>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</si>
  <si>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</si>
  <si>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</si>
  <si>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</si>
  <si>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</si>
  <si>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</si>
  <si>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</si>
  <si>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</si>
  <si>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</si>
  <si>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</si>
  <si>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</si>
  <si>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</si>
  <si>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</si>
  <si>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</si>
  <si>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</si>
  <si>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</si>
  <si>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</si>
  <si>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</si>
  <si>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</si>
  <si>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</si>
  <si>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</si>
  <si>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</si>
  <si>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</si>
  <si>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</si>
  <si>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</si>
  <si>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</si>
  <si>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</si>
  <si>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</si>
  <si>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</si>
  <si>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</si>
  <si>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</si>
  <si>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</si>
  <si>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</si>
  <si>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</si>
  <si>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</si>
  <si>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</si>
  <si>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</si>
  <si>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</si>
  <si>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</si>
  <si>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</si>
  <si>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</si>
  <si>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</si>
  <si>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</si>
  <si>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</si>
  <si>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</si>
  <si>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</si>
  <si>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</si>
  <si>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</si>
  <si>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</si>
  <si>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</si>
  <si>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</si>
  <si>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</si>
  <si>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</si>
  <si>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</si>
  <si>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</si>
  <si>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</si>
  <si>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</si>
  <si>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</si>
  <si>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</si>
  <si>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</si>
  <si>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</si>
  <si>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</si>
  <si>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</si>
  <si>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</si>
  <si>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</si>
  <si>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</si>
  <si>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</si>
  <si>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</si>
  <si>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</si>
  <si>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</si>
  <si>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</si>
  <si>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</si>
  <si>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</si>
  <si>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</si>
  <si>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</si>
  <si>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</si>
  <si>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</si>
  <si>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</si>
  <si>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</si>
  <si>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</si>
  <si>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</si>
  <si>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</si>
  <si>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</si>
  <si>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</si>
  <si>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</si>
  <si>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</si>
  <si>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</si>
  <si>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</si>
  <si>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</si>
  <si>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</si>
  <si>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</si>
  <si>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</si>
  <si>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</si>
  <si>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</si>
  <si>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</si>
  <si>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</si>
  <si>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</si>
  <si>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</si>
  <si>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</si>
  <si>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</si>
  <si>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</si>
  <si>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</si>
  <si>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</si>
  <si>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</si>
  <si>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</si>
  <si>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</si>
  <si>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</si>
  <si>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</si>
  <si>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</si>
  <si>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</si>
  <si>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</si>
  <si>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</si>
  <si>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</si>
  <si>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</si>
  <si>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</si>
  <si>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</si>
  <si>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</si>
  <si>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</si>
  <si>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</si>
  <si>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</si>
  <si>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</si>
  <si>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</si>
  <si>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</si>
  <si>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</si>
  <si>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</si>
  <si>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</si>
  <si>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</si>
  <si>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</si>
  <si>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</si>
  <si>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</si>
  <si>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</si>
  <si>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</si>
  <si>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</si>
  <si>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</si>
  <si>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</si>
  <si>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</si>
  <si>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</si>
  <si>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</si>
  <si>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</si>
  <si>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</si>
  <si>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</si>
  <si>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</si>
  <si>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</si>
  <si>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</si>
  <si>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</si>
  <si>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</si>
  <si>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</si>
  <si>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</si>
  <si>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</si>
  <si>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</si>
  <si>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</si>
  <si>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</si>
  <si>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</si>
  <si>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</si>
  <si>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</si>
  <si>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</si>
  <si>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</si>
  <si>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</si>
  <si>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</si>
  <si>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</si>
  <si>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</si>
  <si>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</si>
  <si>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</si>
  <si>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</si>
  <si>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</si>
  <si>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</si>
  <si>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</si>
  <si>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</si>
  <si>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</si>
  <si>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</si>
  <si>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</si>
  <si>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</si>
  <si>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</si>
  <si>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</si>
  <si>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</si>
  <si>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</si>
  <si>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</si>
  <si>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</si>
  <si>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</si>
  <si>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</si>
  <si>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</si>
  <si>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</si>
  <si>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</si>
  <si>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</si>
  <si>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</si>
  <si>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</si>
  <si>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</si>
  <si>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</si>
  <si>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</si>
  <si>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</si>
  <si>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</si>
  <si>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</si>
  <si>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</si>
  <si>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</si>
  <si>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</si>
  <si>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</si>
  <si>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</si>
  <si>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</si>
  <si>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</si>
  <si>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</si>
  <si>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</si>
  <si>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</si>
  <si>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</si>
  <si>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</si>
  <si>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</si>
  <si>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</si>
  <si>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</si>
  <si>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</si>
  <si>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</si>
  <si>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</si>
  <si>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</si>
  <si>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</si>
  <si>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</si>
  <si>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</si>
  <si>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</si>
  <si>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</si>
  <si>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</si>
  <si>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</si>
  <si>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</si>
  <si>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</si>
  <si>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</si>
  <si>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</si>
  <si>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</si>
  <si>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</si>
  <si>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</si>
  <si>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</si>
  <si>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</si>
  <si>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</si>
  <si>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</si>
  <si>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</si>
  <si>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</si>
  <si>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</si>
  <si>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</si>
  <si>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</si>
  <si>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</si>
  <si>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</si>
  <si>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</si>
  <si>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</si>
  <si>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</si>
  <si>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</si>
  <si>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</si>
  <si>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</si>
  <si>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</si>
  <si>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</si>
  <si>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</si>
  <si>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</si>
  <si>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</si>
  <si>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</si>
  <si>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</si>
  <si>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</si>
  <si>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</si>
  <si>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</si>
  <si>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</si>
  <si>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</si>
  <si>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</si>
  <si>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</si>
  <si>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</si>
  <si>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</si>
  <si>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</si>
  <si>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</si>
  <si>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</si>
  <si>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</si>
  <si>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</si>
  <si>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</si>
  <si>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</si>
  <si>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</si>
  <si>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</si>
  <si>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</si>
  <si>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</si>
  <si>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</si>
  <si>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</si>
  <si>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</si>
  <si>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</si>
  <si>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</si>
  <si>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</si>
  <si>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</si>
  <si>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</si>
  <si>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</si>
  <si>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</si>
  <si>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</si>
  <si>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</si>
  <si>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</si>
  <si>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</si>
  <si>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</si>
  <si>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</si>
  <si>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</si>
  <si>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</si>
  <si>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</si>
  <si>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</si>
  <si>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</si>
  <si>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</si>
  <si>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</si>
  <si>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</si>
  <si>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</si>
  <si>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</si>
  <si>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</si>
  <si>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</si>
  <si>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</si>
  <si>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</si>
  <si>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</si>
  <si>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</si>
  <si>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</si>
  <si>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</si>
  <si>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</si>
  <si>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</si>
  <si>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</si>
  <si>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</si>
  <si>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</si>
  <si>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</si>
  <si>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</si>
  <si>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</si>
  <si>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</si>
  <si>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</si>
  <si>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</si>
  <si>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</si>
  <si>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</si>
  <si>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</si>
  <si>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</si>
  <si>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</si>
  <si>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</si>
  <si>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</si>
  <si>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</si>
  <si>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</si>
  <si>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</si>
  <si>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</si>
  <si>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</si>
  <si>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</si>
  <si>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</si>
  <si>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</si>
  <si>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</si>
  <si>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</si>
  <si>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</si>
  <si>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</si>
  <si>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</si>
  <si>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</si>
  <si>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</si>
  <si>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</si>
  <si>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</si>
  <si>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</si>
  <si>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</si>
  <si>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</si>
  <si>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</si>
  <si>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</si>
  <si>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</si>
  <si>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</si>
  <si>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</si>
  <si>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</si>
  <si>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</si>
  <si>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</si>
  <si>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</si>
  <si>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</si>
  <si>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</si>
  <si>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</si>
  <si>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</si>
  <si>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</si>
  <si>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</si>
  <si>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</si>
  <si>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</si>
  <si>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</si>
  <si>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</si>
  <si>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</si>
  <si>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</si>
  <si>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</si>
  <si>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</si>
  <si>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</si>
  <si>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</si>
  <si>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</si>
  <si>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</si>
  <si>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</si>
  <si>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</si>
  <si>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</si>
  <si>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</si>
  <si>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</si>
  <si>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</si>
  <si>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</si>
  <si>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</si>
  <si>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</si>
  <si>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</si>
  <si>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</si>
  <si>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</si>
  <si>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</si>
  <si>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</si>
  <si>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</si>
  <si>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</si>
  <si>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</si>
  <si>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</si>
  <si>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</si>
  <si>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</si>
  <si>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</si>
  <si>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</si>
  <si>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</si>
  <si>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</si>
  <si>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</si>
  <si>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</si>
  <si>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</si>
  <si>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</si>
  <si>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</si>
  <si>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</si>
  <si>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</si>
  <si>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</si>
  <si>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</si>
  <si>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</si>
  <si>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</si>
  <si>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</si>
  <si>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</si>
  <si>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</si>
  <si>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</si>
  <si>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</si>
  <si>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</si>
  <si>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</si>
  <si>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</si>
  <si>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</si>
  <si>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</si>
  <si>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</si>
  <si>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</si>
  <si>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</si>
  <si>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</si>
  <si>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</si>
  <si>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</si>
  <si>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</si>
  <si>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</si>
  <si>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</si>
  <si>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</si>
  <si>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</si>
  <si>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</si>
  <si>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</si>
  <si>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</si>
  <si>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</si>
  <si>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</si>
  <si>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</si>
  <si>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</si>
  <si>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</si>
  <si>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</si>
  <si>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</si>
  <si>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</si>
  <si>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</si>
  <si>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</si>
  <si>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</si>
  <si>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</si>
  <si>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</si>
  <si>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</si>
  <si>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</si>
  <si>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</si>
  <si>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</si>
  <si>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</si>
  <si>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</si>
  <si>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</si>
  <si>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</si>
  <si>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</si>
  <si>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</si>
  <si>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</si>
  <si>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</si>
  <si>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</si>
  <si>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</si>
  <si>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</si>
  <si>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</si>
  <si>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</si>
  <si>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</si>
  <si>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</si>
  <si>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</si>
  <si>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</si>
  <si>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</si>
  <si>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</si>
  <si>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</si>
  <si>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</si>
  <si>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</si>
  <si>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</si>
  <si>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</si>
  <si>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</si>
  <si>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</si>
  <si>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</si>
  <si>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</si>
  <si>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</si>
  <si>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</si>
  <si>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</si>
  <si>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</si>
  <si>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</si>
  <si>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</si>
  <si>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</si>
  <si>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</si>
  <si>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</si>
  <si>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</si>
  <si>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</si>
  <si>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</si>
  <si>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</si>
  <si>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</si>
  <si>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</si>
  <si>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</si>
  <si>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</si>
  <si>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</si>
  <si>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</si>
  <si>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</si>
  <si>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</si>
  <si>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</si>
  <si>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</si>
  <si>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</si>
  <si>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</si>
  <si>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</si>
  <si>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</si>
  <si>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</si>
  <si>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</si>
  <si>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</si>
  <si>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</si>
  <si>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</si>
  <si>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</si>
  <si>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</si>
  <si>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</si>
  <si>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</si>
  <si>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</si>
  <si>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</si>
  <si>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</si>
  <si>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</si>
  <si>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</si>
  <si>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</si>
  <si>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</si>
  <si>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</si>
  <si>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</si>
  <si>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</si>
  <si>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</si>
  <si>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</si>
  <si>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</si>
  <si>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</si>
  <si>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</si>
  <si>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</si>
  <si>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</si>
  <si>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</si>
  <si>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</si>
  <si>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</si>
  <si>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</si>
  <si>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</si>
  <si>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</si>
  <si>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</si>
  <si>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</si>
  <si>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</si>
  <si>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</si>
  <si>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</si>
  <si>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</si>
  <si>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</si>
  <si>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</si>
  <si>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</si>
  <si>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</si>
  <si>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</si>
  <si>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</si>
  <si>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</si>
  <si>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</si>
  <si>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</si>
  <si>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</si>
  <si>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</si>
  <si>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</si>
  <si>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</si>
  <si>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</si>
  <si>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</si>
  <si>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</si>
  <si>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</si>
  <si>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</si>
  <si>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</si>
  <si>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</si>
  <si>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</si>
  <si>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</si>
  <si>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</si>
  <si>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</si>
  <si>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</si>
  <si>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</si>
  <si>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</si>
  <si>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</si>
  <si>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</si>
  <si>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</si>
  <si>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</si>
  <si>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</si>
  <si>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</si>
  <si>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</si>
  <si>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</si>
  <si>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</si>
  <si>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</si>
  <si>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</si>
  <si>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</si>
  <si>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</si>
  <si>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</si>
  <si>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</si>
  <si>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</si>
  <si>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</si>
  <si>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</si>
  <si>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</si>
  <si>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</si>
  <si>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</si>
  <si>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</si>
  <si>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</si>
  <si>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</si>
  <si>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</si>
  <si>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</si>
  <si>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</si>
  <si>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</si>
  <si>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</si>
  <si>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</si>
  <si>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</si>
  <si>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</si>
  <si>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</si>
  <si>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</si>
  <si>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</si>
  <si>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</si>
  <si>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</si>
  <si>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</si>
  <si>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</si>
  <si>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</si>
  <si>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</si>
  <si>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</si>
  <si>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</si>
  <si>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</si>
  <si>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</si>
  <si>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</si>
  <si>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</si>
  <si>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</si>
  <si>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</si>
  <si>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</si>
  <si>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</si>
  <si>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</si>
  <si>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</si>
  <si>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</si>
  <si>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</si>
  <si>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</si>
  <si>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</si>
  <si>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</si>
  <si>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</si>
  <si>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</si>
  <si>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</si>
  <si>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</si>
  <si>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</si>
  <si>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</si>
  <si>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</si>
  <si>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</si>
  <si>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</si>
  <si>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</si>
  <si>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</si>
  <si>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</si>
  <si>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</si>
  <si>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</si>
  <si>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</si>
  <si>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</si>
  <si>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</si>
  <si>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</si>
  <si>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</si>
  <si>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</si>
  <si>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</si>
  <si>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</si>
  <si>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</si>
  <si>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</si>
  <si>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</si>
  <si>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</si>
  <si>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</si>
  <si>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</si>
  <si>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</si>
  <si>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</si>
  <si>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</si>
  <si>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</si>
  <si>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</si>
  <si>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</si>
  <si>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</si>
  <si>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</si>
  <si>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</si>
  <si>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</si>
  <si>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</si>
  <si>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</si>
  <si>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</si>
  <si>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</si>
  <si>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</si>
  <si>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</si>
  <si>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</si>
  <si>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</si>
  <si>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</si>
  <si>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</si>
  <si>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</si>
  <si>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</si>
  <si>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</si>
  <si>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</si>
  <si>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</si>
  <si>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</si>
  <si>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</si>
  <si>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</si>
  <si>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</si>
  <si>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</si>
  <si>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</si>
  <si>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</si>
  <si>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</si>
  <si>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</si>
  <si>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</si>
  <si>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</si>
  <si>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</si>
  <si>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</si>
  <si>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</si>
  <si>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</si>
  <si>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</si>
  <si>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</si>
  <si>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</si>
  <si>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</si>
  <si>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</si>
  <si>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</si>
  <si>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</si>
  <si>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</si>
  <si>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</si>
  <si>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</si>
  <si>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</si>
  <si>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</si>
  <si>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</si>
  <si>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</si>
  <si>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</si>
  <si>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</si>
  <si>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</si>
  <si>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</si>
  <si>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</si>
  <si>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</si>
  <si>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</si>
  <si>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</si>
  <si>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</si>
  <si>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</si>
  <si>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</si>
  <si>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</si>
  <si>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</si>
  <si>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</si>
  <si>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</si>
  <si>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</si>
  <si>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</si>
  <si>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</si>
  <si>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</si>
  <si>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</si>
  <si>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</si>
  <si>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</si>
  <si>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</si>
  <si>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</si>
  <si>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</si>
  <si>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</si>
  <si>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</si>
  <si>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</si>
  <si>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</si>
  <si>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</si>
  <si>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</si>
  <si>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</si>
  <si>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</si>
  <si>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</si>
  <si>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</si>
  <si>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</si>
  <si>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</si>
  <si>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</si>
  <si>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</si>
  <si>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</si>
  <si>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</si>
  <si>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</si>
  <si>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</si>
  <si>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</si>
  <si>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</si>
  <si>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</si>
  <si>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</si>
  <si>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</si>
  <si>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</si>
  <si>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</si>
  <si>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</si>
  <si>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</si>
  <si>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</si>
  <si>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</si>
  <si>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</si>
  <si>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</si>
  <si>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</si>
  <si>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</si>
  <si>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</si>
  <si>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</si>
  <si>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</si>
  <si>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</si>
  <si>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</si>
  <si>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</si>
  <si>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</si>
  <si>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</si>
  <si>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</si>
  <si>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</si>
  <si>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</si>
  <si>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</si>
  <si>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</si>
  <si>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</si>
  <si>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</si>
  <si>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</si>
  <si>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</si>
  <si>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</si>
  <si>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</si>
  <si>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</si>
  <si>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</si>
  <si>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</si>
  <si>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</si>
  <si>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</si>
  <si>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</si>
  <si>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</si>
  <si>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</si>
  <si>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</si>
  <si>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</si>
  <si>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</si>
  <si>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</si>
  <si>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</si>
  <si>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</si>
  <si>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</si>
  <si>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</si>
  <si>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</si>
  <si>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</si>
  <si>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</si>
  <si>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</si>
  <si>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</si>
  <si>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</si>
  <si>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</si>
  <si>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</si>
  <si>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</si>
  <si>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</si>
  <si>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</si>
  <si>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</si>
  <si>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</si>
  <si>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</si>
  <si>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</si>
  <si>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</si>
  <si>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</si>
  <si>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</si>
  <si>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</si>
  <si>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</si>
  <si>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</si>
  <si>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</si>
  <si>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</si>
  <si>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</si>
  <si>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</si>
  <si>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</si>
  <si>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</si>
  <si>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</si>
  <si>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</si>
  <si>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</si>
  <si>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</si>
  <si>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</si>
  <si>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</si>
  <si>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</si>
  <si>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</si>
  <si>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</si>
  <si>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</si>
  <si>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</si>
  <si>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</si>
  <si>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</si>
  <si>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</si>
  <si>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</si>
  <si>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</si>
  <si>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</si>
  <si>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</si>
  <si>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</si>
  <si>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</si>
  <si>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</si>
  <si>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</si>
  <si>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</si>
  <si>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</si>
  <si>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</si>
  <si>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</si>
  <si>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</si>
  <si>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</si>
  <si>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</si>
  <si>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</si>
  <si>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</si>
  <si>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</si>
  <si>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</si>
  <si>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</si>
  <si>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</si>
  <si>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</si>
  <si>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</si>
  <si>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</si>
  <si>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</si>
  <si>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</si>
  <si>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</si>
  <si>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</si>
  <si>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</si>
  <si>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</si>
  <si>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</si>
  <si>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</si>
  <si>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</si>
  <si>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</si>
  <si>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</si>
  <si>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</si>
  <si>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</si>
  <si>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</si>
  <si>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</si>
  <si>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</si>
  <si>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</si>
  <si>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</si>
  <si>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</si>
  <si>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</si>
  <si>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</si>
  <si>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</si>
  <si>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</si>
  <si>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</si>
  <si>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</si>
  <si>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</si>
  <si>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</si>
  <si>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</si>
  <si>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</si>
  <si>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</si>
  <si>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</si>
  <si>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</si>
  <si>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</si>
  <si>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</si>
  <si>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</si>
  <si>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</si>
  <si>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</si>
  <si>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</si>
  <si>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</si>
  <si>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</si>
  <si>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</si>
  <si>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</si>
  <si>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</si>
  <si>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</si>
  <si>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</si>
  <si>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</si>
  <si>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</si>
  <si>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</si>
  <si>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</si>
  <si>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</si>
  <si>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</si>
  <si>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</si>
  <si>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</si>
  <si>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</si>
  <si>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</si>
  <si>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</si>
  <si>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</si>
  <si>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</si>
  <si>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</si>
  <si>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</si>
  <si>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</si>
  <si>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</si>
  <si>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</si>
  <si>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</si>
  <si>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</si>
  <si>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</si>
  <si>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</si>
  <si>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</si>
  <si>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</si>
  <si>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</si>
  <si>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</si>
  <si>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</si>
  <si>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</si>
  <si>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</si>
  <si>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</si>
  <si>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</si>
  <si>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</si>
  <si>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</si>
  <si>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</si>
  <si>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</si>
  <si>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</si>
  <si>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</si>
  <si>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</si>
  <si>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</si>
  <si>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</si>
  <si>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</si>
  <si>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</si>
  <si>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</si>
  <si>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</si>
  <si>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</si>
  <si>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</si>
  <si>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</si>
  <si>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</si>
  <si>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</si>
  <si>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</si>
  <si>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</si>
  <si>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</si>
  <si>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</si>
  <si>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</si>
  <si>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</si>
  <si>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</si>
  <si>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</si>
  <si>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</si>
  <si>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</si>
  <si>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</si>
  <si>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</si>
  <si>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</si>
  <si>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</si>
  <si>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</si>
  <si>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</si>
  <si>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</si>
  <si>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</si>
  <si>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</si>
  <si>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</si>
  <si>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</si>
  <si>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</si>
  <si>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</si>
  <si>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</si>
  <si>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</si>
  <si>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</si>
  <si>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</si>
  <si>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</si>
  <si>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</si>
  <si>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</si>
  <si>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</si>
  <si>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</si>
  <si>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</si>
  <si>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</si>
  <si>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</si>
  <si>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</si>
  <si>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</si>
  <si>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</si>
  <si>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</si>
  <si>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</si>
  <si>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</si>
  <si>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</si>
  <si>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</si>
  <si>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</si>
  <si>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</si>
  <si>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</si>
  <si>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</si>
  <si>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</si>
  <si>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</si>
  <si>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</si>
  <si>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</si>
  <si>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</si>
  <si>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</si>
  <si>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</si>
  <si>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</si>
  <si>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</si>
  <si>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</si>
  <si>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</si>
  <si>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</si>
  <si>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</si>
  <si>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</si>
  <si>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</si>
  <si>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</si>
  <si>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</si>
  <si>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</si>
  <si>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</si>
  <si>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</si>
  <si>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</si>
  <si>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</si>
  <si>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</si>
  <si>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</si>
  <si>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</si>
  <si>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</si>
  <si>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</si>
  <si>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</si>
  <si>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</si>
  <si>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</si>
  <si>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</si>
  <si>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</si>
  <si>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</si>
  <si>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</si>
  <si>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</si>
  <si>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</si>
  <si>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</si>
  <si>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</si>
  <si>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</si>
  <si>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</si>
  <si>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</si>
  <si>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</si>
  <si>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</si>
  <si>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</si>
  <si>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</si>
  <si>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</si>
  <si>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</si>
  <si>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</si>
  <si>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</si>
  <si>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</si>
  <si>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</si>
  <si>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</si>
  <si>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</si>
  <si>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</si>
  <si>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</si>
  <si>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</si>
  <si>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</si>
  <si>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</si>
  <si>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</si>
  <si>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</si>
  <si>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</si>
  <si>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</si>
  <si>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</si>
  <si>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</si>
  <si>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</si>
  <si>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</si>
  <si>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</si>
  <si>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</si>
  <si>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</si>
  <si>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</si>
  <si>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</si>
  <si>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</si>
  <si>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</si>
  <si>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</si>
  <si>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</si>
  <si>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</si>
  <si>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</si>
  <si>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</si>
  <si>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</si>
  <si>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</si>
  <si>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</si>
  <si>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</si>
  <si>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</si>
  <si>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</si>
  <si>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</si>
  <si>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</si>
  <si>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</si>
  <si>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</si>
  <si>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</si>
  <si>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</si>
  <si>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</si>
  <si>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</si>
  <si>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</si>
  <si>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</si>
  <si>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</si>
  <si>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</si>
  <si>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</si>
  <si>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</si>
  <si>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</si>
  <si>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</si>
  <si>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</si>
  <si>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</si>
  <si>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</si>
  <si>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</si>
  <si>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</si>
  <si>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</si>
  <si>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</si>
  <si>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</si>
  <si>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</si>
  <si>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</si>
  <si>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</si>
  <si>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</si>
  <si>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</si>
  <si>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</si>
  <si>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</si>
  <si>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</si>
  <si>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</si>
  <si>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</si>
  <si>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</si>
  <si>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</si>
  <si>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</si>
  <si>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</si>
  <si>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</si>
  <si>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</si>
  <si>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</si>
  <si>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</si>
  <si>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</si>
  <si>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</si>
  <si>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</si>
  <si>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</si>
  <si>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</si>
  <si>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</si>
  <si>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</si>
  <si>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</si>
  <si>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</si>
  <si>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</si>
  <si>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</si>
  <si>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</si>
  <si>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</si>
  <si>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</si>
  <si>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</si>
  <si>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</si>
  <si>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</si>
  <si>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</si>
  <si>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</si>
  <si>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</si>
  <si>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</si>
  <si>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</si>
  <si>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</si>
  <si>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</si>
  <si>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</si>
  <si>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</si>
  <si>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</si>
  <si>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</si>
  <si>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</si>
  <si>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</si>
  <si>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</si>
  <si>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</si>
  <si>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</si>
  <si>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</si>
  <si>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</si>
  <si>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</si>
  <si>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</si>
  <si>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</si>
  <si>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</si>
  <si>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</si>
  <si>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</si>
  <si>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</si>
  <si>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</si>
  <si>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</si>
  <si>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</si>
  <si>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</si>
  <si>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</si>
  <si>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</si>
  <si>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</si>
  <si>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</si>
  <si>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</si>
  <si>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</si>
  <si>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</si>
  <si>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</si>
  <si>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</si>
  <si>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</si>
  <si>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</si>
  <si>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</si>
  <si>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</si>
  <si>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</si>
  <si>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</si>
  <si>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</si>
  <si>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</si>
  <si>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</si>
  <si>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</si>
  <si>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</si>
  <si>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</si>
  <si>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</si>
  <si>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</si>
  <si>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</si>
  <si>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</si>
  <si>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</si>
  <si>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</si>
  <si>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</si>
  <si>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</si>
  <si>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</si>
  <si>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</si>
  <si>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</si>
  <si>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</si>
  <si>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</si>
  <si>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</si>
  <si>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</si>
  <si>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</si>
  <si>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</si>
  <si>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</si>
  <si>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</si>
  <si>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</si>
  <si>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</si>
  <si>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</si>
  <si>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</si>
  <si>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</si>
  <si>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</si>
  <si>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</si>
  <si>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</si>
  <si>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</si>
  <si>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</si>
  <si>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</si>
  <si>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</si>
  <si>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</si>
  <si>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</si>
  <si>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</si>
  <si>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</si>
  <si>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</si>
  <si>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</si>
  <si>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</si>
  <si>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</si>
  <si>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</si>
  <si>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</si>
  <si>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</si>
  <si>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</si>
  <si>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</si>
  <si>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</si>
  <si>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</si>
  <si>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</si>
  <si>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</si>
  <si>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</si>
  <si>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</si>
  <si>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</si>
  <si>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</si>
  <si>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</si>
  <si>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</si>
  <si>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</si>
  <si>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</si>
  <si>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</si>
  <si>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</si>
  <si>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</si>
  <si>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</si>
  <si>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</si>
  <si>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</si>
  <si>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</si>
  <si>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</si>
  <si>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</si>
  <si>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</si>
  <si>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</si>
  <si>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</si>
  <si>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</si>
  <si>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</si>
  <si>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</si>
  <si>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</si>
  <si>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</si>
  <si>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</si>
  <si>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</si>
  <si>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</si>
  <si>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</si>
  <si>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</si>
  <si>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</si>
  <si>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</si>
  <si>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</si>
  <si>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</si>
  <si>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</si>
  <si>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</si>
  <si>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</si>
  <si>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</si>
  <si>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</si>
  <si>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</si>
  <si>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</si>
  <si>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</si>
  <si>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</si>
  <si>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</si>
  <si>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</si>
  <si>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</si>
  <si>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</si>
  <si>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</si>
  <si>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</si>
  <si>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</si>
  <si>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</si>
  <si>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</si>
  <si>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</si>
  <si>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</si>
  <si>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</si>
  <si>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</si>
  <si>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</si>
  <si>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</si>
  <si>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</si>
  <si>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</si>
  <si>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</si>
  <si>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</si>
  <si>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</si>
  <si>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</si>
  <si>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</si>
  <si>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</si>
  <si>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</si>
  <si>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</si>
  <si>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</si>
  <si>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</si>
  <si>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</si>
  <si>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</si>
  <si>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</si>
  <si>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</si>
  <si>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</si>
  <si>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</si>
  <si>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</si>
  <si>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</si>
  <si>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</si>
  <si>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</si>
  <si>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</si>
  <si>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</si>
  <si>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</si>
  <si>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</si>
  <si>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</si>
  <si>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</si>
  <si>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</si>
  <si>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</si>
  <si>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</si>
  <si>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</si>
  <si>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</si>
  <si>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</si>
  <si>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</si>
  <si>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</si>
  <si>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</si>
  <si>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</si>
  <si>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</si>
  <si>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</si>
  <si>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</si>
  <si>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</si>
  <si>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</si>
  <si>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</si>
  <si>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</si>
  <si>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</si>
  <si>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</si>
  <si>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</si>
  <si>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</si>
  <si>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</si>
  <si>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</si>
  <si>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</si>
  <si>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</si>
  <si>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</si>
  <si>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</si>
  <si>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</si>
  <si>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</si>
  <si>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</si>
  <si>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</si>
  <si>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</si>
  <si>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</si>
  <si>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</si>
  <si>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</si>
  <si>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</si>
  <si>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</si>
  <si>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</si>
  <si>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</si>
  <si>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</si>
  <si>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</si>
  <si>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</si>
  <si>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</si>
  <si>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</si>
  <si>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</si>
  <si>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</si>
  <si>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</si>
  <si>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</si>
  <si>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</si>
  <si>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</si>
  <si>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</si>
  <si>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</si>
  <si>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</si>
  <si>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</si>
  <si>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</si>
  <si>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</si>
  <si>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</si>
  <si>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</si>
  <si>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</si>
  <si>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</si>
  <si>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</si>
  <si>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</si>
  <si>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</si>
  <si>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</si>
  <si>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</si>
  <si>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</si>
  <si>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</si>
  <si>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</si>
  <si>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</si>
  <si>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</si>
  <si>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</si>
  <si>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</si>
  <si>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</si>
  <si>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</si>
  <si>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</si>
  <si>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</si>
  <si>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</si>
  <si>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</si>
  <si>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</si>
  <si>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</si>
  <si>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</si>
  <si>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</si>
  <si>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</si>
  <si>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</si>
  <si>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</si>
  <si>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</si>
  <si>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</si>
  <si>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</si>
  <si>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</si>
  <si>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</si>
  <si>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</si>
  <si>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</si>
  <si>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</si>
  <si>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</si>
  <si>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</si>
  <si>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</si>
  <si>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</si>
  <si>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</si>
  <si>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</si>
  <si>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</si>
  <si>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</si>
  <si>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</si>
  <si>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</si>
  <si>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</si>
  <si>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</si>
  <si>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</si>
  <si>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</si>
  <si>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</si>
  <si>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</si>
  <si>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</si>
  <si>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</si>
  <si>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</si>
  <si>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</si>
  <si>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</si>
  <si>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</si>
  <si>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</si>
  <si>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</si>
  <si>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</si>
  <si>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</si>
  <si>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</si>
  <si>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</si>
  <si>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</si>
  <si>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</si>
  <si>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</si>
  <si>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</si>
  <si>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</si>
  <si>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</si>
  <si>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</si>
  <si>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</si>
  <si>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</si>
  <si>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</si>
  <si>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</si>
  <si>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</si>
  <si>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</si>
  <si>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</si>
  <si>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</si>
  <si>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</si>
  <si>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</si>
  <si>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</si>
  <si>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</si>
  <si>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</si>
  <si>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</si>
  <si>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</si>
  <si>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</si>
  <si>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</si>
  <si>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</si>
  <si>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</si>
  <si>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</si>
  <si>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</si>
  <si>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</si>
  <si>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</si>
  <si>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</si>
  <si>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</si>
  <si>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</si>
  <si>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</si>
  <si>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</si>
  <si>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</si>
  <si>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</si>
  <si>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</si>
  <si>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</si>
  <si>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</si>
  <si>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</si>
  <si>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</si>
  <si>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</si>
  <si>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</si>
  <si>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</si>
  <si>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</si>
  <si>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</si>
  <si>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</si>
  <si>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</si>
  <si>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</si>
  <si>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</si>
  <si>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</si>
  <si>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</si>
  <si>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</si>
  <si>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</si>
  <si>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</si>
  <si>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</si>
  <si>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</si>
  <si>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</si>
  <si>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</si>
  <si>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</si>
  <si>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</si>
  <si>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</si>
  <si>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</si>
  <si>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</si>
  <si>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</si>
  <si>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</si>
  <si>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</si>
  <si>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</si>
  <si>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</si>
  <si>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</si>
  <si>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</si>
  <si>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</si>
  <si>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</si>
  <si>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</si>
  <si>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</si>
  <si>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</si>
  <si>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</si>
  <si>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</si>
  <si>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</si>
  <si>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</si>
  <si>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</si>
  <si>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</si>
  <si>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</si>
  <si>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</si>
  <si>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</si>
  <si>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</si>
  <si>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</si>
  <si>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</si>
  <si>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</si>
  <si>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</si>
  <si>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</si>
  <si>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</si>
  <si>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</si>
  <si>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</si>
  <si>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</si>
  <si>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</si>
  <si>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</si>
  <si>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</si>
  <si>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</si>
  <si>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</si>
  <si>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</si>
  <si>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</si>
  <si>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</si>
  <si>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</si>
  <si>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</si>
  <si>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</si>
  <si>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</si>
  <si>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</si>
  <si>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</si>
  <si>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</si>
  <si>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</si>
  <si>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</si>
  <si>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</si>
  <si>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</si>
  <si>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</si>
  <si>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</si>
  <si>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</si>
  <si>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</si>
  <si>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</si>
  <si>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</si>
  <si>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</si>
  <si>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</si>
  <si>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</si>
  <si>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</si>
  <si>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</si>
  <si>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</si>
  <si>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</si>
  <si>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</si>
  <si>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</si>
  <si>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</si>
  <si>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</si>
  <si>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</si>
  <si>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</si>
  <si>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</si>
  <si>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</si>
  <si>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</si>
  <si>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</si>
  <si>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</si>
  <si>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</si>
  <si>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</si>
  <si>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</si>
  <si>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</si>
  <si>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</si>
  <si>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</si>
  <si>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</si>
  <si>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</si>
  <si>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</si>
  <si>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</si>
  <si>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</si>
  <si>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</si>
  <si>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</si>
  <si>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</si>
  <si>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</si>
  <si>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</si>
  <si>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</si>
  <si>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</si>
  <si>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</si>
  <si>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</si>
  <si>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</si>
  <si>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</si>
  <si>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</si>
  <si>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</si>
  <si>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</si>
  <si>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</si>
  <si>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</si>
  <si>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</si>
  <si>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</si>
  <si>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</si>
  <si>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</si>
  <si>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</si>
  <si>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</si>
  <si>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</si>
  <si>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</si>
  <si>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</si>
  <si>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</si>
  <si>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</si>
  <si>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</si>
  <si>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</si>
  <si>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</si>
  <si>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</si>
  <si>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</si>
  <si>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</si>
  <si>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</si>
  <si>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</si>
  <si>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</si>
  <si>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</si>
  <si>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</si>
  <si>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</si>
  <si>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</si>
  <si>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</si>
  <si>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</si>
  <si>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</si>
  <si>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</si>
  <si>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</si>
  <si>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</si>
  <si>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</si>
  <si>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</si>
  <si>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</si>
  <si>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</si>
  <si>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</si>
  <si>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</si>
  <si>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</si>
  <si>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</si>
  <si>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</si>
  <si>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</si>
  <si>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</si>
  <si>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</si>
  <si>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</si>
  <si>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</si>
  <si>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</si>
  <si>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</si>
  <si>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</si>
  <si>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</si>
  <si>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</si>
  <si>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</si>
  <si>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</si>
  <si>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</si>
  <si>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</si>
  <si>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</si>
  <si>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</si>
  <si>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</si>
  <si>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</si>
  <si>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</si>
  <si>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</si>
  <si>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</si>
  <si>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</si>
  <si>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</si>
  <si>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</si>
  <si>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</si>
  <si>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</si>
  <si>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</si>
  <si>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</si>
  <si>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</si>
  <si>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</si>
  <si>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</si>
  <si>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</si>
  <si>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</si>
  <si>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</si>
  <si>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</si>
  <si>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</si>
  <si>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</si>
  <si>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</si>
  <si>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</si>
  <si>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</si>
  <si>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</si>
  <si>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</si>
  <si>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</si>
  <si>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</si>
  <si>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</si>
  <si>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</si>
  <si>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</si>
  <si>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</si>
  <si>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</si>
  <si>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</si>
  <si>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</si>
  <si>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</si>
  <si>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</si>
  <si>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</si>
  <si>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</si>
  <si>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</si>
  <si>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</si>
  <si>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</si>
  <si>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</si>
  <si>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</si>
  <si>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</si>
  <si>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</si>
  <si>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</si>
  <si>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</si>
  <si>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</si>
  <si>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</si>
  <si>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</si>
  <si>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</si>
  <si>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</si>
  <si>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</si>
  <si>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</si>
  <si>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</si>
  <si>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</si>
  <si>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</si>
  <si>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</si>
  <si>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</si>
  <si>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</si>
  <si>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</si>
  <si>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</si>
  <si>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</si>
  <si>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</si>
  <si>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</si>
  <si>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</si>
  <si>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</si>
  <si>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</si>
  <si>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</si>
  <si>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</si>
  <si>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</si>
  <si>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</si>
  <si>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</si>
  <si>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</si>
  <si>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</si>
  <si>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</si>
  <si>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</si>
  <si>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</si>
  <si>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</si>
  <si>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</si>
  <si>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</si>
  <si>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</si>
  <si>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</si>
  <si>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</si>
  <si>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</si>
  <si>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</si>
  <si>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</si>
  <si>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</si>
  <si>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</si>
  <si>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</si>
  <si>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</si>
  <si>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</si>
  <si>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</si>
  <si>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</si>
  <si>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</si>
  <si>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</si>
  <si>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</si>
  <si>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</si>
  <si>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</si>
  <si>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</si>
  <si>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</si>
  <si>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</si>
  <si>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</si>
  <si>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</si>
  <si>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</si>
  <si>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</si>
  <si>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</si>
  <si>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</si>
  <si>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</si>
  <si>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</si>
  <si>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</si>
  <si>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</si>
  <si>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</si>
  <si>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</si>
  <si>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</si>
  <si>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</si>
  <si>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</si>
  <si>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</si>
  <si>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</si>
  <si>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</si>
  <si>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</si>
  <si>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</si>
  <si>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</si>
  <si>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</si>
  <si>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</si>
  <si>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</si>
  <si>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</si>
  <si>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</si>
  <si>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</si>
  <si>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</si>
  <si>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</si>
  <si>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</si>
  <si>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</si>
  <si>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</si>
  <si>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</si>
  <si>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</si>
  <si>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</si>
  <si>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</si>
  <si>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</si>
  <si>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</si>
  <si>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</si>
  <si>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</si>
  <si>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</si>
  <si>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</si>
  <si>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</si>
  <si>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</si>
  <si>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</si>
  <si>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</si>
  <si>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</si>
  <si>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</si>
  <si>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</si>
  <si>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</si>
  <si>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</si>
  <si>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</si>
  <si>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</si>
  <si>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</si>
  <si>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</si>
  <si>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</si>
  <si>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</si>
  <si>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</si>
  <si>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</si>
  <si>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</si>
  <si>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</si>
  <si>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</si>
  <si>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</si>
  <si>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</si>
  <si>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</si>
  <si>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</si>
  <si>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</si>
  <si>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</si>
  <si>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</si>
  <si>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</si>
  <si>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</si>
  <si>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</si>
  <si>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</si>
  <si>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</si>
  <si>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</si>
  <si>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</si>
  <si>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</si>
  <si>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</si>
  <si>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</si>
  <si>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</si>
  <si>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</si>
  <si>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</si>
  <si>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</si>
  <si>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</si>
  <si>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</si>
  <si>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</si>
  <si>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</si>
  <si>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</si>
  <si>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</si>
  <si>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</si>
  <si>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</si>
  <si>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</si>
  <si>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</si>
  <si>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</si>
  <si>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</si>
  <si>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</si>
  <si>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</si>
  <si>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</si>
  <si>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</si>
  <si>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</si>
  <si>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</si>
  <si>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</si>
  <si>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</si>
  <si>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</si>
  <si>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</si>
  <si>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</si>
  <si>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</si>
  <si>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</si>
  <si>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</si>
  <si>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</si>
  <si>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</si>
  <si>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</si>
  <si>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</si>
  <si>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</si>
  <si>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</si>
  <si>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</si>
  <si>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</si>
  <si>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</si>
  <si>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</si>
  <si>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</si>
  <si>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</si>
  <si>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</si>
  <si>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</si>
  <si>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</si>
  <si>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</si>
  <si>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</si>
  <si>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</si>
  <si>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</si>
  <si>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</si>
  <si>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</si>
  <si>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</si>
  <si>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</si>
  <si>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</si>
  <si>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</si>
  <si>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</si>
  <si>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</si>
  <si>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</si>
  <si>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</si>
  <si>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</si>
  <si>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</si>
  <si>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</si>
  <si>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</si>
  <si>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</si>
  <si>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</si>
  <si>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</si>
  <si>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</si>
  <si>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</si>
  <si>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</si>
  <si>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</si>
  <si>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</si>
  <si>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</si>
  <si>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</si>
  <si>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</si>
  <si>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</si>
  <si>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</si>
  <si>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</si>
  <si>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</si>
  <si>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</si>
  <si>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</si>
  <si>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</si>
  <si>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</si>
  <si>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</si>
  <si>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</si>
  <si>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</si>
  <si>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</si>
  <si>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</si>
  <si>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</si>
  <si>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</si>
  <si>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</si>
  <si>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</si>
  <si>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</si>
  <si>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</si>
  <si>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</si>
  <si>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</si>
  <si>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</si>
  <si>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</si>
  <si>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</si>
  <si>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</si>
  <si>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</si>
  <si>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</si>
  <si>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</si>
  <si>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</si>
  <si>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</si>
  <si>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</si>
  <si>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</si>
  <si>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</si>
  <si>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</si>
  <si>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</si>
  <si>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</si>
  <si>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</si>
  <si>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</si>
  <si>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</si>
  <si>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</si>
  <si>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</si>
  <si>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</si>
  <si>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</si>
  <si>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</si>
  <si>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</si>
  <si>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</si>
  <si>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</si>
  <si>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</si>
  <si>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</si>
  <si>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</si>
  <si>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</si>
  <si>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</si>
  <si>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</si>
  <si>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</si>
  <si>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</si>
  <si>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</si>
  <si>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</si>
  <si>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</si>
  <si>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</si>
  <si>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</si>
  <si>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</si>
  <si>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</si>
  <si>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</si>
  <si>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</si>
  <si>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</si>
  <si>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</si>
  <si>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</si>
  <si>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</si>
  <si>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</si>
  <si>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</si>
  <si>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</si>
  <si>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</si>
  <si>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</si>
  <si>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</si>
  <si>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</si>
  <si>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</si>
  <si>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</si>
  <si>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</si>
  <si>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</si>
  <si>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</si>
  <si>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</si>
  <si>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</si>
  <si>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</si>
  <si>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</si>
  <si>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</si>
  <si>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</si>
  <si>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</si>
  <si>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</si>
  <si>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</si>
  <si>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</si>
  <si>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</si>
  <si>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</si>
  <si>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</si>
  <si>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</si>
  <si>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</si>
  <si>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</si>
  <si>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</si>
  <si>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</si>
  <si>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</si>
  <si>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</si>
  <si>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</si>
  <si>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</si>
  <si>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</si>
  <si>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</si>
  <si>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</si>
  <si>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</si>
  <si>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</si>
  <si>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</si>
  <si>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</si>
  <si>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</si>
  <si>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</si>
  <si>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</si>
  <si>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</si>
  <si>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</si>
  <si>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</si>
  <si>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</si>
  <si>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</si>
  <si>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</si>
  <si>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</si>
  <si>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</si>
  <si>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</si>
  <si>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</si>
  <si>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</si>
  <si>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</si>
  <si>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</si>
  <si>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</si>
  <si>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</si>
  <si>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</si>
  <si>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</si>
  <si>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</si>
  <si>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</si>
  <si>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</si>
  <si>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</si>
  <si>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</si>
  <si>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</si>
  <si>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</si>
  <si>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</si>
  <si>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</si>
  <si>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</si>
  <si>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</si>
  <si>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</si>
  <si>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</si>
  <si>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</si>
  <si>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</si>
  <si>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</si>
  <si>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</si>
  <si>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</si>
  <si>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</si>
  <si>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</si>
  <si>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</si>
  <si>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</si>
  <si>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</si>
  <si>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</si>
  <si>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</si>
  <si>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</si>
  <si>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</si>
  <si>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</si>
  <si>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</si>
  <si>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</si>
  <si>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</si>
  <si>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</si>
  <si>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</si>
  <si>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</si>
  <si>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</si>
  <si>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</si>
  <si>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</si>
  <si>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</si>
  <si>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</si>
  <si>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</si>
  <si>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</si>
  <si>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</si>
  <si>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</si>
  <si>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</si>
  <si>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</si>
  <si>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</si>
  <si>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</si>
  <si>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</si>
  <si>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</si>
  <si>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</si>
  <si>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</si>
  <si>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</si>
  <si>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</si>
  <si>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</si>
  <si>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</si>
  <si>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</si>
  <si>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</si>
  <si>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</si>
  <si>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</si>
  <si>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</si>
  <si>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</si>
  <si>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</si>
  <si>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</si>
  <si>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</si>
  <si>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</si>
  <si>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</si>
  <si>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</si>
  <si>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</si>
  <si>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</si>
  <si>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</si>
  <si>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</si>
  <si>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</si>
  <si>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</si>
  <si>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</si>
  <si>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</si>
  <si>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</si>
  <si>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</si>
  <si>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</si>
  <si>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</si>
  <si>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</si>
  <si>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</si>
  <si>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</si>
  <si>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</si>
  <si>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</si>
  <si>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</si>
  <si>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</si>
  <si>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</si>
  <si>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</si>
  <si>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</si>
  <si>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</si>
  <si>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</si>
  <si>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</si>
  <si>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</si>
  <si>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</si>
  <si>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</si>
  <si>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</si>
  <si>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</si>
  <si>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</si>
  <si>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</si>
  <si>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</si>
  <si>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</si>
  <si>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</si>
  <si>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</si>
  <si>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</si>
  <si>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</si>
  <si>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</si>
  <si>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</si>
  <si>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</si>
  <si>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</si>
  <si>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</si>
  <si>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</si>
  <si>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</si>
  <si>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</si>
  <si>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</si>
  <si>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</si>
  <si>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</si>
  <si>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</si>
  <si>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</si>
  <si>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</si>
  <si>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</si>
  <si>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</si>
  <si>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</si>
  <si>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</si>
  <si>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</si>
  <si>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</si>
  <si>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</si>
  <si>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</si>
  <si>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</si>
  <si>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</si>
  <si>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</si>
  <si>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</si>
  <si>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</si>
  <si>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</si>
  <si>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</si>
  <si>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</si>
  <si>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</si>
  <si>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</si>
  <si>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</si>
  <si>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</si>
  <si>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</si>
  <si>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</si>
  <si>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</si>
  <si>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</si>
  <si>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</si>
  <si>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</si>
  <si>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</si>
  <si>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</si>
  <si>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</si>
  <si>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</si>
  <si>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</si>
  <si>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</si>
  <si>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</si>
  <si>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</si>
  <si>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</si>
  <si>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</si>
  <si>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</si>
  <si>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</si>
  <si>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</si>
  <si>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</si>
  <si>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</si>
  <si>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</si>
  <si>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</si>
  <si>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</si>
  <si>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</si>
  <si>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</si>
  <si>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</si>
  <si>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</si>
  <si>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</si>
  <si>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</si>
  <si>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</si>
  <si>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</si>
  <si>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</si>
  <si>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</si>
  <si>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</si>
  <si>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</si>
  <si>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</si>
  <si>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</si>
  <si>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</si>
  <si>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</si>
  <si>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</si>
  <si>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</si>
  <si>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</si>
  <si>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</si>
  <si>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</si>
  <si>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</si>
  <si>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</si>
  <si>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</si>
  <si>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</si>
  <si>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</si>
  <si>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</si>
  <si>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</si>
  <si>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</si>
  <si>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</si>
  <si>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</si>
  <si>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</si>
  <si>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</si>
  <si>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</si>
  <si>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</si>
  <si>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</si>
  <si>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</si>
  <si>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</si>
  <si>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</si>
  <si>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</si>
  <si>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</si>
  <si>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</si>
  <si>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</si>
  <si>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</si>
  <si>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</si>
  <si>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</si>
  <si>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</si>
  <si>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</si>
  <si>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</si>
  <si>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</si>
  <si>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</si>
  <si>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</si>
  <si>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</si>
  <si>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</si>
  <si>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</si>
  <si>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</si>
  <si>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</si>
  <si>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</si>
  <si>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</si>
  <si>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</si>
  <si>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</si>
  <si>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</si>
  <si>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</si>
  <si>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</si>
  <si>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</si>
  <si>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</si>
  <si>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</si>
  <si>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</si>
  <si>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</si>
  <si>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</si>
  <si>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</si>
  <si>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</si>
  <si>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</si>
  <si>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</si>
  <si>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</si>
  <si>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</si>
  <si>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</si>
  <si>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</si>
  <si>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</si>
  <si>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</si>
  <si>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</si>
  <si>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</si>
  <si>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</si>
  <si>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</si>
  <si>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</si>
  <si>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</si>
  <si>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</si>
  <si>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</si>
  <si>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</si>
  <si>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</si>
  <si>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</si>
  <si>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</si>
  <si>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</si>
  <si>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</si>
  <si>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</si>
  <si>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</si>
  <si>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</si>
  <si>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</si>
  <si>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</si>
  <si>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</si>
  <si>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</si>
  <si>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</si>
  <si>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</si>
  <si>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</si>
  <si>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</si>
  <si>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</si>
  <si>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</si>
  <si>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</si>
  <si>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</si>
  <si>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</si>
  <si>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</si>
  <si>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</si>
  <si>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</si>
  <si>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</si>
  <si>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</si>
  <si>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</si>
  <si>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</si>
  <si>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</si>
  <si>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</si>
  <si>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</si>
  <si>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</si>
  <si>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</si>
  <si>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</si>
  <si>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</si>
  <si>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</si>
  <si>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</si>
  <si>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</si>
  <si>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</si>
  <si>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</si>
  <si>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</si>
  <si>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</si>
  <si>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</si>
  <si>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</si>
  <si>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</si>
  <si>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</si>
  <si>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</si>
  <si>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</si>
  <si>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</si>
  <si>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</si>
  <si>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</si>
  <si>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</si>
  <si>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</si>
  <si>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</si>
  <si>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</si>
  <si>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</si>
  <si>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</si>
  <si>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</si>
  <si>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</si>
  <si>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</si>
  <si>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</si>
  <si>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</si>
  <si>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</si>
  <si>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</si>
  <si>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</si>
  <si>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</si>
  <si>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</si>
  <si>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</si>
  <si>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</si>
  <si>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</si>
  <si>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</si>
  <si>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</si>
  <si>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</si>
  <si>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</si>
  <si>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</si>
  <si>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</si>
  <si>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</si>
  <si>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</si>
  <si>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</si>
  <si>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</si>
  <si>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</si>
  <si>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</si>
  <si>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</si>
  <si>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</si>
  <si>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</si>
  <si>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</si>
  <si>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</si>
  <si>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</si>
  <si>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</si>
  <si>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</si>
  <si>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</si>
  <si>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</si>
  <si>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</si>
  <si>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</si>
  <si>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</si>
  <si>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</si>
  <si>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</si>
  <si>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</si>
  <si>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</si>
  <si>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</si>
  <si>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</si>
  <si>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</si>
  <si>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</si>
  <si>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</si>
  <si>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</si>
  <si>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</si>
  <si>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</si>
  <si>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</si>
  <si>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</si>
  <si>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</si>
  <si>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</si>
  <si>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</si>
  <si>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</si>
  <si>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</si>
  <si>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</si>
  <si>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</si>
  <si>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</si>
  <si>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</si>
  <si>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</si>
  <si>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</si>
  <si>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</si>
  <si>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</si>
  <si>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</si>
  <si>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</si>
  <si>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</si>
  <si>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</si>
  <si>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</si>
  <si>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</si>
  <si>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</si>
  <si>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</si>
  <si>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</si>
  <si>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</si>
  <si>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</si>
  <si>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</si>
  <si>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</si>
  <si>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</si>
  <si>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</si>
  <si>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</si>
  <si>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</si>
  <si>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</si>
  <si>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</si>
  <si>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</si>
  <si>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</si>
  <si>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</si>
  <si>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</si>
  <si>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</si>
  <si>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</si>
  <si>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</si>
  <si>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</si>
  <si>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</si>
  <si>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</si>
  <si>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</si>
  <si>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</si>
  <si>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</si>
  <si>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</si>
  <si>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</si>
  <si>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</si>
  <si>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</si>
  <si>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</si>
  <si>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</si>
  <si>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</si>
  <si>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</si>
  <si>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</si>
  <si>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</si>
  <si>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</si>
  <si>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</si>
  <si>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</si>
  <si>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</si>
  <si>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</si>
  <si>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</si>
  <si>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</si>
  <si>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</si>
  <si>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</si>
  <si>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</si>
  <si>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</si>
  <si>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</si>
  <si>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</si>
  <si>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</si>
  <si>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</si>
  <si>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</si>
  <si>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</si>
  <si>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</si>
  <si>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</si>
  <si>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</si>
  <si>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</si>
  <si>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</si>
  <si>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</si>
  <si>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</si>
  <si>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</si>
  <si>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</si>
  <si>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</si>
  <si>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</si>
  <si>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</si>
  <si>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</si>
  <si>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</si>
  <si>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</si>
  <si>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</si>
  <si>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</si>
  <si>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</si>
  <si>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</si>
  <si>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</si>
  <si>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</si>
  <si>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</si>
  <si>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</si>
  <si>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</si>
  <si>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</si>
  <si>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</si>
  <si>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</si>
  <si>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</si>
  <si>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</si>
  <si>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</si>
  <si>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</si>
  <si>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</si>
  <si>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</si>
  <si>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</si>
  <si>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</si>
  <si>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</si>
  <si>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</si>
  <si>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</si>
  <si>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</si>
  <si>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</si>
  <si>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</si>
  <si>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</si>
  <si>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</si>
  <si>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</si>
  <si>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</si>
  <si>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</si>
  <si>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</si>
  <si>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</si>
  <si>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</si>
  <si>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</si>
  <si>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</si>
  <si>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</si>
  <si>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</si>
  <si>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</si>
  <si>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</si>
  <si>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</si>
  <si>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</si>
  <si>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</si>
  <si>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</si>
  <si>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</si>
  <si>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</si>
  <si>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</si>
  <si>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</si>
  <si>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</si>
  <si>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</si>
  <si>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</si>
  <si>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</si>
  <si>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</si>
  <si>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</si>
  <si>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</si>
  <si>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</si>
  <si>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</si>
  <si>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</si>
  <si>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</si>
  <si>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</si>
  <si>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</si>
  <si>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</si>
  <si>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</si>
  <si>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</si>
  <si>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</si>
  <si>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</si>
  <si>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</si>
  <si>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</si>
  <si>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</si>
  <si>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</si>
  <si>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</si>
  <si>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</si>
  <si>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</si>
  <si>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</si>
  <si>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</si>
  <si>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</si>
  <si>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</si>
  <si>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</si>
  <si>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</si>
  <si>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</si>
  <si>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</si>
  <si>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</si>
  <si>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</si>
  <si>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</si>
  <si>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</si>
  <si>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</si>
  <si>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</si>
  <si>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</si>
  <si>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</si>
  <si>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</si>
  <si>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</si>
  <si>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</si>
  <si>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</si>
  <si>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</si>
  <si>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</si>
  <si>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</si>
  <si>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</si>
  <si>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</si>
  <si>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</si>
  <si>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</si>
  <si>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</si>
  <si>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</si>
  <si>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</si>
  <si>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</si>
  <si>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</si>
  <si>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</si>
  <si>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</si>
  <si>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</si>
  <si>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</si>
  <si>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</si>
  <si>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</si>
  <si>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</si>
  <si>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</si>
  <si>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</si>
  <si>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</si>
  <si>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</si>
  <si>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</si>
  <si>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</si>
  <si>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</si>
  <si>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</si>
  <si>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</si>
  <si>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</si>
  <si>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</si>
  <si>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</si>
  <si>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</si>
  <si>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</si>
  <si>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</si>
  <si>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</si>
  <si>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</si>
  <si>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</si>
  <si>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</si>
  <si>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</si>
  <si>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</si>
  <si>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</si>
  <si>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</si>
  <si>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</si>
  <si>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</si>
  <si>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</si>
  <si>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</si>
  <si>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</si>
  <si>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</si>
  <si>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</si>
  <si>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</si>
  <si>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</si>
  <si>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</si>
  <si>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</si>
  <si>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</si>
  <si>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</si>
  <si>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</si>
  <si>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</si>
  <si>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</si>
  <si>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</si>
  <si>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</si>
  <si>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</si>
  <si>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</si>
  <si>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</si>
  <si>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</si>
  <si>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</si>
  <si>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</si>
  <si>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</si>
  <si>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</si>
  <si>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</si>
  <si>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</si>
  <si>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</si>
  <si>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</si>
  <si>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</si>
  <si>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</si>
  <si>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</si>
  <si>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</si>
  <si>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</si>
  <si>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</si>
  <si>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</si>
  <si>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</si>
  <si>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</si>
  <si>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</si>
  <si>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</si>
  <si>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</si>
  <si>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</si>
  <si>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</si>
  <si>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</si>
  <si>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</si>
  <si>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</si>
  <si>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</si>
  <si>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</si>
  <si>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</si>
  <si>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</si>
  <si>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</si>
  <si>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</si>
  <si>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</si>
  <si>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</si>
  <si>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</si>
  <si>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</si>
  <si>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</si>
  <si>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</si>
  <si>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</si>
  <si>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</si>
  <si>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</si>
  <si>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</si>
  <si>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</si>
  <si>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</si>
  <si>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</si>
  <si>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</si>
  <si>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</si>
  <si>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</si>
  <si>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</si>
  <si>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</si>
  <si>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</si>
  <si>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</si>
  <si>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</si>
  <si>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</si>
  <si>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</si>
  <si>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</si>
  <si>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</si>
  <si>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</si>
  <si>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</si>
  <si>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</si>
  <si>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</si>
  <si>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</si>
  <si>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</si>
  <si>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</si>
  <si>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</si>
  <si>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</si>
  <si>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</si>
  <si>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</si>
  <si>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</si>
  <si>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</si>
  <si>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</si>
  <si>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</si>
  <si>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</si>
  <si>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</si>
  <si>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</si>
  <si>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</si>
  <si>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</si>
  <si>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</si>
  <si>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</si>
  <si>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</si>
  <si>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</si>
  <si>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</si>
  <si>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</si>
  <si>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</si>
  <si>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</si>
  <si>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</si>
  <si>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</si>
  <si>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</si>
  <si>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</si>
  <si>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</si>
  <si>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</si>
  <si>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</si>
  <si>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</si>
  <si>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</si>
  <si>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</si>
  <si>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</si>
  <si>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</si>
  <si>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</si>
  <si>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</si>
  <si>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</si>
  <si>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</si>
  <si>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</si>
  <si>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</si>
  <si>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</si>
  <si>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</si>
  <si>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</si>
  <si>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</si>
  <si>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</si>
  <si>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</si>
  <si>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</si>
  <si>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</si>
  <si>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</si>
  <si>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</si>
  <si>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</si>
  <si>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</si>
  <si>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</si>
  <si>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</si>
  <si>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</si>
  <si>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</si>
  <si>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</si>
  <si>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</si>
  <si>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</si>
  <si>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</si>
  <si>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</si>
  <si>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</si>
  <si>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</si>
  <si>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</si>
  <si>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</si>
  <si>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</si>
  <si>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</si>
  <si>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</si>
  <si>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</si>
  <si>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</si>
  <si>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</si>
  <si>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</si>
  <si>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</si>
  <si>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</si>
  <si>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</si>
  <si>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</si>
  <si>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</si>
  <si>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</si>
  <si>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</si>
  <si>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</si>
  <si>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</si>
  <si>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</si>
  <si>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</si>
  <si>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</si>
  <si>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</si>
  <si>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</si>
  <si>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</si>
  <si>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</si>
  <si>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</si>
  <si>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</si>
  <si>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</si>
  <si>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</si>
  <si>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</si>
  <si>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</si>
  <si>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</si>
  <si>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</si>
  <si>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</si>
  <si>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</si>
  <si>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</si>
  <si>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</si>
  <si>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</si>
  <si>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</si>
  <si>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</si>
  <si>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</si>
  <si>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</si>
  <si>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</si>
  <si>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</si>
  <si>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</si>
  <si>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</si>
  <si>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</si>
  <si>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</si>
  <si>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</si>
  <si>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</si>
  <si>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</si>
  <si>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</si>
  <si>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</si>
  <si>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</si>
  <si>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</si>
  <si>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</si>
  <si>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</si>
  <si>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</si>
  <si>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</si>
  <si>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</si>
  <si>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</si>
  <si>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</si>
  <si>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</si>
  <si>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</si>
  <si>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</si>
  <si>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</si>
  <si>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</si>
  <si>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</si>
  <si>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</si>
  <si>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</si>
  <si>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</si>
  <si>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</si>
  <si>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</si>
  <si>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</si>
  <si>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</si>
  <si>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</si>
  <si>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</si>
  <si>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</si>
  <si>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</si>
  <si>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</si>
  <si>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</si>
  <si>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</si>
  <si>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</si>
  <si>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</si>
  <si>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</si>
  <si>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</si>
  <si>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</si>
  <si>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</si>
  <si>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</si>
  <si>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</si>
  <si>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</si>
  <si>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</si>
  <si>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</si>
  <si>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</si>
  <si>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</si>
  <si>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</si>
  <si>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</si>
  <si>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</si>
  <si>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</si>
  <si>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</si>
  <si>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</si>
  <si>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</si>
  <si>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</si>
  <si>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</si>
  <si>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</si>
  <si>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</si>
  <si>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</si>
  <si>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</si>
  <si>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</si>
  <si>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</si>
  <si>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</si>
  <si>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</si>
  <si>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</si>
  <si>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</si>
  <si>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</si>
  <si>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</si>
  <si>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</si>
  <si>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</si>
  <si>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</si>
  <si>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</si>
  <si>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</si>
  <si>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</si>
  <si>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</si>
  <si>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</si>
  <si>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</si>
  <si>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</si>
  <si>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</si>
  <si>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</si>
  <si>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</si>
  <si>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</si>
  <si>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</si>
  <si>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</si>
  <si>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</si>
  <si>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</si>
  <si>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</si>
  <si>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</si>
  <si>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</si>
  <si>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</si>
  <si>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</si>
  <si>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</si>
  <si>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</si>
  <si>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</si>
  <si>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</si>
  <si>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</si>
  <si>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</si>
  <si>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</si>
  <si>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</si>
  <si>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</si>
  <si>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</si>
  <si>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</si>
  <si>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</si>
  <si>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</si>
  <si>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</si>
  <si>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</si>
  <si>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</si>
  <si>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</si>
  <si>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</si>
  <si>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</si>
  <si>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</si>
  <si>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</si>
  <si>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</si>
  <si>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</si>
  <si>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</si>
  <si>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</si>
  <si>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</si>
  <si>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</si>
  <si>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</si>
  <si>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</si>
  <si>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</si>
  <si>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</si>
  <si>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</si>
  <si>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</si>
  <si>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</si>
  <si>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</si>
  <si>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</si>
  <si>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</si>
  <si>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</si>
  <si>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</si>
  <si>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</si>
  <si>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</si>
  <si>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</si>
  <si>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</si>
  <si>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</si>
  <si>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</si>
  <si>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</si>
  <si>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</si>
  <si>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</si>
  <si>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</si>
  <si>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</si>
  <si>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</si>
  <si>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</si>
  <si>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</si>
  <si>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</si>
  <si>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</si>
  <si>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</si>
  <si>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</si>
  <si>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</si>
  <si>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</si>
  <si>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</si>
  <si>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</si>
  <si>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</si>
  <si>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</si>
  <si>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</si>
  <si>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</si>
  <si>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</si>
  <si>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</si>
  <si>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</si>
  <si>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</si>
  <si>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</si>
  <si>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</si>
  <si>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</si>
  <si>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</si>
  <si>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</si>
  <si>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</si>
  <si>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</si>
  <si>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</si>
  <si>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</si>
  <si>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</si>
  <si>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</si>
  <si>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</si>
  <si>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</si>
  <si>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</si>
  <si>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</si>
  <si>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</si>
  <si>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</si>
  <si>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</si>
  <si>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</si>
  <si>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</si>
  <si>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</si>
  <si>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</si>
  <si>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</si>
  <si>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</si>
  <si>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</si>
  <si>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</si>
  <si>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</si>
  <si>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</si>
  <si>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</si>
  <si>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</si>
  <si>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</si>
  <si>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</si>
  <si>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</si>
  <si>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</si>
  <si>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</si>
  <si>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</si>
  <si>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</si>
  <si>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</si>
  <si>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</si>
  <si>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</si>
  <si>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</si>
  <si>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</si>
  <si>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</si>
  <si>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</si>
  <si>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</si>
  <si>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</si>
  <si>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</si>
  <si>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</si>
  <si>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</si>
  <si>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</si>
  <si>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</si>
  <si>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</si>
  <si>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</si>
  <si>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</si>
  <si>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</si>
  <si>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</si>
  <si>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</si>
  <si>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</si>
  <si>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</si>
  <si>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</si>
  <si>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</si>
  <si>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</si>
  <si>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</si>
  <si>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</si>
  <si>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</si>
  <si>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</si>
  <si>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</si>
  <si>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</si>
  <si>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</si>
  <si>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</si>
  <si>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</si>
  <si>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</si>
  <si>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</si>
  <si>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</si>
  <si>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</si>
  <si>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</si>
  <si>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</si>
  <si>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</si>
  <si>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</si>
  <si>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</si>
  <si>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</si>
  <si>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</si>
  <si>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</si>
  <si>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</si>
  <si>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</si>
  <si>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</si>
  <si>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</si>
  <si>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</si>
  <si>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</si>
  <si>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</si>
  <si>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</si>
  <si>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</si>
  <si>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</si>
  <si>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</si>
  <si>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</si>
  <si>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</si>
  <si>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</si>
  <si>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</si>
  <si>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</si>
  <si>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</si>
  <si>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</si>
  <si>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</si>
  <si>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</si>
  <si>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</si>
  <si>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</si>
  <si>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</si>
  <si>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</si>
  <si>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</si>
  <si>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</si>
  <si>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</si>
  <si>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</si>
  <si>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</si>
  <si>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</si>
  <si>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</si>
  <si>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</si>
  <si>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</si>
  <si>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</si>
  <si>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</si>
  <si>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</si>
  <si>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</si>
  <si>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</si>
  <si>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</si>
  <si>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</si>
  <si>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</si>
  <si>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</si>
  <si>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</si>
  <si>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</si>
  <si>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</si>
  <si>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</si>
  <si>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</si>
  <si>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</si>
  <si>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</si>
  <si>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</si>
  <si>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</si>
  <si>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</si>
  <si>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</si>
  <si>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</si>
  <si>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</si>
  <si>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</si>
  <si>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</si>
  <si>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</si>
  <si>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</si>
  <si>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</si>
  <si>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</si>
  <si>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</si>
  <si>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</si>
  <si>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</si>
  <si>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</si>
  <si>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</si>
  <si>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</si>
  <si>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</si>
  <si>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</si>
  <si>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</si>
  <si>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</si>
  <si>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</si>
  <si>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</si>
  <si>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</si>
  <si>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</si>
  <si>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</si>
  <si>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</si>
  <si>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</si>
  <si>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</si>
  <si>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</si>
  <si>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</si>
  <si>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</si>
  <si>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</si>
  <si>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</si>
  <si>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</si>
  <si>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</si>
  <si>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</si>
  <si>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</si>
  <si>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</si>
  <si>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</si>
  <si>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</si>
  <si>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</si>
  <si>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</si>
  <si>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</si>
  <si>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</si>
  <si>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</si>
  <si>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</si>
  <si>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</si>
  <si>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</si>
  <si>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</si>
  <si>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</si>
  <si>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</si>
  <si>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</si>
  <si>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</si>
  <si>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</si>
  <si>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</si>
  <si>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</si>
  <si>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</si>
  <si>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</si>
  <si>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</si>
  <si>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</si>
  <si>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</si>
  <si>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</si>
  <si>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</si>
  <si>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</si>
  <si>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</si>
  <si>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</si>
  <si>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</si>
  <si>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</si>
  <si>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</si>
  <si>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</si>
  <si>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</si>
  <si>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</si>
  <si>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</si>
  <si>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</si>
  <si>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</si>
  <si>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</si>
  <si>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</si>
  <si>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</si>
  <si>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</si>
  <si>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</si>
  <si>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</si>
  <si>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</si>
  <si>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</si>
  <si>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</si>
  <si>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</si>
  <si>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</si>
  <si>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</si>
  <si>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</si>
  <si>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</si>
  <si>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</si>
  <si>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</si>
  <si>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</si>
  <si>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</si>
  <si>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</si>
  <si>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</si>
  <si>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</si>
  <si>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</si>
  <si>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</si>
  <si>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</si>
  <si>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</si>
  <si>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</si>
  <si>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</si>
  <si>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</si>
  <si>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</si>
  <si>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</si>
  <si>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</si>
  <si>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</si>
  <si>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</si>
  <si>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</si>
  <si>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</si>
  <si>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</si>
  <si>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</si>
  <si>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</si>
  <si>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</si>
  <si>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</si>
  <si>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</si>
  <si>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</si>
  <si>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</si>
  <si>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</si>
  <si>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</si>
  <si>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</si>
  <si>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</si>
  <si>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</si>
  <si>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</si>
  <si>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</si>
  <si>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</si>
  <si>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</si>
  <si>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</si>
  <si>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</si>
  <si>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</si>
  <si>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</si>
  <si>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</si>
  <si>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</si>
  <si>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</si>
  <si>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</si>
  <si>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</si>
  <si>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</si>
  <si>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</si>
  <si>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</si>
  <si>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</si>
  <si>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</si>
  <si>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</si>
  <si>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</si>
  <si>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</si>
  <si>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</si>
  <si>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</si>
  <si>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</si>
  <si>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</si>
  <si>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</si>
  <si>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</si>
  <si>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</si>
  <si>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</si>
  <si>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</si>
  <si>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</si>
  <si>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</si>
  <si>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</si>
  <si>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</si>
  <si>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</si>
  <si>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</si>
  <si>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</si>
  <si>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</si>
  <si>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</si>
  <si>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</si>
  <si>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</si>
  <si>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</si>
  <si>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</si>
  <si>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</si>
  <si>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</si>
  <si>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</si>
  <si>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</si>
  <si>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</si>
  <si>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</si>
  <si>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</si>
  <si>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</si>
  <si>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</si>
  <si>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</si>
  <si>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</si>
  <si>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</si>
  <si>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</si>
  <si>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</si>
  <si>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</si>
  <si>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</si>
  <si>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</si>
  <si>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</si>
  <si>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</si>
  <si>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</si>
  <si>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</si>
  <si>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</si>
  <si>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</si>
  <si>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</si>
  <si>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</si>
  <si>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</si>
  <si>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</si>
  <si>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</si>
  <si>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</si>
  <si>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</si>
  <si>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</si>
  <si>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</si>
  <si>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</si>
  <si>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</si>
  <si>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</si>
  <si>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</si>
  <si>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</si>
  <si>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</si>
  <si>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</si>
  <si>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</si>
  <si>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</si>
  <si>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</si>
  <si>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</si>
  <si>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</si>
  <si>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</si>
  <si>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</si>
  <si>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</si>
  <si>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</si>
  <si>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</si>
  <si>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</si>
  <si>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</si>
  <si>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</si>
  <si>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</si>
  <si>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</si>
  <si>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</si>
  <si>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</si>
  <si>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</si>
  <si>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</si>
  <si>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</si>
  <si>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</si>
  <si>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</si>
  <si>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</si>
  <si>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</si>
  <si>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</si>
  <si>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</si>
  <si>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</si>
  <si>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</si>
  <si>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</si>
  <si>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</si>
  <si>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</si>
  <si>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</si>
  <si>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</si>
  <si>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</si>
  <si>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</si>
  <si>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</si>
  <si>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</si>
  <si>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</si>
  <si>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</si>
  <si>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</si>
  <si>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</si>
  <si>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</si>
  <si>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</si>
  <si>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</si>
  <si>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</si>
  <si>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</si>
  <si>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</si>
  <si>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</si>
  <si>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</si>
  <si>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</si>
  <si>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</si>
  <si>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</si>
  <si>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</si>
  <si>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</si>
  <si>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</si>
  <si>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</si>
  <si>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</si>
  <si>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</si>
  <si>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</si>
  <si>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</si>
  <si>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</si>
  <si>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</si>
  <si>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</si>
  <si>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</si>
  <si>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</si>
  <si>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</si>
  <si>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</si>
  <si>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</si>
  <si>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</si>
  <si>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</si>
  <si>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</si>
  <si>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</si>
  <si>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</si>
  <si>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</si>
  <si>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</si>
  <si>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</si>
  <si>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</si>
  <si>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</si>
  <si>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</si>
  <si>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</si>
  <si>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</si>
  <si>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</si>
  <si>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</si>
  <si>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</si>
  <si>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</si>
  <si>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</si>
  <si>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</si>
  <si>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</si>
  <si>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</si>
  <si>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</si>
  <si>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</si>
  <si>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</si>
  <si>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</si>
  <si>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</si>
  <si>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</si>
  <si>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</si>
  <si>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</si>
  <si>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</si>
  <si>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</si>
  <si>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</si>
  <si>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</si>
  <si>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</si>
  <si>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</si>
  <si>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</si>
  <si>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</si>
  <si>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</si>
  <si>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</si>
  <si>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</si>
  <si>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</si>
  <si>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</si>
  <si>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</si>
  <si>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</si>
  <si>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</si>
  <si>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</si>
  <si>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</si>
  <si>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</si>
  <si>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</si>
  <si>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</si>
  <si>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</si>
  <si>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</si>
  <si>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</si>
  <si>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</si>
  <si>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</si>
  <si>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</si>
  <si>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</si>
  <si>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</si>
  <si>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</si>
  <si>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</si>
  <si>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</si>
  <si>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</si>
  <si>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</si>
  <si>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</si>
  <si>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</si>
  <si>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</si>
  <si>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</si>
  <si>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</si>
  <si>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</si>
  <si>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</si>
  <si>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</si>
  <si>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</si>
  <si>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</si>
  <si>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</si>
  <si>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</si>
  <si>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</si>
  <si>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</si>
  <si>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</si>
  <si>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</si>
  <si>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</si>
  <si>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</si>
  <si>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</si>
  <si>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</si>
  <si>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</si>
  <si>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</si>
  <si>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</si>
  <si>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</si>
  <si>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</si>
  <si>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</si>
  <si>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</si>
  <si>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</si>
  <si>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</si>
  <si>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</si>
  <si>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</si>
  <si>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</si>
  <si>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</si>
  <si>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</si>
  <si>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</si>
  <si>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</si>
  <si>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</si>
  <si>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</si>
  <si>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</si>
  <si>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</si>
  <si>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</si>
  <si>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</si>
  <si>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</si>
  <si>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</si>
  <si>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</si>
  <si>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</si>
  <si>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</si>
  <si>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</si>
  <si>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</si>
  <si>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</si>
  <si>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</si>
  <si>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</si>
  <si>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</si>
  <si>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</si>
  <si>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</si>
  <si>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</si>
  <si>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</si>
  <si>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</si>
  <si>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</si>
  <si>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</si>
  <si>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</si>
  <si>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</si>
  <si>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</si>
  <si>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</si>
  <si>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</si>
  <si>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</si>
  <si>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</si>
  <si>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</si>
  <si>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</si>
  <si>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</si>
  <si>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</si>
  <si>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</si>
  <si>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</si>
  <si>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</si>
  <si>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</si>
  <si>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</si>
  <si>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</si>
  <si>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</si>
  <si>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</si>
  <si>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</si>
  <si>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</si>
  <si>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</si>
  <si>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</si>
  <si>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</si>
  <si>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</si>
  <si>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</si>
  <si>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</si>
  <si>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</si>
  <si>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</si>
  <si>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</si>
  <si>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</si>
  <si>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</si>
  <si>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</si>
  <si>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</si>
  <si>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</si>
  <si>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</si>
  <si>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</si>
  <si>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</si>
  <si>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</si>
  <si>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</si>
  <si>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</si>
  <si>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</si>
  <si>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</si>
  <si>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</si>
  <si>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</si>
  <si>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</si>
  <si>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</si>
  <si>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</si>
  <si>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</si>
  <si>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</si>
  <si>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</si>
  <si>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</si>
  <si>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</si>
  <si>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</si>
  <si>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</si>
  <si>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</si>
  <si>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</si>
  <si>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</si>
  <si>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</si>
  <si>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</si>
  <si>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</si>
  <si>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</si>
  <si>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</si>
  <si>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</si>
  <si>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</si>
  <si>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</si>
  <si>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</si>
  <si>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</si>
  <si>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</si>
  <si>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</si>
  <si>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</si>
  <si>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</si>
  <si>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</si>
  <si>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</si>
  <si>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</si>
  <si>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</si>
  <si>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</si>
  <si>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</si>
  <si>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</si>
  <si>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</si>
  <si>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</si>
  <si>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</si>
  <si>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</si>
  <si>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</si>
  <si>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</si>
  <si>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</si>
  <si>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</si>
  <si>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</si>
  <si>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</si>
  <si>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</si>
  <si>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</si>
  <si>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</si>
  <si>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</si>
  <si>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</si>
  <si>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</si>
  <si>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</si>
  <si>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</si>
  <si>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</si>
  <si>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</si>
  <si>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</si>
  <si>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</si>
  <si>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</si>
  <si>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</si>
  <si>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</si>
  <si>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</si>
  <si>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</si>
  <si>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</si>
  <si>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</si>
  <si>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</si>
  <si>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</si>
  <si>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</si>
  <si>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</si>
  <si>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</si>
  <si>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</si>
  <si>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</si>
  <si>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</si>
  <si>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</si>
  <si>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</si>
  <si>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</si>
  <si>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</si>
  <si>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</si>
  <si>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</si>
  <si>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</si>
  <si>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</si>
  <si>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</si>
  <si>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</si>
  <si>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</si>
  <si>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</si>
  <si>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</si>
  <si>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</si>
  <si>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</si>
  <si>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</si>
  <si>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</si>
  <si>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</si>
  <si>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</si>
  <si>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</si>
  <si>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</si>
  <si>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</si>
  <si>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</si>
  <si>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</si>
  <si>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</si>
  <si>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</si>
  <si>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</si>
  <si>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</si>
  <si>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</si>
  <si>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</si>
  <si>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</si>
  <si>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</si>
  <si>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</si>
  <si>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</si>
  <si>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</si>
  <si>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</si>
  <si>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</si>
  <si>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</si>
  <si>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</si>
  <si>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</si>
  <si>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</si>
  <si>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</si>
  <si>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</si>
  <si>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</si>
  <si>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</si>
  <si>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</si>
  <si>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</si>
  <si>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</si>
  <si>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</si>
  <si>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</si>
  <si>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</si>
  <si>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</si>
  <si>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</si>
  <si>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</si>
  <si>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</si>
  <si>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</si>
  <si>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</si>
  <si>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</si>
  <si>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</si>
  <si>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</si>
  <si>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</si>
  <si>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</si>
  <si>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</si>
  <si>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</si>
  <si>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</si>
  <si>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</si>
  <si>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</si>
  <si>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</si>
  <si>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</si>
  <si>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</si>
  <si>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</si>
  <si>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</si>
  <si>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</si>
  <si>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</si>
  <si>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</si>
  <si>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</si>
  <si>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</si>
  <si>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</si>
  <si>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</si>
  <si>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</si>
  <si>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</si>
  <si>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</si>
  <si>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</si>
  <si>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</si>
  <si>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</si>
  <si>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</si>
  <si>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</si>
  <si>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</si>
  <si>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</si>
  <si>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</si>
  <si>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</si>
  <si>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</si>
  <si>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</si>
  <si>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</si>
  <si>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</si>
  <si>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</si>
  <si>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</si>
  <si>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</si>
  <si>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</si>
  <si>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</si>
  <si>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</si>
  <si>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</si>
  <si>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</si>
  <si>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</si>
  <si>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</si>
  <si>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</si>
  <si>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</si>
  <si>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</si>
  <si>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</si>
  <si>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</si>
  <si>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</si>
  <si>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</si>
  <si>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</si>
  <si>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</si>
  <si>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</si>
  <si>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</si>
  <si>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</si>
  <si>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</si>
  <si>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</si>
  <si>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</si>
  <si>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</si>
  <si>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</si>
  <si>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</si>
  <si>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</si>
  <si>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</si>
  <si>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</si>
  <si>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</si>
  <si>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</si>
  <si>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</si>
  <si>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</si>
  <si>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</si>
  <si>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</si>
  <si>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</si>
  <si>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</si>
  <si>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</si>
  <si>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</si>
  <si>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</si>
  <si>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</si>
  <si>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</si>
  <si>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</si>
  <si>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</si>
  <si>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</si>
  <si>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</si>
  <si>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</si>
  <si>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</si>
  <si>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</si>
  <si>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</si>
  <si>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</si>
  <si>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</si>
  <si>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</si>
  <si>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</si>
  <si>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</si>
  <si>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</si>
  <si>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</si>
  <si>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</si>
  <si>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</si>
  <si>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</si>
  <si>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</si>
  <si>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</si>
  <si>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</si>
  <si>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</si>
  <si>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</si>
  <si>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</si>
  <si>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</si>
  <si>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</si>
  <si>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</si>
  <si>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</si>
  <si>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</si>
  <si>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</si>
  <si>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</si>
  <si>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</si>
  <si>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</si>
  <si>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</si>
  <si>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</si>
  <si>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</si>
  <si>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</si>
  <si>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</si>
  <si>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</si>
  <si>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</si>
  <si>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</si>
  <si>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</si>
  <si>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</si>
  <si>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</si>
  <si>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</si>
  <si>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</si>
  <si>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</si>
  <si>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</si>
  <si>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</si>
  <si>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</si>
  <si>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</si>
  <si>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</si>
  <si>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</si>
  <si>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</si>
  <si>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</si>
  <si>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</si>
  <si>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</si>
  <si>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</si>
  <si>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</si>
  <si>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</si>
  <si>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</si>
  <si>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</si>
  <si>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</si>
  <si>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</si>
  <si>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</si>
  <si>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</si>
  <si>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</si>
  <si>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</si>
  <si>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</si>
  <si>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</si>
  <si>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</si>
  <si>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</si>
  <si>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</si>
  <si>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</si>
  <si>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</si>
  <si>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</si>
  <si>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</si>
  <si>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</si>
  <si>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</si>
  <si>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</si>
  <si>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</si>
  <si>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</si>
  <si>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</si>
  <si>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</si>
  <si>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</si>
  <si>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</si>
  <si>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</si>
  <si>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</si>
  <si>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</si>
  <si>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</si>
  <si>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</si>
  <si>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</si>
  <si>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</si>
  <si>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</si>
  <si>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</si>
  <si>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</si>
  <si>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</si>
  <si>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</si>
  <si>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</si>
  <si>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</si>
  <si>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</si>
  <si>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</si>
  <si>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</si>
  <si>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</si>
  <si>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</si>
  <si>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</si>
  <si>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</si>
  <si>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</si>
  <si>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</si>
  <si>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</si>
  <si>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</si>
  <si>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</si>
  <si>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</si>
  <si>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</si>
  <si>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</si>
  <si>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</si>
  <si>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</si>
  <si>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</si>
  <si>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</si>
  <si>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</si>
  <si>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</si>
  <si>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</si>
  <si>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</si>
  <si>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</si>
  <si>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</si>
  <si>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</si>
  <si>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</si>
  <si>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</si>
  <si>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</si>
  <si>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</si>
  <si>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</si>
  <si>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</si>
  <si>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</si>
  <si>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</si>
  <si>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</si>
  <si>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</si>
  <si>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</si>
  <si>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</si>
  <si>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</si>
  <si>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</si>
  <si>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</si>
  <si>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</si>
  <si>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</si>
  <si>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</si>
  <si>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</si>
  <si>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</si>
  <si>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</si>
  <si>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</si>
  <si>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</si>
  <si>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</si>
  <si>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</si>
  <si>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</si>
  <si>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</si>
  <si>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</si>
  <si>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</si>
  <si>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</si>
  <si>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</si>
  <si>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</si>
  <si>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</si>
  <si>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</si>
  <si>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</si>
  <si>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</si>
  <si>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</si>
  <si>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</si>
  <si>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</si>
  <si>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</si>
  <si>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</si>
  <si>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</si>
  <si>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</si>
  <si>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</si>
  <si>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</si>
  <si>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</si>
  <si>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</si>
  <si>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</si>
  <si>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</si>
  <si>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</si>
  <si>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</si>
  <si>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</si>
  <si>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</si>
  <si>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</si>
  <si>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</si>
  <si>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</si>
  <si>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</si>
  <si>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</si>
  <si>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</si>
  <si>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</si>
  <si>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</si>
  <si>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</si>
  <si>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</si>
  <si>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</si>
  <si>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</si>
  <si>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</si>
  <si>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</si>
  <si>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</si>
  <si>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</si>
  <si>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</si>
  <si>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</si>
  <si>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</si>
  <si>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</si>
  <si>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</si>
  <si>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</si>
  <si>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</si>
  <si>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</si>
  <si>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</si>
  <si>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</si>
  <si>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</si>
  <si>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</si>
  <si>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</si>
  <si>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</si>
  <si>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</si>
  <si>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</si>
  <si>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</si>
  <si>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</si>
  <si>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</si>
  <si>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</si>
  <si>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</si>
  <si>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</si>
  <si>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</si>
  <si>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</si>
  <si>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</si>
  <si>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</si>
  <si>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</si>
  <si>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</si>
  <si>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</si>
  <si>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</si>
  <si>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</si>
  <si>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</si>
  <si>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</si>
  <si>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</si>
  <si>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</si>
  <si>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</si>
  <si>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</si>
  <si>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</si>
  <si>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</si>
  <si>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</si>
  <si>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</si>
  <si>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</si>
  <si>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</si>
  <si>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</si>
  <si>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</si>
  <si>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</si>
  <si>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</si>
  <si>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</si>
  <si>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</si>
  <si>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</si>
  <si>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</si>
  <si>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</si>
  <si>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</si>
  <si>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</si>
  <si>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</si>
  <si>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</si>
  <si>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</si>
  <si>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</si>
  <si>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</si>
  <si>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</si>
  <si>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</si>
  <si>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</si>
  <si>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</si>
  <si>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</si>
  <si>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</si>
  <si>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</si>
  <si>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</si>
  <si>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</si>
  <si>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</si>
  <si>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</si>
  <si>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</si>
  <si>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</si>
  <si>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</si>
  <si>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</si>
  <si>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</si>
  <si>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</si>
  <si>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</si>
  <si>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</si>
  <si>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</si>
  <si>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</si>
  <si>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</si>
  <si>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</si>
  <si>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</si>
  <si>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</si>
  <si>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</si>
  <si>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</si>
  <si>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</si>
  <si>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</si>
  <si>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</si>
  <si>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</si>
  <si>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</si>
  <si>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</si>
  <si>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</si>
  <si>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</si>
  <si>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</si>
  <si>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</si>
  <si>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</si>
  <si>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</si>
  <si>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</si>
  <si>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</si>
  <si>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</si>
  <si>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</si>
  <si>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</si>
  <si>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</si>
  <si>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</si>
  <si>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</si>
  <si>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</si>
  <si>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</si>
  <si>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</si>
  <si>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</si>
  <si>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</si>
  <si>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</si>
  <si>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</si>
  <si>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</si>
  <si>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</si>
  <si>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</si>
  <si>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</si>
  <si>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</si>
  <si>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</si>
  <si>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</si>
  <si>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</si>
  <si>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</si>
  <si>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</si>
  <si>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</si>
  <si>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</si>
  <si>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</si>
  <si>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</si>
  <si>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</si>
  <si>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</si>
  <si>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</si>
  <si>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</si>
  <si>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</si>
  <si>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</si>
  <si>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</si>
  <si>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</si>
  <si>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</si>
  <si>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</si>
  <si>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</si>
  <si>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</si>
  <si>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</si>
  <si>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</si>
  <si>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</si>
  <si>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</si>
  <si>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</si>
  <si>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</si>
  <si>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</si>
  <si>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</si>
  <si>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</si>
  <si>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</si>
  <si>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</si>
  <si>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</si>
  <si>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</si>
  <si>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</si>
  <si>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</si>
  <si>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</si>
  <si>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</si>
  <si>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</si>
  <si>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</si>
  <si>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</si>
  <si>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</si>
  <si>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</si>
  <si>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</si>
  <si>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</si>
  <si>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</si>
  <si>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</si>
  <si>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</si>
  <si>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</si>
  <si>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</si>
  <si>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</si>
  <si>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</si>
  <si>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</si>
  <si>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</si>
  <si>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</si>
  <si>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</si>
  <si>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</si>
  <si>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</si>
  <si>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</si>
  <si>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</si>
  <si>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</si>
  <si>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</si>
  <si>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</si>
  <si>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</si>
  <si>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</si>
  <si>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</si>
  <si>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</si>
  <si>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</si>
  <si>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</si>
  <si>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</si>
  <si>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</si>
  <si>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</si>
  <si>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</si>
  <si>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</si>
  <si>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</si>
  <si>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</si>
  <si>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</si>
  <si>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</si>
  <si>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</si>
  <si>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</si>
  <si>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</si>
  <si>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</si>
  <si>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</si>
  <si>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</si>
  <si>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</si>
  <si>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</si>
  <si>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</si>
  <si>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</si>
  <si>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</si>
  <si>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</si>
  <si>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</si>
  <si>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</si>
  <si>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</si>
  <si>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</si>
  <si>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</si>
  <si>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</si>
  <si>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</si>
  <si>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</si>
  <si>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</si>
  <si>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</si>
  <si>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</si>
  <si>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</si>
  <si>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</si>
  <si>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</si>
  <si>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</si>
  <si>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</si>
  <si>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</si>
  <si>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</si>
  <si>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</si>
  <si>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</si>
  <si>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</si>
  <si>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</si>
  <si>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</si>
  <si>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</si>
  <si>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</si>
  <si>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</si>
  <si>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</si>
  <si>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</si>
  <si>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</si>
  <si>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</si>
  <si>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</si>
  <si>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</si>
  <si>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</si>
  <si>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</si>
  <si>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</si>
  <si>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</si>
  <si>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</si>
  <si>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</si>
  <si>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</si>
  <si>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</si>
  <si>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</si>
  <si>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</si>
  <si>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</si>
  <si>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</si>
  <si>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</si>
  <si>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</si>
  <si>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</si>
  <si>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</si>
  <si>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</si>
  <si>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</si>
  <si>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</si>
  <si>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</si>
  <si>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</si>
  <si>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</si>
  <si>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</si>
  <si>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</si>
  <si>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</si>
  <si>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</si>
  <si>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</si>
  <si>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</si>
  <si>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</si>
  <si>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</si>
  <si>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</si>
  <si>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</si>
  <si>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</si>
  <si>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</si>
  <si>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</si>
  <si>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</si>
  <si>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</si>
  <si>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</si>
  <si>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</si>
  <si>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</si>
  <si>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</si>
  <si>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</si>
  <si>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</si>
  <si>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</si>
  <si>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</si>
  <si>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</si>
  <si>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</si>
  <si>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</si>
  <si>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</si>
  <si>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</si>
  <si>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</si>
  <si>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</si>
  <si>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</si>
  <si>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</si>
  <si>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</si>
  <si>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</si>
  <si>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</si>
  <si>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</si>
  <si>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</si>
  <si>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</si>
  <si>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</si>
  <si>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</si>
  <si>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</si>
  <si>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</si>
  <si>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</si>
  <si>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</si>
  <si>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</si>
  <si>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</si>
  <si>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</si>
  <si>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</si>
  <si>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</si>
  <si>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</si>
  <si>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</si>
  <si>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</si>
  <si>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</si>
  <si>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</si>
  <si>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</si>
  <si>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</si>
  <si>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</si>
  <si>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</si>
  <si>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</si>
  <si>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</si>
  <si>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</si>
  <si>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</si>
  <si>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</si>
  <si>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</si>
  <si>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</si>
  <si>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</si>
  <si>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</si>
  <si>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</si>
  <si>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</si>
  <si>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</si>
  <si>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</si>
  <si>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</si>
  <si>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</si>
  <si>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</si>
  <si>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</si>
  <si>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</si>
  <si>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</si>
  <si>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</si>
  <si>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</si>
  <si>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</si>
  <si>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</si>
  <si>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</si>
  <si>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</si>
  <si>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</si>
  <si>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</si>
  <si>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</si>
  <si>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</si>
  <si>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</si>
  <si>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</si>
  <si>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</si>
  <si>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</si>
  <si>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</si>
  <si>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</si>
  <si>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</si>
  <si>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</si>
  <si>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</si>
  <si>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</si>
  <si>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</si>
  <si>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</si>
  <si>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</si>
  <si>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</si>
  <si>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</si>
  <si>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</si>
  <si>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</si>
  <si>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</si>
  <si>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</si>
  <si>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</si>
  <si>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</si>
  <si>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</si>
  <si>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</si>
  <si>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</si>
  <si>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</si>
  <si>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</si>
  <si>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</si>
  <si>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</si>
  <si>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</si>
  <si>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</si>
  <si>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</si>
  <si>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</si>
  <si>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</si>
  <si>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</si>
  <si>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</si>
  <si>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</si>
  <si>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</si>
  <si>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</si>
  <si>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</si>
  <si>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</si>
  <si>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</si>
  <si>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</si>
  <si>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</si>
  <si>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</si>
  <si>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</si>
  <si>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</si>
  <si>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</si>
  <si>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</si>
  <si>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</si>
  <si>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</si>
  <si>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</si>
  <si>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</si>
  <si>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</si>
  <si>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</si>
  <si>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</si>
  <si>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</si>
  <si>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</si>
  <si>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</si>
  <si>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</si>
  <si>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</si>
  <si>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</si>
  <si>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</si>
  <si>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</si>
  <si>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</si>
  <si>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</si>
  <si>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</si>
  <si>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</si>
  <si>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</si>
  <si>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</si>
  <si>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</si>
  <si>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</si>
  <si>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</si>
  <si>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</si>
  <si>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</si>
  <si>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</si>
  <si>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</si>
  <si>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</si>
  <si>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</si>
  <si>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</si>
  <si>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</si>
  <si>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</si>
  <si>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</si>
  <si>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</si>
  <si>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</si>
  <si>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</si>
  <si>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</si>
  <si>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</si>
  <si>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</si>
  <si>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</si>
  <si>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</si>
  <si>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</si>
  <si>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</si>
  <si>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</si>
  <si>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</si>
  <si>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</si>
  <si>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</si>
  <si>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</si>
  <si>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</si>
  <si>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</si>
  <si>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</si>
  <si>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</si>
  <si>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</si>
  <si>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</si>
  <si>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</si>
  <si>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</si>
  <si>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</si>
  <si>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</si>
  <si>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</si>
  <si>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</si>
  <si>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</si>
  <si>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</si>
  <si>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</si>
  <si>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</si>
  <si>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</si>
  <si>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</si>
  <si>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</si>
  <si>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</si>
  <si>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</si>
  <si>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</si>
  <si>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</si>
  <si>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</si>
  <si>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</si>
  <si>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</si>
  <si>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</si>
  <si>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</si>
  <si>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</si>
  <si>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</si>
  <si>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</si>
  <si>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</si>
  <si>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</si>
  <si>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</si>
  <si>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</si>
  <si>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</si>
  <si>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</si>
  <si>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</si>
  <si>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</si>
  <si>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</si>
  <si>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</si>
  <si>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</si>
  <si>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</si>
  <si>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</si>
  <si>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</si>
  <si>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</si>
  <si>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</si>
  <si>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</si>
  <si>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</si>
  <si>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</si>
  <si>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</si>
  <si>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</si>
  <si>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</si>
  <si>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</si>
  <si>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</si>
  <si>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</si>
  <si>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</si>
  <si>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</si>
  <si>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</si>
  <si>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</si>
  <si>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</si>
  <si>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</si>
  <si>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</si>
  <si>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</si>
  <si>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</si>
  <si>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</si>
  <si>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</si>
  <si>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</si>
  <si>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</si>
  <si>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</si>
  <si>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</si>
  <si>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</si>
  <si>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</si>
  <si>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</si>
  <si>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</si>
  <si>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</si>
  <si>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</si>
  <si>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</si>
  <si>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</si>
  <si>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</si>
  <si>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</si>
  <si>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</si>
  <si>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</si>
  <si>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</si>
  <si>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</si>
  <si>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</si>
  <si>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</si>
  <si>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</si>
  <si>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</si>
  <si>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</si>
  <si>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</si>
  <si>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</si>
  <si>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</si>
  <si>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</si>
  <si>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</si>
  <si>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</si>
  <si>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</si>
  <si>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</si>
  <si>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</si>
  <si>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</si>
  <si>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</si>
  <si>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</si>
  <si>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</si>
  <si>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</si>
  <si>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</si>
  <si>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</si>
  <si>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</si>
  <si>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</si>
  <si>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</si>
  <si>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</si>
  <si>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</si>
  <si>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</si>
  <si>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</si>
  <si>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</si>
  <si>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</si>
  <si>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</si>
  <si>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</si>
  <si>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</si>
  <si>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</si>
  <si>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</si>
  <si>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</si>
  <si>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</si>
  <si>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</si>
  <si>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</si>
  <si>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</si>
  <si>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</si>
  <si>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</si>
  <si>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</si>
  <si>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</si>
  <si>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</si>
  <si>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</si>
  <si>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</si>
  <si>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</si>
  <si>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</si>
  <si>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</si>
  <si>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</si>
  <si>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</si>
  <si>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</si>
  <si>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</si>
  <si>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</si>
  <si>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</si>
  <si>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</si>
  <si>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</si>
  <si>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</si>
  <si>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</si>
  <si>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</si>
  <si>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</si>
  <si>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</si>
  <si>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</si>
  <si>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</si>
  <si>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</si>
  <si>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</si>
  <si>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</si>
  <si>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</si>
  <si>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</si>
  <si>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</si>
  <si>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</si>
  <si>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</si>
  <si>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</si>
  <si>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</si>
  <si>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</si>
  <si>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</si>
  <si>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</si>
  <si>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</si>
  <si>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</si>
  <si>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</si>
  <si>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</si>
  <si>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</si>
  <si>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</si>
  <si>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</si>
  <si>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</si>
  <si>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</si>
  <si>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</si>
  <si>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</si>
  <si>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</si>
  <si>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</si>
  <si>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</si>
  <si>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</si>
  <si>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</si>
  <si>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</si>
  <si>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</si>
  <si>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</si>
  <si>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</si>
  <si>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</si>
  <si>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</si>
  <si>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</si>
  <si>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</si>
  <si>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</si>
  <si>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</si>
  <si>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</si>
  <si>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</si>
  <si>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</si>
  <si>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</si>
  <si>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</si>
  <si>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</si>
  <si>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</si>
  <si>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</si>
  <si>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</si>
  <si>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</si>
  <si>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</si>
  <si>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</si>
  <si>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</si>
  <si>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</si>
  <si>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</si>
  <si>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</si>
  <si>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</si>
  <si>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</si>
  <si>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</si>
  <si>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</si>
  <si>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</si>
  <si>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</si>
  <si>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</si>
  <si>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</si>
  <si>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</si>
  <si>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</si>
  <si>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</si>
  <si>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</si>
  <si>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</si>
  <si>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</si>
  <si>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</si>
  <si>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</si>
  <si>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</si>
  <si>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</si>
  <si>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</si>
  <si>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</si>
  <si>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</si>
  <si>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</si>
  <si>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</si>
  <si>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</si>
  <si>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</si>
  <si>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</si>
  <si>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</si>
  <si>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</si>
  <si>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</si>
  <si>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</si>
  <si>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</si>
  <si>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</si>
  <si>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</si>
  <si>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</si>
  <si>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</si>
  <si>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</si>
  <si>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</si>
  <si>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</si>
  <si>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</si>
  <si>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</si>
  <si>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</si>
  <si>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</si>
  <si>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</si>
  <si>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</si>
  <si>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</si>
  <si>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</si>
  <si>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</si>
  <si>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</si>
  <si>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</si>
  <si>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</si>
  <si>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</si>
  <si>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</si>
  <si>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</si>
  <si>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</si>
  <si>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</si>
  <si>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</si>
  <si>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</si>
  <si>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</si>
  <si>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</si>
  <si>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</si>
  <si>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</si>
  <si>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</si>
  <si>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</si>
  <si>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</si>
  <si>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</si>
  <si>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</si>
  <si>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</si>
  <si>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</si>
  <si>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</si>
  <si>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</si>
  <si>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</si>
  <si>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</si>
  <si>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</si>
  <si>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</si>
  <si>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</si>
  <si>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</si>
  <si>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</si>
  <si>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</si>
  <si>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</si>
  <si>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</si>
  <si>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</si>
  <si>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</si>
  <si>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</si>
  <si>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</si>
  <si>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</si>
  <si>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</si>
  <si>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</si>
  <si>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</si>
  <si>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</si>
  <si>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</si>
  <si>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</si>
  <si>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</si>
  <si>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</si>
  <si>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</si>
  <si>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</si>
  <si>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</si>
  <si>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</si>
  <si>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</si>
  <si>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</si>
  <si>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</si>
  <si>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</si>
  <si>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</si>
  <si>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</si>
  <si>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</si>
  <si>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</si>
  <si>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</si>
  <si>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</si>
  <si>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</si>
  <si>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</si>
  <si>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</si>
  <si>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</si>
  <si>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</si>
  <si>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</si>
  <si>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</si>
  <si>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</si>
  <si>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</si>
  <si>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</si>
  <si>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</si>
  <si>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</si>
  <si>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</si>
  <si>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</si>
  <si>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</si>
  <si>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</si>
  <si>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</si>
  <si>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</si>
  <si>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</si>
  <si>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</si>
  <si>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</si>
  <si>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</si>
  <si>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</si>
  <si>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</si>
  <si>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</si>
  <si>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</si>
  <si>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</si>
  <si>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</si>
  <si>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</si>
  <si>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</si>
  <si>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</si>
  <si>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</si>
  <si>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</si>
  <si>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</si>
  <si>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</si>
  <si>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</si>
  <si>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</si>
  <si>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</si>
  <si>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</si>
  <si>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</si>
  <si>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</si>
  <si>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</si>
  <si>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</si>
  <si>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</si>
  <si>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</si>
  <si>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</si>
  <si>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</si>
  <si>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</si>
  <si>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</si>
  <si>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</si>
  <si>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</si>
  <si>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</si>
  <si>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</si>
  <si>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</si>
  <si>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</si>
  <si>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</si>
  <si>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</si>
  <si>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</si>
  <si>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</si>
  <si>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</si>
  <si>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</si>
  <si>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</si>
  <si>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</si>
  <si>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</si>
  <si>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</si>
  <si>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</si>
  <si>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</si>
  <si>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</si>
  <si>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</si>
  <si>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</si>
  <si>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</si>
  <si>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</si>
  <si>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</si>
  <si>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</si>
  <si>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</si>
  <si>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</si>
  <si>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</si>
  <si>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</si>
  <si>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</si>
  <si>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</si>
  <si>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</si>
  <si>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</si>
  <si>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</si>
  <si>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</si>
  <si>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</si>
  <si>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</si>
  <si>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</si>
  <si>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</si>
  <si>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</si>
  <si>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</si>
  <si>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</si>
  <si>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</si>
  <si>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</si>
  <si>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</si>
  <si>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</si>
  <si>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</si>
  <si>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</si>
  <si>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</si>
  <si>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</si>
  <si>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</si>
  <si>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</si>
  <si>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</si>
  <si>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</si>
  <si>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</si>
  <si>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</si>
  <si>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</si>
  <si>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</si>
  <si>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</si>
  <si>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</si>
  <si>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</si>
  <si>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</si>
  <si>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</si>
  <si>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</si>
  <si>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</si>
  <si>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</si>
  <si>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</si>
  <si>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</si>
  <si>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</si>
  <si>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</si>
  <si>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</si>
  <si>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</si>
  <si>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</si>
  <si>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</si>
  <si>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</si>
  <si>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</si>
  <si>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</si>
  <si>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</si>
  <si>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</si>
  <si>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</si>
  <si>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</si>
  <si>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</si>
  <si>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</si>
  <si>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</si>
  <si>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</si>
  <si>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</si>
  <si>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</si>
  <si>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</si>
  <si>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</si>
  <si>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</si>
  <si>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</si>
  <si>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</si>
  <si>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</si>
  <si>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</si>
  <si>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</si>
  <si>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</si>
  <si>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</si>
  <si>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</si>
  <si>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</si>
  <si>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</si>
  <si>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</si>
  <si>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</si>
  <si>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</si>
  <si>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</si>
  <si>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</si>
  <si>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</si>
  <si>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</si>
  <si>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</si>
  <si>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</si>
  <si>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</si>
  <si>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</si>
  <si>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</si>
  <si>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</si>
  <si>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</si>
  <si>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</si>
  <si>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</si>
  <si>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</si>
  <si>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</si>
  <si>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</si>
  <si>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</si>
  <si>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</si>
  <si>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</si>
  <si>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</si>
  <si>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</si>
  <si>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</si>
  <si>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</si>
  <si>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</si>
  <si>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</si>
  <si>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</si>
  <si>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</si>
  <si>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</si>
  <si>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</si>
  <si>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</si>
  <si>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</si>
  <si>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</si>
  <si>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</si>
  <si>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2011</t>
  </si>
  <si>
    <t>2012</t>
  </si>
  <si>
    <t>2013</t>
  </si>
  <si>
    <t>2014</t>
  </si>
  <si>
    <t>Jan</t>
  </si>
  <si>
    <t>Feb</t>
  </si>
  <si>
    <t>Mar</t>
  </si>
  <si>
    <t>Apr</t>
  </si>
  <si>
    <t>May</t>
  </si>
  <si>
    <t>Jun</t>
  </si>
  <si>
    <t>Jul</t>
  </si>
  <si>
    <t>Aug</t>
  </si>
  <si>
    <t>Sep</t>
  </si>
  <si>
    <t>Oct</t>
  </si>
  <si>
    <t>Nov</t>
  </si>
  <si>
    <t>Dec</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</si>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</sst>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00,&quot;K&quot;"/>
    <numFmt numFmtId="166" formatCode="_(&quot;$&quot;* #,##0_);_(&quot;$&quot;* \(#,##0\);_(&quot;$&quot;* &quot;-&quot;??_);_(@_)"/>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Segoe UI Semibold"/>
      <family val="2"/>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top style="thin">
        <color rgb="FF999999"/>
      </top>
      <bottom/>
      <diagonal/>
    </border>
    <border>
      <left/>
      <right/>
      <top style="thin">
        <color rgb="FF999999"/>
      </top>
      <bottom style="thin">
        <color rgb="FF999999"/>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1">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3"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0" fontId="0" fillId="0" borderId="2" xfId="0" applyBorder="1" applyAlignment="1">
      <alignment horizontal="left"/>
    </xf>
    <xf numFmtId="0" fontId="2" fillId="0" borderId="0" xfId="0" applyFont="1"/>
    <xf numFmtId="165" fontId="0" fillId="0" borderId="0" xfId="0" applyNumberFormat="1"/>
    <xf numFmtId="10" fontId="0" fillId="0" borderId="3" xfId="0" applyNumberFormat="1" applyBorder="1"/>
    <xf numFmtId="10" fontId="0" fillId="0" borderId="8" xfId="0" applyNumberFormat="1" applyBorder="1"/>
    <xf numFmtId="10" fontId="0" fillId="0" borderId="4" xfId="0" applyNumberFormat="1" applyBorder="1"/>
    <xf numFmtId="165" fontId="0" fillId="0" borderId="3" xfId="0" applyNumberFormat="1" applyBorder="1"/>
    <xf numFmtId="165" fontId="0" fillId="0" borderId="8" xfId="0" applyNumberFormat="1" applyBorder="1"/>
    <xf numFmtId="165" fontId="0" fillId="0" borderId="4" xfId="0" applyNumberFormat="1" applyBorder="1"/>
    <xf numFmtId="44" fontId="0" fillId="0" borderId="0" xfId="1" applyFont="1"/>
    <xf numFmtId="166" fontId="0" fillId="0" borderId="0" xfId="1" applyNumberFormat="1" applyFont="1"/>
    <xf numFmtId="167" fontId="0" fillId="0" borderId="0" xfId="0" applyNumberFormat="1"/>
    <xf numFmtId="10" fontId="0" fillId="0" borderId="0" xfId="2" applyNumberFormat="1" applyFont="1"/>
    <xf numFmtId="0" fontId="0" fillId="0" borderId="9" xfId="0" applyBorder="1"/>
    <xf numFmtId="164" fontId="8" fillId="0" borderId="0" xfId="0" applyNumberFormat="1" applyFont="1"/>
    <xf numFmtId="0" fontId="1" fillId="0" borderId="0" xfId="0" applyFont="1"/>
    <xf numFmtId="44" fontId="0" fillId="0" borderId="4" xfId="1" applyFont="1" applyBorder="1"/>
    <xf numFmtId="0" fontId="0" fillId="0" borderId="3" xfId="0" applyNumberFormat="1" applyBorder="1"/>
    <xf numFmtId="0" fontId="0" fillId="0" borderId="8" xfId="0" applyNumberFormat="1" applyBorder="1"/>
    <xf numFmtId="0" fontId="0" fillId="0" borderId="4" xfId="0" applyNumberFormat="1" applyBorder="1"/>
    <xf numFmtId="0" fontId="0" fillId="0" borderId="1"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10" xfId="0" applyNumberFormat="1" applyBorder="1"/>
    <xf numFmtId="0" fontId="0" fillId="0" borderId="9" xfId="0" applyNumberFormat="1" applyBorder="1"/>
  </cellXfs>
  <cellStyles count="3">
    <cellStyle name="Currency" xfId="1" builtinId="4"/>
    <cellStyle name="Normal" xfId="0" builtinId="0"/>
    <cellStyle name="Percent" xfId="2" builtinId="5"/>
  </cellStyles>
  <dxfs count="34">
    <dxf>
      <font>
        <color theme="2"/>
      </font>
    </dxf>
    <dxf>
      <font>
        <b/>
        <i/>
        <sz val="10"/>
        <color theme="3" tint="0.14996795556505021"/>
      </font>
      <fill>
        <patternFill>
          <bgColor theme="3" tint="0.24994659260841701"/>
        </patternFill>
      </fil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bgColor theme="8" tint="0.79998168889431442"/>
        </patternFill>
      </fill>
    </dxf>
    <dxf>
      <fill>
        <patternFill>
          <bgColor theme="1" tint="0.24994659260841701"/>
        </patternFill>
      </fill>
    </dxf>
    <dxf>
      <font>
        <b/>
        <i val="0"/>
        <color theme="0" tint="-0.14996795556505021"/>
      </font>
      <fill>
        <patternFill>
          <bgColor theme="4" tint="-0.499984740745262"/>
        </patternFill>
      </fill>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tableStyle name="Data-style" pivot="0" count="3" xr9:uid="{00000000-0011-0000-FFFF-FFFF00000000}">
      <tableStyleElement type="headerRow" dxfId="33"/>
      <tableStyleElement type="firstRowStripe" dxfId="32"/>
      <tableStyleElement type="secondRowStripe" dxfId="31"/>
    </tableStyle>
    <tableStyle name="Slicer Style 1" pivot="0" table="0" count="3" xr9:uid="{E23B01A0-A6A9-4036-841E-FBA5FF5D76B6}">
      <tableStyleElement type="headerRow" dxfId="28"/>
    </tableStyle>
    <tableStyle name="Slicer Style 2" pivot="0" table="0" count="6" xr9:uid="{C76D2B75-3547-4897-9A98-7B7876F6BF1D}">
      <tableStyleElement type="wholeTable" dxfId="1"/>
      <tableStyleElement type="headerRow" dxfId="0"/>
    </tableStyle>
    <tableStyle name="Slicer Style 3" pivot="0" table="0" count="1" xr9:uid="{6101BC6C-738E-422E-AEBA-2A186320402D}">
      <tableStyleElement type="wholeTable" dxfId="27"/>
    </tableStyle>
    <tableStyle name="Slicer Style 4" pivot="0" table="0" count="3" xr9:uid="{B5DE5E65-A33E-4314-BE4F-BA51B2326130}">
      <tableStyleElement type="wholeTable" dxfId="26"/>
    </tableStyle>
  </tableStyles>
  <extLst>
    <ext xmlns:x14="http://schemas.microsoft.com/office/spreadsheetml/2009/9/main" uri="{46F421CA-312F-682f-3DD2-61675219B42D}">
      <x14:dxfs count="17">
        <dxf>
          <font>
            <color theme="2"/>
          </font>
        </dxf>
        <dxf>
          <font>
            <b/>
            <i/>
            <sz val="10"/>
            <color theme="0"/>
          </font>
          <fill>
            <patternFill>
              <bgColor theme="3" tint="0.499984740745262"/>
            </patternFill>
          </fill>
        </dxf>
        <dxf>
          <font>
            <color theme="1"/>
          </font>
          <fill>
            <patternFill>
              <bgColor theme="4" tint="0.39994506668294322"/>
            </patternFill>
          </fill>
        </dxf>
        <dxf>
          <font>
            <b/>
            <i/>
            <sz val="10"/>
            <color theme="0"/>
          </font>
          <fill>
            <patternFill>
              <bgColor theme="3" tint="0.499984740745262"/>
            </patternFill>
          </fill>
        </dxf>
        <dxf>
          <font>
            <color theme="2"/>
          </font>
          <fill>
            <patternFill>
              <bgColor theme="4" tint="0.39994506668294322"/>
            </patternFill>
          </fill>
        </dxf>
        <dxf>
          <font>
            <b/>
            <i/>
            <sz val="10"/>
            <color theme="0"/>
          </font>
          <fill>
            <patternFill>
              <bgColor theme="3" tint="0.499984740745262"/>
            </patternFill>
          </fill>
        </dxf>
        <dxf>
          <fill>
            <patternFill>
              <bgColor theme="4" tint="0.39994506668294322"/>
            </patternFill>
          </fill>
        </dxf>
        <dxf>
          <font>
            <b/>
            <i/>
            <sz val="10"/>
            <color theme="0"/>
          </font>
          <fill>
            <patternFill>
              <bgColor theme="3" tint="0.499984740745262"/>
            </patternFill>
          </fill>
        </dxf>
        <dxf>
          <fill>
            <patternFill>
              <bgColor theme="4" tint="0.39994506668294322"/>
            </patternFill>
          </fill>
        </dxf>
        <dxf>
          <font>
            <b/>
            <i/>
            <sz val="10"/>
            <color theme="0"/>
          </font>
          <fill>
            <patternFill>
              <bgColor theme="3" tint="0.499984740745262"/>
            </patternFill>
          </fill>
        </dxf>
        <dxf>
          <fill>
            <patternFill>
              <bgColor theme="4" tint="0.39994506668294322"/>
            </patternFill>
          </fill>
        </dxf>
        <dxf>
          <font>
            <b/>
            <i/>
            <sz val="10"/>
            <color theme="0"/>
          </font>
          <fill>
            <patternFill>
              <bgColor theme="3" tint="0.499984740745262"/>
            </patternFill>
          </fill>
        </dxf>
        <dxf>
          <fill>
            <patternFill>
              <bgColor theme="4" tint="0.39994506668294322"/>
            </patternFill>
          </fill>
        </dxf>
        <dxf>
          <fill>
            <patternFill>
              <bgColor theme="2" tint="-0.14996795556505021"/>
            </patternFill>
          </fill>
        </dxf>
        <dxf>
          <fill>
            <patternFill>
              <bgColor theme="7" tint="0.39994506668294322"/>
            </patternFill>
          </fill>
        </dxf>
        <dxf>
          <fill>
            <patternFill>
              <bgColor theme="6" tint="-0.24994659260841701"/>
            </patternFill>
          </fill>
        </dxf>
        <dxf>
          <fill>
            <patternFill>
              <fgColor theme="4" tint="0.39994506668294322"/>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6"/>
            <x14:slicerStyleElement type="selectedItemWithNoData" dxfId="15"/>
          </x14:slicerStyleElements>
        </x14:slicerStyle>
        <x14:slicerStyle name="Slicer Style 2">
          <x14:slicerStyleElements>
            <x14:slicerStyleElement type="selectedItemWithData" dxfId="2"/>
            <x14:slicerStyleElement type="selectedItemWithNoData" dxfId="1"/>
            <x14:slicerStyleElement type="hoveredSelectedItemWithData" dxfId="0"/>
          </x14:slicerStyleElements>
        </x14:slicerStyle>
        <x14:slicerStyle name="Slicer Style 3"/>
        <x14:slicerStyle name="Slicer Style 4">
          <x14:slicerStyleElements>
            <x14:slicerStyleElement type="selectedItemWithData" dxfId="14"/>
            <x14:slicerStyleElement type="selectedItemWithNoData" dxfId="1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74556213017749E-2"/>
          <c:y val="0.28092913385826773"/>
          <c:w val="0.82642998027613412"/>
          <c:h val="0.42727308340188819"/>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401-4184-BFB9-E33F7A72B37A}"/>
            </c:ext>
          </c:extLst>
        </c:ser>
        <c:dLbls>
          <c:showLegendKey val="0"/>
          <c:showVal val="0"/>
          <c:showCatName val="0"/>
          <c:showSerName val="0"/>
          <c:showPercent val="0"/>
          <c:showBubbleSize val="0"/>
        </c:dLbls>
        <c:smooth val="0"/>
        <c:axId val="595046384"/>
        <c:axId val="595051424"/>
      </c:lineChart>
      <c:catAx>
        <c:axId val="595046384"/>
        <c:scaling>
          <c:orientation val="minMax"/>
        </c:scaling>
        <c:delete val="1"/>
        <c:axPos val="b"/>
        <c:numFmt formatCode="General" sourceLinked="1"/>
        <c:majorTickMark val="none"/>
        <c:minorTickMark val="none"/>
        <c:tickLblPos val="nextTo"/>
        <c:crossAx val="595051424"/>
        <c:crosses val="autoZero"/>
        <c:auto val="1"/>
        <c:lblAlgn val="ctr"/>
        <c:lblOffset val="100"/>
        <c:noMultiLvlLbl val="0"/>
      </c:catAx>
      <c:valAx>
        <c:axId val="5950514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9504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F5-47C7-946F-2FC8D5E9B57E}"/>
            </c:ext>
          </c:extLst>
        </c:ser>
        <c:dLbls>
          <c:showLegendKey val="0"/>
          <c:showVal val="0"/>
          <c:showCatName val="0"/>
          <c:showSerName val="0"/>
          <c:showPercent val="0"/>
          <c:showBubbleSize val="0"/>
        </c:dLbls>
        <c:smooth val="0"/>
        <c:axId val="501958816"/>
        <c:axId val="501963136"/>
      </c:lineChart>
      <c:catAx>
        <c:axId val="501958816"/>
        <c:scaling>
          <c:orientation val="minMax"/>
        </c:scaling>
        <c:delete val="1"/>
        <c:axPos val="b"/>
        <c:numFmt formatCode="General" sourceLinked="1"/>
        <c:majorTickMark val="none"/>
        <c:minorTickMark val="none"/>
        <c:tickLblPos val="nextTo"/>
        <c:crossAx val="501963136"/>
        <c:crosses val="autoZero"/>
        <c:auto val="1"/>
        <c:lblAlgn val="ctr"/>
        <c:lblOffset val="100"/>
        <c:noMultiLvlLbl val="0"/>
      </c:catAx>
      <c:valAx>
        <c:axId val="501963136"/>
        <c:scaling>
          <c:orientation val="minMax"/>
        </c:scaling>
        <c:delete val="1"/>
        <c:axPos val="l"/>
        <c:numFmt formatCode="General" sourceLinked="1"/>
        <c:majorTickMark val="none"/>
        <c:minorTickMark val="none"/>
        <c:tickLblPos val="nextTo"/>
        <c:crossAx val="5019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60913705583756E-2"/>
          <c:y val="0.30188679245283018"/>
          <c:w val="0.8510998307952623"/>
          <c:h val="0.44654088050314467"/>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493-4FCA-A7E3-36E78A227CEF}"/>
            </c:ext>
          </c:extLst>
        </c:ser>
        <c:dLbls>
          <c:showLegendKey val="0"/>
          <c:showVal val="0"/>
          <c:showCatName val="0"/>
          <c:showSerName val="0"/>
          <c:showPercent val="0"/>
          <c:showBubbleSize val="0"/>
        </c:dLbls>
        <c:smooth val="0"/>
        <c:axId val="599636720"/>
        <c:axId val="599637800"/>
      </c:lineChart>
      <c:catAx>
        <c:axId val="599636720"/>
        <c:scaling>
          <c:orientation val="minMax"/>
        </c:scaling>
        <c:delete val="1"/>
        <c:axPos val="b"/>
        <c:numFmt formatCode="General" sourceLinked="1"/>
        <c:majorTickMark val="none"/>
        <c:minorTickMark val="none"/>
        <c:tickLblPos val="nextTo"/>
        <c:crossAx val="599637800"/>
        <c:crosses val="autoZero"/>
        <c:auto val="1"/>
        <c:lblAlgn val="ctr"/>
        <c:lblOffset val="100"/>
        <c:noMultiLvlLbl val="0"/>
      </c:catAx>
      <c:valAx>
        <c:axId val="599637800"/>
        <c:scaling>
          <c:orientation val="minMax"/>
        </c:scaling>
        <c:delete val="1"/>
        <c:axPos val="l"/>
        <c:numFmt formatCode="General" sourceLinked="1"/>
        <c:majorTickMark val="none"/>
        <c:minorTickMark val="none"/>
        <c:tickLblPos val="nextTo"/>
        <c:crossAx val="59963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30589849108367E-2"/>
          <c:y val="0.24242424242424243"/>
          <c:w val="0.87928669410150895"/>
          <c:h val="0.55555555555555558"/>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DA1-4734-87AE-36FAC25B3D03}"/>
            </c:ext>
          </c:extLst>
        </c:ser>
        <c:dLbls>
          <c:showLegendKey val="0"/>
          <c:showVal val="0"/>
          <c:showCatName val="0"/>
          <c:showSerName val="0"/>
          <c:showPercent val="0"/>
          <c:showBubbleSize val="0"/>
        </c:dLbls>
        <c:smooth val="0"/>
        <c:axId val="595048544"/>
        <c:axId val="595049984"/>
      </c:lineChart>
      <c:catAx>
        <c:axId val="595048544"/>
        <c:scaling>
          <c:orientation val="minMax"/>
        </c:scaling>
        <c:delete val="1"/>
        <c:axPos val="b"/>
        <c:numFmt formatCode="General" sourceLinked="1"/>
        <c:majorTickMark val="none"/>
        <c:minorTickMark val="none"/>
        <c:tickLblPos val="nextTo"/>
        <c:crossAx val="595049984"/>
        <c:crosses val="autoZero"/>
        <c:auto val="1"/>
        <c:lblAlgn val="ctr"/>
        <c:lblOffset val="100"/>
        <c:noMultiLvlLbl val="0"/>
      </c:catAx>
      <c:valAx>
        <c:axId val="595049984"/>
        <c:scaling>
          <c:orientation val="minMax"/>
        </c:scaling>
        <c:delete val="1"/>
        <c:axPos val="l"/>
        <c:numFmt formatCode="General" sourceLinked="1"/>
        <c:majorTickMark val="none"/>
        <c:minorTickMark val="none"/>
        <c:tickLblPos val="nextTo"/>
        <c:crossAx val="5950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D41-442D-BCBA-562FB1EA2266}"/>
            </c:ext>
          </c:extLst>
        </c:ser>
        <c:dLbls>
          <c:showLegendKey val="0"/>
          <c:showVal val="0"/>
          <c:showCatName val="0"/>
          <c:showSerName val="0"/>
          <c:showPercent val="0"/>
          <c:showBubbleSize val="0"/>
        </c:dLbls>
        <c:smooth val="0"/>
        <c:axId val="502740872"/>
        <c:axId val="502741952"/>
      </c:lineChart>
      <c:catAx>
        <c:axId val="502740872"/>
        <c:scaling>
          <c:orientation val="minMax"/>
        </c:scaling>
        <c:delete val="1"/>
        <c:axPos val="b"/>
        <c:numFmt formatCode="General" sourceLinked="1"/>
        <c:majorTickMark val="none"/>
        <c:minorTickMark val="none"/>
        <c:tickLblPos val="nextTo"/>
        <c:crossAx val="502741952"/>
        <c:crosses val="autoZero"/>
        <c:auto val="1"/>
        <c:lblAlgn val="ctr"/>
        <c:lblOffset val="100"/>
        <c:noMultiLvlLbl val="0"/>
      </c:catAx>
      <c:valAx>
        <c:axId val="502741952"/>
        <c:scaling>
          <c:orientation val="minMax"/>
        </c:scaling>
        <c:delete val="1"/>
        <c:axPos val="l"/>
        <c:numFmt formatCode="General" sourceLinked="1"/>
        <c:majorTickMark val="none"/>
        <c:minorTickMark val="none"/>
        <c:tickLblPos val="nextTo"/>
        <c:crossAx val="502740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24537179113226E-2"/>
          <c:y val="0.11832789194033673"/>
          <c:w val="0.82642998027613412"/>
          <c:h val="0.42727308340188819"/>
        </c:manualLayout>
      </c:layout>
      <c:lineChart>
        <c:grouping val="standard"/>
        <c:varyColors val="0"/>
        <c:ser>
          <c:idx val="0"/>
          <c:order val="0"/>
          <c:tx>
            <c:strRef>
              <c:f>KPIS!$B$3</c:f>
              <c:strCache>
                <c:ptCount val="1"/>
                <c:pt idx="0">
                  <c:v>Total</c:v>
                </c:pt>
              </c:strCache>
            </c:strRef>
          </c:tx>
          <c:spPr>
            <a:ln w="28575" cap="rnd">
              <a:solidFill>
                <a:schemeClr val="accent2"/>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FF5-4221-8BED-4DA4EE1DDC16}"/>
            </c:ext>
          </c:extLst>
        </c:ser>
        <c:dLbls>
          <c:showLegendKey val="0"/>
          <c:showVal val="0"/>
          <c:showCatName val="0"/>
          <c:showSerName val="0"/>
          <c:showPercent val="0"/>
          <c:showBubbleSize val="0"/>
        </c:dLbls>
        <c:smooth val="0"/>
        <c:axId val="595046384"/>
        <c:axId val="595051424"/>
      </c:lineChart>
      <c:catAx>
        <c:axId val="595046384"/>
        <c:scaling>
          <c:orientation val="minMax"/>
        </c:scaling>
        <c:delete val="1"/>
        <c:axPos val="b"/>
        <c:numFmt formatCode="General" sourceLinked="1"/>
        <c:majorTickMark val="none"/>
        <c:minorTickMark val="none"/>
        <c:tickLblPos val="nextTo"/>
        <c:crossAx val="595051424"/>
        <c:crosses val="autoZero"/>
        <c:auto val="1"/>
        <c:lblAlgn val="ctr"/>
        <c:lblOffset val="100"/>
        <c:noMultiLvlLbl val="0"/>
      </c:catAx>
      <c:valAx>
        <c:axId val="595051424"/>
        <c:scaling>
          <c:orientation val="minMax"/>
        </c:scaling>
        <c:delete val="1"/>
        <c:axPos val="l"/>
        <c:numFmt formatCode="General" sourceLinked="1"/>
        <c:majorTickMark val="none"/>
        <c:minorTickMark val="none"/>
        <c:tickLblPos val="nextTo"/>
        <c:crossAx val="59504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65000"/>
        <a:alpha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51219387284776352"/>
        </c:manualLayout>
      </c:layout>
      <c:lineChart>
        <c:grouping val="standard"/>
        <c:varyColors val="0"/>
        <c:ser>
          <c:idx val="0"/>
          <c:order val="0"/>
          <c:tx>
            <c:strRef>
              <c:f>KPIS!$E$3</c:f>
              <c:strCache>
                <c:ptCount val="1"/>
                <c:pt idx="0">
                  <c:v>Total</c:v>
                </c:pt>
              </c:strCache>
            </c:strRef>
          </c:tx>
          <c:spPr>
            <a:ln w="28575" cap="rnd">
              <a:solidFill>
                <a:schemeClr val="accent2"/>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C2E-4352-9FA1-161C0261BADD}"/>
            </c:ext>
          </c:extLst>
        </c:ser>
        <c:dLbls>
          <c:showLegendKey val="0"/>
          <c:showVal val="0"/>
          <c:showCatName val="0"/>
          <c:showSerName val="0"/>
          <c:showPercent val="0"/>
          <c:showBubbleSize val="0"/>
        </c:dLbls>
        <c:smooth val="0"/>
        <c:axId val="501958816"/>
        <c:axId val="501963136"/>
      </c:lineChart>
      <c:catAx>
        <c:axId val="501958816"/>
        <c:scaling>
          <c:orientation val="minMax"/>
        </c:scaling>
        <c:delete val="1"/>
        <c:axPos val="b"/>
        <c:numFmt formatCode="General" sourceLinked="1"/>
        <c:majorTickMark val="none"/>
        <c:minorTickMark val="none"/>
        <c:tickLblPos val="nextTo"/>
        <c:crossAx val="501963136"/>
        <c:crosses val="autoZero"/>
        <c:auto val="1"/>
        <c:lblAlgn val="ctr"/>
        <c:lblOffset val="100"/>
        <c:noMultiLvlLbl val="0"/>
      </c:catAx>
      <c:valAx>
        <c:axId val="501963136"/>
        <c:scaling>
          <c:orientation val="minMax"/>
        </c:scaling>
        <c:delete val="1"/>
        <c:axPos val="l"/>
        <c:numFmt formatCode="General" sourceLinked="1"/>
        <c:majorTickMark val="none"/>
        <c:minorTickMark val="none"/>
        <c:tickLblPos val="nextTo"/>
        <c:crossAx val="5019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21555446364525E-3"/>
          <c:y val="0"/>
          <c:w val="0.91249978346468075"/>
          <c:h val="0.59420382470883326"/>
        </c:manualLayout>
      </c:layout>
      <c:lineChart>
        <c:grouping val="standard"/>
        <c:varyColors val="0"/>
        <c:ser>
          <c:idx val="0"/>
          <c:order val="0"/>
          <c:tx>
            <c:strRef>
              <c:f>KPIS!$H$3</c:f>
              <c:strCache>
                <c:ptCount val="1"/>
                <c:pt idx="0">
                  <c:v>Total</c:v>
                </c:pt>
              </c:strCache>
            </c:strRef>
          </c:tx>
          <c:spPr>
            <a:ln w="28575" cap="rnd">
              <a:solidFill>
                <a:schemeClr val="accent2"/>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189-492A-9B59-F31A28680C08}"/>
            </c:ext>
          </c:extLst>
        </c:ser>
        <c:dLbls>
          <c:showLegendKey val="0"/>
          <c:showVal val="0"/>
          <c:showCatName val="0"/>
          <c:showSerName val="0"/>
          <c:showPercent val="0"/>
          <c:showBubbleSize val="0"/>
        </c:dLbls>
        <c:smooth val="0"/>
        <c:axId val="599636720"/>
        <c:axId val="599637800"/>
      </c:lineChart>
      <c:catAx>
        <c:axId val="599636720"/>
        <c:scaling>
          <c:orientation val="minMax"/>
        </c:scaling>
        <c:delete val="1"/>
        <c:axPos val="b"/>
        <c:numFmt formatCode="General" sourceLinked="1"/>
        <c:majorTickMark val="none"/>
        <c:minorTickMark val="none"/>
        <c:tickLblPos val="nextTo"/>
        <c:crossAx val="599637800"/>
        <c:crosses val="autoZero"/>
        <c:auto val="1"/>
        <c:lblAlgn val="ctr"/>
        <c:lblOffset val="100"/>
        <c:noMultiLvlLbl val="0"/>
      </c:catAx>
      <c:valAx>
        <c:axId val="599637800"/>
        <c:scaling>
          <c:orientation val="minMax"/>
        </c:scaling>
        <c:delete val="1"/>
        <c:axPos val="l"/>
        <c:numFmt formatCode="General" sourceLinked="1"/>
        <c:majorTickMark val="none"/>
        <c:minorTickMark val="none"/>
        <c:tickLblPos val="nextTo"/>
        <c:crossAx val="59963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641800699083"/>
          <c:y val="5.3869932925051005E-3"/>
          <c:w val="0.87928669410150895"/>
          <c:h val="0.55555555555555558"/>
        </c:manualLayout>
      </c:layout>
      <c:lineChart>
        <c:grouping val="standard"/>
        <c:varyColors val="0"/>
        <c:ser>
          <c:idx val="0"/>
          <c:order val="0"/>
          <c:tx>
            <c:strRef>
              <c:f>KPIS!$K$3</c:f>
              <c:strCache>
                <c:ptCount val="1"/>
                <c:pt idx="0">
                  <c:v>Total</c:v>
                </c:pt>
              </c:strCache>
            </c:strRef>
          </c:tx>
          <c:spPr>
            <a:ln w="28575" cap="rnd">
              <a:solidFill>
                <a:schemeClr val="accent2"/>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E5-4C3A-8A6F-936BD37C23B2}"/>
            </c:ext>
          </c:extLst>
        </c:ser>
        <c:dLbls>
          <c:showLegendKey val="0"/>
          <c:showVal val="0"/>
          <c:showCatName val="0"/>
          <c:showSerName val="0"/>
          <c:showPercent val="0"/>
          <c:showBubbleSize val="0"/>
        </c:dLbls>
        <c:smooth val="0"/>
        <c:axId val="595048544"/>
        <c:axId val="595049984"/>
      </c:lineChart>
      <c:catAx>
        <c:axId val="595048544"/>
        <c:scaling>
          <c:orientation val="minMax"/>
        </c:scaling>
        <c:delete val="1"/>
        <c:axPos val="b"/>
        <c:numFmt formatCode="General" sourceLinked="1"/>
        <c:majorTickMark val="none"/>
        <c:minorTickMark val="none"/>
        <c:tickLblPos val="nextTo"/>
        <c:crossAx val="595049984"/>
        <c:crosses val="autoZero"/>
        <c:auto val="1"/>
        <c:lblAlgn val="ctr"/>
        <c:lblOffset val="100"/>
        <c:noMultiLvlLbl val="0"/>
      </c:catAx>
      <c:valAx>
        <c:axId val="595049984"/>
        <c:scaling>
          <c:orientation val="minMax"/>
        </c:scaling>
        <c:delete val="1"/>
        <c:axPos val="l"/>
        <c:numFmt formatCode="General" sourceLinked="1"/>
        <c:majorTickMark val="none"/>
        <c:minorTickMark val="none"/>
        <c:tickLblPos val="nextTo"/>
        <c:crossAx val="5950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Copy.xlsx]KPIS!PivotTable12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2"/>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EB9-4263-9059-2EEC9ED7E725}"/>
            </c:ext>
          </c:extLst>
        </c:ser>
        <c:dLbls>
          <c:showLegendKey val="0"/>
          <c:showVal val="0"/>
          <c:showCatName val="0"/>
          <c:showSerName val="0"/>
          <c:showPercent val="0"/>
          <c:showBubbleSize val="0"/>
        </c:dLbls>
        <c:smooth val="0"/>
        <c:axId val="502740872"/>
        <c:axId val="502741952"/>
      </c:lineChart>
      <c:catAx>
        <c:axId val="502740872"/>
        <c:scaling>
          <c:orientation val="minMax"/>
        </c:scaling>
        <c:delete val="1"/>
        <c:axPos val="b"/>
        <c:numFmt formatCode="General" sourceLinked="1"/>
        <c:majorTickMark val="none"/>
        <c:minorTickMark val="none"/>
        <c:tickLblPos val="nextTo"/>
        <c:crossAx val="502741952"/>
        <c:crosses val="autoZero"/>
        <c:auto val="1"/>
        <c:lblAlgn val="ctr"/>
        <c:lblOffset val="100"/>
        <c:noMultiLvlLbl val="0"/>
      </c:catAx>
      <c:valAx>
        <c:axId val="502741952"/>
        <c:scaling>
          <c:orientation val="minMax"/>
        </c:scaling>
        <c:delete val="1"/>
        <c:axPos val="l"/>
        <c:numFmt formatCode="General" sourceLinked="1"/>
        <c:majorTickMark val="none"/>
        <c:minorTickMark val="none"/>
        <c:tickLblPos val="nextTo"/>
        <c:crossAx val="502740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schemeClr>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4916377369565"/>
          <c:y val="4.436167389188711E-2"/>
          <c:w val="0.79489020547495559"/>
          <c:h val="0.77144020906854827"/>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CDD-439E-8F20-FAAA2DB2DFCC}"/>
            </c:ext>
          </c:extLst>
        </c:ser>
        <c:dLbls>
          <c:showLegendKey val="0"/>
          <c:showVal val="0"/>
          <c:showCatName val="0"/>
          <c:showSerName val="0"/>
          <c:showPercent val="0"/>
          <c:showBubbleSize val="0"/>
        </c:dLbls>
        <c:axId val="502745912"/>
        <c:axId val="502744472"/>
      </c:areaChart>
      <c:barChart>
        <c:barDir val="col"/>
        <c:grouping val="clustered"/>
        <c:varyColors val="0"/>
        <c:ser>
          <c:idx val="0"/>
          <c:order val="0"/>
          <c:tx>
            <c:strRef>
              <c:f>'COMBO CHART'!$B$3</c:f>
              <c:strCache>
                <c:ptCount val="1"/>
                <c:pt idx="0">
                  <c:v>Sum of Sales</c:v>
                </c:pt>
              </c:strCache>
            </c:strRef>
          </c:tx>
          <c:spPr>
            <a:solidFill>
              <a:schemeClr val="bg2">
                <a:lumMod val="85000"/>
              </a:schemeClr>
            </a:solidFill>
            <a:ln w="0">
              <a:solidFill>
                <a:schemeClr val="accent1">
                  <a:shade val="15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CDD-439E-8F20-FAAA2DB2DFCC}"/>
            </c:ext>
          </c:extLst>
        </c:ser>
        <c:dLbls>
          <c:showLegendKey val="0"/>
          <c:showVal val="0"/>
          <c:showCatName val="0"/>
          <c:showSerName val="0"/>
          <c:showPercent val="0"/>
          <c:showBubbleSize val="0"/>
        </c:dLbls>
        <c:gapWidth val="96"/>
        <c:overlap val="-27"/>
        <c:axId val="502733312"/>
        <c:axId val="502733672"/>
      </c:barChart>
      <c:catAx>
        <c:axId val="50273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502733672"/>
        <c:crosses val="autoZero"/>
        <c:auto val="1"/>
        <c:lblAlgn val="ctr"/>
        <c:lblOffset val="100"/>
        <c:noMultiLvlLbl val="0"/>
      </c:catAx>
      <c:valAx>
        <c:axId val="502733672"/>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502733312"/>
        <c:crosses val="autoZero"/>
        <c:crossBetween val="between"/>
      </c:valAx>
      <c:valAx>
        <c:axId val="502744472"/>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502745912"/>
        <c:crosses val="max"/>
        <c:crossBetween val="between"/>
      </c:valAx>
      <c:catAx>
        <c:axId val="502745912"/>
        <c:scaling>
          <c:orientation val="minMax"/>
        </c:scaling>
        <c:delete val="1"/>
        <c:axPos val="b"/>
        <c:numFmt formatCode="General" sourceLinked="1"/>
        <c:majorTickMark val="out"/>
        <c:minorTickMark val="none"/>
        <c:tickLblPos val="nextTo"/>
        <c:crossAx val="502744472"/>
        <c:crosses val="autoZero"/>
        <c:auto val="1"/>
        <c:lblAlgn val="ctr"/>
        <c:lblOffset val="100"/>
        <c:noMultiLvlLbl val="0"/>
      </c:catAx>
      <c:spPr>
        <a:noFill/>
        <a:ln>
          <a:noFill/>
        </a:ln>
        <a:effectLst/>
      </c:spPr>
    </c:plotArea>
    <c:legend>
      <c:legendPos val="t"/>
      <c:layout>
        <c:manualLayout>
          <c:xMode val="edge"/>
          <c:yMode val="edge"/>
          <c:x val="0.14345065473179361"/>
          <c:y val="2.247191011235955E-2"/>
          <c:w val="0.4096502465622236"/>
          <c:h val="8.146155887817392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solidFill>
          <a:ln w="19050">
            <a:noFill/>
          </a:ln>
          <a:effectLst>
            <a:outerShdw blurRad="50800" dist="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a:outerShdw blurRad="50800" dist="50800" algn="ctr" rotWithShape="0">
              <a:srgbClr val="000000">
                <a:alpha val="43137"/>
              </a:srgbClr>
            </a:outerShdw>
          </a:effectLst>
        </c:spPr>
        <c:dLbl>
          <c:idx val="0"/>
          <c:layout>
            <c:manualLayout>
              <c:x val="0.21420765027322405"/>
              <c:y val="-1.3961605584642234E-2"/>
            </c:manualLayout>
          </c:layout>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noFill/>
          </a:ln>
          <a:effectLst>
            <a:outerShdw blurRad="50800" dist="50800" algn="ctr" rotWithShape="0">
              <a:srgbClr val="000000">
                <a:alpha val="43137"/>
              </a:srgbClr>
            </a:outerShdw>
          </a:effectLst>
        </c:spPr>
        <c:dLbl>
          <c:idx val="0"/>
          <c:layout>
            <c:manualLayout>
              <c:x val="0.20109289617486339"/>
              <c:y val="5.5846422338568805E-2"/>
            </c:manualLayout>
          </c:layout>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w="19050">
            <a:noFill/>
          </a:ln>
          <a:effectLst>
            <a:outerShdw blurRad="50800" dist="50800" algn="ctr" rotWithShape="0">
              <a:srgbClr val="000000">
                <a:alpha val="43137"/>
              </a:srgbClr>
            </a:outerShdw>
          </a:effectLst>
        </c:spPr>
        <c:dLbl>
          <c:idx val="0"/>
          <c:layout>
            <c:manualLayout>
              <c:x val="-0.18360655737704917"/>
              <c:y val="-3.4904013961605584E-2"/>
            </c:manualLayout>
          </c:layout>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91669893722301"/>
          <c:y val="0.13541713045031675"/>
          <c:w val="0.4954234327266468"/>
          <c:h val="0.79112118838548307"/>
        </c:manualLayout>
      </c:layout>
      <c:doughnutChart>
        <c:varyColors val="1"/>
        <c:ser>
          <c:idx val="0"/>
          <c:order val="0"/>
          <c:tx>
            <c:strRef>
              <c:f>'PIE CHART'!$B$3</c:f>
              <c:strCache>
                <c:ptCount val="1"/>
                <c:pt idx="0">
                  <c:v>Total</c:v>
                </c:pt>
              </c:strCache>
            </c:strRef>
          </c:tx>
          <c:spPr>
            <a:solidFill>
              <a:schemeClr val="accent2"/>
            </a:solidFill>
            <a:ln>
              <a:noFill/>
            </a:ln>
            <a:effectLst>
              <a:outerShdw blurRad="50800" dist="50800" algn="ctr" rotWithShape="0">
                <a:srgbClr val="000000">
                  <a:alpha val="43137"/>
                </a:srgbClr>
              </a:outerShdw>
            </a:effectLst>
          </c:spPr>
          <c:explosion val="1"/>
          <c:dPt>
            <c:idx val="0"/>
            <c:bubble3D val="0"/>
            <c:spPr>
              <a:solidFill>
                <a:schemeClr val="accent1"/>
              </a:solidFill>
              <a:ln w="19050">
                <a:noFill/>
              </a:ln>
              <a:effectLst>
                <a:outerShdw blurRad="50800" dist="50800" algn="ctr" rotWithShape="0">
                  <a:srgbClr val="000000">
                    <a:alpha val="43137"/>
                  </a:srgbClr>
                </a:outerShdw>
              </a:effectLst>
            </c:spPr>
            <c:extLst>
              <c:ext xmlns:c16="http://schemas.microsoft.com/office/drawing/2014/chart" uri="{C3380CC4-5D6E-409C-BE32-E72D297353CC}">
                <c16:uniqueId val="{00000001-3B8D-42FF-B617-977959BED17A}"/>
              </c:ext>
            </c:extLst>
          </c:dPt>
          <c:dPt>
            <c:idx val="1"/>
            <c:bubble3D val="0"/>
            <c:spPr>
              <a:solidFill>
                <a:schemeClr val="accent2"/>
              </a:solidFill>
              <a:ln w="19050">
                <a:noFill/>
              </a:ln>
              <a:effectLst>
                <a:outerShdw blurRad="50800" dist="50800" algn="ctr" rotWithShape="0">
                  <a:srgbClr val="000000">
                    <a:alpha val="43137"/>
                  </a:srgbClr>
                </a:outerShdw>
              </a:effectLst>
            </c:spPr>
            <c:extLst>
              <c:ext xmlns:c16="http://schemas.microsoft.com/office/drawing/2014/chart" uri="{C3380CC4-5D6E-409C-BE32-E72D297353CC}">
                <c16:uniqueId val="{00000003-3B8D-42FF-B617-977959BED17A}"/>
              </c:ext>
            </c:extLst>
          </c:dPt>
          <c:dPt>
            <c:idx val="2"/>
            <c:bubble3D val="0"/>
            <c:spPr>
              <a:solidFill>
                <a:schemeClr val="accent1">
                  <a:lumMod val="20000"/>
                  <a:lumOff val="80000"/>
                </a:schemeClr>
              </a:solidFill>
              <a:ln w="19050">
                <a:noFill/>
              </a:ln>
              <a:effectLst>
                <a:outerShdw blurRad="50800" dist="50800" algn="ctr" rotWithShape="0">
                  <a:srgbClr val="000000">
                    <a:alpha val="43137"/>
                  </a:srgbClr>
                </a:outerShdw>
              </a:effectLst>
            </c:spPr>
            <c:extLst>
              <c:ext xmlns:c16="http://schemas.microsoft.com/office/drawing/2014/chart" uri="{C3380CC4-5D6E-409C-BE32-E72D297353CC}">
                <c16:uniqueId val="{00000005-3B8D-42FF-B617-977959BED17A}"/>
              </c:ext>
            </c:extLst>
          </c:dPt>
          <c:dLbls>
            <c:dLbl>
              <c:idx val="0"/>
              <c:layout>
                <c:manualLayout>
                  <c:x val="0.21420765027322405"/>
                  <c:y val="-1.3961605584642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8D-42FF-B617-977959BED17A}"/>
                </c:ext>
              </c:extLst>
            </c:dLbl>
            <c:dLbl>
              <c:idx val="1"/>
              <c:layout>
                <c:manualLayout>
                  <c:x val="0.20109289617486339"/>
                  <c:y val="5.58464223385688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8D-42FF-B617-977959BED17A}"/>
                </c:ext>
              </c:extLst>
            </c:dLbl>
            <c:dLbl>
              <c:idx val="2"/>
              <c:layout>
                <c:manualLayout>
                  <c:x val="-0.18360655737704917"/>
                  <c:y val="-3.49040139616055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8D-42FF-B617-977959BED17A}"/>
                </c:ext>
              </c:extLst>
            </c:dLbl>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B8D-42FF-B617-977959BED17A}"/>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8.0038552557979439E-2"/>
          <c:y val="2.0942408376963352E-2"/>
          <c:w val="0.83992289488404115"/>
          <c:h val="0.12569927752563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95000"/>
            </a:schemeClr>
          </a:solidFill>
          <a:ln>
            <a:noFill/>
          </a:ln>
          <a:effectLst/>
        </c:spPr>
      </c:pivotFmt>
    </c:pivotFmts>
    <c:plotArea>
      <c:layout>
        <c:manualLayout>
          <c:layoutTarget val="inner"/>
          <c:xMode val="edge"/>
          <c:yMode val="edge"/>
          <c:x val="0.18025501651003303"/>
          <c:y val="7.4829891890357339E-2"/>
          <c:w val="0.69435780204893738"/>
          <c:h val="0.76735884763037787"/>
        </c:manualLayout>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CFE-4556-A70B-E3330BAB39FE}"/>
            </c:ext>
          </c:extLst>
        </c:ser>
        <c:dLbls>
          <c:dLblPos val="inEnd"/>
          <c:showLegendKey val="0"/>
          <c:showVal val="1"/>
          <c:showCatName val="0"/>
          <c:showSerName val="0"/>
          <c:showPercent val="0"/>
          <c:showBubbleSize val="0"/>
        </c:dLbls>
        <c:gapWidth val="84"/>
        <c:axId val="599628080"/>
        <c:axId val="599628440"/>
      </c:barChart>
      <c:catAx>
        <c:axId val="59962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99628440"/>
        <c:crosses val="autoZero"/>
        <c:auto val="1"/>
        <c:lblAlgn val="ctr"/>
        <c:lblOffset val="100"/>
        <c:noMultiLvlLbl val="0"/>
      </c:catAx>
      <c:valAx>
        <c:axId val="599628440"/>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99628080"/>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06134FF-E322-498F-B7C5-CEFB19EEBCA5}">
          <cx:tx>
            <cx:txData>
              <cx:f>_xlchart.v1.1</cx:f>
              <cx:v>PROFIT</cx:v>
            </cx:txData>
          </cx:tx>
          <cx:spPr>
            <a:gradFill flip="none" rotWithShape="1">
              <a:gsLst>
                <a:gs pos="13000">
                  <a:schemeClr val="accent1">
                    <a:lumMod val="20000"/>
                    <a:lumOff val="80000"/>
                  </a:schemeClr>
                </a:gs>
                <a:gs pos="74000">
                  <a:schemeClr val="accent1">
                    <a:lumMod val="75000"/>
                  </a:schemeClr>
                </a:gs>
              </a:gsLst>
              <a:lin ang="2700000" scaled="1"/>
              <a:tileRect/>
            </a:gradFill>
          </cx:spPr>
          <cx:dataLabels pos="outEnd">
            <cx:spPr>
              <a:effectLst>
                <a:outerShdw blurRad="50800" dist="50800" dir="1500000" algn="ctr" rotWithShape="0">
                  <a:srgbClr val="000000">
                    <a:alpha val="43137"/>
                  </a:srgbClr>
                </a:outerShdw>
              </a:effectLst>
            </cx:spPr>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2"/>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2"/>
              </a:solidFill>
            </a:endParaRPr>
          </a:p>
        </cx:txPr>
      </cx:axis>
      <cx:axis id="1" hidden="1">
        <cx:valScaling/>
        <cx:tickLabels/>
        <cx:numFmt formatCode="$0,.&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2"/>
              </a:solidFill>
            </a:endParaRPr>
          </a:p>
        </cx:txPr>
      </cx:axis>
    </cx:plotArea>
    <cx:legend pos="t" align="ctr" overlay="0">
      <cx:txPr>
        <a:bodyPr vertOverflow="overflow" horzOverflow="overflow" wrap="square" lIns="0" tIns="0" rIns="0" bIns="0"/>
        <a:lstStyle/>
        <a:p>
          <a:pPr algn="ctr" rtl="0">
            <a:defRPr sz="900" b="0" i="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lumMod val="95000"/>
              </a:schemeClr>
            </a:solidFill>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FA5197E-78B6-4FE6-8D24-9EEB93AD677F}">
          <cx:tx>
            <cx:txData>
              <cx:f>_xlchart.v5.5</cx:f>
              <cx:v>SALES</cx:v>
            </cx:txData>
          </cx:tx>
          <cx:spPr>
            <a:gradFill>
              <a:gsLst>
                <a:gs pos="0">
                  <a:schemeClr val="accent1">
                    <a:lumMod val="20000"/>
                    <a:lumOff val="80000"/>
                  </a:schemeClr>
                </a:gs>
                <a:gs pos="74000">
                  <a:schemeClr val="accent1">
                    <a:lumMod val="75000"/>
                  </a:schemeClr>
                </a:gs>
              </a:gsLst>
              <a:lin ang="2700000" scaled="1"/>
            </a:gradFill>
          </cx:spPr>
          <cx:dataId val="0"/>
          <cx:layoutPr>
            <cx:geography cultureLanguage="en-US" cultureRegion="EG" attribution="Powered by Bing">
              <cx:geoCache provider="{E9337A44-BEBE-4D9F-B70C-5C5E7DAFC167}">
                <cx:binary>1H1pc9tIsu1fcfjzgxq1ompieiIaoDZrsSTL6nZ/QdCSjH3f8evvAUXZIkxLmtu68YLqmXZbZBFZ
dSozTy5V/Pdt/6/b+H5ZvuuTOK3+ddv//t6v6/xfv/1W3fr3ybLaS4LbMquyb/XebZb8ln37Ftze
/3ZXLrsg9X6jJuG/3frLsr7v3//n3/g07z47zW6XdZCll819OVzdV01cV8+8tvWld8u7JEgXQVWX
wW1Nfn9/nN4Fy3T5/t19Wgf1cD3k97+/33jT+3e/zT/qp8e+iyFZ3dxhLNN7mmhtaVOvf96/i7PU
W79sKLlHFVGm1MJc/fDHZ58vE4x/hUArcZZ3d+V9VWFCqz+fDNyQHr8/f//uNmvSelo0D+v3+/vP
aVDf3737VC/r++r9u6DKnIc3ONk0hc+fVnP+bXPZ//Pv2S+wCrPfPEFmvmQvvfQTME6Wpve3dXDb
1I8L9M/B4WRPWIIIxtaLTzbBseiexRTwoeLxoQ+ovFKa7chsDJ6h41zvJDp/xMuvy+Qt1QYrLyWn
0tQPasE2kYHaKG4yRk36Xa0eVPYBoFcItB2c7wNnwPxxupPAXPlQ4XfHVbxM7x638JvojaSKaqHW
i6820bGgV0TBqHHx8Aag9xSd10q1HaLN0TOcro53EidnGQffsjIN3lKHrD0quJTwPw86NLNuhOg9
SSxqEQ4PNf1sovQ6mbZj9HTsDCHnj51E6M8hA1XwHpfoDZSI7mHJJZVkrSQzJSKmtScE4Ry+aYXO
DJ5XCLQdm+8DZ8D8+WUngTnL0vpNKRu39uBZBNEW3+p7iAm94YJQyWZk7RWibIfk+8AZJGe7SQdO
syao3phHm3taEdOUcm2roA1PebQme0oTRalaK8sMmleJtB2cJ0Nn8Jzupin7owzG7E2DHL5HNcPa
E/5gqaxNcAghe2BzQkshVyoFT/SUD7xCoO3QfB84A+aPv3fSlJ3ffy2XVbR8XJ03cDJgYnDwzLIe
Ft6km8hovQetskCi1YOtmwU6r5FoOzQ/Rs6wOd/fSWxOsGGb22h4O2wY/Du1GOVy5vmVQE7AskzO
5YM6zWzZa0TZDsqPkTNQTnbT9/9RRsu0WiJp8WBO/rnCMA4/AmVgv2Blmu5xpokQYrvCvEai7dj8
GDnD5o+rnVSYxX287Jbl/Rtio/dMU1mSsjVjnnEAS+xBlyRnZB2XzozZayTajs2PkTNsFrtpzJws
zsrlXfaG2ChEM0oIk9PtwaYp9gS3FJOzXMBrRNkOyo+RM1Ccj7upMOs09Lvs2zvMrUm+vmk2AACZ
AIBMQctT5mwh3CGSasnWWjPzNo/Z8deKtR2s7Z8yA27h7CRwJ2/tg9QeVxykDBzgkS4/RUyrPaZM
FA0e7SDo9lM6/bI82zF6HDdD5eTTTqJyABMX3L0hl6ZqT2hkZCib+R0FTqAsxqliD3jNTNwrJNkO
yPeBM0QOdjMZfRZU1fS/PA8eN+wbEDZUCihYgXrkBHNwkKwRksIvrR2TfHz2Q6XglUJtB2hj8Ayk
s91Um8P7rPTe1PFQZMtQROMa6ZvpB8H/U2um2B7nnCHZtmbUM+15hUDbwfk+cAbM4R87ac+O75b+
GxI2zuFENEL/x+T/LAglhENxNLOUOaPRLwqyHY71sBkYx4udBOPPoLrN0ipIH43JPzdkAEQyrQVD
zfMx37+hJxrFaNTcgMmDHs305FUibYfmydAZPH8e7yQ81/foFqiq+7cMPgUqzsiTIcJ8QGemL6hI
Mz4lc/g60zaD51UibYfnydAZPNe72cxxtgzSN4SGCyz9lF9+woefao7Ue5RIwk1rnZ6eRTgvirMd
lvWwGSRnu5kROI7jIM2C6g3tmblH4Fw4cgLbFUbvEa4kE9+Z2+Oz151Pr5BoOzA/5jLD5ng3efPN
fZmgyPm4PG/iakxLUPwDI/VUU9DwJFGR1lLBE00/M9f/Ckm2Q/J94AyRm+ud9C8X8C/VELfLN23Y
4CZyz+jXWPPgn5gyMjWKKTWlBR7QgQt6Gve/VqrtEG2OnuF0saOcOeveMAHA6R5ciBQW394YoNne
1Ecoibl+fRZqHr8gzXZcHkbN8DjeTTzOluXwtq1oDGnNqYomZmG/Jfcsk6Aqrdc+f0bHXiPJdjx+
jJxhcraboczZsqqWt35T3df1W7p/uofeMoT11jpcITNXg5YAU6DRRs2yl6+W51fwbExnjtGO6k1w
6wfe8m2jTQVsNAoC333JUyaAGjSAQ9/61L0+/cxs2dkrJPoFQN9HzrHZzVjzLJhizax+S0czxZKa
oNC8pgIz3dF8j2gkm9Fys8kAXiXLr2D5Po05LjsaZCLVnDVl8LhC/5w2w9cwaaHwz9eZzHkzDeoA
loUK52Nf9E8687JEvwLnceQcm90sdZ7ft8u3LM3glA0TEq2yMFmrn1lyhhCJZKaAr0FX+vQDhXrK
nF+WZzsuj+NmqJzf7GRUc37fvTtaJnnlB2/ZtsHZnlQCfZuPp2zmQed0CgddHTgitcJm6lHbBOeV
Yv0Ko43hc6iOdhaqD/dldT88rtU/N28IPwkDCIJtN28WEtQos+Ew3oOO6Vkabdo+L8v0a5Aex84R
+rCzCJ3d98HtG9Zs0JzGKZo5yZMc81PSRky5R0zkbkz1k4Hr3r0sza+xeRw7x+ZsZ7H5kpXRG+oO
DnMwTfl0Im31M7dxYg81aBNWcB2OzqjBpDsvSfRrdB5GzrH5spvYZGXtv3OWZYaE9Btyaob+M4Zy
5neKMOtRt5COVmAIUq7rN3OEXi3XL3CajZ+j5ewwWotl9Lbxj4WWAMlgxdZpaL2ZO4B/QqfndOLg
0RU9avJD6eB8tdYvS/UcUo+j5zjtZpLnox+8oR8CU+BogUaMum5Qm1k7NEQhRY0w6Bf4vCTNdlwe
Rs3w+Lib/O1jFKOb401PTMO+KQa1WR9ln7fZaJw2ADUwTQs5ndXPps68RqJf4PJ9LnNsTnbSpn0s
773sLVNtDNxAoTGdrY9zzK0ZNXHQUxHCZqTtZUF+Ach6AnM4dvMcwaes+b8hBIDFRHmAknW4Mzdi
UzUOTWk4vPagLzNC8Hq5tqM0Hz9D69NuEoKHWT06z4cw/g1CUwQ+DNwZeYIHLGbkbSIElJnImcpZ
UPpaeZ7D6HE2c4R2kwpc3/dvemCKgIoxxaEnD5EPjNjTmBQnDBmiIhSt1zd1zIrWL4qzHZn1sBkk
13/tpMf5XC/9R2/8z5VlSoai8IaM2poKzNLUq9O4Fo5KUzkzaS/JsR2Kh1EzJD5f7wQSt8/ehPTU
fG2887+/BAqVTvQNsO18GTqC4xwoHDwWq2dGbHZB06/F+gVAm/c7bcxkN25/ugnQk/6mvTbT4VtC
lUZB58GjwCw9NVuW2psacTh7rI/OO6FeIdF2NH7MZaYyN3/shMpsSI0r0/5col6QevWbUmYkAMCH
haV+4e9XlBnHCh5LcTPm/DqZtuPzdOzGXDHVHUXovqrf/dh2T83HxgT/W6sGFeF0smrbPb8ycb0Q
s5CN/kGwH579kKX587Vi/QKnzeEbMwFUN/9/lOnXV+B9vyVwsayX+6vrBZ/cgvf8q6sVwJ2Hs6Hr
MtlWyvCw0sd3uIJQKA79+H5t4fQhGwW2pzv+p2H3y6r+/b0xVVA1NFJKFLeZwFHe9+86IDC9RDl6
RSRb35OXTsm339/z6bA25Rwx1kNlFiJUUyiHl6ajwAK5PUYoeulw/dT3Sx0vsnhA8P19NdZ/f5c2
yUUWpHX1+3sY4vzhXdPkOLqHJWw0urvRdycpWorx+u3yCiYJbyb/b8zGojGqRl4mbZyMThr0zWUZ
V7W0+66ocFHI94XZ8rDpw2YPmzpi4MZxEADXAoJaPX2YJ3oeW37NL31jyL+kPKPXQ93qmyioS2mj
BJB/8dBDuNRtWB79Lx499VIpJS30GIC7PX10YESkrzPCL0fd49G6NPR+O3RWv281klwz1RNqV2ZJ
mVO5oxHYzz9++vjNmeOoEEV1SeP8A25HmD2essBLdRizyzgxosBRRlsXjlk3Y/4hyKbH9YlS6L9+
brUp9sjPD8VW4cRCAz+Ov2zOOc1Tt/FyTS8FTel1yhQ7pokci4Mp2LjJa6FOecDw8IY0ZXXo1019
J/MqOIwN3CLgFDILDnPLC/ujyig9d38cR76UilaF44rWJCdt7g5kgetyjNiucpL4iz5OGUNs/tw8
oBs/TUOi9IBziIKYjJub01CdYk1v+fSSNAb2ShPz4z5uov5AVT25joMhO+kjUd09/1SklX5+qoZ6
4AgXHjx1cD3dMNIwrbAXJbkMSUuuU2MMDgsr9b+ZYV9cDmTsrwTPybmwtD/ag98Eh88//2fFtHAT
A3oucKAJ+2auK63WaVREPbmUhuyvgklhBt30F15bELQcPbfAZMtGYbjmzgIjwAOFmhkBd7Dq1DQb
cskD3V8ZuZ9GB21A3Nh2Gavu+ojzZWvKSTvNJHFyq4OyGKHVX4SRb7wA97aJIxkBa0lQbvpp11Ju
ZLowXfOyqQsoCbfcODuldWK2dpBG+n+hJBbMHvQS/6CtH8HDU5xJHpqBwVp6WVa1WqSDH48O9/rs
pLHM7CQpQ37M2io7KYoAu1zHIzlPWt17zhASo7NJOGYnhmz7K68QvbcfmVSd1lGr90kt+wvfb4sO
nxpCy4RK++6D9s0mPngBwC3mBcd4cQgUSR6GrsSZioSx5zZq0OTSdUOzOBitsjxa7Zu+TvIvZZkY
Tqw62L0BC5ioTu97wRgHTjXo4igfksizg4gX8eHYjXG5IK5Z3anS7K+el3ObmEiy4+7R6TQR4uvN
tTZ62rTS5eRSjBYWZLXMJC/zL8R0yXURly/t7Omm2Q0tRpMsdjV8rkmQvweT2nxiUns0NKOhuuxy
lp2IOhFLV/fTv1jo2Y3J+ouSyUrabuC65b7Zhn5qd92gPwVNFOQ2S4f6jmUtdroJC2AaUIKAcRjO
aU+slqiC15A2CXx9WrVWdjIQpk4NI+DH1MKExqHJkOl/Tl8xg/m0MBPgPPUyUG5JNdu0o4q0VQSD
d5nBCTk6H8ZyEVpG+LFg8VAfpa3fdk5otWG9oMKIpRO0iesfaN8LQjvGZ5vO0OfaoSFt982ktg7a
0TPqI19WDXFS4g3MNlzhjguTjdqzTb8zPudG4tUL08qy0u68wRcOKlx+tTCpCc0Iq67ZhwuQuR2F
cWZzlePy6bT2T1SVhKc0Udl5G7pWsVBZaTZ2TmPjLzJY0UeSDfGtGVVkEYMH+DYdxjGHfK1/N4hs
kB/qwcct1DX89wf03yTMLliYXxQmSkRO72vp2jyrzIWwfFXYrWUZ+U2TxmG3YK5lfdK68E27CL1I
2iVti9ZOhFeOtpZ6KB1ZU/W1MOJSOWlS1dHR2I81tYum4eUxLYbAOHZxcdsp9Ro/t/PW/YDLqPWn
oWtJ41i89cpLo2OE26GoU+EUFY18J/G9PL+wvCQunV5z312osNM3nt/A7UbYI9bQQOVkNuj9IvE7
bx/UQO9bpB4hXSbEstIcNCFVsDaggDDEbQ4vUAUDhg1WFfsLl6WGoyo35nZPwtg6VZEVNfDMxCcq
d8a0Ma38A/PMcDiTLCtOjR5XBB54uKjTj+w86NUx9wL/vI10favSSGa2R33z0AzCcqFZ4p2XlJcH
pQ7srMjyL51pjn+RSgUfaKv6BSo29OtQZ5kjgqI6tDR1D+jIsr8TXYm/MmYIu5C5f4eN0t97jRvW
9uh76cJsAI/ju3V6WHq5WCTEah1srMRknu2mfa/swTAGW2X1HS9M6fQi8PJrQ6ggOmlTVUX8Q5rG
Orm2WjczNTZAPGTWIrESZUR2PeASFxnZuE3PpfiT0I6K3Il4YBDfDgZjkMlCRUTnfxl+KxnEjcK0
XAzFkKgDw5zIzyj6qyyKsNKp0WYnpqdAhmDB+bJQncX2q7jLBzvx3Phzb1RAbHBrOIVhYI3TWhp2
RWewFcGAXWn7isCZ8rTAZ2hi5V90WQFZSUaAGoSZ4ZhmqRad7rC9QMoBfdTCZAfcu2wsNdbOOEi+
dEXX2V5ggq/WsYI1Sjqx7N1R33SUVnfV6PNj2UgYHg47ZPFE7yelX1R2AQ1VTpIwfPxQCAiHiCM7
Aa1zbxrZqkU0JNlJlEb0ujDF9KYs1qd13cI+w5y5rh1znXgLQmr8xht7zKkNQHzQr4NfjFaURQdK
YHFKCk9t1zHDO0qfhOdNWsDEaAGpvCLRp9rK+isqJJx6YMCirmwkOJw6dQWcqBUW5ZGbqequ0NNS
6pKT66pq8J8raZOm8UKbFby/yEA7qd2IYLgoVlwkiiUvP6ZJVB55XkvOmxGItBzMcKAduW7JqPcp
DYerJkC4weKQXocuhXuu+7xbDBN7HCjWniQDJgWVxJMiv63uggybIZz+qy2HvLK9EOzTjFqxVDG8
qJ7oUR7D2xbaK76EUQL22wfVcLUiCmNUpMOHPozlkvbg92EVA9oCwvRUhXecxRbWwmLsOCsM89z0
odIyc83zqoyj7BTbCNjRSdo0K+B4qqw8qlxIZIYmSHiWFXpfkCj/4jY4DuoMETXKfZdqsPRqTFy7
zeSQHRdVCclbjGntLOuG/rQwyjRxVgSnmahKNIb13UPwwybqM4Q6TBaxGHjscCMqQtvKZcPPOjGo
Uz8RfOlbrIwP4XYgYE77cLSVkXbhfp4Q92ts+Hh4ulIh4oqwP2j7cqJB8Dz1ouwuFe+qu1hXwCh3
Fcgd/qo9AgeccgHblk2hSuQnwSEZCIiBKdmxBNLnacWsY0wnO2GtIa+CoRkG2/BjSNs2QXnUdfC4
9bQ9RRqTc9ML4Zki3uCTwxZ0latwaM7yzjP8o8R3EQMSmWLXNv6o2L7Czyl1BTZwzSOsWY2r0m76
NrCuw0gV8X5dmMEhqjXYI7Efi6WfdFjTPk8w/5URiGLWXw1BilWJo0CfykGw40JDw3I5PT7pauWE
k9bHNcm/hCTLTrQHVEH3i6PCZUA1oJVaxHDkWIcOFFSngXtj+EN/0Q+eXJaqhr6acZLs02A05MIT
0PiyrCDJaifyPiTVSRfABAgCjr5PyhjGh3uFV13o3qXdscomgMKCwzTRzC2OkpLom6Aee23XCEer
/VHWIEVUNeBAtPOST4MZiiULQ3JNDYUYQIcIQ3ivyHXHSiwyowNpbdh5HdtDoPMv0suh6AXp+ovV
DOGJwJErCQtU4uqhw1XAO3ZG/mVEaf+69RCiBjDdpt0hpL1uCvwys3COY7+eWNqoOuC0YowrtzmM
JnZUHhvsmCkfcx9Frk9Tqgw7bGiyKJsGkcy0amXe9noRdiQeF+Ukji8xiyhw+TJvauhr6nv6NI5S
qNU4MHdhsZEdNFVMlC0qD+YoiKBclCtYR78qBbN9bPkGG9ztr/zAlWy/a63iaAhEnOwL3cTiqi+7
tHTSjkejY5SmWPJ+six4t75JexNha9zw46jIjGwfN8N18YeklRgdNz4tPhGTdtgiboSFHifnEoQr
29fT0DjMPAIjDyriTSE5rxGv+An2xGoBHmzRFLi3IYVdmAxr6VnwOKu963o93Fpf5+VRbwXD1xJu
6HK1Pzlt3MMQiYDDNi14dGY1CltEmU15xEXUfvC9oVTrDZF0ifqWW23UOknZlkdGmOr9eMjF0sMF
xNerXSH7CEoRUZecS55CkYuUnIdiyjZElRFkjkxTktq1SGGJhjEyHKugSEKUIgxGO5gmZHQJdl9Q
itgpeYfXBhChcoHYk5wTjilgy5Fr4cusW5DYg2ZZbgEPg3N17CDLsWmaMIO1ZwH5KCw6XiJSx6Y2
kZJrnLqD0V5ZQB7VUbLIXAuLXbvG5L7rEKvErA5qMzmg1B48NnRO3tYwCplXtu5BYSgNc9VM0oZN
DTVjxYDnevnQXyUDL6WdI1S70f0A4ic8zLsZWoXdTXltLEJe9sQuwYXGTy1RQX9UN23qfyRVaGbH
KczoeWm2kEKoGk/AN5Fgt5vEHcvrWjQgIZ4R6Ruzy4PDNO+n+Vq6u+ANtT41qk8+4hLIW99wDSfS
YXUk4sK0rRKWvYu88JvHqsy2aOHaTCKkdtqMQYF7uMcwyOGRhqAbnRpFCw2GMsibKBywzkEOQDPR
jf2h0YTswEzV0NpekdW23/bJMS6uCs8Yrwhx4DWTY0T2/VFK8nRw4jxPz9yMZd90H4MvSNrDGIJk
unZZ0Vrt931Vmx+Kyfh/CF0PiUjt++BUDc8QwcRpfGxkFFkYbQG6InY745MXUsBTJjn+XWiCRWJi
7C+QAexsxbryiJWT8S9acJxkonSFr/qryKvB8PrCcJqig85MgXIUw8p2TENVtV+krm2WEM8dLSSb
aAZ+wN0OkvYrZ+L6sNujCLLoPgPHhHfRud4PJx9OjNC9cZWLHbQKDD3TS/MPcRzmMHk1bFome8s9
QT6tPLL8TJ8G2uPHXa7JudcLfUOMurqj46AWkkX8GDEYcE0lhf8sQzi3JvFgrUYZ0OsWT3ZWdlOH
EYwjOqjY/lCk0Il44pu5q9VpUqogWbg50lddz/MvUdx3dlbD7pUFVKiOsXkC14g+GJk4kN5kmccx
gwdCbOcfUeEH97yVZnUi8gYaVxsmtUVU6FPjgWEUyJEY8MxJlCp+bFmjaR0jYOvrowrxja2apjzM
6qo5iHG7mEKsUoulGY3kWimClJ3QsErI82BJrNCA23BdikgikXAssh3ktY+M9WIsLHacix76MHqT
OVhRZmEm36RHextZssQ88KLEUvtyqOkBnuxf+2XTf+59OZ76fAg+540XLSpoCKwzop3xAA6xsWxL
JiZ1Bp4bF6Uhs94BnU7VPitZf0Q9Ydw2ORN3oW7G+xis8lsW9xXodhd7NngVPSF5ZZ4SkLLDGMmV
v3DsTZaLxnVj3y6KNCz2i6wvPgjWB+eBlauFF8rgzySvvU8SHL93miQeFlElzMNBieFcs9z97BtW
dJsVAz5JpGZQgSmn2rsYUwMRa2x6HXGs2ixDu9StRAs70grrmsrFQzr6oTZwm+VDGXj++jufvv/1
P9dZgv+txvz45fSVUT/+hrOrD9819ey7cH3YVKeq5m+apPn+WRBmLd1UVdn4y/68xPOLIs7DV1f9
4sWNCs9G4f6xX2QqgqDM8iT/8lN9Z2v7wPdx6wKPRH0HOo7bDdCIsCqnPBZ4cIx7qpXjUMmq8COn
5Oq6yIMvemEoBf0o/qwrPASn8hly3aiV4PZx2DTrv6nwMHTiPc2B4YmEmhrFRGqh6xt3yW3mwGIS
linpInGviFs3CIRybPnYMfM2GG+EaPJoyY1SVAdpMVQDX9S0F37vGAhEvnppyRGUZLSPLKQuxdAs
Im2kxVGnk7g6i0WSI1jPol7kX0VUh322MKSMQ+Z4lsXJvdVnQ3MV+70VL5USuXvLElbIc08GRc7s
BOoDUXguyuQj9L3u0oUXizLK7awTSXJKrKGAyF6SkOGEJiwNvxlVi3rDC0nnWY1B4uAW5QhF+XSD
CJZrllCzSBI0vvTVvdtlUN2jOuExP4qR5Suto7GC1+icMcjxNTSx6QbIdTzZUWvNe1qFI1Mp5kl9
SKLBa0p1o2GCASkIs4nRGDJVSVMGdyGJ2MTWMiaYD/NGjSI8KPvOKxE5+bUH5mdwY8zTi46zoaIO
4aPs2Ida+mkVIb4rGEIgfPcQMlEvrNEse2vhtgFkNrGFpmM407bclLH3A4P6JTPupFG2Jl14o+VZ
xUGseM1MOy1rKf+OhOnWx88vzgyb6blc40JXNGRR8P35c/MG+Z3MYOrOG7DnJCLZPK7+8rlLU8/u
wqAJPqYuvjAPPMTP0LZlP//4WSEIj0f+FRUCODW05EOHNqftiTYwzN5nd4aFcJ05ojOlWEKRjPoY
eR4rPkduKSNnLCqG5lNUIU/m22j6iLEoz0syS2ZbpqBo2kCz83QlJ24fmgFQywDJvCh1b109pgLO
tcgTd9g33KTSA5xI2QOV5x/58+Rx6BeXsuHY9qrdd5Y/9y3fjcPBLO+47KDlBwORI4kORNk1Fd8P
lMvl32WDVS/sSqKp7u/MHNoSpdUgM/PuhY1AZpYMC4BLmKElUFTcvohbfGdQ6DEUOq+NrziCayXG
UV/7k0IkfebjW/maLuQjd4KkGmhu95oySCUC028+JbkMByc1SJl+0omflOmiEFlJr5IWwfrX59ds
lpy30HqDLx8wEaXi2/GgLTNb0nQu6F8x9l/7si6xCcwmMrFYZt8xYdh9idTFp5xGxaQ0dZdNfwS5
1/y3i4WeA1y3w5COVpxxmLbNxVIFreqhktnXNBYGbHgI6zV2djuY9SBOmCtg9yuvwXcEJKFIYVHL
HGkAcaSM0Ggju/BhbSfLP/gYlaJc1J7wPsqRc39+uch8j6FDHH1kFIVWCoTl9H0OTytwPevSXKcj
+1ohZWsk+2Fd5XFzUYxI5KROVwxIzzuGlbR4LRuKJBuQwR0H41OX5+5xpcs49JxkHM3hJAF/r5F6
0qZ0a6cRKExcyUR7Y+LgXuIeJpEaCGbSD+aoY3wqsgBdUbygpvNyKqaCvBCuATOnjg9cejyzGNiZ
adGmbf63JTIRCiefyrsF+G2jdekQ1L5g2lF0XVlP5AHwWrMyJzlxFV7qu5rJ4qDp2MsKzedWHN+7
BDIiNMFNzJMhmW2LqI8qlIKy/O+8hBYV+6yKFD+jxGfDCauaAcuh3TYebxK/HwYLqbGyK3wHBr+T
qHGOrnFUJjwcb0qjqeS5ChDeG07P2yTWh1EjJniyimlsoaG1RHuVl2E03oyxjLrINuN4cloBVh8A
Zan28UsGrjreqKTvgR0T4YA/qtFERL/IRcWqA2k1E3ZR7wUgGMXq8Vp5xoBQL+tDfEQG8gDJwZYn
blDnIomWfSWRgT7QbUnaT5xlY400WeSWdhwnJU0cw3OT/sjjcK5fUpW6/KY1W4JNZikPPKMtUiQR
XtgbcxOO1bdwhgiFfZTtcFR8tjWYO6Qeig/x3yNJqhKpGFR1kVPosjCLjxliUhiK59Vrbo2mHiGT
EvhtnHtG68nsiVVpVn6XsO4LG5tpM3YNn8wfrawIzlu2hZB/uyEbsQk72tSVd4ZmEgv79Hkx6Hzm
DN9ISa2phwPfOsnBkje1fGRtUxhaJjcJT5OaIc/YCOM+K/wC1siPqpTsl66VBRdtpTxYnNwXmbfv
qZq2mY3ve+ni1q6pV5zErpKfeqSf1WBXHZHtVa0MM3AKhP8o2Pe96duhyV0Ei9yVZFJ238Q+zFof
7OLYDaN60vwWlfSP6PK2UMthEWK+9oUGjrldU7icyQTdwKyn5mS0WG3OOJKun6KHyvrcNqkJEivK
koLEtuO0b9EfxfmRj3wktm0faYY/vHrFbFFjnrY0a8KOup/cXk5bmhbBmJRHAdIdk4ksxsokB0Xc
Tu06oxgiaB2yFBOnJoNKoJ0WKaBGL4A4bxQBA0KxCzUaAQRxZGFmqguWJmMWpvSzqn0G3apzbxKg
Nlgzqe5Kj1EYGiCb6/eTisNWTialzAs4GsMnoPGkF9OvsiLClznFOrT4UdAhJ1PYxdBl8hxJPLwr
8Nk0xcFLZHUQGVbJDnJVtqxyBvgLTPeFqc1YpkJFEF/uQJE8xJXN6KqbTa3uI2LFTTZ8Zl47Waq6
LLC1xngMstvaVBFFFrDOivHGoigLRnZiZASA9DKJvWF/TCSpvQPNjKb7DJZaYjk6K2TYfawdYU3S
wNDYYryL88m6NTCbRwHNO5i1GowEDwxqdF1QBzEWwVIkHsdS1LXlG7Uj4iaESvga+d/aeVifyRRO
34X1XGPBTEcV6ALYlUWFQthp/kR1STdyOcjCuG4TK4N1eKC3FImzNnIQWaKA+5JZmLmj6ZEcN5tQ
lHDwf7CmTSUxwwwUMu+tazQeYIfUA65ZQ6fVWGN9eJjzTOwj25f1lS1jNmDB49ZNQVlg9LBKXdnH
9YUlK2TdDtyaKxgDKGR7VaJbHR4gMaD4dZ/CUa1h84ouxVL2sUqhK9CiCQ4v6icgjDAg+EOj/NVe
mVmSQRIRRfBNkaynOPX51UZCE5N7EvVh8pMTgJHAdeFgQfPIBnSwMlAWGa59f5Cxa9dNxHLH7Uw3
PJd05OWwX/ilzJWtKdWhb5dlERQfzLhhvbBzsB0D2f3E4Gdugoqcg5Rm792aQWwedW7D5SKy0iy+
42E8lldJJhN8Y/j/EPdlTW7jWJe/iBNcAC6vJCWlcvOSTrftF4TTdhMEuIAAQQD89d+h0z1Tru6p
io55mHoohZWSSILAxb1nudyTwb0hWxL7HaqEqQI7viB/BEznHC23R71w5uca2NiY3GcxiKF2mnSV
NMKvVrN69uWyi5pPmya+AZ+wYTFsu3ZhqH1EBRHnKk0secoHkPFdE/vEOntRILgThvyNdet15QUy
s6bYB7eDlOGYiurqZWC2XowS+Xmrii5r6Rj5/YPL57T/aAk0Tm1G1jRpAurTOdR5t5qqrfrUyaaj
Q3cD4H9tlzl2+x2rIGi7JC7h6bmLDBiik5LzSJ4D3ToZPVdz7P0Hv/psfYjMOkXvsWMU9jvVea6f
9wJ01FyreU64eVf5fZAX1gPdOO8zKce5ruScpbwp9G6W8iUZRTl956mCTqjFVAnLj8quzsWNHJxJ
xM3KpoWWLeoAOuQXBglo/ggxQCTlZctVCjnHD15O2YpR9lAPafIAJcWGKb0n2ij+Dk3P1zw+TRNR
qrjaivV8uJ+olwuUI1u3uu3eUdb1/ZmBYrT0PZvSbLnmgvCuPGOuAFAGYbTH2NYHSDhcVXcRyZe1
5UzvIlxdZyLeX0AaYrcBZ+AIAuymegspR2Rzaq6YHC5ijcuQtoBfV8i6wBUG6GbzN0NaFHhZX9+M
+h7UeA2HO8HhACiT5WW3S5VutyLXqktvEh9FRQFJBZW2uPhJJONQU7Id+2JMox6X02UUmwoUDgHy
yEaA4qTdm+CUU8VbAZLGDedCZlGqrtKGqtze5CKjfVUvVXVk1QXwdi4/QuTAov2OkMFgpKKwIGQ/
IGovnN5FGdPFAPx26ZPhrRBOlOzkBAJBd5p7yK+hDcrS45TCFg1xeoo7HvqljZUUEGxMaxzR6VPa
pROON4qhqp5tVy5Lo1EHY2QP7hQ7SJPkEDu7GuePlAXAcHXk9IQbXH2jeDJl+Vlwd4xYNqwSL7Ph
a/Q0jcUR8sm2dmXRVG6dMQH2CfnGZa30iM+p10vlK90xfIso8B/2EsNwtIEnKDKnpD9uT6IIT+k/
ksEf4zyRSgBLiiwkvelNNMmSkx/LgoJmOeu+R6bVuBK6LBDRJac2wh0kdrEfVzHZfsJ4RXyfL9zu
JPEPpSiOU+5xp0Fk5ZhZOEKGPy0vLPLHBMshtMadpyHCe5DtHEOzbQk+ii22XBzOYcOTAnCNv65H
6yxbXgC4cbxHvZrzJ0kJ9HoNcRUAoFoVPMFY/Jo9bDcVfhIMwnFxbA0/B8Ni1ujmV45b0Z0e/8oM
lQ9Z3Ovo6ddQR68f/9cgv34OSEEK/jNVI04gmSATepF9rnp96acs4KKXdPc4VpdmEOQ8oQDv5qqm
rzdq3rcVUw2Vt9XddUqqwGidQEoS8jfVaOeD7kvHAR9JwfvgrABzsK2qZRyOpLcbaYo3h6KLl5fq
dQRnhRWEuPZ6TTztUaM1ap5yl9wEWx7Vefx6a1+nR86gholPOenxjRMthuPifR445mmX6OMwnPAc
b4Z5iQv+DPk5sestrjQ7hvd1Iu02WJwlLvL4laTXBt+D5Qg8aG1Wfpz664BGkIziHzN0P6Q4RTGd
pLjuML54dekORCs+ud7OWNNQRh3Ih3G4v/0G/vElybsJ08dQZKy4ePCqmK4GWPbxg+l2vEBhB6K1
Gab4WA4g8o7zn2zecfdsh27o+vPUlfhdDsFAl91IEyCju8te50ovTLUWl19DXolN43R8n0n8CHaA
GQcXqpfY57dk2fP4GZmbKLdWLdE6gZ0yHcPBqeB4+HgLwgzY5gDAAJANbhO312LujuVssb/iPRls
LsqzRLLow21WmcHPNyuZD830UJFh3GpmILO8wpBh8Xm+LgYvSBrp8DguFv8PowOIRmOXACpagOUP
EOitDKCA0wJHT3g3bx+hWfGoAljYj7nvYLYASOwzEOgDqEc+2PI0jNhix5OPJlaZK62wVfnPce4F
4k03zNC33fyCk8U6cC3Olg+od78FYtCm6UYJjuG4QN6ENbPM5YABM8xJtn/MeDm79XnJHHf5DeQH
x6X7qjMYokz5HQqOSnbO0FO+xwmi3KrJMXyJV8esAV51TPFX/BRyPodvJzY9rnfte6hVa40Jjs8v
PaDQqO6HHbgyGhHIqYKurIeA7yFTicYn8pAcNexGrcG8egVZ9oQOmp2hPdMsvXZs2fEb+yv0xlCW
AzVcKJHAS1kiUfqOI2qnqVkHABP0bpT5sZ5W4nqA8J0sV4TKLGcBe54JiDTijFrvGDzbZwdUkNpS
AosXw9Th62jfjKv87JCesejWMaN1D15PHCDlbLHdPRSSZfn6jgDGCuzkmYgCP+dO0cG0gC5g0K8L
gED5F9LB/rPU2Awr3Pw9IjuuKp/GY9sYKTvGXKc6weR7HUmxzkCisz7us+3W7XRkxTu5WxDl0Jut
QBV2tVT5F8RbzK/IqR0jIKAnP6aRmiIEf5SXB0o19MhXkVlDtOTUF2hk+ZK8ED/kw2OeLyqwM0ln
s0b/dH0iPDthR8sGWpsB+DcEqUNS6I9AJJ1cP8QdVLcdvCIh4/49vDZJtnyvtn5b0s+GlYAmLlra
bayaKN2N/LhDv0BmuFFyFBwQXx3C4LoooKhJLGb5KKq02fBmVGx1AX0N8e2vK3m9lwsUChgetN4J
x2X9DDfDsB3xr4J0Ci/I/o/F2xvo/MbT9BO9ZyI93oP1JMInQheOD7IM6MR4QuV+cBv9wBSWcods
kT3ua0jUCQLM4liV1Xj85deURU6JSFShDwP+9IqHH+E06hrtg84KyFF1XL61vOjcXLt4AnpOws6q
9OogPMCXumg/4EADnggvBGnZel32GPObxOAfHoFbHmcue4qv/joQ1RW2tAVTJXp6rdimXkCYWYtJ
WfJOvgYs+Qo0LhDJYzZEw3KAkEbnmpAW8ttlZjVfchs92Z4qXPPqwOJtt33aHWkcJx7HKLbhOC37
c8FFs8Q+UjNqj0Wu0oNmbCfnjzlZsD2VcDxwM43jiYsBq/H8OiDAgY+gJ9HwBb8LuUgk7ngKJWT5
N8DXnwp6YDmID5jB8O4UefJvsDJfwSEAr06f+DznOOui6zxWg5sRZpeIHCtogPgZo7D1y3Huf1Pd
/V7bHYfHQ1XQT+h46B2O/6fCFgqEOXKmAFT1GhoFMGCcBeoArKS/PtSfAHSsphiWOhwLkBX+nx9l
/R88fK6USwldyvSvORJLD132ohghb9DD+pjdVc6Pm2ohJMMkIZrglv0Kjn99Lr9DCDQ+TBZlcnSC
Ax2OeZ7+fi5sgxBwxdJ7qsCq5V96mhz5uDF4AuBpn5E6/904//sBYVYDcIAHC6X/wacluY6TYYzZ
+8VP2Cg6iR3/WgSJMPdrZf/1BSYHbPd/ivbjCoHdwlYC/zsMfeTPQKYfBOmmdcjf/4oY7tCO8jrk
WaD07Ikpt7NQUGq9sy4Loh3tdMTzTCM0QC5OsB/9zRn9PtNxRiilygqbV1FRdPH9My0WqjhyRciW
98PronLI67DGvZUMcb0vIWBdzpzYgJVZZdgckFpE/DgRobLF7s22oLI/w1kxU2zlCC2hQahf8HGs
Dyj4+pChnmzcK58FndcRZv/6Iv58G2GwI7CdUDAmSZLA9fb7vMG+u6ypj7ZHbuQRmfafiZAydLLv
QlRa8je+r/90PIonukIPhmdOoGvh78crPLKRFPLGx1/bnu84ZM7xjMg6Q5SGdvL/3fUB8k/QPRkL
AyZU8m/hIHMMSPTWi8fXbQlJ8nE3CjlgXUwGIif+N7PiiC9/mKaYEKCfjoba0KMQIJp/wjNd2H2v
dypvCmiHJG0gbyyyL7nGgvm7Jfjvh8KtK0F74RFfKDL/HOpGlo7BdnkHDeNBim8U6AjmUbqMePnr
YfwTt4Zfh0KjAhl/WHmrHJH19/s2xStnAtalb7EATP1rWcHpcaSKGq4VlJOu3KApjUeiU4i8YGbG
VjggFTXNmk2+eBYuRhD8m/N6lYj8YcCBYWIIYO5NfwoG4H/5/cziGHxR0XNIWPc05uaUUn+oJCye
rWnnf5p9AtHezKYD5lvVI9tRxUL+2q3JeIcsAtKgrpmlAiJ1nxJgIvHbkdGum28CchY6PzLfw8Ic
GtgWDNKnZRlRnmmRwlpyGge7p2sTz3FuYG/RFBDgfeaTOcvfVq88o8xRJGVv2DQmi3+QHd8qSHlg
x+sTYDUCEpIbFEAFBINDJBSmyK/EqYjwNV7L13QHlUOJTSz/GV5fSyD5czQdH1PEBJSsR3ritjRC
oj2nJeqXKbUYbqR+uS0eMzMcSWb0mnMpkLa4b7Eqk/3QBa9jsteT0ZC8t7kqBmHrf0ExC7ZzXv9K
sH5mdmD8HMZ3X8ojuSiWDYgXah6ZpydVzjjkKFHtbLcxWJS+awY/4uGqh/ZzEMNzhnS8yh4hGayI
uoo8jg6QwmyQo0L++rM+rFww2dJyaUfAwUCGCrAfteBrObMmsnPn4rFe8MQhmr6tlkoV7tQteMza
8oGGatvnD+BBDqYNuWmc5o9QQoLc+NAroOBdi3kOmcOZ6yVJRDMmSIb/GVASm/KW5t6lXxLqw1o+
As5j6t1UQeaZnsRkohgVOgKaXxv0EQDHf5rmgHvbOp/uOkDcDMRka5AyJrSEtjEwdy8rs5q9Bk3u
elT5VanB1/Y8NhcSD6t7yeNRBhjKCAqBqR6LadSfJiBCETScr1Tgrxi5gKfv8vtyxH4izhMfcqhx
f+V/AOSP/DVM67EZvk6N4WeWOhWDRCmpKyh1VL3pOB+hfDbdXOA0UinT2sloqz5gc5nLJzVV0XAe
e9rRmnede6KQ1YsWkmR26cmW3fRwJF5H7bcbICzz+0LnaeMryh+Lfh1iYNmb/sAwqW9Idxg5sPr4
i9Bq+NTF/dz66jDTlUO2XlCEA+pKJ3pXqvjLLLEcJ6fy+9z1qi0I57i7caTPsFCQk5h7+2YXwxqf
UC2spzLE0ExLk4/fuLJPaKyg7jSJurtxM+uJGkDjEMh0N9tsq5ZXrnxXKL5Ab6D6771ZWDtwqIID
maaWsmq5Lfd0PAc2gZ2eFCX46TJMDRFTcXb4yWuJOvEFAm57gR6DwSElhwvM4QN8J5WgZw7V+JMi
4AzqAdCRqaNs7p6d38uvQzRRQAx2/ODKtD/FKYTWJK44bH1RlN0TwIdnvRo8pEMU7B1AzR46qjWr
viegoFBnJSp5v6WC92cVpuiUmHF9bzYCIAShoDXB29vM6CBrOrqyYUXFePmp39IqXKGMsN9MSkRy
mq1aUX71Iw/1ltHyR7nSYmyhUNe3YwWZREuSVbzzWyZRv8EvQ82awMxY8vlrLIy69zA/35k8OWYo
gxYdtdHmbj3S7Ie4kNsVqHx028uMp22J6Pc9cQ66/X0vYftboXf87NTifixR5Ju0T/avxog5hdJB
Qda47wYzlw9qqKHk0rZVu5P+NrewzNRxovrHkBQIxCj1ms1lQ3YLI/2gbrVf9DlVNr2D8cPXQKA/
Uhe+xdAAP5IEy2czdoUzEa6huvPjVrQ0zNmJwG3/qDjRn4PyyBVj0O6dqa2ENkM2Rd9RVUc2g+Xe
LnOdQf5+mQFg1CmMuu885N3vDA+rbOS6ds8LD8snDQsSPKveQsOcaCVqgfMDE1wCC8TC8xyWdl+6
t1Vq+NBM+ya+ilHtNcin8SOea7jUCirxdxXIjatKYYW1Oma3pJ/IV1Pm/l6Ah4C7CEAwDsrWmtkI
LoHOdvd5Gc0wQyWy+qojJFttibxR1FSY5W3ucnlGoM/zpur34mZNZv4W+iFoThzXz+k8qctmfXIR
aoOvKWPPDonl876Me3lZFAlwKI3dj4ABufC1sPaE9DQ8rbqi8A2QBUwy5PzwJm/bNa+kQn+GiiZ1
V5jquZrW6iXzKvsgNJtftn3bf1hM8BYO7fSBQPBwibFTtItf1ifkvVFN3bTdRzBnftnjebpkQ8Kg
GAPM/chDTLCXeUSkWPQwGK1U5jcFCKNGmUlcJLX6GZqzDOe/pbdJPGVnkWfmM/DC5W01cX2ThKF6
Gke933UGwnBfIOSiPB/7x4nE6622xL2dDNMfdFmSbxkcoF0N8/H2SMKIxQOs7U2SrfbO68Jde+ez
GXhSOV1YPpIWZTuUn4BjquseaXbPGNfv9rTkzyUgnc/LXq4fsOF3N1hsxcOeRCu0VXl/HipG78G8
J1mzjtXQlnuYMsx3PZ1hBp/fSlADb2EHVAsc5kN81k4sn9VqCYy6dN/vdUXsHQRUEqjFOH/o4BQf
EbNHWGEKWd4k4CKbTe3kTbl1GRgDHX2PWApt3H2gZO+rJoweOXhbWEDt5b2k2Vaspxid54e1HirF
7uEO694C/RkeIxKmj8Oqv+I7HQDoPvloRmQwwhbi0cPjktdUJf1tNav0i42Ydc3AXfwACZJ97tNt
Wy48HTICh0dS3BE26/JcxeNU3Y68VC34ZbLXG3j4tqz2sajFvlawYmdsepwj6BDuQrQUGOs8dqu+
X6oNBFTiYSe7TmQZ32SeRO+KqepVk3vN5xOvlH4vOtjuT6CiA78bezn3baQnCqUmY0l0KTZj9veh
nLTllyP1iNtq8TP8MRi12XXyVgIr0EOTFMhcGjpatj0AxRGmyWzSfXDFPodmjof8HjJClsAYhRTx
bgVAsH6kPapSjTii1UpzJE7dBLnTzbbmxS1NfTyJD3sWWArzsl/iyt6mCHbxtSRgKi7LEGCJhumV
2qcq6qSAMqgbKl3riHWDbCJS+Sc0jqngEORkeDeHJNovDgWwaGLYuOJ7Vwk/NakGv/BQDAinLYR7
ezsDcbsV6Xr4nwt5u0bBG/FmCFFe7RmGf4r92AI/GuWhHlMpHd+sKxHl2oZc5EMK4N/MWA8laNfG
JiEdTySxA7+XHKxxPcIKtTf76pepzsYAQqqwQt5MPaHzqXPUPcge8G0rPPxWWUcSOG3KmBeA6oRO
rrLTCjSppUWA5xGsPHoDrI8RrXzRjIIRUxdEZoAIgSV+TFSkv28VUpNMq5Be5pklcGVtPLVpgxSO
R3MDzQAkcq4ueP4+RGSG032xZeiHBpF0xQdmWKjxDAwEoaXMT1wNqqbdkng4csciKfhJpR7dAB6S
aMvtM0jmkd2IpSRfu237ssNP/9xx9aWrFBUwd7vxyUFzcoIFSV9ibB4xgkSuQcsV+90Q0uFRZ709
b1xXjVrUrmo0SopVPY50fNLTkLda56G2ZU8QX7d1/LZ2bD8X8wB6sfPsAcxnGTeJN25pd2w25G1l
ePZUQNik234DBoX5gAkDq1Tvviezku/UAi/syRRFd2/maX6yi1m7k/Xdxq5As7uijkZfXcdZLG06
LcNZLow+TTJOTtXKYXRlNHpIpSd3qQKZOncGpHqFsqhNU4YHjNrCXnafpkONR7YOYxtX22JOKsnn
R+ga3XpV2rG6Mi72zQLvW0Nys6m6SkZ442YINe3V5Li4UwD4/rQz3X9n4OOXiwDv12osSlfvQepH
7PLY/PtcDm0vkF/gFNh77Dr92RZV3thJ8Y+i75IvQAT9GWKi6oLuBOO5UIV4G4lYN9uY80/xND4P
Agq1DoXbuUiZ+Dy7dJ1rms3z5yxm+tamGfM1016UTQ/Q9papFBfdxUDee781KMKzNwJlye3mkv6b
5FnxRbIu+SSTzN1vYJRbqpb5mgHK/ghSIJVHTPPoZYLWMA85YxnyVgTHYxKSbwSW9Rhp+3js2j41
L/NWRv1pyHsQtAC55/w60Ql+TaN7v4ID22eAmIUTSZMNiCN1HvWCPgzKpC+c81XW6YBzqNGRgpeN
xO82gOUwJzj8odcxh0OxRQm/DRq5luxuRzWv/1Co2ngjVZbFX7DxOl1XUem2m2iVebsqEd30C02f
Dz3DOdk3aY9ODuoNpV682K1U2B5QeZ5ny6DSmhnN7kEp6ju0RUmGGm0mUn3vjVUvMl09mt4A/kQv
oW3w39Y1YK1gUaJOs/Brku8b2LStBlO4nSaxZbcAzztIuXq/I5mHnPUHgbSVnceCr3ckoH6rI6Qj
azuwJaKnaBmhRY73jX5czTB8LuA9bqTJTDvE0RI/WlckT2D9ygpqJeRwdb46PlwckqpbRL/JnfzC
uUAqVyH1hLokmh8z7hLYFdmhEAxjTNVJqw3OByhlMIkawkcuiNzO3ZaD4hllIySSNH06ytitYWHp
U+TU2cT2T5Oxk3yTzokzLaoKJhHSqnxGtxWd2G4IF1j8xETe5DZjZS2Tpc++DpCzRlOzRaUX7Awi
T/r4QfI5n6sG1TaMhbXd+WjQDQUbLg0tB69WwlIPlTkJ7bQFNsq7UDJAOo2xKMDU22EDapXVHvLz
yp61VUv/qeskmbvWYamA3oFLKJt0vfllztdzh1xtulpuo/GfZjF+oycOXdY4negCDvCJxSk4oYuC
gGudWh1IFIu3wiqJ+4B2Uqa3AgprcBMw62tc/o8xqooY42jEFNpKcU8/UU1T/vQKIkfqIELWoTog
2zRhXt2hDeohKYCO4eBnsA734ntHWOzzC/TeO9bbkpiq/2yV4xGvpxIAXITKlgmXY4tAOF4/Wg5A
obxfkVD6x1hUcSCN7Yxd5GUH64a7hS1PzOIlK+20jS0dVhumu8zi8uCJnqH+MA3EOPDNPmUrVX1+
yiGg7bPb2NolzNBH9StyHNQO3XJWqhSIx9E6txLqqIcUIjOk7qpCxAzo6oJ2V+TSrwUalyigwxsQ
XnScQTYyOHLqJk/64aQclEAVsINpLu93pH7liaGdEAM7t7FK2TohS0VORdgzcgEfOX5UpR2eI6h+
1jqdYYqricXaOUEFM36PJ4ksC6p8ruVpzk3F201DP+PrPV1Aiu65DT/V/7dV321vKVS7N8Cn+/s5
Zlkj09w+iCSE8aSyESKyrQJBraLhSVTeFWhzQfYCDZtUQEecyUk0mFnh71x9qdwE09Amv6s9ZhKh
lcDOm2Mfte2a7QFtdSLnkSBEwwkZKCpEJhSlF52TFf7ZsfQv0c58UHXSuSV5X8pe0tbhwZbfNJ4B
qmsjNpQG046mfvAOi4SfkE5oc2M5nPPfu8gfiAsy6nRqdsm7M/xjG4vOo01KiIbSpZoaFpN5PpEQ
m5sETtXPwzYQAJYFS7u5AaDYU1SoRTCPY5nHtk1jatdPkGRAzlFrBfVfA63JsiFBSlLonQBuPXao
vMeaLMjDHzyIQF+7TBanQubDbdTBAW4gCIfpA5o/NUJSkgZr2nKiFaiyaOUX+ClwYwrfRXUGzd/N
ooZFNBaA2csOIQXmBqve2SiecZ27OueJ8m8DbnZLKlbCEg3Nx48IoiqAh3BA30cIw+YLikvH3xVi
1EfWlaX9DTKY/FaTgvYvCJFZuGQbEe9nl7EHyDe7751OMPIlbOeQ0aHPSS33vfdoYBS759JT+9bp
geMSYK8Da12MM6JpMcJEIWn1PgF8WLSVmN01AWjRtw6anX+4jMDfSKUhNxMRArJJTZ8W1s3nNZ3i
T7k2SV0V0EdyPexwDpg91PBlhUd4PdO+Ta3ZYDYbJgj3K/ST2a5drqGaM9MOmWrHnMfpVnABO41q
uFFTEdIzWErwv3EGw2PbbdmG0BvBh9HXqyoge8w6syApmIJ5yKyy912awLce004VZwg0FBzcxQo1
9DrhKqFSKL4QzcuuHpGAv1miI+M16DKPhgpRCH2dS1ZBJiOXHk1ENjSfAiy0ubf7CASg3nOl8pPc
IPxrs3jsT/vi8Z2OQuYHOcuo2i1T/3SGT6eUGd+4lYbPBaLFdufXSSs0J9nK94bq1eJwlC4oCHqg
QGM6P2QDS+9KPsgC8iUWxlonrLqLIo5mUUMvb32kzFtoCEUDbVr6FW4dO4H/KKrQ9NQI3RSO9KG1
LghToynXyk6W9+WA+Kuz4U4kaaDnNXf0Y8S48o9ArmQGMGAeQz2ga8LnvoISox4hEHmcoXyJTwWa
1qAoqFK4LRYW0/E0JoJ/kBQtOhrsm8jqkJ+3PNNLeYxb/sZlDjB0hsYoj+UwZp8WqD+6erPD58yM
8yeNplc1ejoDe4TSEwKubsOUH/TnLnJxh9zKR02EzONBW9iO0N7IfZk6G121wKJudS+LN2i0Od+u
dIEHRRcSRn2gIxGLy49AjPsC06DLXxS6aZ08ic37TYf0KvEM3bQRW+mObC0eIemZAPEUxpQ3JuMT
nPJVhMRpRAfHy0TTbXgPF2/faoBbrcZUJ82SUXtC+pLcTWHm0Cy65BNnwX+q0GKkVsbGsHRSeRrL
gf0Tcue4JZSszyXS/UtCWPIyQxn/KcZXaB15DBysCJ/gBSofPMQHF3THwKor7VcIp9e3ysYB/UPW
OU6wDnb0gInQzUInZLxgP9ATygyTtWjIeAcULbp3S6r/IQB2tKVHobKgm+1ee57MH6NyIE+CZ2Rs
CFD9q1JTAooOClCZZd+CBfqvT1IBD9Iv2KDkuLXg5uGu+oSKdh7Ve03MTOibVfAFUd6gWSA0U3qB
LxviBR/EuIBrABE6vyEBEp9wcehOAWIhm2O/8mtsOdr7XCEwD+sz672j3yg618obMZfjShpGdIyG
HuVGidMIXhIqG3Bt4MEEulLkcQtBYLIjbSzj0Dda5jr2Vxs8UMwafTDomZDJlV/QDmVFUFkUujQM
iGOUx7RFngf9RIumZV0HoQ2B9gsyaaTxUHsFeLSxaCCvJxQSVa7mH/ESoTdcC6IVAsKTUS5IDia1
7yRUTKpjh7gdc3ABDdKJbo+Xd1tWrihh+sznWn+c0WNnEy0I4hJ1H6xMvReP6FZk7Nwah0f0JKdY
ZdYsL1buWxLQDatTfWjcTJCS1bviiAw3DPZNUaHFbTiuhORdXA0X3nm0yPmHjbo9pXXPSom/QaNf
5P4ObS9QMN+JgGZ26PcWo03ndv5reu53thesYQGeHt5ZPJ0TJB04md+5uZ4GWJO6vvguZ3V4m8ZX
4ccoqwE3PJpBS/0NUfk7J38cETZukJWHdxiU79Fi4I+aDIBz5RrDL/FjfD3i9qqqyeikQc2bghML
EdwW+wiWj16AFHy95P+qm8P/rQnDH3sw/D+1fPj/183ht4blf+zmgBrx8J79b9vLv/Vz+PDjeFS3
+fHjP3zrVzeHMsHzjuHSI3DOFvixX626q/h/oXUzjGzo1V0cjRRgj/rVyiHDE5KhfDkYcLD7INfA
S4OyPfp147GjCDhoColmVXjGGNQ6/003B4QhzJw/8MyHER0tAsDpJ5D9ozfUn+ZyASFZxB2drnAh
mQQQesE6sSEvdy6t0Sa3TGqwdqm7X9MQmtEsoU2Mzy4Qwxc38E72QG+ZgXQREpdHs5D8g5exPMFc
jt4LXW5gEdTZaexy/wlmumVpQ0azr1U3JddUxUNjK+qaBcbrU8GK7wA+wPhnprtQ9BQHniaXJmHo
gbmjXLiELUbjIchX5hp9t82Zcux5w1RK9AsN8yeilvIrFsR4BSK0n+M+P1tgRW2MhdFsgFP+h70z
a47cWNLsL4IssAOPjSVXJsnkTr7AWKwq7DsC26/vg9LVtKTuvm13HmfaTCYzLWQWk2TAw/18x+/U
LnIOFS2zJy3Rx5SJijGgZtKs+i1RZbvXRmU99WPBVSLWLOtb5DBnQ6ZNreqVXRxf6o5jO88G5wZJ
nXiQU6fhobOvo1Tdi8gY8DplHH8UCSMglwvzYbXlGOQpcqSIq+i+s6PqMKWGT0RwudZNbR+7Sqt2
lpIv3ipH9a6y3VNc5QHmm/xecSLFo2rHPLlMULhbnS3z1nzshF6FU2sIugOGAQs990fZrwpN+VU9
GWiUT0VfNWGutfi8lGwNNhPUpbWI4IfMYhWasJN8UtPGCIFl7RvCq+beQLq9YyBp8ln79dqMWn+x
UyXycqk9WXM5fy25tMJ+IjsU2Xl/XbmQehNho50la/DJZl4ejDSzv8loplJdPqgH+73a6NlBjrG2
J0scvYxOWu+yLLK+k/bNl4tctOwSE7H1CqeZE3+ehzJ0ymIMgPYpR3iW7FqLSpkcoBZC6WkeOU46
MUvnfqPVMv2MMezuVlHNjt9G2zUe5gooduqLmyVrnhOQQor7evlUOGV1r1pNcYE3HM8kPTWvLgXf
5NRNmrCJHZJhWuQEyZo7p0hY1Z2ujvWlmNRnEojNwCjUaA+OrPPrXLfKiZzNeKeVnXs22tTiIlEY
lJ0pIKx9kIpMlx0zIKSeLrVE7q8SZbOVrjtCj2D6K+l97soNVka1jfH81Fq5QfgZQzUSHp5mSFH5
2IXKAM5q1IKsje2gxy4CDrOWKC/Ng2u2uZcAKF86S/usi9aObrD9zcm5UYtXC7MBUS1zHymOqhxp
XeC52BeDnuW2N7pT5X6t0MNpGEN/363j3N/3UnPKL7fSo/XGqPDSOYN8NrGC3XcO6W0ZUo0/GVGf
hW4n1TAumHpMta2VjD97FEQNzt6HBqA8m/x0GeNDY9g58zn6APkcmCJH4htUFonAU0VfrVeC0sw0
ccdByfteMuLZRVZWWV1Yx5F4X6mzYFEaJb5tF7u0XwVajbYLe4KN12p2ZfQ9i1oGGunqepxwXqIa
CnoEWT/yk2vmnkNQgsAM+s/cn8eCWa8Y3OybzX1COTjViCDNrItJ8WpHyjwYURgwkZqTTVAZl+5L
SafxM1cB+GD8FzUGmh8EV2PKv/tqsI3vi6EP+V6L5rE54JexqwDbqUseRY0iN6zMTfy8FnHHRGEW
6pMer0gP6JkiBRWbcY2zj1ccclRPkA492vsSrzIDDC4f9Z3tLFpt+cQnEn04kwAzRVDXo8JgcqYs
Q/Jp3c2jNe8oGPlHUYzYnEzeY4Yi0fJUMKY/d5bSd15eM0DxubRNoNq6dalcoz2ileT3fjajwMwL
g4Ct1O09t/5kX9mjs6/prdxXWnGzxvANFNxmfTMnZnKOiI7tAPdBdgsDGtODRmvaQNIx8IbM0k6O
3e0RRWTb72rG+RVbaQhhoSs7YZNzYYyThZbWrzR+J6AdS6mqWzuR9YMz2iRVrXZ8N5GqMjvR3TPB
MN2D+lUDOoTxHox+5eK5ykJ4JdfpL6QO33hGdbfUr9ZusunGp2NKu0gTrXiMVzXazSJznk0Q6Kth
KBEPByxwBcPdu5q8965QFnEaKxF9rZpl3i/Mv4Bt4yNHZ3TA6iHecltNA4aEzjvZDhKNQ6Q1h8xs
57O92uvFMDUHe92cB9TJ2QcIsnoy25qRazzvBqWiiTSINYMZS9TGoxUMBLJE673lZhndR3ff0wAg
KVgPx8Ua5Z6x6bo3x9JsvQz4wKd3O/pTUSd3VImMibpZc84p7anQ1XRK+w48YeL1HxFEm56GP5yZ
QMSAfIknf1yTPDQyN95jr3B2TZ+PhadORsLRuBpvJKQ6noW4UD5HRxsuqr2qP0ap1Ttz4NaYq5F6
sPpWf1VmXk9z6as2ah/v0PvRPQZevc3F1L5Ifg8vEu7mHoTZvSEUTIMqqTLGaTMZXJ22Sl6bq29q
hXUo1vGDlll6s4DGvEa1FLeMMV0+SW9RCZQrLV+nFgxVdPy1M0pKP+U3/96En9mD7nafjl3hx7by
QEexfe16c6Y9RT/riDLavW7Ji7Oa5fU3EngACXMpwnypxTER8WvUVRZZrFJQPNjMjJRFD2lrY6QU
qvI2VxEho6RuL3PlYrFQ+rTYnv5tMCt6A1mSGJk3q8OzAmlBDBOpZ+8Z9hxyY6YNNs6Wiz1A2HQJ
mM5hYYala0tsJcgic0uN+WxiclYdoEoyF8MVmZq/C31nI0GKaIuMkwC3BPPvatySVo/IB52YR15c
YmF76q2lSa+/itZ/qb7/f9jW9t/W9w7igX9W3gc/is/ps/tLdf/7x/yjuLfN31h1abAf27A3fM0C
p/9Hgc9/YmcWsqPfFW7bPeKP+t79jRqekpha1UQJtQm8/qjvHdZtq6oJRcyRseGf/0p9j/vmb/U9
chYLApr6noUUrvg7mZxnY5Lhq8Yny0/S25ANVUODQp+kN69l7c92Vw67pl3ui1pbN8xh9Flb7Pr8
EjS7DJ9R5q36qr5FqaQNWmF2R7ciph/zYG1tiiTznYg4MMLU+4q6krhV8WEoRFp1mTaE6VxEq7qA
LZ1dpsG8iemBUtN8zJCz3VDqrbcFrnvMK1KsB7vtI3og9HNPVGp5IGtmlwRVgK622Riys+4MJZWR
J4eXU2Yz20/84TRPJ9Z+tNc0OtZKNzwgOTROYNcfmd0qbylbcp7itrJoX8/VXrpaTKVHXr9x+uaO
Litlx9xfRyf+bio5XyQNcI+o99XQlnznunkSIF4GbwfU34s4/8lpmxKTdJmFVGIF0Gso6Zg5NLt2
5dWTUbtayHa81B4uSB50T2raNVWdp2iUFzqYlZfM1ePUrurNPMFXYQsePY0RJX8rb+qlvGHdwVtU
0qJb1WE+5Uv8wV4CpNX16BW6fs2X/KM1edKzPeFxzpQVG2clgkZPkiB3GrmjXTb6aVr5/Ag+zXoU
RjZEA+3I7Y8AcWvyqcFDuMatNqVXrii7Yczrx7h3ixcce8aLOutgS1VBnj+OdPrxzoxfami9BFlm
vzb3gKcr3RnlNFBAftaG2j017jDSy2Q25+tNEVJ6MJybzEPkrI7nmEN7R2epezNy58nq0xoODXOz
2i+AXxGzhNV21YPbWg6Qi/NcrI1CZkmfnhmMxScDf4Lt23FfXrlEyC9FkOrD8iv06wCKc1umbQK0
oiUo/+ukXcMiqR51RQUf6qouCbRaf+iLwd0hdyBZqCcWrKmlehmFQpAUPF3Hcm7dfdfqTX6MGxX0
i11APH1Nh2jxCAKgqbM8xyQukRt0ivlsk+s7G6UlPgy+8KBfIFHKNOOmYvJe1jvV6QAw9XkR5wlZ
Pn63TJieaWbD8hOMclX2Tgfo8XNx7elSaB0dxLgy8rCwU73zcBD7qMDV39Hy/z3o/6fFa+z7orfx
3zdyXn/8F4v5fq1s+/0j/zjv7d+IJlib+0g1NWwjfNJ/nPeORp8HpyCynV/Ozj8d+Ib4DfiFFp7D
E2JLM/3pwLd/U13GbAKdJvjw9gD5wz96/3uj5p8tYLMcnip/bejoFukQHiuY43CE/D3SEC9IYaos
To59actzzQiO4lxr+jO+EyOgxgdjdrO1fNAhppcyphqBGoIoUKcDaQ4F4ieSNhCv2z2y4kOhj1G4
Lyk37v0vGgfox63P9WyiFLNKwNE5T8wjW87sbiczGVHgKcZkebSvCHIapGKD0V1oaDTosdqIfRsO
QQFu73FHPePEz2rVuywXMLvId63szZ2mF7UvIk7rqF+e12EEN52KZZeOigjgt+SVuKN6YgcmRS4y
linEs12M/qpE7QMuoPSGD1GboBPbEL9WrmnUZH2Q4Jg4dHpbX9ZpqaAFdPG6dt14znSxPEXNou+W
rk/uuYJZSMsAG1nPVOUkL0orDUin0uSA2ODsnpbyMU5IZ2kgoT4FaxrYolXPNOifa0rc7cozXhxj
2TljMfiQGjVDunqENEyN4TEnxHkf1ap+jSgrZuy/3E13HLp8xYWjrAF3Wteja01rphlV4hFtEfBn
ptLtmRAwQS89AAWbS6r+CubbHKj2WdIBNqbK5C52kAYEGpRpEdgAZL5hToZXFfFq3AwKoXivr6zB
c6yV8X05HGgCDM8GAomMKeiqhsqoEaTMFp1pW1+ZfD9MebM62mHIxDunmxlIvpYwj4aXqOLW5E7d
85LDHriLqD6gOpeTmjS2Vy5OwqVyCWN1MAOkevFDb1Q6t2MQMFQPZXtbVEnJW11gm/EahDJ3MYDb
PSKOKFASe3yPCF1f0WxkoUn/8GZZmx8DmoTFq5bVCqM2je/XKetPs0u9DCPrs0B2vkENx5oR1Yq4
jSrRVdWHN/pmPAoHOz8mVhfF52ngnnwlSlm3n7T1+g/uL/JnmkEtW2VjnrO41R9zy8gCrBzyxuz7
1qK9XvKWTWgNL1ITH0iw5a3SaEqoTeIHFrIPe5rq3i/Nqj2OmSHJPuvibilsFTymW5x3J07k00rW
g8FbVIRWGxWS+7iU5UEY2NToe9RVwZ1kmj4SugQiUJmAN2GvAKkw9u5Uj2aNhoSBBhmiyVFcx3pF
PoaR7AZYB2XPrC7RdWy0+8lU39fefRed9GgWumEHJNwcXCtliYphJ223H4GMKWc069WMnKc4an6A
jkdg0tzNww4mHdE7uvO7pADKqVwn9bPE0g4xZ84DnyH2bL1PaPmmZwrg6QhKXqKzt7ZhOBjKpF16
t1/jvRPNXQwC3ryXqdLIh25AA4hGbpcpMronEk1Ars0b2FqdZ+jWyZDC3dNUSY45nbP2qgEflwcZ
qSS7Hblk51wXWR6mfVPhCBK1eelNKhxbr5MjiyjUsG2oJy1bUQK1sZxXoysZMQ7ruRK2coiHPtnn
DtbtyNKUnRlhnQedmXbM7jeuvsjfZhLfQZm109lJ7Z1RDaW3bSYkv9IbuZd3mXllV1QeNlY+ehZZ
Jd8Zc8MHL29PWa4DpkpJI93oU/LlZXyZRnPiHcjWlaVkwjyag9NdZsZ8L1McJLI4S5HHAZovEgNp
XOOvV/SS0OfZYppKX8kKaoJEx3mN1pBkf3MuTHq5agFh45mGMnc0DsFkA1MybTjm1uhwUnXtlUS0
/sQQgVYQ0qcgMVUwvaVZkRUoUY0Gpsjz9zVzpWfM9nQ2DTWD8B0/ihzUJxllMnuUj2QStjppXsfb
Yo2Xn+AZFHmjbe8SMyZaYqeN3M9R/4Uej9mnndD6SqxKDWpNyGNULvCpddTdAB9+8GChPTMU46Fa
W0jKIqpBkYZmmiy/LNPhS6t42oS2Yfc3UDXubozVx9i2nAOaOnFmYRFsWeVk+8JWgMNX9tc0LEFA
huWElQ2/jGBlPGhdJY4CcYcfUbsfrcmYw20v4xk8DjvqBmv3jdBupK2657my05Ah8UNkrYtv97G9
nxq3d+B60p/0b2UNKeMYMACcvZPKzJ3MXntsYT5Z1RDnKHy21qhaY7ietcU3+RW9kMbB0i7oR+dF
w1N2zd3AJChyWoY22k2yPc8lwQXB3eM74ljEV2UzsbWraG4Gnc1VqzSSY7fS3naH8hib3ffWjWUo
8+lbWRoyFCyyCaXkcaN2ydEh/nSQU6EHZeTcjmr0QABHv4WgqLhWjeYVCKLcdUp/Gy/ZgyT+f52S
7H7mfT1FM+30ThS3sV2uu9nKuZzMRCSEZ429tTPXvgvwW8QVShpJSozFI89GzpqcSfK+PoBTxdaJ
fT+LvCy9iGvaQ6vaeVo66403CH2hrW1M9SJCi/VjIkzgvNbHMhWu8oYkbV6C1GYvVQCuoflAVZXN
oD5Xi4J5EMqG5dCq8WOe13YWELqglOlpUyIxYQuNX5sqMZaMkfIWMyh/LDUuQPy4awuUqClJ0GTd
+qo3cn4tmb6f7CFTzxKEeN8uCk1ltHQzfaCFfSQCnShHf1HxHozJQDhHQJmVnJhOrlifS+ZkKP9l
dhqh23XP1OzywVllesJr1nObMEObjRm7ReMO2WpS2ffDZN73i9PuJqdVd3qH8AiinOMVUy9vEDe4
eUcvKn4hVEdALCsHyKu8p+godVx+3WqMgVhNicxTqpPH021FMmM0+rlruImHg9bRhPPArFyHNQaj
2JlMSmAkloT5QW9Ltmnl7L9YepVB2ur0ozyKZJHnIsmVo9K2FoVfhEzYE5i17hCmWBhUh7VNd7nJ
IqgayhdqH19PkMPyv/doa9RgzkR2dbiLP7DTaaKQtKAQapUecp9GLJZg+elhVRPIyDYnr+qJpbOh
QpmavaK0coOod9Ub/Gal6RV8899WPTV2DAn3qDC4l6ZM+WgSVMSTWmS6fl/r4yFOFW7GSopJS2es
QIhl2y1BBdQWfslw9WikhnglppL5cSOixI+l7rC0gjjcyI/LIPy0G4Y3Du811HmTzrWLgsTOyQTY
bH7gHi8jRCU4k1gAQaA5nAaZLTQyTHC/wQJnNcAN7yo4W9W38kSGg5lcGnNCBjuVw80kbfOI7L0h
4INE4toXncyZT1TF3tjGGERC9ZMD5zAGRWUs32diaB8uNfeztlj2OTJo4W+TEvumF5RmAfB17F5A
c3UgOvttKPX+dYkYEVixadCpXmMf0EMcOzYbdn6fZda73hhsaOwdttikkGs8SzT3gml7+aGRsfAH
pGSfnKfpCamHGi5Mad/w7PULY8jSjnYKYJcT0J9msjaU3Y7Ypf4gyfuGpgXsWC92HrLzzt27cylD
gsgjq07G6Xbp4+mBPHRH+Gia8aqRviR0nHySHphbiM3a2KlpzfbnRm26sNXGwS/rOfX0aGhDxUqs
nTYK+zv7hOcbzJ/rrdOuzWMzocL2Oc+zn/Wg9k9uJchbqqKISbxl7qle4uiEKV2cBJEozG1mexZt
bF31dZj8STT1UQNHCZVNTaDaRhMula1S+wsrNM1I+rU9JATeirLaTVZj7jNSjcdZUIs3bjE91V2h
s7yvCwfCZ3dpzBLJLCvHW9wr2plDYgz4BeSXxWYi14+cfAhfU6asLfPWMrPCxVDprOXj0jJb3AYv
+DHOTUqNglmipYAaiq8kt0z6XYDzYdpK6+c41NN3q5yh3JvCnS+jps06bQaj/r8AOf5/bPRyBv3T
Ru+/oQOt+s/+zxjH7x/zB8Xh/mbhPRegFyRft1bq/7n4u8Zvloqh29IAS03HdMFz/uj0Wr/RynXR
Jrti6xZs/McfnV79N0Fn1qQtqwNzAID8Kxd/ppx/vfjjz+UvnBfc+03cLX/3JqDy1IxGYw+YWThk
Lk3sFwxnxv2KO/dUxK15WJUab309TQtVR2/fmLlBLsBR1emhZgLjyb5RPgt+sS65abi3Kw6hJysD
nPCsxgLn6A37NinG/mGhMfxU9iapYTmmR+gO9aNm915YZHZ2cjQrxBXffhs5nA6z4jBdSrOJOpXU
xPqF8pDxXBSTtI7mXHukT5ufwA+rc2TrxV7qPT2zobrUVEzUqBHEWlYmJ3XsicelJfazkj1BgabE
9gnNGUVzVMx3deMU+6Zw3BtOpa0zas3adVakS5I7Fxd1SYnvYXIaWWOotzvNVou9Wmvxm+qm7q2q
5PfqDBEeaeoTqHIdcH9k9t2SBPFE2+g/9WUBwS0Xy3fUsdL8ruwGbAisamUrnh7S54fW7YpU7s1C
NN+niRfROzrjbcpqwwpg4Lk1MjoLM4TAnl5IdiBIj27NmMgZ2YvqDywSe62dNALoTKbrUKfrl7tM
yxsQvX6NiXAfiMRtM85svpoAEb6AH96RcJJnggPtt1KXc0CWw941YzHubTXny4jnmSZMVeBFBOhp
2V74XXH1bQ/a4utuc2brxdHArhhKPK+IA+sq6M3oUuZNeVQc5ci0Pw9AH9dXovDtvm1H82cMAg2m
PqTEA41pz9Q9OmrsQbhHRr9qO1fJ8lMCf6eE+prJc2Ms2UvMGr93u7WwTadWQwrJmh6bcWqf3MhI
LyuDi8vUCwoHSXP9Ffluf5NJUTwa1Dx7qFDN9SZkrAdzLmy2aW5d8HWx00scG+tusW1SZUrj2A8s
P1CZzg+tE6S9Pm75e3Hvdvys1PFgRX62GsWXxNdyG7FZ5kDgXOde0BT7srHSd+nY6VuLSPO2ihvz
Cru6HmbW/t0KZdTP2mRucq46vkPD1z9lq87C2LIvjqUij00VbdmwynRutbbR3itXtS4ts/0jRlBG
xaz6LGGt+2LH4NW8K5rprCV0ZsaaRaWKGCCT4+EzkYCdpChzleZPZH+S1f3BkJlLwNKQIF1K81jT
RNvZDje6xa60F93Iv5ZJb2JfiQ3t3Xaqp3rU15e+bxao+0pc68SyqOoTJHIogkmLudCjt8momqo/
4Wr7JCqc3dvcZQAsdd39Aqhk/j/yQfGaFs9OKkp/1FkGSoFe0hzhmzixB48VsaT8HEyEj7QCBnIm
yPEBGdQnenPHWJusUw3sWyEs8lfLLivMZ1l+pbFaPJhRcbCWaThZ0Vod4WxhQhuKUclh+T7Ubnq0
kc7tSB21gd0PJNiqOXtoemH8WEnx+HqeAYUlC6myxszfMHXMz3bVKNdG49nLN9TGaJfkRLJJEtwr
3bybCqs9tx34uu+6TLazch/1ZHoheAsyqtcxisY3hYU9OHd19ZoJ9I8Vdu/eLyYx3lZi7L70gRox
MkRAANDeE3yaw7FQpRKiS3beBugPljoLVqGD3C41Rrglvlv7Ot8rDLpSb1lM2+9+DYidbVYMdBPK
amV8vNIycALXHZ/jdWG8XLAHLii2mbP2a/xcyHI914D5l2WbTquMqbNfA+s4ZkKfFq7tcQII390m
24WSvpJWFMdCQKzXIqMU2ybhxTYTj+rEvZrbnLz/NTLfFnVf00HJkYjQIyOF8GltM3ZGFc69wEgx
MIVgBj9u03jn12AejaQVknJ3X9xtbr9uE/xum+WXDPVdXNsHnoirD3M/3vaxwU7Bccpu+sxCjLgo
bIyXRnc/bLRAtnEDSpQWxCvLJqw3qkDd+IJVg8YyN+Ygn0rtYG0cAuxevaOLq/1gU5C8TBuvYPxC
F1IJxZCURfqMzxm0wUpzd6dvvANZMrJBGwOhqNAQ6sZFEMkzvXFjJYTkra8Scw2WZaDPtjEVzi+8
gr2CCUQSCJOeqxMiGgMQo+FquWd3o9xXhBePubs2zwV7LlMVlgXd9Hqfb1xHM47EYJdfuIfcyA8T
BGQb3d2qMHAnV43zDwD1nGGV5XijyuM23TgS9pUAEDFnq7kjdu57btFYLqtJvBU0Qg+cTMkxGrRg
2QiVVWbKF2SVODUbv0L0tb9TN6aFhhBmx41zKUAGn+PJiXbqRsEkv4AY8E76EUSkd3pid7cd4Ey1
ETTiF0wDvQFYU2yMDXtU1ABIgRt2r5zZHkfxzlamlLqeKA4ubU9lJ3jKiZaKK8hyx7M/y+InaVKI
sMOS1DfXIXe4tnFbHGoWFAKtNduti5YClwo7ctqfeH7z41gkGh2oSblJSWCTYC/vx7HKD4Mp34nR
xR5nLWkWB+/3t3yw3gmjf4pI/rSL9Z19HQ+VSjACb2zD67UlPKW9hIjNn7Q2bk5NYttPY5NrrJ2c
qi8myPNrF/GBYwUU9Wmly9Dlpybmq5CnpuWSNuwLa8ZocKHUIjlBmCwXJnhIPRjk4+i0z8z1iZTM
0rlvh3ax3nor2jpFunMoxolvHHIVrdkpWCJ8dorvUd82674Eqb+ASCn1e8MBSu3ljkhMo3zXMt4t
T6wb78DiMy2gyMvParxUJ9ml9ru5mO0Haw3j7B4qrTjb9PG6J7pwScRy8bxYK58INRE57m5m9t1J
5l55NlsaO6GaYLdHzIIs4NgyVAwqRSz7zq2r3Wj1rz3eSK+b4yJgxQLRodh4hR+fDvSI0WmXg7zl
/5x3LjJFn1j8Ke2MG4bn5IQEOx69HEXDC0FJ5UAt8lytSRHSH7ZPPEHw5yppjGWlUH1I3+V2TOL2
tuO7eeKKxjA/nT43a+qpcy3F6w0F4Kma6etj/KIfsWoSw7XendP0mEc75Hvow+toOGDaAZ1tnXTf
E4z2l8i4lmvSw0Uq8XE1cMEjS4lOXamlp0EwVqaRhENAbW6SyCL2jzzwQ+pW4RP1WvZpO6bEoXo3
xFwShV1a1OEUGQ0jmYQ77RA1YIV8mw9SNLDQhVbu2UcmfrIAmjK6ydl6nzLm0tXvllPRaO6FrOz+
Sxp2m5vPUUsAFWqpLVI8yP9L6/za0Pg/DHFVAQ7zT2a4/1Z8fvssP/9yh/v1IX/c4YzfoGBYx7Eh
MSrJlf+4wzlwNzCcOgeshi4Cu95/3OFAfMj7c0ejFWbB+JDO+OMOJ37TNEJOuIfgdZijqP/KHe7v
5js+y2aDVDWuipr4T7mSTG00o9cN5eAqCkUA23LXg3SN/ulP78k/ZsZ/Xg/49wnx9jKQR0yiOZfZ
Qfc35H9VESxxOCkH9JGsribsBqwjnLtyYifW7z+pRD7iH/V/8Vq8oX+ZRvNa7IZi5R6YJio/c8OT
/iQT5XuR9e6oR4dFrd07YXXjBQ0fyqNVzPeNVfI8/udfHBGK//SSNsc4BBWBC5X9SFz7//ySc96b
rWrzxEwXZn1e1NbDDRqmGMkNYhmTiN3kvgjcltpOSMKTBKNple0tzAnVvjVj6ZvjaEyenFk03Wyr
ct16ZuHy4nbiW4UGEWFL7+5JeLr7aYVgKVnfCi81V6elU8trkbO6qgBDelYHqzpRE/MwiJDzRAAi
8KCZCX8SV8l+aQnepXHPWo5hw1qwMv9Aa7a+JLnRvdhNfBFyScPJLiqfa644rJqeXwyDssFPMl1e
tV6WP6Gz6rtVn7JnTaSZB8Na7Mw2qYhElqMv62o6iDpiz9XaansH3Jlx2zLxbMDhAAjen211qG8J
7nIuE4L7pM2mHAprk3J0ynRoGWDyCJ7diJuvotVfvcMiTWstZwRPayK5HU88Eaj/dqLXuvc0V9wp
D+aExm/r2csUT/27a2rm0t8kVZPtbBIO7GGL+Dn3RcJePw78svomO5sN9uw8eM3cXHtwyXkl9PJ6
93sGpZV5yL5tOujaUuf4/lJ6zay/5kmEH+5bnhSO6eOXKu6Y6zpYc8i23dgUDOeFnP6Ls2xT0ijt
0Hxsuq1sjSE2EU3cpcwyoVMFnYhseUhwWoe9Krp3FtaMu5oZHSN8SzG9mW0n37uyTPZJlXwtXdYE
Mb3ec+w6kiD3aiZl2PPmJFVUXNqi5Lasa8pVZ9HdjViRU3v9rOY4SkahEAfJIuEpNRZmKzWP3CcM
NJNVH+pLmt+ILJbf2Ww/fMvVJSvCNV6tKlSG1D3xFsAxRNZXOxTMouCdq0IgIbCL70JnG7OVG+dI
4bKU5/Gzy150fki52XIvJreHGYX46FShwic2wtIPy7Ob4ZwpnYE7YYiRtAon+8QHG/E/2x96JPUA
McOCX8pqH6Kp0G6spL8352lSPcexDX60+e1hgDTSATUQCqrjj7m0Gap2ynDJtWr9NpC68PnOmt8a
bGR3EO1IYNdheACHUnzsfg8Iv9NQmuubwsX/VlsTLaSv3d8q9rqGk0uXoKpc6ceqO+4AWK7VVL7a
elRrh5Q7zmhQtozJ8lVR82secBvhQkuiaiy8xWk04MU+I4ATl7kZ4hdccn8pWjY5OxAl87FwBVtA
fYoTgkWRQpzwJe8nlgSQr5D9xCBOqYHaFxpZT0b3O4OLptwZpyd7GZLQVamhaEpDyftKhOzVM1sB
+jI4VbWfRi69b7NisDQFg7CGr8ShxRGkwOZMILM+bQ0ImAGDfj6t8cOYm9t6lSYd41urReNE95h0
y32M74QyvLHaPjm7kTKiSEOeb75rDRYsQgRVpDC0ALDUXjI5KeauxWBof7dnVB/I99j/AUHISsju
MS8xdhK/dfv8XTGb/NEdy3TfiY2kqUvbPIxiKF5skhGbs1xjWsWYTz/R8a9ZNb+OUKOmkrh7c9Bx
mWhRe6POs3nQSkVwAc0Xstbl6qqkq2rSDX27/Ws7sqLHZZHTl6VVeEAqtWp2mI/0IxuweV1pIM3I
ZWEcud1XJyKxbjiUkrK2bCP8Cqhb6nNrGDia7NFWd6rV11yNU2I+8IZ+1QsHRnRhCq+Qt/jAl1X6
LcT949qz+MgzK0USQR+n8jrrRvPDINf57+yd2XLjRtptX+W8AByYh8vDmZRIjaUq+QahmjAPCSSQ
AJ7+rKRd55fLf9vte0d0dES3LZEigUTmt/de+5Y3kiW7Ajw8VJeoWjY0QJTptqMw7AjrLrorvcx/
Kyt0EXpURurH+qB6MBSzsHVBu0S9plWNf+YZsvoOg6x8cUw53ZdF7i+AzyqMlFVK7KNnG4F03hT+
wH1bbv7dBf5Xu0AO6O82BX+KZP5f+h2b+o+7wOuP/L4LtMwIzzb6GXlaxyLQzKbkdwsflrlfQraH
vwG5mfEzZP8xyQ/YBfJTuL8DPf3X7r4fu0DrF8cGx8yvA1YeWf9okG/bfwSweySSPd6XVgSY6LtE
cf64galE0PdT4SvacVoAsz78B4k0jYPWb8ybpiWkUeE2CeQy7AvqXyrzI5hU4tRF3Vb9s125csE/
yubP3pZd3rUq59ahvDJ8ynwGPAi9Q15n1rBuMTHVOzy2EI5ZZudDTuzTgP4BXL4aj3i5q35kOgVW
Qbbnupxz7FtjxuMsCtv61oOdfGJTNZpHhrrzeXbj+JkQZAsX1v9k9M24V80Y6NYumrW8vL3NK9Li
VT5xV3iohc8pYbh6naUsWwjfCpGTUr6I6aIQipt8YdPmcxx/XGDvvHEKYz2oZT+eqeGFSWSnkhWp
G4dsYaaZmMzZSXjtpxH/8MaLGiaUVSKCS4Q9F02cQ+4eZCe8Bb+d5Z6D/zisDF3cmlZucWjjTu3y
pcOBAKKIX4wjiBhjNcYk/Ly4fpVqth4VzdjjvsFIv0n7nidFAq+NJ2syL4jNVbchEzR+kp07v8RL
E/hrhnjtdJwa2gPwlHj8oXB+BvsTTciCni1kiJ44y5Z42rj1k1ZYq97qbhVlYZobCwbYBFXcrrJC
oTKzDr1E+Tzd2lLhrM9yV8hd2mPggINquRuaE2fzQfjF1mYJrJDVy3jtN94EjjCXAVUVeW6wv4Ue
igPQ7ZqNOTANA4ZWHehsSDeg1IZwZyulkMHzZg0Ce0zwNUiTDzppW2+NN1N9D+LMfFug8WMW4G7c
6c3VlgKK+a2ihx4JoCNOSiS0fbIwX98Uviw/MYj0V7E5Mk8jzScZlqSJubG74I7WlG4z2Cln8JSi
QIqsSouLxpqscZskpdgRI5yYsXbRHbZTyJxxN6wHAAanNIqnYNU4VfFEoZ8H8A4/1VczN5ojtQH2
UVZgYQlnx7/qERW6QG5Fn+NqtNjO9zje94kU9nOMbHNUSOE7uwTfwRA/7p8AlHwxiaZtxhl/CiXM
4Ee4A7JjE7ROtZ5BEETrhBj3beWX7gkTLA4/DhX46lI/XnlE2yyM4DauT56PzqaPxTMo3u4iQnP5
XMoKf6JI5hccftUhXngwrw3DjHBhGgw7x9bo7+Zmqi/Co01sJRt0uJU9Yorw+iLcWGncfPATgSHR
iOojrMjko2TjOQHJiMvHAiVw3S9QTEdZ7WXDBJ7oMZ5Ezy3MB3LTw3qWkxPtmtq1CV94sRXfXBFP
gyfbu057r3rfLL/VVjFjdqIPe9JE+3GaI/IR8ktuZu6G9ia19gD8HXRhGQQ4+21S80cqc5DviySa
NtFoB12xIVLM90gLq0jbwb9XPa4EXhZv8DB3/85Gvv03T0Vi2iZPq/9scD9nEMn5T9tm7wckv//c
jwlJ+IsFcsBlEkJ5AuABfuXvz8bIQgDnYUkFyv88FN89BM1fLEYj+vZ2CeAF3j96CoL7+NMx3osY
HfDgYmDIc5c38v4YnwVA+gqiiscqb5Yz6tSyM+weRPhSIX15MjUPUrACEXaUbDYtMRdaTLPr24a6
wQ8LfiKxgvDIDcj+iyqryJqbjmOgPd13mYveAfTvdWkLeFiImWgIN3EWzAP8oNbeOpZcztRGIjhG
aNDwnGkrZ4xZj9+CPHSGtchY9rrUifqVTtM+aljKmlKtaR8qNd1TmLPsyOPMgFnd+MQKzATBr6f6
lrfp1atY1e2bQ0/5jm1FsakHwznOmFuxe6euUbeH8rcduxUvAynz61Z+Nsww+Ar9NsFEGQWG/WKO
1DRuqyGZOAcQ+vdeUzOaOR8w4pDpTSOdgpODqkSr7oUdcKQIklAlF+A+abhrCuLMjyox/Z1ZFhWn
kSwB+LCz+1GaOLBNxztarv43EyuNOMp0lFPtkZl8EL36sEOijIMPIBgOQdZvkUbr94Rj5ccEHlai
Tj5XWgUbtR7WXKWx/iqTWYkIP5GHl8a21jqaqgXBY7bPkv9F0hq1zcvFeAnCHAmu0GpcqXW5hUn8
RmmtrisfsFYg3HYV+n6P/A8Hsb0KfKPW+qg13AlXtPdC64Asa0iCcoA9acwRJmnMtR8KrR3iiitW
zFjSNUQjMKvg2L4ZWm0Mte5Iw6LYQJGHrk8B4lFqfTJnCV6pNG0wL3b1kVOtPLkImrZWNlOtcY4Y
GNA4sCisKW3eGxZaKB704xTNz0HdIZMaUdR/9hrMmlWRBptJ66mFVlZNNns3gVn2276FUpRqBbbR
WqwwrHQPQDn64l+lWsJF+f2o9dvkKuVO7WxeIh5WpOVyyzjVV9kXU75JOhYtGPbk8gL/+znHtf7q
s9fASIZ4nDEPffG1nuyCMtvFZeweE8BHMO3QnTsE6Djuw7dFa9JRSwZ+xYNbvnVLv80XpmO4it1V
gZw9XnVtrXBTUkx8wE9i5HKtgOO4889Yjq1XztUh4LMaqdyGp0oRQQnzeI7Wg1bUQQMld+TBm0MB
svFGaeW91Bp8pdX4Vuvyw9jmn0Sd5q98o+z1tH4/4II/DHXdXgqt7rdXoT/Wmn/WOcs9s4bxttKO
gOpqDoi1T2DO2VMT/XVYVpwpO4dz5zxE+BA0GYPbvpw62BttmFFy4CfO3YCD73bU3oTpalPg2WeC
sB2zM14y8TwUg3rKtLPBKRLGNRNuh0b7HrrRlzfSayKDBh3MMebVImFptwQngfjY0ia3l9TTb0A4
hrtO+ys87bRwUT0+onbivoiMY639GBJjRqkdGvGQch6PvGmLufNoY+OYPZMyD4wdrXZ4MPQiE6ld
H6b2f9ReixPE6sc9x2Y2Oak5QdzFMdJevSNCQe92MXL6tase8sYTl1S7TRiaklHRDpRBe1HYI4wP
fCDxHRDv4eOiPSvMSWkI0T6WRjta1NXbcrW50E5ZfKDmstzztXO3GErsoqBovzqGL/dLSOJyNcUm
UDJ/cldCu2mCq7Fm1B6b3B5R/HrP/o4SrDUh7caZtS+HNuBnZknjOY2reyBh0QWvb/KJ41m5X7xI
UFyoTT7QscwzMyHzHMkiuhhNZT/M0wi5k7xhdMvuutxH2IbKq4HI0l6iYUjczeJGGIxiJacjBSnJ
qaWffJOEPqytwanPAxsuToEsNdqvZPhefrKFaz35GDPwL0s6bYmKzF/Sq91JXa1Pg3ZB9doPBWhv
C4egOPEsicivNPavufZPldpJJdwse7a6vH9MAhlcbG01MAahg/BzIT70aGOXyQM1MGqXVqv9Wjw+
1WOZNZi4uHuCW4Ij89f5avLCs+sd6tpTJyOpRpwO1ngZZeec7BLcTJgJ8aI8r79HB4s3szsueyeb
UoTcoX31o6H5HMo6+M48ktS5L/tkRT3sV2oM8q2rQRsxWVcFMOMG5La3CSyTmFOjp2uR0RvH0EJs
XZl9Ob7BYrfK9WjTc7D2FyM/lakrXmLOk1v20UxbvEpvaf28+F7T87pDLBAfwwTI7xb5rPrsJEm4
rwW46IEiw5sxrA306aU7plF4iIYCVPNs83xbEWwrL9I1ozvcxf2Z2SmOmrBvTqJhGBlLA1A3YbSL
KuHBGmM9fCRDB3G8jcYehi9UzVVPKvqhTXrYpEY0fzOdoUSHpMCuXkV8xjelkgbd2p7/KrKGpacw
GnfV9EZe60W7RSpe4ngrzRBqR4EBPzOB/YBeZbwVljNR09gL94FssMMxXMyw90YUH1RWyua6CcK3
wgR8SePimwuX/GwktfcUEk5aWSQMbhWkTJbB2b4HfW7StlbjgPD6kygda88BfT3O1NxEubDPA8QN
7DcNJMO0RsRJ6BIIiKQxyKUMRQhwMAaEFbjVvrMNfR6OZQFHEm5Ze5wXs38AbuZ+IXENON+SLdMx
NUZPFuf3HSZoVJO0s545+6cuTrzWvS9ioVnd4xQ9lElNfiLlIatM5xZyuOJrr1zzLEzrLF1/OkXS
DimANcS3dMhseDqzig7YgYNDQFPQui9xJWOT7+/bpWzvmVuKQ57a9mGCdbZevMxYK7VEC32bXfCR
vYD9zDEGu7bOvnwPMWK9Vk3o7eKi/eSJkgrZPHpw7K4nytWYklm9CvuDzZKXrHIgfifVdgZzeZuw
TuBqA31giOVL1nYk0/C0q5ONqc5reLzNRZhwabo9rMPCu0cdLnA387AemLvn+Pw7QgoO/Qg5kUiy
YU4yiE0vupfa7Kq7kVk1ZeyL6e553iHAu8BmSviaOwOo6MFuyvAusIKJp0KQvbJB83sa5Bltijk+
DG0erxMwITYNKh1CAgRea82VXd4r5kGpzmXkHuSIhu0rua5tYRTq0e9wLiukoaNvzvWdLITiPnH8
josjAl7XLenWdQt7X5gsK5Du2ExP7FTBftqmehpRgj6YRVN+oPQm3GEpWdy1Fwtx1xYyulnwp1Tb
xIuPpHKGapWAv8JACGRmXIXw2LNh7BbmCU5+ymUEBjbj1A1qO4maQyXspP/mVHnQkxYqqMAMAYoD
M45p+9pM5KNOXpmKBywaDoJXN18iAfwFPjpmdpw7p7RWiw4WJp8WP7zJoY7Bl1HMEKjAyDyLv9I9
VUVg/ZoFLvmWGRuAiH2yLUHlf4L5bR+p/QTjq1JnIwYDxruzvHXp/DkLjIewhSscpaO/KckyMMZG
H2pkrfamY2A/8EoMF619k5VWhekl+cDX4uyGOSQC2VMi4ZRsbowyu4MQ65BNc1+tHgT+NAI4TQqI
7zRhdJiqSj6YisrgEsLQKnTIyzSBW59ojnN2NUMYcH/zKczGu3R2sfmB1C/wLcAOgkrV7TQ8lsgr
DQVxgVBDeYMkHlLtgxAhaIEf9DobNjaujPwC0Jc97RzB3eTje8fKW5xrLr83ow+2kAzj50r2/qGF
iESbQ2+etZVqMybKXdP6wGOuT7MjnpBwx8xkoaUk9uiCAqoEbD251JR/7iIK6O5gO5WbPCy3xDgq
zgltJ9d+S/7j3an1f5GUtTz9nliHpGx7KMqapuczjf1pPJrGLuxXagWODBM51hlTgONjCVmlvaHw
aa2sxZeWvVTNIxuGxF+/OOfbP724j68Wdd5jpBr99OJLVnf+vLTZ0Zqa7stCAeVtm5XpXVhExeNf
v9T/4gZw6NRhEqynzoH300tlIsspfqh4qdYW9ZZ7hP7aek6ab3/9Oho28vPfhOsAiAnGA1wRP1fN
Fc08u10RJMeBmOMuDTv36A8Ts+M6k/eiK4rodoxSM+NLr97aIOFEjV6V3sHM1YfrOOXd/fVb+vNX
TPed41pk2EPOtMFPZ//BlGEqOWUc4XUsZ5P07N7JFSdoF8CmtTGTtPsyDSPfM0S/0/W1/wUk/J23
xoWE+u5r+pOscmzUHzWV337g98ERNEs4gcGfIJeQLDEkWBi/rCjAmchV/Lug4jo6GmEhFGMMRnXT
UNPfBRVwCVAMIrRmbnAOOvzUP2Ai4Mf54xVOo6njMYQhgEEKI3Ccn1woeNnkSM4zPJmighBLA9hG
FXbxyKai+FrV43JUsXTBi5TMKcnmxcXFcarulWxV34I67I17imexG6TtPN7De4tfisWO3RuRTdOX
VGZ5gi3bEfE6rgfHWAv6HXZsWNnkY1d/mQHcPJCAJtnAFLmMTymr5NdxnL3bUQzhSzo1eQcjrgur
lQyBUlPePVWwwhTbXDc7jt5YboEWi4ERUuTBlKoc6ImWz3zWDI5JWS6XPJrGjxJJ+bGIjYE929jG
3+HRV3eJcS36SWtIz1n+ulD98AZRZfw4JeAz7blPvxs8fdjiJx4js24K7tEDomozzU5/n+NePcN2
IIMIQ2/+Tj2B8dDUOZG8YKySy2jYgGnclmEPO2fm6qpx3Fs7zQvae/KFOshJDenb0iY1A5y433pj
nL5as5NMxPWrcN8H7NwQf/zyabbS9G7wBoB8DAIOlEkl+wSKFk8ld9ybyAk86KrKf6qIx2f7hc7A
AFN1ajMwIjyxrNKitpINPOXo68yuuV3PbMrMdVqOww093ODt4kKchrjIt3lv+YuOqOGXRi+/6SgC
oWhsZtBiRm14cWccq7t4DIbHMahIbc0pUwnD7D+nRhxKOsiqslm7i98+CQ4GJysIqYChc/ahiUo2
zgbp9DsLpqm5CpOFGJk/N9gYvGD8VA7MUPzBleENe3/0hnSZOaXHCehPMmrUfySVyrcAPLu7Gol/
jc9QzCvHB7Dnqikl7pr18oSDHWKMn07JfSjb7z2/ZTiYOsG5MUKn+U7nU+muAEcyeM/cRX6pO8eH
EBqHJQewKT+ODmWfNIDnDuEFn7MamuS9r7px07S1R4zDAauPnOfs8G6RSp4yS90tHAbzF2EW8A4f
FgOWZ7m1FkNK8iZj9qjmIL2vqOuzyq98uzZ7iLTqMj5blMbU6HHDdAwoLyZ5gJhSARFtKovqPMuV
46vylH8MZ8v+kIS8RtyLTa6R+f2UMB/ECUZGhhnBIa4tLFVNjCDDHboeiV+RrHaLXV+RTzBy3arE
qBdXL21JNWlbnn3Ntjdb7QyABUjdzQxWStrbDIAkupZDT2lh3dgyss4gxvEyNO4j2K8D1n/vdmnp
ZpvNzuTwXs8H3MF87jpCUq1G0rubOuy4AmlONal3amZ/0/cDLIoODYXmdHmymVBus3wOjs4UqdvB
WWgOEFWB2WwY2LVVi7jxe0FrVj5Uj7NVuyQlGt/bc0iTj0YEZzXlxizIQy6h80FXAfplWHyFHuRu
cp8+ribL+2djAHVeQvZf9zV+6WzyrKcOuQdNtYKUEPUu1ax+Th9FYZNoVEnIudyVoOiLe8etXyKX
THWy6Kxt4xxymTwSG0m3VUOlaCzqep1nJlzuqS/DQ7f4FaccX3/ajXo24SltzHGOjkFDyhbA37gP
7dx+9FtaIFieCkKRnUemw622vsfgasU5ajh7UWFuxZTD9qg8otql634KwIFSk8rObmrT9BQMMngO
AjJOrfJLErpJz5oSNKwdq8yLDZzrjKO485PlDrwen1yNU3oZWRuLpA0PDXxcSKxRfkvvTUQvR48b
P7aXYS3h3q9V7yUUSRbiUjGJ2UNDC2+Kzn4jwcCZksa13UTmYcVgSW7Rws2C27BOHxQp6m28wMda
4xzh07adnBs1ZKr7JctmHiKhQw88X4Kc1gRv6lsqN/q7vA/V19H0jC0GdzzhnLO2Jko6o4mA5po+
rD6JJgzvU4mqvE74+j/lHGZtbzAuXjHVdxZa92amlPPZjuzyez+78jWwEvcpYKf0IOAos08U5q5s
3eE8LjI85qbLsLrkQLglUliy6KbZ8JS5TnMK0955c3ouaccRCl+7qM+h1fZE9jzrjngIbB8pBu4q
NT8lVkVaoTKs7CLHSN4yuxzpRSrjg5l6OXjlvthQ+MiSWcJZjvr8kMVGdm8UQ0D3zxgG64Q1f+Pk
0sanJdPlROcltQFFXl0yu4w/pPWiUjALXv/rnNkZOQFjzG5tYsqHHqcRLgRr+owpHYqu0y7PzujY
6zbOg25VlhkUZ9hxH0Si7FuM8ep2wXiQrErfhDKKG/IRpdF6spPR3i0N5r1ZCYnhDQ/Xx1boDonF
n+7TvsEvysIkDjzRpzfmuuWzk7qcYAYfkJhS1Imatrusc67KE40VD3KYqZxLOuQi+ckUNHjZVLcr
Ono/zUZS1odmCrrso+vZcS3XsvEHnkQFPru7pQETt6ppUt0OFuCM2RknqmjMafnKqAa6TUFja9dl
LMEpO2WASbp6LCHBv1cm7auwtPd4Amg/S6De8VWW4G7q8sHB2rDxasaZidFuhE8y+d/98X+jr3oI
fX+1PV6/ldl3CquyP2ySf/upH8Yj3EWWw1wR95Dt6aDw/xdXLdv9hWOeCTUP6zH4MFzLP/bJNjlh
2rxDdFnE1asz/YfxyP6FkzA7ZE5JV1vSP7KfW7zG+4Og6WGbti2k2MDB6W5rl9V7yZWQFe2cwzBd
ADBE21HRiYK3Itemt0CNTGO8+ZRPLF1b0ywkMT13/FDwdGZSFtXi47tP7/63A/17l7r1x84D6pg4
FJg8umlbMMl3+vrdvrOOYwtsiygdRuKUtXVB/63j1RA0VLsxSmkihjfu8BpglMhWrNpSrEV+RTcv
feBi8g7qr5GU5h2/I6XiqCytD/AAQms/+178zZpBA+7++h3bP53Yr+/YZyYR2fgrcdabP73jjJI6
nhvy4kycIzb+tJQfRk5Rzk4ifxI6mycrRzPEBbmg7uBBKUxnX40dZ9pubORXsju9tQaT5G0oJQX2
KKsUg2/QeUWyTZo8vS8GOkapuupBjpnRS5+KKxN6Aodk+OesS8dq/9d/1Z+/Bg5oZsAX4XNtONc/
+t3XgEpOlVVb9pdaxtFLk3A+IVBMPm/V1sN0T6w7empjq/z01y/706CFUI4+/OPkt7kW+S/9tt69
rGdOidv2SX0BG2NdLLAbF6rc1xkNUC9//Uo/DRuur8SxkHqNkIFOoGsY3r9Syzh2ERiPLhR3u29C
gX/YxxLsNqJmujXFUC5rEHEh2C7HU9XfXTT6ong3zuLluVBsTjA6W8Lq8NPLB4GTMekjHqBTQ29V
PkAbL/V78Jaq31IFBYDI5Kvfq1JcE9xN8I0uuf6ootm9nXynM0Fo5/S85gF1kE7X2vi2Q9gfrTG2
G9OggHaNGc7tDky0luFvpnE/xy30+w/0skEnBfgDxkh//PhMf/BqqBrG2Rri6g3UCmIRcXpJ8JHM
fJ2ckAOKz0kY0bq9iHTnU++SrW1rDL5LPN7Nek5Ryd0mH7+h1uJv8Mjs/TbT+Y8pFBfzyU+fMuwF
LiLgDayt3J0/TQD8jhBzl0rnjGOujSNoJ1G67Nmd4YGSuMbX9AaBU4MUNqwonsTKYdUY87p2D/3M
hhUiqse29PBXBaVKPqq8ao5MQ+WqxZD2gcbkcMMeOSZvoX1a9OYhgMV5X1+UNnIJbelK8LAD2Lo6
vZA3qwPNuuWjnSf3ZP2caVUOgbhIXGLy6hfztXXMymabtcEdlkVDo/PbUtvM8A+6p1Rbz5arC02Z
KU4BLrqMyL72qSltWbO0eW3Jpy9tL+TTYBqcNFUlA8zMYiDzb9vPIFNVsY8DdnUrkrLx5+jqkstq
Yfw6aOtc2wIeK6jWPloiKr9mY+tz32u7XXZ13o3ahIcRATuZNuZZrh3dCUVns6s6sbOuDr7SY4dK
03kSCg4cmPyq3sHu10Z3bIxxAFpWIw88amy1rrVFMJRB+Qled3pjd1H75NFNuB+i3LBxpFXLW+g3
0P9N+jd2I4rMzqBe6Y2SVfW9v/oTl6tXEeo2vsVJWxgdbWacr77GTlscCb1UhxorI/qXdkDifcQN
mV+dkUGscKxf/ZLoifHaubooO/yUiaudlUqbLLOr3zLnSpI7R2of5uQE061PlVwZPwxsLatqRcnI
XHdfU2ak9vLaK8bUUIWjjqW8+WLPVS5hvA4SUpx5kYWsaIiPMrHsx2iQ8ZEjM/bx3C6bJ6B1zhEc
I56jge8AK5IwI6r0UlquN3Uc8zyUZaHEFoRVYq4R7az4LsWkQ8d8MQcq3cxTyYbd76WjJ7eQJ3u1
HngW0jqS5vEdmWXHT9YCBwgXnFP01a4usw5hQvDwircTPbV46yNoKas5xuS5bvoYkTyNBgXMDF4I
2ZeYXcGOvGy1rMPFY8WsbTSwdQVQFGsqiN/+vs+MqqLUIQu/G8MYZObGbGy5z9wQS4iHIzA+1Q7S
N6eJeurFMh96k9WN2uIkDapt3I8LQgNMymw3l341H8y+r1pw8sgB6wAhu8TeIBAI+Vrtj0ZbLdbG
cfwCA2hRmcYdRbkGO3mMOR/zqoqqo9NB4tkWqfQfl4FEww7bqG3dpCrt0YaCFHvxPu7Gtn7iYeyc
6Liyi93Q8g62jYSnuYU2ucAkzOdWnSvAW/HW4FbpNrFlDafO8bxyAzs5GTaBbkcAB91jcK6X3Fm+
kbSKYCfwBuj2mKtUHC0clbCuKFRc2wWQsE3WZPFmYVhFP5rq2ug+j1Xurp1MAImv2nwxbsh6QVhq
Y7rk4e4F7daa06U5pgxqkm0RuSkaDf8e4Sk8Slw+iSPWk8o0c2/KjF87mttmA2GuCO2LtRBWypDu
XMN5nktlDxe/xUyG+UnIszfUPJISYE/8AIgyPq04S636lU7cOj0JxprTrlfekt2gyslnF1Dom8fZ
GSIZwz70sXoCk9L7C17tikIWJi6OKPo1JWHbzMrEa0msyIaol49Pveerzy3musMYqCTehgXWx1UN
aNzZeWWTTzssVNaFFmJ6XnrpWc+W1E0uCr0wZEY0A+Mf7SrPDtQk2FBjwEbbd5kRRGixQl+ceS76
fVD25JkmztDh2hTafJ6qmjfWAMa0bniCRS+AMri6K1bJbhNa0YStGFitfZ+D+Coe7ZAOjePk5mo4
y0nyC2IcS/ceyLhp2wAuUMemWcAlTnYll71ZBPqP129dsT7xvqgYvOAG5K8YBLgLphhNsayjAnEY
DBSh9Ie6C7jlu4FdQcI/Y021ZZ3eCcudab1z2pT6kpTsz3CujJQGSWLsgsJoE+j8dh4Fdkn+N9EZ
/iIWEOpy9T5Z1tULkO7oFI5ZFq5CikW5LubEf2PKxtvATTg/OnIy+5uEbW5O5qAu8qeQp8W+r03r
Ao1QvLqmDc4mddPMPjVhEg03MbGfcTN3gUCCDGZnj3ClODIHYv5SlGjm09BT8CmAkxcfFd78/kBx
dvV9XmDAbslDlXC6UQx0G8Oc9jvyodFHw4yrXaXahDShyzI3dyp9BCrW39BOnHsbz+7shGXPc2m0
Se3opcuNMdlic+E2gQnsREe3bizxrWJBRlC1uKS2Sq/Y29yjahfg3zJuecgocWN1gw0XPCoxjJWp
A8Au6ET+axeN0bMxs00/LZHsrK/wFed+VVlWMB4zZfOrJmwcmlOcUBrS8rUAnKC6j2HDOMrzNAfU
yo7kIcOgP7gV9XaHRRFHw9do9QvYInDh5xoj1K0hqW7doqhV400yqzZdhx6VMM/sRPqvZgTdZsXS
2Y+4PXtFDEONIfZEapmfIDxZ2SergdkwMiuhUOpDKx0j4pfBd8E9T2PiyYhb9RnbPbjzMqA8A++i
aT1ADIiXfTeIPkO71WkKnBm5cz9BF/Auld/qyvZ2NP2zLr+Y1jO7m56KjJZvTYU1VopuCSrWjr5n
GDw5U7cZS2JR2LwEV3/hTtQWzfGMkRPXhC8+UqJpPecpNnNuhyx64Vqv+vs6wm2+G+w2yndhlfpq
NQ2vydx5hs3AE2ulR6e72igvke4Zv2U4PjIjjuimTriitxDW+DY5OBCPyKjkIQHatalzb09m6R9j
jJP8XdNkJOeiM1q1qXqKnuHKVIM8l2CmOEZGRbLr0xDgvwIHd5yFy30/EwlHeYzT4Hw9ePyrNP6N
0hj4WrP/z0Z1dqpN9/a1ee9S/+1nfsxRTEYiWjUEAsGR6dqc9yPApbNdnu8SInc5h3sBB4EfcxSL
OQq2doYcnAH+GODyf+FcYINhDzzUJgJi/0hv/PlIFwbEXzlpBCEvh7agDyPvzq4mrA+TIjbjhiyG
yCOQNjTBDJ9INrl1d8rNCm/7qiAAlub7oJeEgG8dVkC1pW8KsLtcoSK4LZ0HVB8Xzrk2OCNTnkGN
MiYbvCKkH/v9QA3dFIMyzrwsu/USNTKGXvh/4+EQc9tF7gfTGymZIKI0VMOU3lrUCYGiXakwMFYp
BKK1MUKuqE4OEwDWIkeV2UyrbTyar3bdxSAOfdm181NOU4WFVcxNVAD9cxrS6C7LJAmhiNtwhcxj
VGt2CHQQlUO3GDO5b+KwqF0Nu8rfDpz/3jV/c9dwsiBY+Be3zZMuiPw/m7eikW/vb53ff/CHTu/T
L4M07GFUBxOIvv4/M0jT/YX5IwgKCIY/afXeLxEHaEZVunHSeUcxdO1fKKsm7+EDv/BNEiP/5Nbh
wv3poM7zxrNNgo/cpbbpXaeC7+6dCAQqxdzCuKElZ3wItWC0aOmo0iISRrMeKu5oPzpXiUmLTZaW
nWhNpbKxQIqatSjlELlaW0KGB7g+aFZxntdrNgHkILWkVaBtJa1zcAv6SmIte9Ga+6LQwZQWxDhH
hTy+Ecmsq1ymhbNIS2jgv1HThFvaT1JLbG1r0/LkJDBp1dg/gzvCLRZId0OxEyk0dLoZvS5Ht3Na
yfYlHh5mxoOPuRb3hPLQ+ZCNqkdUwuHUtKG4QT0FszRpcRCGW4b8WaONKT+AsYg8kGs50dXCotQS
I1Cvxaep0jQvnY/ba6W0HDlelcngqlLi/p8Pi5YuTS1iMqzwbs0OUFFpP7Za6HS05FmhfcKvqDa5
lkOTEGG00BKpEMCjpJZNuWCabailVKFF1UyJdVIgs/JlVTeLll4DzwDHqOXYWAuzgxu0u8lOpvow
XZVbT4u47CeeBHz8jZrTFzRi+4OqPJ8ddDC+1loGTrUgbM4OZdktPdXmFg4XR9G1MFLLvBkBUi5P
yNhFMWwz/McG28qJurJVUw7Gsht8Or9XEOX7ZW16TKdXhitxbMNFmh+FU4eXKIlMgz2LYN4CBEWo
fWX33QET3LQHUEdmI7NcfHKVFl4DaUrO8Qaw11W49A7j2ISlGt6tuc6tKSu2RrEYFP1hlqCBdHCL
iwGwrjU2sBamZNk3bUfDxLnJy8xIqZpH2gs8bMYjDeXrdsTbVJ8oBJV+99rYsffYLa1C+CJtl4FQ
XFEN3uXqIZZFhQW6CQOyEcEyjmoXxalmkbkLFrvHiOPK7H9QJpvrJ2Oc/TDZoneW4PLthIUfwy6h
5onasYIkqDmdVcZoXezYFtbDGvyY9bGhePMBZO/C3CKvBf3y9F2AsDWSieYLL/p/7J3ZdpzItkV/
5f4ANYAIutckO0mpXpYtvzDkjr4LuoCvvxO56h5Z5bJvvZ+H42OXrSSBIIjYe625otAAlRbsoBQb
0EmcNN/arPjmTQ+yFq21SdQe28QvzhK34O9bO7qrisRoQmYStNkZhdTHyKny8srI2ImEJVaV62Wc
3BGesTdRNmuTukJsXMFQyazkSA6CwVLUE3E4wfy/V6y+CGo1lH6fQ7tDqdG64mObSLTLcRlft8nc
Xrtt6u/6sYH/wc50OvAFTMiSnUP8bEvzvsJIks5Vc+N2ina3bvVA19BC7IlRg8hmlg3qDJ54dEYZ
n55a4xnTxumIjQCtpZ2tZWAKAzVeedzyJS83GbWpeWOx69glZtffUdWobnjjxQcPM1Vijc51kI3x
Q1Q0+qIpGrKqAVUtT/9dRv5/GnIQ1X/5Pgxrkpk/9+nnoX/9Ovz+Y3++DT2LiDZeOa5n4zNkIYnS
8M+VpCcI+qGNY2L3R4n4Euz210qS5adDSwqH9F/k3lfKNUxnvF15uQJy8v8lEGrVwL3uDqzRmXQ/
aCqzL3VMuhQ/LiUpbsEdrtORJyK2tnaSAllbqiB06DfPbv7JN2HdNjUhZDRjghAABbYaPefsc/MG
Q4r/4I9+fm4UfX6ph+I0+hIeu+HSVFNEapoGha4MIzORX1iHgVFCAyjNLeg8wRKxxVAXGFB43SEI
aRHdNqwNt3jvK0yPfr6zWg8lh8UxKeSOTIoVxwQ2uM3y7gMxytAA05qtY22HWGU+uTyQ26Lkn+do
sEPQAOqsGdUHXt4N2v5RbDLKkrsy8h6NybzLhPVpVBzedZoPRU33Ne5B1dQe5T7XvrUSOAR2xfm4
je53pmo/uFYWbPoVFDQZnF5F2QdAK8loo+GdKeWfkeDWU0nk0oxUNuO+FJsF64mdG3rjulzKmjCF
rdnyocXIJZCAdDgFLoPpn5Fl3G0pCGKDRqMfjo0E/BnZ1BQTuz5mEs5TXUDTc1vsQiSC3DJ19bT0
EWFIWn5pgPuIeFGoqjOXoCkEyXG9tdzGNU7GuRhRfHFICosOWRwtX38S9m5o+UKCqBHWPUjNO0q/
kbeyQuvq28xb4dgKZSPLJx5oymcKvEERf44KgxhWFTwEJmDZlxS3zswypFhUzSl3+avBEoZxFnQP
kR/lEK1A4zZGgWd1IYcPL4PYCOoDbLY9FlfGw8sgQYXmYxZqu23jMQ6o692WpDmHygweJt8aKVzy
S2k6t2PKl4qzXJ4xZ7MByli3YechgwH/x26klrA1e/4tSI2rtLNwiNedvSOuKAvdiBjlhZrKBvoE
2nXHuWI8f9NBDooSm9emmNJP6Jm59wt/wlSjN6NlVNup9zs4FzU/U3KVOgtHo+016IfbLghVpz68
3O8y9hH+w0gN+4nzjROGDCkn3HrkMwg9/OLctOJvPOSMarZHlMcYnb7HUMHEl4Z47ud3RcIfXT/7
JKxVHaLJYAAymV4NXC5Peg8zBeXd1PKceLzezieYMZcJfNow8LoPXs4Huh532B8YTD5P48vFqBoe
isngnzZ5+amER7bDRNueFzavMImjJSzyLjqfIQvflR1mGRuyx2ZiHROKvmn2S2nbO5WTG1Si+9q2
5sh3iJPugpBlfYhp756QqKbU/xYWeB4PJdzgUzqRTAGfmlEGFYfyMO4A3+ZBFSYTAQmPlMjnuNjh
W/sGXSu9HRNcVOvjJUi0OZrWYO80wVWENeJWISMDeWLJ7ZYEwWBmMKuDBmi5G631Mczpor7cW6Pk
9I2oOrkjEY+xxRComjagWcO1eRnlLw5qVlBE42Ih3VFgDvaQMIrtZBBK+DIA1hHOI36LupGswplp
LBh5viX+IKxS3Lp+IEmiVwwjndv9bsys6LlJHePoJJzqQsU0JLAYTWQgmL2c9BMUT26BlX/DYStg
ivD0mAZPc8k6ObQrKzo31VCdaF7oK0c7eL2zTwY5gagJibNEWLem9/FEDItJ1JDDc1pDyTixrA/2
nssgQ7lbnYwu4OgV0xe5H1DpmRyovlOckocgKboNMGM+zJrGEBygG7IOFVsaR92mZbF6NrkEVtJR
8Lc6LU3gbo7YGUXMpIghZhdN3DrDI1E4GuzbhO3cYbGq+UAt0N4REzGGyKEwIo18hWlYE0Sw4R3Z
wvOLV4jvc5MdIP9/eWjp/YyApcnPtPrkxsFqvVWOvLXnlZgXGf7GQYrBa2diMLW6oUWXcv/qwtzS
giLg05X6avDyb9Q1uDQsvlaT6hi6AT6fvOQjB4v7Kis6bFL3mNB8hylQQtv1CiO6sWG7bt26xXAZ
td9aj/9cDoh3I1Afccp8IjHa7C2lPvum4ewqg05j3XqPJQwATFDJjTENVx60FnSwfnw+pxpUgFF0
hQUljFAaO58gW1XaANC0FMtHzD2r8ZkVgbsLfIs4lmVR2Sc7I90eym8AZc60HxyUtVukfE12SWNr
IFXD5BYKkxYWKl6LgJ7MBJaR1PgnSPd2V1UZcY6E6nUaEM2c96xGwQl2bG2ThlCRliT5Jhqejb6u
v2CB/CxTrFybWOj8G3sVY6EraiwLRsVAT8e+UvWe4rcOmo0yWhGSc8Mzn8nR2Ma8irZoiKLLYKoX
gq1FNXVX7GV974xmRVce+3npjQ9zLMcwAX9YnKIkEITPKCLTQiAKbXrljK5NbhuULOMOJxIwd899
eFWa+Im6Zy2BvVI9rOsa6UIPpnaKxp/IpB/XNUVg2IvEYHz00hkk7ZJ8S3NeLuzRHgaFc9GhKhbK
lJH+6+NSaPz7cSmk0JvwTU+Yb9ZTSCbsOeib4WhNL5Mdz6BI8y/VxD5ON/m3Xx/tjYjl+1mijnBt
pFtwnd4cbZliA7tsNUBzYICsK4EAdf4uhsL+/bz+WxX7TVUssNYK0j/XkmnG9yr93P9P/e1/qCsP
5acf9Xnff/6v3QBlYJOFvo8S6GUzwP38azdASicivIC+GUKXtXz8f3Vl4VM8lpRwA+xaaPFc/uov
fZ7/B/gO6mZUlh0MefzVv/Cx/N2oZaIQlOjckeatWJQ3wwlleG7RYDSPuV7JTN8gdV7rOTrLViXA
VB2J1TrvIBmTj/vBygksFt1vHp8Xf9vr55YFI4em6A7zFjHHWpF8Xdqu4eA2vg8foVbQJgaIYvSW
KTtjk7Fbc9pmBigqWUSXTRNT3LZltZvsJ8lic0l4w9N8MelHp7W/79nFNx69xJWWJJ1xw/y6pXOX
bMzms9Sou2uWY1WyMfKPGYvD9bezlHA753fdUh9S0gY7Yzc7wVHWPUu3OHdPrHmqebOYPbOnoToh
tmaONkVUj7NPQYXRcNSrjBk3A8Tai3hA7kH17Vb2nIBfsEj3jUvHyZjNQaPuuvwEm/qWKOGB8sEa
OgXQ3A2eLGHsSIp7Bt3PdgVoC07qULoeyEI09kmyG+qCOlyJAxGTkQEUrZ3UDmXFbuybjzC0zQNx
eDe00y/YM31aYM72WR627lQc3IWvMfX47kVVfS61NA955s+IwKbPlYy3sQuIgtRTErTMBjNnx8GW
fZqL67jM4v+Kff9fMCXgR6781bzymKo4faP1/fOH/ppMnD9s2lBrzLtcw31elRZ88YeLUg6tHO0m
VMBrhvCfpQUR/CEpy1MxM3nM7LUT9X+TCVFCPPW8tlh/2P92MvGsVfL2+lEmycATyAtdinCUFnzO
9/Wj7BNpXRONYB19f67wCI21v+7kHFamc8u2ADRHFX2cK3J8NwPZpe/MAWKMNEV9gWIRf3vtAhpS
I5oMD3wYCaMOzoU5bi6UWxUPdUVUxYYu3Vkb9cSOR9qnytA+m+Rrq3SLsj1+1ymjerR7tPdNOdFJ
Gm1DfQG1R75wEgcnOWvn+btiQ7MHemYbzD+yXRk89m5tfM21B8NHgB75GtCPg66SdnK6wlO1UyXS
klhnF2xbGv/ALqN6mASE+Ax20SCvhh5YD/WU2ngg26Hp0VNV467xSZbzsLxuOvLE5Zaqkb6ylGbT
gUv8kwu1bbyAG+dzWWqgBJae4lPWQFLEecwUBNe73kUAoJw9Lgy5odLwSYILvYgnGveOv8itw9bs
A5QP8KVWBLAP82NYRGJ6tG2K1PCpLfJ4uiGleFw2NxFEGo90zUSekY1jPPUdzuyh0/odBUey3lNS
ZTY0+1jyNl1KvBqxR7T8FxZUzUaDGW73URCv+qhF9vZ1+9IiNxzXelCtL5+HRiYLvfWpeZIxXFTe
fNaDnsR6lXOLa5FA7nkIXuQ3sz1ZD3HaEzRQNA4f34sVPqyIaLtiokXM4DGJspzC+FbufGdEzeMn
wYq1Uy3isIk9JgKLwhbhy28LEpUxrzeuAhOFdQGkXlLyM4Sv5t6pqXTzRJYkOjMHVN7jWm5KQ4ft
OenOEsl3gQXQ2sbaCR79Oqd9+SJPtgYDK4jySShe7YrWA/QzTuPF2zN5NTVz3QfiTCS989zoAhEQ
1RB4HEp3y0VQ0ZHYzPjRLuzYQoiTUWBnj7ZeFMplhLj1+UIOguHPfIHJauloeDHF/ZUR2SBgKtEz
xBEZOVsHmlC29SEzy62PZt2+ikawAPuuj8z4rG9GNBboufsvhFcShpWvqiip149NiAMqDmRpINSp
DWAObEcMk7+QdGqR5rjryftLv4pbbPopoZpWtNjSeuJMgto403qVjC9dD8glHoxQGog4N2wGzRtg
Au7p5YiuByN5DzxKnE0FmNFNO9pcX0xh0eOkcgRRNAkRbcjJBg2jlCWfzXlGXCUBUF24pmqeWvZm
xDw6WqFay9gTxtkQ7HJBJf8sFSmbm8gdhAhbe5UyxqLgtGY0i0QxFO572Wez8fjyLeE7DTErZJlW
IWsfvqzTuIwyut7WVaDI4Ma+1NFb7txpbVOXY7vc9xNSKcpt6y2l/7Vekwx9yVU/E05O6aa+mFXN
n4M5Zcfn4xpzsbVhGs1rgwERgPY9eFPBDOVlrUKTY1okjLdN8W1ZHEZk5oLSDCsLBeYmxjZQHuph
BETsWaUewqTJdai9vJ/QEdsLIH13ukOfq29GxIBPgpEmQnZwFtWqpCpZH0jkz71P9GDj8C53bANK
RmfTUhnKKhbhrDrvyiXl4yIL5uCRm+kmiBc96y5LZpoOBQSvpx4uTLT3Mlvfwz0Sh4yy0n6B10dw
auzcDmnffc4MYbGB5qXzWMA3uvddWvOerRjYtpoUJ8MFOLkmy5qwKnN2WkvtVB21MEV+rBNUq1Ys
jUdir1BRHycE859bAssFpKkaYZaMKL9s7I7KXhxnlPdQ/2TkVSXRo/I8ZpChrUcOWE7Xk+XIHSxt
m3ZULybWhxHOPUpTDT7IVBwgniSQS3hj3OLnrO6KsaY2OuYFFSRKZPY7+PLeHunj/FVSfTuPVJ8e
s9G3vqAoXh79eNDe3mQKPLXKTb+KVk/Um535rClRA4FOj0L6aO+Qg6nHhGCFbdXmfb0pSLI+zJaR
bTDrFgCsq4n/pqu96ZfzrorN5SsGvpwnYCoonTmTR70382YigLFOP8151l30UwSmFMuEdTYsKr8E
/oQQbZoUCkDdIyFLo4V4vTXzxCWYFpNQInewNMgm0nM7n1e99rFqGndWSdt2RxucXmruj511Kl4y
rxdJ/DVZswesYHq/jGs09hqSPa1x2fkanF2Nitlk9jYVdpHhzqqqDyKeKH/0L6nb+ATFqcmJ7XkX
NaJ+nJJC3ReTvEmcsb2bbbSKE07KO6Sq3n1FHibKDd371+2a+022ZrMDsmB+QKWoLyhePyyx7b4f
6DQeak1i8cGZKuo+3DeizUbQ4zz401E3QRkOjX3TdSu4t2wSZ1es4eSUIgrSWtrevO2Sut5p26O1
uwaad5h19YamN3lPmG2pEaKYnj5GjS6LkEoKqehUE4fyOLcFaemGJYvdKAgA84HzP9hV7j+lNqIB
XoWErQ9r7Dpa3+ZsdAWjehLZR83r/WIqhuEKt+XHSfntZUPiEWijSTcU16CZnpClZlvEzvb9TNQT
UKvMus0tt/82Sq0+zi858folMz59yY/v1ZJju8+rsGnVB3j10W2SWBHJYUTPsxTUp7G3REidCbWe
q86HThjXSvXurnvJr5+98mvRT/rUQmrZRc5s32YpBmg/JbUedLh7EzSBc62HKfY2eZXAIjIdr7ny
UNVcmlFrV+SGm8atzGvoW6BY0B9ihR9XwFLTldXHdOhh9dTNuwh9+XluqseeV+IuQZW77TLzybLj
s2zKupMxO/IDwDtwfUh7VWhFnbWDJ59cUHWl3+zXw+XgqSPpSwgjPIBNCRVfZs26Qa04JT3MTSw1
oZ1Igdq5sQfch7Nx5UqGiklaUjn59dEurPcRHtdNjHB7o+xagkXscxxSRUFdbWQc2I3cJdoNeFME
0bKNZetuSM+V1h5hCsmstt2IW+hL7o0fqP6+xhPBi74ayY3LCGPNF72nYT9e1gq9dDPE71yzRdVA
+2hrCd0QQzRjaUeZf59m9Uj/iuXHnopuutV2kQEAMrWBOByzKGTgBA+7VmKf4/t5MJUaL+ZOmO8J
R2eCcuP6khloPKYa3uq2L4Nb0ZvjATsUtqzels2FwNJ9lzhExYYzWzV2aCthP5lq63yQ2XALKJA6
aoTZvc/8U53H8ztoaZG7ccrhMRmSDxnC6dBxqONtcHjE78YGgJLXafQqbSfOXfIjj9qMcWIFoJnc
weU+9IgF3E1ZmmSv+d7gkuMLlJgnoeyB/gBO3st04O1YJAEiFq8kLnOS/mMTcOJjo9V9lNXeHjdf
lO14HU5Hn4iCbbt227PYgHlUlXeET1RALEB/baF6dhcgDqVgx0uutFZk1U62TWwtP6MvvZcwW9Kq
xi9ZS8Kt/5J1m6+xt8magNt4XnsMFG24Yl1aQS7Hybtm5hJKQ4RfsSbpgglrdhni+RCPAJFvjWVv
o7noQ6QbpDqsebz4h8erhehj8Y73W37ZV4VIaEIRVXxDQqUIu9yp74ZSx+4dVUexhI4RqM3YZywL
qkl+yi3bjPeBW9HWH03WghBM8+uYlyzFUX2q8q7bzUMekG/c+dFtxzLg0i6ahpkXQzN29bGqCUrL
WGPJ4CkmNvluQajfbMo4IdtrmE9ORw8LZGWrNgGVXholznAu6qK/0FY7HxDQ6hvL6buHZCrPW2TI
jb/obRvY7XXZ1R25CZ55GPtWkYHqRAcV+48s1Ka9RzY7LVR5m40Arghoz/N8n+kyLs6BQUzWPg2W
hQgHGpMZtbGqzshPcZe7QZjNJ52XBUUQXOQjRj70K6IauCAiWk75oIzy8zzq7gYO3nJtJKTc7GIa
J8MnSBMPzTBXubdR6YCJ6FDC6DKQ17qHNhHeHWDF940odHJRFa0XnURlPuORaS41+g/KK4yFs3xK
SdxesjlH2p8l3h3OMsd8n5b8Tk0blVfRTY1rae8gWsFAEjrN9H5JJLwNofzYu4ntpr3h7Qffmzfo
dHy1k/9JbfptjTgwBf17akGWKy2JRO7HjXEcTAONVNa1ngKFNAl2omTO2Q/L7HVfAmWlv3FYOm/L
xMFa1ENEh5rAlCwV3hbDE0Q7jtnVx6pUwYnAjuapY2J+zomXQBFfD5+TwpTyKh79QdDHdkU0h51l
JOVl5mQYLwwe7J3bVlJdv9gLCMhdmnNlW8HjmPRYeXP4KBu6ZCvalf77FzPGdMmGnqSAe9s10Ie3
OlfHFDvSU99kznPtjFN/D2rB6fYL1I2pC2EyCvlxYT8B89fXbNjiyBGs9WP2IjhsrIfSE80TwSrd
F4ZM9c1fxupeBDEr+r5l9ghd22yezFJqfYrZGxnr3GmywbKMCJRIN3R74o9Ud/DjWh1n/qG6lnVj
uQeVWDgqOsuvn172wqXbWle/vulrteN1NSQg4Qu8te8jKTQpzry56Tkr5Mhd3QkOzU52mmm22o1R
R8Vnvz7Q+kF/O9BqQSJnwhe0IX4cXb5iB9dCcT0WScEtbohT2qEm5P7w7MnnLkUMwd5QswlZeMt+
Fwv9oxPy70f3QZcFgetLCtOg1H48emPMlkfQPVzerLEf3GkiJrdNZ9aPhQJWYHBUt/fYBBgTsNzv
0t1/PLi1ell/PHdM7EDGAttanb1vz33KsHnVkaqPNOf5dDyBg7z08tZ+qOBHlFtpuZz8CHvnAgIG
a1RTVQMbPzKNi2MstfXwci/+2zX5TdeEkbfGh/9z2+Ss+pI+v4lQ+f4zf1Y3ffnHyudCGU5Ni3nr
P50SgvS4wYwwtqd/5aT8pZtCbeXQQuH5Qp7vgvz6T3HT+8PjL9Yfo5Hyotv/F50SKd+41pFLMaPy
aTgEGGboQn4c54MNs3BJNC8mwbtUsHl4drKIRuxAAxdcDBrikYXevITdYIxTmMeoI1wcKZeLG2Fx
sei1oL5Ixy/eYJXXC+luHwMzm9lAYxIhgGkwAGSRSbkvUXF+LJ1InJmuZV+rdHL7TQYp+hJrnL/Q
Gy9jzE1B4R5S17/3VF7c4dcar83xuayVQvOa5CzPTUSgeToa4TIW1QKTs9HPHQVHTWiHMS8bQ8R2
tNXBahUWPTz8HYlQOTSqnGaGUOW6DbdVtKttbMA54kYWJEUwXMazjrDfmUwuFB9tX6KppTsbKrCp
MGn9TBxavNDJGhCdnKA9jD5BZF7qbYwK4joiUAyrTdc0TzWRtlfsAc1wEGyN46CbPvssf55knwLF
HP14vkinvL2dmyx+thNAL2lm1xtC2vfjgAjDpQgV6tSfrhZH1zdU+sA4UDVhYTSXk3cgDyq/8gXR
crKAy72STOauPkNCw1qfpVQItldt2FocJjv1bix0PTgGRfkZJpG1EboEX+VYDSm5WX8PoLujO8jq
TU6zIGGjscAnGnl17vRUtshWHC5gZQJPWTqrPR+p7OUbM3ZYHKdO6518s7QhsBgz4U5lM9wj71WI
fK1p2Qz5aH3AqRl96A2yXZrJaXfE5xinabGzTV8RrVYT4xxOmtXUElvD+2IF2aKiLtVpilR7kfj+
+I3F70I5el7Dl7tCJgBDq2KHCqbKaOcFLYJYDGaXhaHZKCPBy5/bNRAuZonuHFA/1OXGxoj1kWhx
+KZT1CK1zVsR31Q+TqojE3N6R6VKvEcGnMI2dzgapAd1D1Ay2yO5lReWnWFyS4Y6ORqij7vNXDdb
ux/bI1k3410MCTR0yet5MqpYAScrg6+Tmjy1d80ylhsLVUWKzqkN7gKir6aw6+OaaOpYuDcJ9bx8
M/rAj1A0L/ln2dQiWLVymKlNZB0B4rewLa3qgfuYv5usLrnxdNZddrhYzz1lEwRkESBOwbCiUO6S
kgtdNKsffNGaMHeoRG8Nlssnq47lJV7lAeNcXTZXWeXVaYfXnaf8g66sbA3Ujulncnm07ZsNwXWp
yf/V0OKw8OtgnDP3rqsDnGKnyjR11VPiMnpURNOAj39czOhunkYxnydOkh3byb2x/CzfNtKDDSEw
wIG3Cu51wdOz69BZPhFFhjK4oOq79QYZkGDQ2DUVt865x8s5kA+dWgCB5NyGSZWaV5Id3al33OQg
W0i+LPtJLER3RS93ZJUsBoYiz8td1OHtxLE7Fu90NAmSGIfeJLw97ZYi2MpmGcx7uXRTCT8Lr4Nz
ZVutcZwG9SjZf90auU/aBFvb6Uyo8XwEtH1ZN40CRbVioHWBGXEo51vU5vbZkBUtgkgnhsnWFbeT
EuqumACIyTyD84RlCUMGN5KG+aaMunRjtckVCsPNgLBnY/bpaczOUbTzScJoD4MXtbsgJXogSgjK
y4zzLLM31AvNDWGtyM9cHEm67eQjtQR5FnWqDi0uyx4dcHedmvIpoAG1BWgcYK4djUvogtExXmfr
eTDfV6CqUd9E3OT5i+rGi37hGka9eZHhZpxDK8hNIiqTd1qAQqTI+Oh7INlKv/nscMd2OrXvzFkF
24gIvFioa3fKspu+rT7IVWJozxdIVcx9adb3Y0q5pNReD+Ua2oI55ePWrgogd4MGOeYlFjGD9MA2
A55Pj9aSe9mmVneuSNsk95w8pcAfD7YY5dbqUNzQi/bMrRfkyTmhBTLl9JrlaYXBXKL3kXuAUsi0
BnnhcrdPZqxsJGJDdWfqtj4YTmUcQJgwmuZ6uSLzNIsYPxCjcIY1t+08B3eCIiX+mLQvblG6Ttdu
oL54dUJlKI2ti6UM2p3RUU3GIKJpZpEVRhCsz/B78ExFwKHlkB+qHXu3pF1JBzqer4CwgyIYLfVu
yWlfG47sruwgvXVQJPFI5FR2x7G7KlVOF5yMsvuxiKJbOFh08NfUQocgia3gNgURsoHcFslzoaPn
pDPbW7vxphtbB/qC3YC4czGv3w8T5ONeEKOBTyPUA0MHrcF7BwIOMXz8kmQ6QqjMN7Vz7/Okx+4O
HBv+nEHPe4HFeE+zv/jm4nq4WqZdNywDUHWqVhs1dPKKOcY4UTDw7E1Lve0O/nSxbb0qv6CaLxDY
2s0h0F3yWRZ0MgDCd4hN8+GOQViQk20WkDIjIlEqGP+pu3RbyzJvPNlJKkKZOisXIW4Kdp1bY5ib
a2eyPjqjcnctRt37csWGOb1nvwepBAN/ovnGyEjyAqOB6VIH9ao9UDRl0B1zD1aj0guse8G5003z
sfJTfeb2vCJ1vrhnBjoua/vfdfL/x2LAPVqVaf+8Tt7jVE2//GC3+/Nn/lonm3/wERTwoXrJdVnL
luhPSZHv/YHKCNphAD2Hzdi6hv5LBYBV1YT7jKLIFCux9j8LZVv+4eBVwBwKwcO1WeD+G0nR37aD
LgZV8HG4Xll5my+Ko1duuxib8+KTJXG07YGw8iJf0y/AvdN7H9ZoI88BcE16ZVptAaL/Toz3pu7h
rLYGtsFcnxVv/bdFetsCdx0X3R+mwR533ly6JAPYxZbVZ3l8dVt+UtP56aEIVmTvwSYfyeGP+wG6
saNllU5/kBaJzYUNzlZ09BzgMbXfH5Z/3OX+7FBcykC4Hvhu+ZZPvlg6bxAq9SxndXrQmNK3qqcE
22tv+E0tATHI6/30ywUUnBOiCwYFLq4fz0qP4BALhwsYpBFANNoIlaLUqkHXx1WE27EWxmropf4L
VuC7Nugfz5Mx+JODI7ReRzGFoDelhJ79QoSvsT8Qg+FuiMVNSHKS7enf3jjsoJaNo1rCb/a9N0fp
iL7txjYaDiognoGxWXX4o3XLQitbG32/Oak3+0auqIM6FnkobVOGyYsf59UD4dAHF4nVDwc8GvQ6
cvXVE/Y3ClIlq7nywo0o7P76BP9+GR3EPGx52bOi+3HfiPqiBPE0uN7hkJmOQ/RFUHCzgnr366O8
qWm+nJeNYA/Gt4nWWqyD9tV5ySFiQ8sWipiXEZSwYZwQoV7PFiEC2iyd35zTz67i66O9uWlw/eI2
doqBvHGWLhGBZPFYwspCi4OJIkBtnOeffn2C9pva0ssZ+mASHQFjjwHJvP36DOckdxHe8NhZiSup
G0pWceYAm7pe/CM46Zy4xTtvnP2wLWT3xe1N/7xxxHGIVX0Yh2DcDZpMQnY3zWetKWnP6Iw2NtEk
9yCLN4WXxKGVt8tvJibrJ/dfmJKYekxjmK7fjji/w5hR9zxG6cQWcyMNUoaxcDnjjnAqk82/RSCm
X0+gU/MGtK6WH8mQ0gjnfRqCMBtDgryCa6gpf4r//vEBd3761Zif1yfc4X/r378aNBk1i3xxih7R
TLKzWbVvAQxqSFFuv+vauHtHGx/K9+QGxbYuMLPqKlMn4FBjvi3XXtVoVtA/umzTzpW5EVYTbaPK
R3BvUyqIB1td0Y8wzhZU+NsW68Z28pwGf4oKHgcwRVRFfNZ0EI9CJQ1vj8oo3Yy0AGio6fM+V2zy
DLrCfeSAGS+ci0Tm7wYCXq5yOYvNLJZ8rwTE3Mnor+vAW45till4prpA9lQRnWhcrV29djxkVW6E
NGK/5bO46/0eFy4llmPvJv01n1ztfz1a//6A+GjuBBRQKQO0gG8Gq+7whjiIPA9pl1zByE0AG5pn
VqofhiVqdjS8rX/9SHJEGDg0ElYlcvDmiIHSox8seX9QUXRmdVSBrPhzUMmTEhC9YNV8+PUZ/v0t
SIoxsw2mWcpwFH1/HDtdHIwkgwz9IZsLtMEEhZ3FNZpC31bz9teH+vsw9UEX0zyA7rfKs98M03hw
RnD0NW9Bf3QuaqO1iDIYvN9cwJ8ehWYQyxRBnMDbW1ZC9ChRHfG6c5WJD94LjCNELf/m1yfztkbO
PMbZ+BZUSAykOFDf3KgcOpflNkF30Nqqt8Dasr1LT2/rdkg/ZNQhBxQMfMwNkPf898CPDrXM099N
S2/UoS9fgyWM5fiWIywE7z/eP1Ki5JKOHgI5Egwo8QTFnq5mv5dTn67qsEWeWRW6D2XWX4t68u7y
PpsOsWOOl+WykBmf19Fv7oD90++EYtWHQxGwZn3zWomlYZA5IrpDFQ/VmamcXWBSn1mqvr2KugZd
lkf/qoC/BdPfmK+HJgXynJr2ljSYGs9U8bWw9HiV++TfLdPHAahg2KZ9cz9XQ7ppKGMenTiZzqu5
uDLM/neLi5+fAHJBSuPo50yxvsNeTahkVgXl7E9c1GS+ixWIhGGS8buEWQwlCfFRqC/MsPTcnjeW
Ks+huT37qffQKTc4I50lCjUiIszmdXCLOIpSmFy+LghmzwVSyz2QrBkXaGbwruiLvULP9pvlkbXe
9lcdnO/D4tUZvBmdU4+GKK7n7jAjozuPlqA67x0NwNwwt32qmOQHSDVZZp6JGl/iGmH5m1EgfjoK
8NKA+fHpI7193P2ZuQRMZ3fIDDqluER95xPLqnWzTV0nML/Uxajfk2aVfAYY2w9jHGa1jVh2rfuM
cbe3abVuacN5mwlQHsIXe2jChAMeNFnLocxi6+tcWRZTpXfv4V10zAxMpBG8Rx9M3uXomCcI6cVx
qetnjLD37syBYvkSqB50zm+u+d+Xbr7LbhDeCTkoJrulHweNY/tUmnHqHtqseF9FB2/Miq2xmGD/
F6x/v55+fjJtE2/ksPOUHh9svtlRdAUIfcWkcyCv41sAbZe3Nh5VCejwN0daP+nNSOJI9HoCWuwe
ovYfT6uN4qHxIoeRpOKH3BLxe/TAK01oZjfhzDmKBtM1/PPItZLfDKGfvH1ROMKsEVCuVyf/j4eG
4gGhIjNhKHnzE6jfG+21xD1E3wqv/8SW93/ZO5PlyJEsy/5KS+2RgnlY1MYAGzkYaRydGwjpJDGP
Ciig+Po+8MjKyvSKrpDqdW1CQiLcOZgZgKf33Xuu+xcPqN+DO+tV4+oO+BzD5MDt/n5PD6Qm5izj
I8sxvMZ/wdyjYitSNU4VulK/QNw9Nlk5R4lqGW7A6IdSJH1EL9tf/Op/+mFi0c2T5dfu7rfbOr4w
6WA3EHtsWUOkt567sdn7bLSsSUK07e///uP0Jw9NF0jnykHg7M0h/19faZd+1xVBwpuseiLIrRGj
x/npX5wR//T1NVAy+CTx8v7aK/7zfZUul6Qx7FbsOSPTwiDnNJJ1HpAl97XjBG42TFgPRBomwu0U
J1WIGoDiK7WrZXH/6h75Xw/lvst62+RQDpid/eO//s6TGp0lFQU/jCTnmSYeTLl+uVFS0TRRGVq4
OvT2KfUjFFOP+l9cVsafXcFMQ7zYzO2w5n/79kMiYxPTTY/H1U4/Wq/XnM3UJ8NZQHIBDew2rhs2
I1+A7kUC7RjautKhfbZFhKw6j4a4iVLGG5laxFnNYRiN0Ekc8fnffzL+5MckQu+63GM85hzjt09G
SnOMcmq327tz3O9GGwajDfxnyyyf/cVL8iffCsSH7WHxQIbzf9d+stwQ2DS9jprduPq2WW7eUx1U
0cHs6v8fv9ZqHyIfuEpq/+Wu1pLhH1rf7vaOmfX3gWO4u0attu5+hXb9Q2i8++NO+c98/D+5ifGd
kEUYEfGr/H5uNJc4yZuR74TxNWFpUbcPYG7MLU83IDVzhc7epOovbh9/+lJyvrbJtBpgwn5715JE
rwFnO90eig8mO4euwSyvzKjXzb+q+WNTz4Xy2xOCSQNPALXyPiCF3z7JfmE3IyEPPiJ2T5DFVWoA
AJ/a0xIBS12rV3phRi4zOe2Olpy0HSfHcd4us2dV95XvcHHhTloCdklscc1WwhftsQyPEURLwkvQ
+dL3ZnK0m4K6PwELomSLLjCFppuaX8kKPRdmUxRI9PrdBKheXbFrCPYZjNNl29h9yv62SI1HNtuk
UUqbHckuJyLgbq2gTc3XYDKy6svNEUuSTcsJJr2a096KiT8VffokysZQx7JGXdsD7a3sraa3xqla
wFTuBWtmcetUJLBv7GFU8b0rgO2u3ZDaBBG1FwWMDDso6qgupJ3Q4Fk7XkQRasN2l/LTB6mB9Tj1
tdYcjNVUt1GsjjAhptlzJTBzwdeEu370kimBcDE2JCpUgfl9C5+p7q9zyXES+krQEksUYlo3h9JR
c9RIONBXGP9iHd2has2orZx1uMqwnbx74EYhAMY03yw+Ge+HltZWbw+xNVd3GOflQ53Z/bBVWhd4
F72p4FWNSibjkSF23nX+TPGWXSeQxoEgLjg0RB7sVydvsy3jVf7TNRNTaicc/ylPO+o4y4oVjbBT
jMR52zrgDMZ7dN7dKJ32JW7N8rXUfP0y1C7bXNbZB21dpFtdcB5LtZba7mboHJfYQ0S1UzhlsJD3
pl2wmAqKapeM8mRJNQHcEO954dobZ8SLMeZ4XUEhf9qWNtHoo9Yi4d7bu2LSt/S2uXs7WAgcTBCm
8jpIroTdzh/eAMPUHhUsCE++L53rHKQ1Lxs5kwvJymcqQrYure53q1tga+h1doe3fglHPTOu/KpM
bwCal3tOC7hQsvh5Xixn72gGpmK8U8SD42Mc2FT35MXIUCG8sOQpEQnhLffQ0o7dAOIuW5TDP4pz
gbrEirE/FfNsRotedNt5YL+Vp7Gk9YM6rYlqp4x39i727QuQYTrHJz/dwUVYQqUNYxSbWL0XRtdL
nJTtG1gL/bpOPUgxQ+dG2PT7b1fr6lADzRX5CNZ7r2mcY1/CY8V9Px8tnRWxUJ6/RaQ4mfRysLg0
doWjXit97F7rLD54jv2QjeoVpDSJYj1AqBvj18rVkp4rsPKPcmRHJrUOZLajPQLXjE8itrIIt7YP
u8SmNhoW5sbOgyVKOTdcsl6Td13S+xcxkjaeLHE9qNhb26Up5tDqL0Fd7sG3CJ2w9IQYX2HZsMUA
1C+bKIuL6H4fFgXxv6spTmGHy6oU+00WDI+Q3sjVmXx4XiqqROfI6zhH8DDlJpETOv7R8trfdhOf
slwBifEL46iPiYIfPjQ711j8K/6FnAQXBPEA01Hi2ld4fsUPlfbY87D6xPZURIsw+x+aYe30PIHe
rpn8zHtPM5ufs7cU7cEqSnOMKr/3cDs1BgEdTXPJQBaeT1alVNLRTsizmDDjpgOX3fNKbQaK4yMa
2uVjiqp/hz3efIyrusiOU+72WwdO/a0xmf4OLhVuGJbQFPJmQv9w9Zh5En233XqLXl61PGR/DsJP
XNAfCf0Zk0MqZZ4FLa2yiL8DxP0xZAqoOHyvZKlF+SQbpV999y0hUlxBwngDHN5HHNGAqdVm+4Nl
8BQB7lb7gYnl0Vd2/kMKvo7SSqjbg9mdFoqRKc2r7SOWW/GCCscaJMcTvVY98EmAitK9pvQREG0C
XVjMWvfqkVM75EBPS9JJQ7Fj1y9e4Jey3/eaaYrc2KmGaFwEF0dpag7oZhg7iUt8M2fgOo4dRBMP
CXnLqTToiQ6AWz1ULU0em4FA1XMXTysy3skIhQXJSp9odBviDX79tX8vLdfPoDadkiBPH0DIltQB
9yOlB7yc2jPsDn5Fb23EuUrMhR/VLeSzNImI3CT42s6Z3wGb0cEdNQMhOxsPxbG12mxv65n7IAfT
gZKovI7sACWL2IbaN6Q7c4tw5qxmms7d1jTR7ZZxJqvZzGuVsAdxsCxb6eELSJ0zF1HHRcW7iwjf
nQpgtWcPONJHL5P+3l5oBRcZr3eWF2q/ANve+ykvqkZt5JXGR/O+dfr2w1lPmJiJlxYHf5dnYGSc
7ODMFV9Wo1DG6O3u1ALyul6kaD8G1favMuV1XQgM/GyMpMc6PlJOvgGSHZ8S1Ij9GAw4s+lyO9tL
B7RPNkFyngHjtsy7VaU+Ye7b0IlakwwwVvfJiNU1cE+THtCA0LwG6qzbJHWa19yhxhjSDjWAj62h
nHPmNPFT66bJreuMzZubQMUaxtUwZ9LlYeBwYoh0Rug6yeB3J9XrRHgoOLjqK355Mtjzk0+z+Vud
xNmBBDOuIV1LzmPQ0T+Z+g4TeE04+2xjUjz2xUrMHwJEnIh2L5pCq4E/AK3H3yTJVA5RvrSwDRau
c2SsWrwohWjte1J8eonthDHxiKPRD+unfEzbkZ2L6TxkVSqfoSSMXjg1/JCloxcXf+jbdytP3Qct
WLqSFMCUnpVb1aRx4BS/lt0y3/muGJ/1di4u2fp2YzD0rx0wSpfOlnyjgv7yAGMndH6tSc+24FXz
iSze6YmmvvWlyfYaASw4p70fX0Dy28dOT6E+WRNfsVmKCyP7/IRBXnzSPGhrJ6IGIt3C3KRqtEXm
C+MxjZsNeovoCQRpUx26WgPhzc6Xiuis5sYXO+XIRehHdOpYSUkhYjrySVq0rufW69p80rhnpeey
yBvgk8bS3GlWjohLboL3Whd+Ko+u1VAZHYjhG64oZyapVzn2tKn71prceLYTkOFyEsYXmDj6Yrj0
OtCc5fLdmHnbh65ZqwKimjN+mf64wJyF034ge8vL4vIkF3tsQvBTf0WsF7PULsGAGz7zXPmFaai7
H+Ia4b8zW/r1yJAS3u7ujcFPzjFcy/0QwJICh2MduY+tyHOf67vWkuGly7Jav+81X3CPb4rKOTa0
OnwzUXs3nInjXTvGPTcxUiTopoM1shC2/DciM8NtXMGqlGUpD7+iwx2PzWuLgPq4cbwku3Nt0e7o
RxJPfStpIYDSg7+P/4QbtI1i2Vof2CWdnd2SQ25xbUemNdehI1eTCq/Xho2mHRUAWta0eKWIO/bz
HUPItKntPH42y8QOS615gCN9I70VyKPrGWeZvo8mKl9uO/QffUwlReltz7ct3LM+0ZmQQpvfuwBy
YYtl2s0MWPBMvit+cGOzOQZzhhlmyOhtNGqWjZ3h6EcnG05SqTLKuDZv9GTqr3GVr3XrAEMY9RkB
A9Z/SKjvgUMdR+HV86VopPUpS/tEBbzBLY32sMUSmD1dA6TYYF/Nc26/MG/r4Dnm5iOY1j1TM+xS
lGW4B43HtixlIJV5o15wmyYXvU5J7sztwW3KLgootcZvCsbPn5Z39L/qR1F5y9pBw4tkanbCjZ4T
TujR0Z0C/C3EkRJaayNjjWqzyoa4hZ/wqqLQNYJLXN3zL9APWFY8jp3mcqsLksso+CajE3t3IxUC
G4RpcCJebL8HWeA+UwxTHrLMe54hk++RS1PmQEa5TZVhd26yKb3JfIQbIiSrm9r4SPV42klf0/dA
FJbIz+ifnyQXo2gh5U4FUmGilHvFcGG/5Lazr3H77ricuAE3OafTxO2CfVAGwbcsRvNlbm2C3lWw
sowr+7FN5zycmWF3DvcufjVRPq/V0/dK8i45EvvrzmMu3PRDTyvaPLdfC6sm2iCTIbvFPRk/ZDU8
tA0UtZbbWqvSjV3lIpzhZFFkQwvPMpjh6LkM9HaSv+dqhlQHP2eg8BFnGkawRuXz/aJjyMq0asel
uIOcACePHRsDmTfeVrYTP1HbwJhhyx1JNB0Mpz9kF1/vl6ioLP9KKALtsZ5uU6csNoXVO2faLZsm
TKfAYGlRLkelGnnjOhqPncrXCi44tz61YCsoq7Ho+aXpZW3/6Kk03ZRazmXEDk3eBBicXyvoI3vH
QIBHWiMu3y0tksaYafNdQMXzNewMEIE8GTJsiX1enIIp0y+OZ5/63JsPMbAI6YviBuZ7cyVqQDjC
bkqWowQ9YYYN4OJzaoop8jRASrwG7Ew557z3DdDgKnWWsGtBw9E5lsI+JO76SpFKf2xM78NY3C9C
Ht0bE2v5VgqqsnJAOU+0a2s7S47JdvDG6l65TCyl6g2W3sGwhAnRHtiN+nygu0VmJ81qJpuAmy68
g1cYBGRq223OGr3GtOgorzkj32AeNYF2NKwBqJnlM+rkb1WV1/dm51f3boaOvMkUN9A8nYbPUpj6
R01g9LOL9QWAosYX7HABUOaZNw/AwfzptWfi4X0jh7MjiVvylFgxCWVLun8JoFLwtEQ7W0oD5AV5
VOvYxJn5yHzMybSoUvuUFLP4JFs/fBJpQkQQaqy+C3uNgIpliN90kRsfxa/2C/KT853o5vjNLHoO
4XacaaChl5gIldNiwjQXGXjbpXDqB2qquTGIdJ6anZeQ593ZAT20EWh/Ph6pOa74xZrGqBSrOOVW
SRO/4dzk7wSgLvrIywF5RHat8zGqLUX8Vgp+SlpQsEtFNS4tj0PMzDfNM7sWV9niDJwb9VoaaTjh
403I4xl85UXz5+ZoT8iPUWoHSttrah0BBjakZKbmKrjOU92uI7LvDK3kWnmXtIVHXVjOY/wme5mC
axqzlWWaONW3OZKmwAls0YM42Vbw9seL6UgtGTdQdwxoiULHmeYZlP3Sp+02e7JNSWh1NK+FaEG8
9GDw6wcH/1i9L8GiPK/OgowDZjEXh9ZABTqbHe7W3eDAV1W4xx+cCUcFbyH71tU9z+9XeA56SN/q
RX4lcDHIfaUwftyAlZTf0kUb3Yym06Y3rmakj4WS5p58Uv1SGYF3X3gBBfBt6+uPQCyFOszI8PHZ
HvmlD6bU+RmZyvmpszrmzXPVXGvs/xqiE7wnXLto/6mK0GV4FaU28OeX2hSfGaeXbMMPG1wrIcUX
Xc95uQ/GHnrJGFRZTrFQZs5hqXP9bMhYAXCt0f9OE8ERHer4wETnpHabk1DpEVFIoKyMhS5zei51
mwM3D2GeX2FFSqSgZ2nEVmUutFeeU2np9GoyQpZeTfi7xBv4ZOS6ue3KRj+xk+4PUzXCgU38GZJg
kT0vSzo9TRS2/7EG+9+s1l9ltcCXsFb5hzQcvQ/v/+cPiNXte/X17/+2/2pgUaEe//Efj5///m/G
H3/nPz2opP2wk3IRkvyiOOU/PajO31z8YFzaeHxWvyL/6z88qGi//4Gx0/+G4cHGa4pFCUeA+T+y
nK4Iq3/WdTnykMvii5GHslGv3VVk/qcteGA2VHk1fnmw/OTHVKTzZhDch1gSvtaa+9BL7VCvuo9f
Ga9qQnkdPUUuXZ7AXfhbpnrzaE2VOopVQaqNyTkGq6oEkK6NvFVpGmTQf6sYF2Sz6lDNqkjRxty+
sVLWL9ovvWpVrqwSXa31M8IMWj3TpOxd8lXpmmheKHyaDeopm/hq43pk7Lqt0EyT6mjUMkStsJPV
WQmY7u2qqBHDPQJxWe4dETtR401eaKhpfDSzgCKUVZVLV33ORqgjweDsScq8uHaVbcxVzSONn94M
q8KXr1qfvqp+Bpj6rbMqgYzyWxtpECf7Zly1QrWqhhXyIYgZ6CRo33REoi1mq8pYrHqjtSqPbdkx
IqxqZL/qktOqUE42KkmJaDms6qW96pjZqmgy1LybEo0Tme7Ek4LOrQyhMl+V0GWoCaIgjk6rSloh
lw7Ipqgs53jVUUetmw+thSY3e41xCVa9dViVV3w5uyqY7hdjqC4FrpfrrPT7kdCZV5AhHsubvgVa
sjV9yV0GPMvryInxnkU9YBnyN+QIasbgNpH9Q2dp8QOYTefKLhTPNK1yAA8Nbsddp81u+6acXuOA
2yVG1eB5rqyi3jTNiHDToHqlVDRsxQS1hjpX/96bJu5zpcUgUZqUcQ2W3/7wspwnFAme8rkuahjc
gBL2OuiKW7v+9cQ3SgTyRG/7a8QiP6JvCuRHFpijwXkT/QCGRX3qRRyD+W70+kTrJ1Nq59ceRfBU
NNLD19DzCpwQOhELj505efmbZzJfRHOcQAQz0XN/lT76Vlxt5yprHgyi27eWC3XJXp8AjLv5W9tS
rb4JDI9HFuwoY1fl2rwdEBrvlCMz4GZFUtNeb5OZzgTvH3GggwW0BkgA9s+oX9lfnW6VzwqZ66Mf
YUdpljXmYQJN84Ahkj+TyvmOF1ALEaahUwGGNB7RijD5DXxJPBNqjPQ6UXdmwkfTGSGQHxwh+eU7
laiLB1s+21SNzinKhfwlQEcWoaV4H1q/5AsaGIg72A9ZTVFdpaJ5qNofKdcfMUkWa1ggOfHGcwa4
yUuJ5LRGnd0qyOyf1GTKvTFa7RfwqfkuHpv2/Osny3Hn+kQNDb58aZrefbKkSARO77ihFaf+vT2v
0hip+u9yHdRqpx4fRW5PYePS8hVm6y/+66DKDnd48uaKP1jGuXl0gOOJCJuu2uqBwC442fnbr09a
7gx8twW727gxFOeVbJ4CqpKC5jy1VE9vGM7QOBFYnhnXzJepXvcYQ2V7972T2MemiOcLHDkcKT2n
EjMZPfvQSt7UcbTrEzTwFcYG1XkHX2z4HLw0u631xj3T8aOuQCqZl1jP/ctEZGeb8oksNkvgxG+B
iU42OVWKvER49aRJn+/oQW7YlUmqPTQLrsfFZertEk5j0CiC7a93q5qq5iFLVtiXKNbWegMXZtjA
GAVjbTvXRifseAMmPZWI63z5cWKx7ZUzn/qFf7AD+uEj+YVm12ShyJdbUae3slN3oyYeZcesLp3m
raZ4EBSBCgP/xhxGzvXJXSp1WF9Deqjy/tuZgqsASsZmYCKuTe8yC4vTQ7of3OU56YUbOfoMcAqB
H/HY2RbAms1WQQYy6+Yy8BwbN+bqqzYyw70w/TwJIzduXck9vDD8JHK91goND/djVqnbbA6iac4j
ETcnq/biO2PQ5rMxk5T0m4RtzeQTznObYqWJSXtLOTmiCnvlA1m8Nhz8oksjjW7AOplD2ZlfHWya
qy7N2ivafcS2NivjiM32Z28MRHacex6TRPzkaDGXJvEPLTFfheb/VCNW86WmhLWU5YAbBiyhVlkq
4uDMMZKyQxm2rts8jJZthwDzl89KOoxr7N9W38GuHeaHOh8JOXrFHh9YCkdm4Q3OXGM3d6B78kkV
ZDqMJ1cxtDO0khZW1ZGiR+swcROOdH9sYT+CMtKDkePo0u60pvnR6SMbw7rRr1Whe6eeDz7bC0A2
jox/6EYFMwBO0Wiob0u1lzbzva/MRAOzp05/8xDtIqMoHgcMje9KaRYwIklfpdVRvjkClaHJj26j
ILa7jQRbEs2WJPOfLxbDK1SBcEFdCuKHrhKfINHirV776pZl6kSII2EVAwDQ1BX1qv24Jd1dXzeG
e1tyz7/nY9VvdTc27ixSudvJBKLFrKvlh6Iu2sgWGiw2w2y/hEM2FYr+UVVNAciwfR/Lxow6XwRR
bshXMtRUFjQ87WGzOBhBx59EM37APdnrqoufJqPFW28VkpgWmk1js1nubecpxv0culyGnKzq5BVS
HTQNYUUDdoXryedAzJDgf9qeIy8eZ6ynQnXrDOEF61bTVadpiCcUSRPsBk6W/CkH37chW1Z9idjL
v9DLylPQVyBpEhGzntWQJFx72hWCv5tUVIEug37rAfi5J8yPzSjtmKys1RnS9v5tK9vprdZV+TaZ
hnXrDmRFHCasDVy1JYLYiIG/GjLU47R2ujBm3xZs3DlPriWrEuMkzNgA4gUFjwggYW8/6SqdSyIB
0zlrZ9fofdrlEEx5Exs9jPtEA0mSj9d4rWw+MTW5/KZz2hVRMvEYnMfmtqEQ5WSz59/GVKPS2dHF
zwFezQv6EsysRXSUNQ1Brd0Oie8cmRSKvaE33TabAb+Vk9PAk+rn75pShLNRJcPTRDT/QLd49+J2
KweOe2HEsZCzrUdSXLPbjKbS5VhUTGGoyNpJb7iBgRzqDg0+tZCupZxdj4rZexk+P1aJDcIuPzwB
sFf08XQuIDXe9HHdg12HkdaZ2LvGqYhDZoabma08BtZ9Yiacg/3lR973hK2hG7HAnro+XIzC2GSp
KHeVrdO91xf2fmmWmzlLIaSz0tqYI0l+pxTybimY8QrZCJ5c0j+riW1/lwuYTVah/bCG4JYqFvE1
rUWDnauGXdC6yW4sScdqVpcgKWVwRHsinBiqzXWHceEJ2pxrj06kNhjVRuiT82y1836e5iQS9G4p
QLK3pGRpFvH9fI9Dcu9yxAxLo982skm+ulntrYFHnuwaKG1ZDjRZn+dTJg0RjrmIjzRiXGdJdyFR
C7cs9vOjWtz5Ks5xr7La0NLC2CLrXoKCu6tx5Y10L6w5n7Q02n1RTXlyb7k59WHmKKaEld4EX3AT
aJQqPSdJp3PaDfREIRRAoZmPM/Pvcu0wqhRhnlSFs1Uil9Hsk39nhV/MOUFOOY5NVLkZ7ieRyFT9
TAufTcQGyE5jEgCvXjhL32t6IEE9BKvkM04PMc31W0Mt4jbJnWaXS8e+QVh47RYr2y6te8kCuJ75
MgyXlK1lVAZOfu681vkQc6PC3KyXD0MYw81UedouM+RXnyiWcY4pb3wprcjzEersmdMPR3dxh9Bj
XiO4dJeEUWVrxkiuSvPeiLrFm45KhPdpSBTbkB4cF6Xgp0oDQpDkuh4WoHdCKbMZ1qpPZ13cluQ5
7GwPxeMx0IZ54xT21WIxaCMLfHrmJDd2V/W3YLDCsrFhD5nU3gxZcFLJ4tbb3FiHfnpZhw8dsfDT
K5z8eppqwRwv7INFneWRZpkHnVCNvvbGLhq78qE4LksMbn9ZbHVts32/pz52eSl7vbwRafWTAyic
jMbsCMdPw6rR1HETZXX6s6sqnvpaV3160l3vWfEw0CedyV1vQM1gfHG3JpuHywAuN2QGulgASc/U
kwA0gOBpnXQ76CJPASGcx3p6dsdpvOpaq75eSukTOFFDeS7qzoN97FvpB4YQev7iPJt3lZHyKNCD
tVOIoyEIrQmA5CcEdG4cUDeNC7sG/2XAy/1jsSpY3ilLWOR5y9a45Xtr7bY+1Y/1us531sV+vK74
BTdG6sOXY7au/9vVCNCsloBsNQfQMkY9xS/HgFOn1Ovk+dQgczZ8hBKGkvyXu6BejQaIdqvpYPi7
B4HpebUkzH8YFKzVrIBKJL/T1cDgrVaGfjU1zLgbitXmIFbDA6r6ddGPFecszBBupcu7ZDVIWKtV
gmJ5ptvVPuGsRop+tVTkq7mCH+yJg19MbD1tdlqOBaP85cb4JWX8r+rzV6qP/QvY/f9WfY6f7+m/
NORicFwR33/XfAyDCDHJXrK94BFdlMZ/aD5AQ/5mWhb0VRMM1D+ljm2qc3WdgxzEHBZzv6pB/64A
2QYdB9j9WIQ5DuBX3fofSUC/43mIIJFr5sciyEHoEab5v0pAhRF3I9Rw9xZdUjsmcT13VzU7LtwT
Pkt3uv6oTC8sDpv0NZQPS9Y6wQcp0a8Uz/uD7RWWExqN9UhTwfxSeFp2hRt2Rp80fRYmbe36FVse
ETQRxD9Fl2NpJiACkmnqnvS6i7UNUMHSqq6KIBN7Jvg8v/WIPXNk6kp/xwq6PlaxwgCYj11YKSOJ
YOSBa8DmvMOpR9FSHoz3RUsd+CbXp/i6ZFy8FqM57JUru5MZ9NMnaIA3uxqY7AKhw4duvL0O9+qt
rwo9ZLZxWTqLd6vPDX5ftN+cKEKfXi0qnQ9629g73ijtts61mDW2J3ep7ht9HPaBiSKCGWQ0Krlz
gARx0qHGCVBfar5I6q8Jb7cRabI2FFmqXxTRocswdnWEI/mldLLgaXZmdZ7ree1oD17m2Xe3Uldh
bMnq3s617gCkwbztq6o/jogRoZ5TMlzJZjrCKMluAq18D4aOIxaO1y285uKKztJgXzaa/BCFFx8V
bLhdURvlV1Vm/XbJfeNrzdx2oQ/Y4xCY2dc4mv2WrdT86hj+RC1aBpm5a/0k7KrSfzPNkeiFl0Mm
8puXKqteaAHNbuquxd+aThLnPpU/DH7NlvyTByQQMsTGm2Bmb2jxcSACZUH14C0zgQL2cO1x/UQ+
dVK4O/aZbGNQoIoDSkYHdtvzCGzTSBfVGs/fvc4OW2ETnadx4xZGcrELo7gDgb2c4ynVw3Qh6Zxa
psYRRp8dvgvkd5wQ9t7OS+yPlWZlD5MrymsHM+V1yvB0QyiPLFcaT3dT3/W7Woj55+DbJZwf3RpA
yGvtd4DZkeKfyTb2lZdP14xo2QF0orgeYh9Jb3an5DPFPhCCoHQORJWppVBj610ZqA3NJhs8/Rah
T9+40IVgW9SmXoedKwGr+lg5rFmRmGLTYuJQKjqeFVTZRWaSyh01lriatAoyclOZwZWsKo7zQ2tj
wmCi63cBwNqs44fyOrc9iUWJp4TnYgWz2Uy/IXFTEeuXAZU+hXvdO9qnuzgEgtIU1KYWJyyje20y
N/OCAd/CmwTKWg9eEKTABPXeVRsjegIITxEoHP1DUpm0o4fU/Vl08XJa5kqmoStTdz/1DAEco6fX
oLGtO62IPZISVNWOdFElYV1M6qqZNHsIfXTmk+8WUxtVsZbC8TSXO6yEzXaBshS6LsmlYbZwH7J+
u5TYFfZ+OY3PuJ0a/JQ1/uk8pkjFCxKIGy1rc6cKwKT4Ab+S2zB9bcwyECS2JkxJvVRbmOg541Ws
6Kf1lycJhwvMXWfsUkdnW0bNH2trO75J/bq/c90uMmK/f8wKzb0E1njoa2s5T0wMYTN7J2fkskZZ
NudjFlcM95Pb3GG31rBgGoK+xtZXD4Uo25tKSPPRNLv8DaNCByyJw/sIqQlyT5bGx5qevYc578wQ
bkkIDle/Ye7kCN1M95B2+2uVgwjl5qnfYieoQ2S+FFhRZnFToJA3sSb9uHTGJ1q7e9vaXX3E/m0e
KzG6FOaKKmTTbhbrm7zvyQlHcdY+al6rcByb1vDAIUt9VTrFrIvmqYPKGag91SF+9wYqEieQNDQy
p9jjn2ujDIQ2joxloGZinJ9q0Je7rq2T0PWlewOcSUPY5UYUkNSLYiwrP6xGTw8Kl3KozSWRRHtQ
GnqJ4/7gIbjgwQq0LyPvtM08pbDWXXv8zmOtubWpdryIzjUwr1Qbhij9PVmqBCgLWGKzkZL8utD6
sMUn/sNckuEakg2cqGY8pQBjQ6vv2ytMLMPdUnMKmGZ/udONLDiLtIfqM4zxsrUTF7qSzUmSCdWP
BJTvaPRS+ytZlZ3Jm3+OKGmwnjx0vriY4OZgCLhONXQQYPHTS4sdOrSNdrmQbw+QJxv3BxEarg3L
bTG7+tiwsmK+qdNR44aV4GFxMvutKGEV+x5tXkZc1/tFb4z3CWYXOusCFZpbujkp8+BIWMIYqmNM
Ypkx401bKLoMysuiG0emB30T9HBSt4UOM5zcthNEXibvJ+CML9rskKQZ6eEBdpTe5aVQ9UbrkulZ
T9zuFFidd0qgWfrcQePgwH0Ti8igXwtPsy7LMt6NEIk2sDDLK/x8Rejw2XvMlVmtllQo5262p+oQ
s9iSpMfA1y4F6jFn5b6hnseK6SKpEx8KszvuEn8ot5hAq1D342vWusW+wbl2XKVRJCFMRVNLNwIX
VLobK1xpyUAZp8kBEY9tXF3/X/bObDtuI9u2P3TggUCPV2SfSTLZid0LBkVJ6IFAF2i+/k7Q8j0S
VWWVz3M9WNYYNolMNIHYe681V2Q3LN9DOLzGiS53GtSd06xa9024ef4Z+L52ZbfNTWsW9h2i9k/6
BO4o88OawsckWrTT5p3Xu/2mBgz9qS3i/oiW5zWd0+4QpziA6ixZKAP0yPs5RyQ7alF7TKjjGOxE
1m0bldX1vEhIkd3aCgPlDQIq4xm523CBnEPFzLdD9SiSRNvns7IvCpmkRyOxt5WZ1ivdQA3kWA+j
NlgBIPt8k4DyDVwQxve+F8ldjzbxjEBFwHGWyIXr8KvHkGBFBzfe0d+i5qLzsG+x8V/EljWcpJ1F
T8qH6uW2QLbljFrJAt78DWPBfUxUNmGfqXuXhXyETmTMatBUBk5qXipW1Y2MxUvYUjaQxIfcVFYX
4O4nlFrjxRQK61NeA+KrUWVuLKjaO7gC/jYZs/Cl6acRz3HSvFClUML6kG0rYI0Hd0j7be60L4Ng
XfH1QmwjStVsqRrzPn7VepupxQQywfXS+ejDX3OzKD+N3cmtMKhjhynUlZXjc8PriQpHd/NPqeaU
d2yqslNZe7zqyWSBrjZkXnquqk7sgADIK1Rq28Ix5Q7mfHOJghTDxWhruzi1iq0eG9GFi7x/0xhp
D44sTejUIZS+pqE1HmIrp+3q9c16SlOb6dvw0hJ0tULba8sd5f18lkyBVpndiGM1N+XW9obxtfdC
j7z5GpVpmLWOHWR5BA/QYf6xtqt5fCvJEH1xcNhC+25fi8gP13yQb0Vf1NuUPkW1mkqtOUyt7q2K
NCOMEgQYtPs6K9JAWFl5KUeDeUxG0OGgijpeoTX7gvLOQCEyQ/stHMQBtr+Mb7L0zL531SV6vh2Q
VWz1UPIGHUJxnFkH6HOy24RoqO9DU9O/eZjigo4826DvGGtUThdtcME0RB/0zQaH6Q3xDYS5tnBo
T2HYLqM/A20Cl/oF52m0N8Yw3LhlDzeYMUTGSK1vV8ws2nUNx5+8Gzd0n+pYX4Jle3fxMeg3ruSF
FDCJSJGmd+JtlG5+xkbDgqCMnOlPZmzDcsZqc+eNYZ8ColBeXL0lfaGYfhZl7hf37hhnmXUMbS/J
TkQ0+NX9MCnOGlKeUdOmwC/ZKQdpg0If6GYuXAXHPiX6wU8ydz3FUbnWujDtsBlP41eJ1PrLQAZU
wB7BfuJnqhcN5fd2MhSQyikcm0AovOgIUJNjr0gmqCX/d9U61bPJk2dC5N9yRPxJPg2MnhbRLoGQ
AYRUjuWXJtTFZZWM3sFBh8cTTDF35fbO/YwoO6iZen2xctmGcIRneYKRMWyYBDS3zZK9mjpFw3RJ
Fjf6EMeoToiCCqp46PdW3hFAhsB+za7PWFcWWxhjaAsEyEm2d5rc2qDkMk562aIl0yEGJygKNwyE
xrXtTIVJvjTH0zNZAQhR1iP5vgD02kTSoG6FBmBNz7OVzpm7HfBdrZK8m54HOzxHKRCTQIcef8cQ
LVqrNErCVdfP+uUkI2OVdgQwN8DFmbXantOjHpLe2eMtzBCc2QYyM7S9QQvP/DgWaXofeXn33LH1
pGZq1dVUztFdYc/t1ltOdljE6Y5EN6ov2yjgcIRqaJBQjWrj9FI/TGlb34VhoXdrsujSXc9g7ZCR
HX/bRSDko1rUD03ciCeBfveprKKHsHD1C4tYXgJ5ShJgTUMiwS59OkK90k+uX8g7tOxtuQ5DWbqX
SLesG8Dwr+7cMNyR80j8nRbrAPzxuCSrZI4sVLQoqM5ZPuWPqc4Yy0uHcOeRzRfBPRTGjlKo+0QD
Z/iicIKsJJpGxEuRXPOJym1KKkAF8bGc6eZ3Nj39GjVwV2OBXkN0GT7P7PrY8WvEyzbVOF3Xrgcr
sPTz5LaJUM/q9cwkEc2zsWk9TWwMF0Mdk/TkEM9zeoGbODkUpu9eoe6jgB0JrnF07XPuVfOnOKLT
GzjC4csxFKo2up1NjxlLhcGdP+irOXXhy8MtXOfgDdCTqvwWwC1BoDP3VUNoVSBqHdDAkk4k2fmu
Ejqr+zINBWJYXL/Un8tGVtjNhW2yuUYLvWjcZvQKUz24KO7wJ9ZPVTd4xVmQ3WJiRXEoxmrBWwCj
QBt7qz6G/D0g/HTmLxqzmuFa+EyHHGii/EKlTY8dcVTj/TxoDH4DraPg7a57vTVdcgl713AlWcHN
OJw4JY2HMSYi1XBltqJiTvM/haXa2GKceDVH4y7U3Po+z4vx4QfRz7/wg75HL/5gl9Q9wiF1G+oK
uzK6Ox+91pL8mzQ3xXAF2clea74R0/xUXJHioGFiDKMXozB3KjWOZmZvNavZ2rHYeC5Zjf28aSsi
5JW2A0mLLeO3iPufJT9/fjYHkBdWfygtH0lChVB1qYfGcCVlc+VK9orhPlG/Qbh/MKe+HwRFEaZr
+rm6+/EE2Gk3UvSq4Sox4Cbxj6PlW1iw2/+2JP8TGKIBKYEG479vSV6+tu3rW9y3X7uu/VGO9v0n
v7cmHf8PHx4CbUibphz+XtRt35GIrvkHqjBajDBwIGGh7Pz/cjTL+MPzoKYw9iMDFR8pSrX/bU4a
C9OeGv+vbNZ/wA7/cBfxqwWINNdEGsvB9F9ASebkaJnUsP4l+be4ivyd5oGygc80/DMz9fuRFqGe
iU3cZLD6wd+cl1ZpzaPgSMY8EFskX2RZjYw34v5P7eS/J3n9/Pi9H4lj+CagMQP+4QfFXdRp4dxI
/IAAjHqEV/q5VewDnXr+zSL0L06eZ3qgD2wOp3Osn/u6ys2FXzWz3LNv+5bl2TeESt9S/v3DffUv
1rp/fRjbA2PBFf/lGkHlmtvYxkQRaoht/MW81SLVXmU4P/75qeNe9Ylypu0Nlsn5+RtFkhiKKuYb
qRB496izoDMX9C6a8nesjOU3/bB+LxfJA4LpG1wnkkc+5nG6CgtA5zOeiRd1mtNPt1M0PghtepDq
t+jNBXHyy8FIGHVcWBG09j98LQ2iL89mJfd+vaTJtwjEUq8O2Qckr7pHgw6LtomgKez+L+fTQrS9
NEMZAHy46Z2m6g0y8eRe1qjbEDGT9e1r2YOW8re/v0uWm+2X7wioi1WBaAGe6p8v3dyn/ZRUhdxr
PTKdopfTJjX08O7vj/Kv7sUl3Pmvo7Bk/ahm9TzfUlpPDJrmj/bJaMYHVQzlscRK+n85dT8c6cOp
GzAXkFzFkeK8Ryc+pq/vRtf/4PHSf/1SSwg2oAdUnRZKuQ+3RxUWtleQQIoSjTx5qSvi0SeURdez
RUgeyGbEPCThbGskw3sd/8marYe/MWska6q20dIx7GDCOYKGxjEyvCFbYyqfkpJAPsSi6M2+vVvY
4DuoSwkyIGjkjNTP8Kuavhf/yxQjgdSzAacOb4y9O9ZYRhrfYNyDx8uGcv2iCsSMQzHae+bxGfbW
0t8RauaRDDU60eK7wFaQlWwnkZ1Zh66Lyw1K4XLTGW5512mpdaR8Ht5gEfk70eG9oenMUVKrOkER
VClAMYrEDSoP/XOaLVrCls8DfcB6LUK+NGNtuaXnLMmLQp/U2RZKQ2UuClDRU8bQaO98DK6N3NZ6
OG4IP/IQiUkNmwvfbi5YuIoUjrjblcYKCW7GjApBpOPwCkCLgVshlhVGHV+YRwtTzC5tZlJUkZDS
KGKX5vnYrpBaGo908O3TGIn0JfKq/AHPWLKrW/J4aqcwHpmYUxK6CJSe6YORmekQyJsz9WCAhcqW
tFImCxaCTbaF+UM7ePbJ09riRtOS7iXk1JzitJZnp0+/6YJr2qeO8Vh4ybexHcI7FHnVYViWxrhd
kjdzA6Fsk+vIa6Ef57QGE2e8TcfEOrCid6tQYd9TEY4itgHMYfCol8ckMj0sRvQEryJT+ufUgUAF
dEtciSrlJPZQGNeGNnge6lr83XkbWUeMaoh7HU5ZBubtEa9oupqBq62KWkb33mzwlSLmES/+jL6h
qCmFQihHxTrHP4NdiCoj3yXMSOSl6AlZWzOeUU9xKAnRpcWNBrIklIOIXB0ehsaI/tHTSvsecRyu
FTeujnxHQiM7Vk5d95iapUQuVQb5uoyluH/sRrcZ4Ftkc4HdiLF9vNtjmlGa+OQNLkEXjlhqRkNS
y2gR5Do9Rb/c1g2PnUVW+kpZvOJmiPG7zpSITG3SeuOHDu+n2vVemb76g6FtCXzASYb8Gjehr8B1
kLd8O7AbfoLTkO1s2QOEG7TGSLapNO15GcjRom7aiK6XM2bi8+zL9osx82xZWogRBwlV+0m5ZFFF
ePhO7kRAUDFWfNim14ig0wliX1tDokFF5UrYcZS91JHByHaRMhOoa6yyJv1mIO25CIVj4uxF1Coi
pL7aBFthHRdOfBURrIbwPvehuXGFenRz/MHljb3GW9sxir9UNX22juUYfy1JRdyXmQPMwImR9oBc
e8Jpo3YmYRiATeBU05fyyuNgJd/acBE/aZ2+Apuy85voa9c37jpu0UfWxr6r1Oc+npJjUTpUcQQR
n3gVujfvUm58o8RyilxdKmCkmyjjObe8Dh6SdLNHj278SfdRh8xoOKN5lN2qGLIWl18ClcPscm5q
VsXxOs7ltC771D+bbCq3tcZTn8EcWSslQatBRNnMDatbMXRImpf3rrT43hilXzHv0NuguwQXv/Vu
gEmJqyoaxH1qheZx7LmjMhbUl94P85WeY75VJV/fbpGwBIUH26Qr++GN+QUWtogO9go6qncjHKp5
SycOx2ahbBrWDyfWICLRfUVdCpyTaFNQMbbZezdhlTUXYugXo9ay0+r9pt7lBHISn5KyiBlIp5yB
QzcViV3Yk7uVIcTwFtslSAMGm2TE6NzB+IWaJD+bEulLTM+Hi1DIc1sv++rKIJKQOChW8jqGwlgI
cKQuZwek9YAwqxeb91V3iJPnLmOKrBNEgWiFewSnk7jKkCZdpfYYbdUEjselRq8DjRr9KsWa3GIT
X6mqMVb2YhdG+Ic6d3aqT8nIGZrdsIRQ4sKVJv9g1XOFMVrqzbuzoLxXMgpXHsmAgA4xLLY9a48W
sXoMPg99pgrOuV/1WzO1F3oAynszxGDoi747KQ1fV1b1Z48B3b51CIhMSdPeFX6kXeKIPpuJqZ60
NG3PpOd2l2E6Pya6OTwSu+CtvYkZhTULez/7ybyhRVScpdaE13n27NLAWScmE9domYF0ySee54dG
6XROvUqDOIYUFzOAPFvYU8BITNGOxf2zZlfoBFxeepnP21BL4vyhxr4GIIgVRy88cc/wUFYrwown
+eci6ywO8JlrsKX2GohGHN0V720GwtPiaisM22p2ZQwnWcRyCLrWxyRLGCGLWUqRh3TCSJnZiEjP
DiU6YJ+ZpYsiPWsKOuKK1lKQSzMpAjMiHDaww6FGh1QYjFAYAw21WRwrt9PlqvL6+kjqUL9G9DDB
iA/rsXKd0zQYYzHz8skb1j/msJAJDFw7ayx8MbkYiSriI8YJU9HELOj5Hi1FGmcQOj2MTmZyPsB0
FPON+62dUqysHvHdX6XtRIFIIvcwenSWV8Pkk2dt1ra+qTEipZwD0lKTVdd03TWJDwgqSZ5FHAjr
JN10Mm7IxzR7oQrWnvbFy3QGJNWY3w2pOWJJFg6OTTbXFtwTd1LHMidMJpH6Z8vr9zJd5uUTESPo
h2M0IDxfLBzqxiYz5VKYpZauO5dcKM0yJoiCvWEG2KqxBuVet0c/123I8Hwl+zPbuERJQASrMEG5
tXgqOmMkwamtRDBGjb7G/IfBA2vvfMXjGr1FuSv6IBNI6XN39FdprmmHZGR0jeO0YH0DE8CiH7E7
oVqiNTlYPuw4yRfeZ/2AQ9PDgLL7+w32R7qfRYoY2Da28EuY16IX+nmH3c50QftWz/c1L9C1g0Dx
sot6LCJewz7h3RExmWhfMMuyr8j8pjrxwNsnnBy4wIX/u0LtA3ntz89Dh0Bgd1iK3Q9FrouCl2eA
z9MU4qHXp1OTLV4Ll0S1vL8NJ15zf38GfqkMfV3olIaWhY+UPsdSzP1gmGstZRfRIPO9qtmElSEi
/ve8vrKMq5MGd+E3sQIfGYLLNxQ00JaQCd80f5FnlQ0bHMvJchaUGtsSqwRKzLaE35Q2xWunVeQ9
k55wBmk+XL+/dkh4Fs4uNnDrxQJ1Skguweu7x2Rsea///fl4p9X/VNnx+WyBFs3BWE8n6UN5Isek
0jyrz/Zxgc+1V23xrULWjDizGzAKB7SdMbkhZ8UXnYruSjnsNQUjszMuIgOfT/HKVqY8egYW9Mmg
8mQ6gek1x/dzsozEvygbSOaZQ0B7p2oM08zybYZ7rMrmSOG6IZE8vDMt3XqFRz2rwOePHe1x94bx
Ji/gcBpBeSUJgozlrViiwPBWw4xQ5jfnQnwg8r5fK5sd5SJeQpr3MQMCwSjJylq7sMqRT9laWwUd
0vwVc8oncOcawV6SLKA0NrZ249srWD/Hv78cv9TZBEmC4mUYyCXhNv1we3aTMzgyEcke3Xiys7Wo
Oklr+N0y8EvHgqPQqDBQmVsADz9e8z7pFeHDVbKH52IGTsTCVdKGX9Ww4CIUBkTZT8yLruKMTe/f
f0Hj13O8xBwu/R+AhFA9P9xvk8gs1eRDvLeQnYf73Kr8C42Ir5eiZ2vcghCczr5m+w+lNT1kTB6+
aUg3Nh18LQLZK7Syy3rLQLXOUdMBCpJsJ8mT27P/xixflS1AAhF2By1sKVzfP/1/JbS/ldB6y0r5
7/vVhzxPuGHaH1vVAs0WP/S9VU1EDzYsmsvCxk3JTc5/+t6q9gWtagjUC4zcN5Zb48dWNV1slmmI
zS6/b1G/fm9Vm84fC+5/6aw4QHFZ1P+JjtZ5p7D/tBCieYV0wKsRc5AJJ/PnN0PiJMgNSYo6jjVu
UNw81ZKsBntF1i7SxGkUFqxBxPgyq0E8LXBVtJzKs/EAtQie9o0ooIrTMXCO8+xahHFTF7OR0/Xx
BodZYe1E6k7aTeanzSMBw+DOwP5E7IDCHECjMlqFsoNyI8hD1DVEv+kzZmL4shckAroMY4dmPsxi
7qygTHlvoH4xm40SxMWszKGC0teGrE+Wp9Wf/XRy396NhZ3ng3aZdbMMYpl3LRsum+h6gTDSuPCN
Ll63fuFcDkT5BoXqb1uQbFu3hSLN7lPpJoNokdyxk5puxljvrprIKG4Xl2y5ccdKg6RDa8oOSluP
UCel8ja3JQVYNNQo+KppH5FpcTQkOVuMCXeYXojeiquk2tolHR7CRZdorveYrtEGDmN1rvFIUDqB
l2aT3wkDAKgfWy8RJKezXU3+GkSged0vSWCqmqx1LIxrCth2DfzO3WgTZo1Ravm16Wr5lVkOt7aO
BsN+jxqToxu/ATaSO4s8nxWKy+wkigKSkTPWt6phCEmqYhJdIpOwroa4JNKMmXl/oQ+b2qiqq1A2
xbdUOf5WkYuxbW0A/lHjtrd0ht/sEJeFYPFZOUuKmrPkqUF3efRxqgfNkrUmc/uolvQ1d8lhSxsS
2cwlm82UpLQlS16bzOLP6ZLgZlfOsGbIeUJKOa3tJefNWRLfGkdqN6oai7t8yYMrs7y9MpaMuCUb
bRX62U2Tp92VNjKdSHhiP+FOCDG4sVudlsQ5CVd1I2w+KU2CaK2rMLqfPZfuXu7VYFjSsqLKKNMU
n5+U4mTGtX6c9P4L2ZnDOeqt/Malcxqv8eH7t+6Si8e+TiHZXMLyFsjolUX+5SqVTEAzSE67+T1f
z+COdpfMPSOzrKWvFcjGtLZITdrLimSnZ3Sr4Io1umtHK40FLZuMzERzSfars2zYITSJtlrdnxjO
tEc9di4JxVsiAZd0QEIW05WXjugE3sMDW+5BqlGIg32I+d2ZuweNCSa+ultgyfo2dE+WohTH+oZ7
r0+vY1IKtQ460hJb6OfWLbPyfFOSaNhKl2hDMg6n97BDo30p3CbfwgkhCbFIjJNtoZbEqnrKpy/a
EppYLfGJc68/UsdQIk9+uJdLyOLA4G0TLsGLqW49sxi2Z2MJZdSWeMY8i+zDhCH4wYLMBnLUbRHa
NtBeMJU5JDy6S9QjeJxn6F71pneLZpdjnkeocZzJh+yWoMi6A2iAt7sMkbwAoQgwMRXkx6TFZhhk
ss2+R062t15o5jdyCaQEgQ8DExXRgfCR8aZYgivLjghLwGTNbs5G59Ii35K+5nBoJivM1ghmh5vB
6h4wqLInqif7CpF1XMIRrFpr0PHMahYRmrVAx3U9vWdrwmYhwND7XNWVTU929u9TVAxbMqjodHpJ
eD2ZXnLGn/VaWhJ1YY3/dU7EqyOVTXhUo3cvLYXuTi9iuW5kbpyivEQyZtjc0npEZG5h5egR4vx6
YtkN4pH1jsQ5GFFuOb3MvQ+dO2R9xqPWXSTTOL340wjLq0j0+q5uaGTpDp0HryzOFYZ26LU+Oorr
yA7xGks0PDvUIIgTclvpsIfS6iAzBU0vKTsSe2Tp33ap+01W6I0jg27zEHs5HUZP0DmDE+oF0imL
KlxZSdGPCL16G3G6TBxtK2Zomp7RFfTpwRexuCO/HfuHmPR3Ye0nVXY01nQKRVoS9VumAUALYisF
yTzGiMjOWePRjkir0aNyRLB3MVqNczPywr4zm5BHJBu49VBWKvupFUlzjOdiIkgedsbnjrs/WQnS
V9ANa6FrQXmU7m0N5BdRC56wY2WQ7lRPobbt6EhE+7DuDhMs6DOjk/wOHqPpBnBG3F2c0dhaMQSI
n8F2txtlWMWeyj9+9ZbiiEYa7iv4HZ11EZmNQA1pSeSb80CylJIoswZTKRUA5cDPxtL+jcKJQTG5
A8Nlp9r2ehqNmmxPaD9NMGPKxLUILHIMSFToH/XQrF/rRk+eeSeDbAClc4nVsjiHyva/6WPcA6vN
Q/NWg0X0qGX5fFXo7oHNMbaKwnS+2KVvJ5hGzboH8Kaw5cEdPtiVOhSstrQjhDGt6dwudpiQs4iw
NPYeejXZF0gp8y9aqqeYBXsDfDd7+OEmrC3ngfeIv5Ho9Lc9lhwNsSL9ONq8Io4OTTKObxkqHIvF
KMKTm5VqyU/AMFdMsXadpE5L3o9ZNM+gbbMrM5dRxF3cWe7K8GnV+H2dfbG6OrvF9naXtzkTlWQu
wwMGiwKLeMzDysyjPs+1CU+pHVpvCgxIx8VmMnz9UpJj+2wP0/A19OL6xbPgryUmfpsg9NFBBmM9
acdGpOoaGjZNYbNttDdLn+izwVGj6Qopcd+7YEX3rjbIFz8aS281zWF/kKIzQZ4kaY3Uzy3Sx9pL
LCvwKrO7pesKBkYbzRp/tMwPPHOQl3omB9NqslCk8ckZgLmN/hz6XWhtSPXNxrWgD7jrcyu5DX2p
7zBeuKsSiT2UDM/CRGvGCJTtpVFkZoZ7MQ1dfRRx56wduv90yPoW/zU3nJvLeUX4i7WpdSzYoEu7
DchtnwzmVt6Ivu3WrW37F7mmcPK5mAzXo5vKQ+taTRkUedk8043vELdGfStWRDJUT9kEsGTTQfCq
wYTW81f44uZlqOOWMA3nM20e/5Mbl8VrFbXV1owBEqxZ4sOC3NcMeytAcFZEjET6IXF199KfLfdF
2U2Oy1rChDAie6YbaE7mZ3fA19SFwnzwMQgngVeYI0LOBqtOSQN4Dz2Kv2Zzn3l7yHfTrZeFtVqN
Rixela9g+5W2fKGs725sH9f3Kh0N/bmf2UASJj303Et62wegVsQXv8YHsQkLJ9KOeCbDJ4yS5Scc
8E67Nct4PPVtP6GD0jRAh01LjxI28yGNsmt97pOnunSvokmBDioUhDxtg0EfM8TU+TdW5+tXPT7V
deQX2GZsUDdnCHFa4InI3dU4X2VgN8r6TNaYQbJGJaOlJHSxkRQDYmihmYIk4jbRwR9G0VXbGfNm
AOV/MNIcHIdld+tZmvm21/X+QuBYcfqm+BqnRg/5vndcUPJIpQMFUmOdOV3zKcJF99mxqnCrKh3E
NFdzXqzqVn8ZG2N2iNhmwVYIbSSIScMkB1q2lX6R2JnLgPEQ5lMtzllazOGywubwmIdjfo+gM97p
ia1RH4T9RYMHgX4lAXsnGrf+KtLZIxZDdPRAsLbbsql71DJ+DTXfiLInpiiATvE5oVqPExtWg5SG
s8HFM58yTcjj4Fjigm+YXxhWkryFc9JBG+o6cMm12ka+WR7qPDIJ8p0f5YQFayUM0bxGZu1em3WN
mUNPmj97Xv+tkn9XJZOUSOn676vk02vZvv5cI//5I99rZJ9AWg8xB03gJczOEOC+vtfIQjf+QDRG
rAFiApR5S8LDd7rYUsn+UBNTLIsldNOBWkN/9x/It1AUUvP+UBPTsUTnxDhCQKFG3PIxULMm0CdP
o9E5FYb0xIoYIAEFSvDGqFd9q8muxmbJcs84ozCr8KoqJ2GTrq5r7KLnDkftXY4VSCsoTR1UnRtt
Hhsr3HthDyiwNxVKWbfOZwDMMSZad1s07OOGqw4MHyyzyXAHawVUBN37tmvzwrlQVt2+ZdFwg+3e
5UVqaO7Kih13m2NNoiCro7U05ulO8+ZZXMwd0JhVjfOFxwy5UDrvuPsXqP4ocmjjrc6C4zaQnfZ5
zVjkGn9odtfUof/c5rOJgaityWxpGpXKE6ztGCj95D9pNCorDjE582b0cyPZUSOQz2hOZbGB8OGd
s7p0nmvXHRCPVsML0u30Ggaku636CZU2UmcwZ3CPu6AyyW/BMKVBZZiL/JDiYXpxWrt+MlrTqOBc
Jf5b5Xtv+ThdQURlKMpYZTrwR3ip0HNA1U70PeoTselS01+Npo4bTMFlv+lTCLkrfZoIFBsAuwRs
uPwiqAhEAz8Yki42CFvtS20urntefA9jXLB+NtOwo4Mx3fitMR01P60BKibGqLH4aQmSmTT5wv1g
36QZ/s6NqgztjI2F4t52Gnwvo7iAK1Dex7MLMIswjOuK19lKociuVox+jUvLVsajVuUtbIjaMM+V
FfVrX+awZCClH1Qi5lOOwlqtk97qN8Ioe1jwiysB/+7WHMyZxmE64swI6/lFmwq5RWKo7ZBizwcr
NuY3vTDcQ4w/5G7Wp/AKe311UcHALBgFEmc39rOjBHYSZXWGkwV//Zu6x1LxpWYvavNVovNqYvCt
fCDex1Qy4S+PQHSHnAQ8Ek9Sf0s3g2x0gcYcpwqInHmjx2yb3/7bd/xPdLKsYIuf/W9WVECN/Vs2
/dR3/POH/uo7Yrd3fUFL3YX5bKDO+r6iev4ftstK6hv0+jxbLLq9v3iN/h8CRz9zAB1dn4Fy9ccV
1qJLSaOQ4RkRcvzUP1phf15gyezWBd1Lm9GQz6vgvVv+wzjKdMy48YgfOipa1nTxGJTdDBBWucdL
Ek1r1z8q9FLaMB5kjZeMKs/z4cuobk9DCbFGTaaPjp1IX/1wGq//XON/jESyDb7jj2s/H40vx5tI
NxxYgMSu/dwPHVt7sjPExwdXYZM5+36mnz3m13wGLI5ZIHrYZsLSrE3SwNmPTLoNUuF2Gv0+/OKV
pbhphe3VzUZObuE+zlKLrqhwh44FuxXPBdEhRGDkSpKUoIinW+c2msJzgR+l1TDIdZq3h/gzry09
K2lTCtJfKAMqkAXNp5iUm30FYTel5LTzmoZGixbEcvEVBlpW+kfoiAIGypRuxsa/Z3WPoVn5g2de
M17rP/kVQOuhqQsGTjnG06Af0vpzMRU6SB0w5IGy8MKQkVRBwvJw3YgtaWBxfsQ1mpNpwdSeaBf6
ujcgTmB7RAObNyJkwkjbNcncHJmhiV3fm+1bosfN2Sfhae2k7QmnxVHiqLx3y4SIBh/Sj9uicghD
4OyjprQ1wbqsuDlN36vaMifg6vFWIwmCSJpeVLea5T/rZtoGWoJ/dj1nefxkYIJxA723h0tmRtoN
u39aT248tZshUeNF5M53pKLk52ZCF0ICYYl/aHBEtPUyzcKViYSZlKU2GKFZEJBDjoxzq3uZvFW4
H8ECe8W1rWZ3CdmDMn1Jl601P6URG+hRaMl5nuuNNYUGKsZ8uJ9oeQdlzN5zdKS9w6FRbqXbEYcm
GofJPpSNzUx9sR9NEnoxwWiBOev4R3WJZGruhpWoI+eGs16fsJw32xRd3jESpn/0heMdY6Hn5HSV
ev4kgaDdV26VfqsH5O6rrNfkXd0mM61fY7wwle5+idzY2VLv1Jui5tuDfesYT6pmYyRVB88gVtaW
FAgKT3Td8WvGbR+YRjOuOu60YGbVv9VdvBB4MdTJHtp+QxHq76w6zje4VUssXdi7iU41b+OuIIFN
n40gapKYWxqSWLgdFPSw1Uw/4Mnml6ywVvMu9fx+g5FMvBpRGuMsnKavC77usqb9tPbGsdnTCVNA
U9PUeeZNPNPedWNxMJSTNmsCgKd4NXd0t3a8gaEwuXbbeoFRFy4KHR+oMEAqf1rnUR6humvB2Ntj
S5Pf0vIOsH8jTj4MdRs8nZ4fFLapFsFQHl9EmVMSrQWhwCTrfF5ZKt2krYIlAJORqCUvtN4owQbM
avnQ4OSR5cVCoOf0zXV2ibQi3JqVjyvaS5ani0AQSiX2G2q3DI+xgyPNvnEBNds7N6ucQ0bx5cfD
/NlVM0j4obUOPjTFIHEwKa+lwF7OSjg8Q5TymkB6wPaCIppLsc6SJqOGwtk70Xps3JeS3Kl+bdPP
w4eF01JdmQXtxFFQ3gbwBlxqL9XFxcWEFsYI/EmpQxU5FXBuFhEs2HhFmTJUDqjyJDLObW4NN04D
dQsXGhhPuqttfrZ4MHYDcjym5OC6tG3DRkOtZQO1zWE5OBUxni9az3nxwEaoBmxkdkQQgX+7DOuh
vtAQT7Vr16x1wmbS6t5lC5WvRZ/8P/bObDluY9u2v3J+AI5Em8jX6qvIYk9K1AuCVIO+S/T4+jtA
2/tKlEMKn/O6Xxx7h81CFZDIZq05x3Q2ouTfe4xRXLDmFJ362dXnwYqim9ga0scqN4sH38V8HIJC
3+TVANijKpl83SZNPyf4E4pV7MSUVQ1bezdNPGXGR9pMMzXlulZ3lj348VYK/OtYH7Wnd47I1Vc9
E0Mz5ebwjM2caupk9ncm/frDCFhtNjwD4VtXRgdhJdQ/2zpyLiIFk1YOAGWJSZuTFcrE6NZ0LetD
iSj1Tk5jbh4a2rI3GI0qGlxw0rM1Us/mUzkJWBcONTwX1jAILDRE6UtUqxpGF7HC5xbvNtZMIAkR
VQ+fFlE6tdG1MbZGunF76q8rWAH9N+Z3dacMciBqiZ8ZjSuXCJVAz8jcvEsmGwZ5ao3benApmhvY
iBMiYD9SAzT5B4OOeZ6XPAU1SO4EzPdVt4BO8URbVEbcWl6aIcEcKzlZEMtFY2LGH4eYimVLK6L1
Pe/tsR0MP7rIOU1ESC75kb0pt9goPie2GDaD71Sww0b7KaYzcEw4LNwoOzK5av7ZqhvFQHRT+3o0
qkvyEZhy3OwSXUzwmdISIm+qUHAMwBWaubHxBZSYqnKSq8kFguNwcOAP5tG6LnjRKd/G/nBF+1Cs
LVouG8JfaGlp/oHrxviUDGl9q8EnXDhu7WRLzETx7Liq/9yjCLuABSQ3mnrnftmXvGZGWn5mlLr2
mspLzNSRyN7fIiePLhuYDhEkT1tf2H49NqgcI1RgZkPrkww6g84cqFxl7yYNpXVDiVY8eUnbFtva
q9NX2nxhup0UDkUkJiHo5KQxpnnVZi1yLD+SA2dpn1ZElca9scbyqZ9BCaVPbOF4XHjUnaS/NgiO
upuEd5+OgbtPkhwDuw2feYYJGdnnJh48XI9svK6DlAgrtljlp6kM2l2LnH1TtoLnBdeAbA5CbIpP
Nm0HPjPuv1hmkS6cS2dZRHV+9uvGvGyYzniLmomABbCYPbkowqIjgNSRASKt9AXN0XNjmPBUJ7QP
a8Ry1SnxsSmueOsMhwMiwQxr2IGgGY2yzu/g37RX5dJbJSYyvh/fGq5L7RAZ3NKHRWB2F6olUAK3
4hmUSrQZS16xyxgZi7tRY9MsHOqYZoebOzg1F5RssPR+6fTUr76qaQjr2VAn6TQAMUhjBxREN0tt
p7dGsl56yv5bexn5pUcbaWk6V3FGu240ZskBP0n6y9qcqccNb+1q/da6ZnuiP1hvDe3+rblNnY3u
0VvLW7y1v9XSCe8TzUpAaaqoD8BnnHEzYsrCiUzxn3ZRZvv3hLM7m/Ktye4s/XZfp0y0kVooAaWX
JWcdTem4ZmrPr5LCH580ZMw70x7kpxru4b700OEgF06pTZvBUqhEdYtgX1O1N8Jc2KvInFkyyGPt
9nFemTcWTYn85FfgRcJOQgoqUGAD/Q/FkVjqTKBU740VDAyIrGMHk7S98PzJKr0/N9n/LZT9plCG
8tD7ZaHs6uvwP89QOb8/1v31R38d66T5B2c2y5eLcQ01ifz/Bzup/pCeILKFYv4bfI2Tzd+lMvcP
jmw+Ig8qVbbvSXw/fzsfBfoUZSNOsam+KZsP/BcHu59MPy7ZEtLldRJI/34qnJm9V/dChOWRqjd2
67QIgSjqobqas8Hf/Pqo9q5IhwXRQzljCu6FctjTvDuo9Y0w5to3i6MkjO1qZum+Yu1TT0xB/mVd
/9u08eV6jlicTAL1mPpJ0ahpSMuKZegoc+wKq0FUhGwkI/rxdlyStNrAs7cYz82HwSPN5dc/9ifB
6HImlR5ncJ4ehdB3P7Y2BNRPuAHHGb3wlzwjfBV4RA9QmzyTuzGY1RO68d8FrP/DLXa5W7aDtoCx
tgyb71Wj5IckevBlfkSmOpK6FbVfeppWoNxjqOmhmP71BZm9sbMyiBA/YeJdvtB3dYFEGGNlNVod
IiMoLyR0KpAYC1bct41PNnEMz7++reZP95WiMyVjyiSKm2u9d0zSaRZzGIz9oSvHGt+IFzTWcqoT
6B0HBz0n50bzysdoe5RTat7VvVs8FRW6lXXkkfGKNaiRd+3EpoNusNv1K5TMzaWJuuXjZPm/GQWu
/Ifva5rUJRiCYBZ/Eg4X7OVxD7TdwZV26DwYyOeDiybMCDcOS5Soec3m8WQS28zRvmld84F3cLoz
FNYbC/GId0JMah/zqXJphjTaW2F6ZSw1pJ5d5LNvgueN0Lv3pBbk24ITwBXxo9yHOnVBinZWg0TW
0PECSrFmf1dRILgytDQ00gyBatOYYNG3Hkz9GFfJQjQr3Ve/tzGxeHqGi4FnyEoutO2ON3CHyS2I
0curQ4JB8ENCXgLqe21phlyAnRMYXzNxskeXHZnQ/1BqoF0AYZSMZ/pUvXM7FtNwiUogI2XYTcht
VASGLAUK9aSnnPeUruB4YwwYD1VaQ5Eeg7p67hIL2KoW9tHr05b8Wsw0z3QU+xuBtD1fq3pm+hpF
omDVavfF11BsyOEkQSrvg+rZjtrxzqgN88Ftl1S9OXZfUNZaxbGY1PjskSHarWlTEKpFlsd41zma
X1qlVLLyrOGCikTaJ4swNr3p/AGDTsd99GcCEwLtmA+d4qHNfq2egKe6L56B+S0OkRLX9gAUEWtH
66/VaODIe7Np/TlWoyQkLCmy46E7w/NqvpDRg3uNgPfq2Zp6wu2boSfiytBTGgF3D+L8mNZQcVs0
VsrvaORa0YeoH9STXzGfbtq0w4KZT+gqVn3hOS9l45OwADrmJqzJaFKohp5g8KIaJpuKkTFie187
4VheaMrPZJ5U5XjTdYDVNr33BuCwGoIJEebk67BM55qoBc1DUpFpH3HeIZMequW3Lq4AUpqwBL3d
f2ds3bXd+QC5CUrbQPKKGpg/9FLf/ps2CIp1PomEeWOOiGbuq9tItv1mCJXadeCL83W0vB5em+KO
BpAYBBdm0+MK6Zuhg1YBqeeOlpCJL6j1bdGxIYdpctXWSBFces2cpe5RsoDKRZk4Bv0uS6iPASvi
D4osNsVxMFvJ/i3MjSKi7UPq2x75WDJsAO5OwV1F+xm3ZOmyn4Sz1gaX1qymZ9zNQFfIse7ZNTdz
fDNMhjV8aLj90b4pin7fWFExrIhVZrPucyQo6RGRZQmw3wmbh4pQiu0YT+znC/pAikNYjZrmOOCj
3bGps69cRDLrvh8OAcKfC8IXxwcv74BXVUHMYzcmGHZgnRpKLB8bYdWbCtLkqkX3eW14UctWvW6I
QkRO8ql1UuUwvprB5rAZjxe9NMh9JNwAvZmwymwlyvmKAmT4hVIUQQl5LE9klnlXlSgUOMGF22wW
MORWjF1U5jNq6/2Sd/9FxVRIN42Bd3PD4FYn6laQFTFGN2plShk82SR0FRvTcB7bKMRGq+uXwpTJ
FftW1znUg82UbUqbQadFz5CaUhfMv8n/WTEvj3csc4xlK0BJffCMgFWanND91LTVs2u26gnpCTw3
Gfo5+te+H+/mMaKuGbG3IFywegZHgO+mT4eXsfTDp8T1mDBLK31IDJF8wFTLi6Um1wYYR7hJLG37
6FdKEBWocIixjJYPHhR6yPPFBoSRE+5Mm4D5k5vNICznpjI/5dowULpGTucfUb/MNgXBqqHxo8GL
nTzLtl/nsHe9rS7SU6aq4HIwqvBGk0Z3DEFxyyiqn7JWv0z5uMz+sfnU5NSFko77RP+deZ5U7PhE
Ddj61Bn0L9coYdDDcNK6tzwfABVxzEfX7gyQikNtrnkvUQwGpfaxh1oF/SPignezYz3lkV9tyrEB
Io8/ijhyPBBE6mS0uFa5HRRXQHWc18y0+e8rViz9iBPTCl6VP6AhqusqKHezX8Yg6cO0w6/XpMYl
nFeOKvgi0BG2bviRsKbyQJKcT0iwLTgqt8TGmBWgP8Krm2eUX+xFqtb1L+3FRZqaPY+1VoSbxvTY
mCycLNRX2m+mIxURH3XoxLKQl/jvDMRLX0RGHo4buExvqTczaGpCX++aEM5mOBrLUOpI9CXrYAnQ
sRRzae1ZzOmJ4nN6i2/jtXhTcXTb9jrjaIiCqUv4TtKfhlVMtSJcRWnBEBxtVPpeVsX5JrRS5nvd
68MUAUhdI/Bvmj18Bf+SViDId1ghlNhZTFD0SH+8qWwu77lghfdvFtpSc2E7mJ2XeUqY8N+mQA55
gd5K/L8Mfbxs0U07FD4RPtXgXA5dJ/YQt3CZ6NZovhQIZ6uVaWtGhAUz8EVmrI8N2hPskiTIY6yD
vx9hcQbScYonzjX7P7+WWSDO2ddRwk4iMAyWL4l1/6LOMDz2E4m5bc/eNwcziQo6K6aThVKPaI5u
yp3xjGmNMEOhVfk8WHUVXVsEf/Cw8orfOvQzlyx0PMk7p66yBlyTR44ECt0orCmFDb7opSTk0fFO
XdrALIxrd7oHw+k+e5HJxErNBY58pUfYjxlxASwZZvgwSPTYzJuZd+nMtk++CeoSGvSGOFVdZHxr
Nek1UTegi+U7s8uJDameLCiR3srPNCt5DeHrwdaLiydcjE07LZ10iZuMlztaY+pGHzmxrHe0h1kw
NVPVfbA80QQ+4QvOz8UvjmfuyjDrJZ3ZmgXeORdLbbzNfDcQC6TDcUmymNha3ns2EbP3vTcikF+T
nhpG/l2W+spjqarUbFcsjfUU76Y0NkLzMfHZLePQHFp3JU22G5mgvh0LRKtrarExXXCQ1oMH+y03
FHsQONXilDo6okzc9jD/o4k+81RvRmpipyyZqzOPv75DXRwd0z4yPo6Gik9Gi/gNEBVLz+Tnh5Ba
DP4A0geybnD5HbW3AdGEb1mqC4yjARBm+zb0mdJtHXY7U4TmBgd3vsLXXB9p5oWrsM3Mu8JhiiGD
YAFh9xq/XcqOpPXy9JsROy6ktTI4EEZGe7+tse/xBg7ARYpvqIa+GRm+mdEZjoxrNgYdpWXSzsW1
m9NF70W+9popP4wdZVD2xsE9qM9pl7CIbpI6GrajQ2y2aJ3zCEDglqfNulyM2YmVj5Z5voB7F1W3
n3voIrNzlzoN8r9ouhbg5B4r8luedWnZV5R+k3Jth4IN5IjBWWVkV/Y3dm7esfMrtlAHxDeXnPKT
jbI7xqNsqQTpRIHSI/APRjJ/dWuPB+J0vMI7sEdDtCFMkW4GO4K+WgMFRN42df0ygxCfS8wqVue9
bJPyoqstAw74VFfnJs0YpHnEbBN7mhE5A2kIViiyIoSk6KDjdc+2+zdHced9zxRvJQcOvHQWzWHr
vV6GomCiWPEgsrhvm/5+hM6ml43vr49rP51+UMzinlqce1hjOLj9eDxUQQRztWyrQ0aMN40GPF4P
FLzINXFGs7zwnOXo8jYd/vq6y+n6Oz0QGJM386gL7IZIJE6KP16XI3lmozMm9iDJPMyLoG7yZszG
HXg45q8yL6Y7gBvMxXW/7HJ/ffWfOtJcXVmcinnBwbO9t60ROEL1xPTKA4BDDiCzr60Hf5l10coz
27chBM2VqDTHkmXnbTkAc/+0CP63Yvebip1JScD+7mn9lJx5WXbE370UL9+X7P76q7+VGP4fSNIs
pUjNdN7EGP/RYiB8w9oFdU8CiLItpNT/KdnZ9h9oDzjkez4FPWUtvqy/SnYWH6gQiGArQ61MM/Nf
qd3sdy8vMQ9IyZGkuRJth3TfA7fiSQ8dcUT66FJq9jdJYph3IqpnUmRi0DR14kNxraR4bQwZsMdU
MGHzIjhRBcB6RccOeow0L0vhFXsyhfqlC5TlK58O+4Nf5fT7ogqHSylatTajhES0wui+JtoyL4kd
JtPOqtttBQkGQCvarlI4UEBJa+s3kJ30YvzXw77NjflA58C774pu/A31712ZizvgUDVlebVASmHS
fDetJLRXkZZU1ZHmMFUJYsT2dBnV2mrb5Xfxvb8bIv8kMvlxOnm7HgJDphJkjZKp7MfpxDJMMYZp
Wh2hqUDNCbNX2pQswwH34NdXejdhLleScOGoGFLbXay1P15p7sDMLlizI+HEzcai4ULvF+4weQzx
PVRbZw/wIvjNLP2uCPx2UTyPKHwYTD4z1o8XTYTVDDn94mPn0cFYGYuHi5OldDfd6BJs8Ouf+E9X
c9EkURD3QUO+LwOHy4GiyBMQ5mJw03Oh83kHxNEcrsEnPfz6Wu+d0stPA7bLRaSNX/KnMuwIDToi
eSM+1tGY2Ws7Qn2zqWsoHr42cd8Qu3HdIcC5HJq0P2BUbCvQI17zr38zVVLqsXgTFwbaezMxdk05
EZmcHOsuzWmNNVNDkGIQPCgPJ85vLvbzGHKFufSvfZzhFM8WZ/N3NVk2x5ndai/B2zDPt6Wvm01r
8Aaj0E8j8NCxm2xkQfrcb67784NdKt4mfmkYb3Q23i26aZiQF+4ROQ31o6eNztMc7G4YVkXMQf3X
D/bdtRxOVwA/aSYwqbK3eM9jcGJjMPtIxccYBc6mHicJSlfo6SIk4+7x19d6N9++XWtp4TgAAYXz
03LOWRhVAd3W4zzNg7kp6e+dMkgu5ubX13m/bVh+k0ttW3lMMgxX68fn1lHX1V45xhQkSNGl/4gC
YOVMhbUKetu9j+KYXfZIijmkYSRfxCHmYXT+9Xd4N3aW32oS0AN1gq0hO8N3Y4caYsoZreU79A0K
ZRiuKIRmIzwH9gSXJfQRoLBx/c18/rYj+n6/xmUtyT6NBhH6bbaKP/70PvToxwYSvjB+vw868fIT
G7vpqkIYvNd2xYEUAsWIW2oaQ7kOhm7qj4NXjF+wRdX6c0XW74nk0uAQLiLuAOcQ/J7EuP313fmn
7+nyYBApszvAyv3u9qSuHQyzNIyDsKX3Ok2Uidd9nSkeUeYNHgplRBMwCQyJw7cc0rPoLQjFNvFs
xy4tnQuMLMFxjH37ShleI3deH5UJvhMlf8dO+HnU+oK7icieYyv74HdfVSjixzBaxSQ7CLLwUuw2
KWqDpt3++p78/CbidueR0WzCRi/fr42xYXFTjCY+lvBAbiEXsc8v0tK9oKDj3v/6Wu+nc4anL7DS
W6yOtCvVorn9fmqb/MZtnDFhOqcpuwn9oN+IDAF0xquywy4drquRJBizG+WzkRccsUu33f/uS7jL
m/jjcPVtissLnIYH/cal/f5rZLoyLN6M4CC7QU9HmVlMpq0a7eoYdtV8i+5evLpRAM0b2Dyi9IpK
P/8bA+SKsDXwEWEfnBR1dsovhEmvmjqpSBcn1YnMkDSfz5z+glMEsPtuzuzgWz922ZM/ZfN5zmBO
r1StvXtZj+nJoiR50VM0pbGQD9ad26XevRdV4tCavnkZYUUis7mKDcJZhvl2CgO7W2VIxK5zvKov
WTCJ19lgG4dLYqJPOBbBN6CkbnUq8jonax1o2WHG39kgbow6MikkzYiVUeJ5XMFUc17oAJmfiy63
HwfbruoVxXYAYw0G0W9Z3zoUqIjbibYNpYlzaPNmOy5Ti6n7GBYbk3fZhO43tKC+RfwM20YEFII8
qCFWlCDogDn7wRFshmAjNl98CZO8SGr57NeD9u9KM2G88fZzBk9LxeUxAxs4vRvmTuxh8nkGR74Z
wV+d5fK3DdKUc0jZF1ddPDSUVtDjP6jSns6sM9Cx6mm4fru9gTe0W6uIxG1l11FKUoPMomNghnDt
LOy95xRHGOkfc5SgDX2brToTMFA7M0P55mh8giPIiCzFaAqKjeZ86OKKezeRNdCstRDRA6EXzoeO
OEQD55wobhZDYLFJHD4H9ll0xnZIEGct41ctFHFZgdaQvdSsspkuEYsCDST70S96ba0Mi3ub21b8
moW5tTN16bwgDOOszUsDD47m0XzrDkjT1m1KN1j09XgdT9gINtIx40+Z1zI1kV+Gt1zgUbaXcZgv
uAafrgjg+chv4808mmxgzLycd6SYMpZk3s7ncJiWogVHrwkgWD/f5q6B1Hux7266qMEvmfAD0G0m
w4y/kwG2FcCEXqIhFKijfUYviZTjjQ6isTx0ZABRPy2NBy9KuWEidKZzaGTJKfWzrZqR1uHOGa9B
QtY73Mwm7AaCqGo6d+vJKPVtiJ3mKHxdXCB3XrKes3jjWY1YSFrziZKTd0BXETyErdyWMIVeaq9I
z/AFKb8FrrzOZ7kHAYkjhwBfTHGJ/ez7vHZEBu1FObUItwnjpPc9IxO0rLWJ5WanRvqQOC/JOeCu
Wk8q7q/jkIpqYqodhX57N3TQI1HYo482ugor0qAoovGzKBXqNTkUGe7PJdhtSdtuXedZoxI/h3l8
rUeM2XhYxk0PhmrNgkMobB0/eoGHRbaprIsM9Bw0TnddtcUAEIswXlLiMePNwsOxQtU/VtFdE02v
GBhfKnK5twkZ0xuSkdAFUxA6GsL/SPeMbEqav9l6Gn1WtY7GQ24D3YSXAvkD1I4HaA1Q1EPfBxdl
IcOPLT4mCvfTeIqynAnYWfZIuTVdebFtn9u5qW9NqvsnoyfqZp69y1TWk1+tHCiojSJgqLbC5mtN
dsRhAvtJdgKcUpz+oZ3QF3fglgVGKC87N+MLlRlobRSa1vzozo69GymU0gbtyS5rTbO+ZqPkRJvB
W6TuUmSPGlPqIyLD4X4qXfYPZVP54Yp80umckt+2WEblzknJ60ty/IXUb8lvqVXORdlFn3Uo7nx3
GO7kME1be+667bL+AO8sK6LJ4qrOb5oWGZ/kTcugaCJZWFkp9nk9sRdJfeTlaeE1a0/ImKmIxiCG
VlYEGSoJ9Y2jT8f42+Rs83ZqFs6+I4e2WuvKyq8b0T7JbCYvDGn8lVPPoCPCjBLvpvUwdO5wIeQX
RtWkuyJJ3RuBwXfnyS780CbhcGF346aNg+GUDJ1oVxYV/k92MkLddQus1SBdtHEslI5Ods2+HW04
Hum5B5lMt6RoOSJkxm02aUk7WZN0QQiioPb8TEK9/611xpTkn8K0HqzclR/GYVbzHu6pgf5igBxZ
duzHSHg8VPOsrkaj9sB9oC23y3IpjdaScJpBHdRoWi1svE5/rSzf31ZDMp3q1j5L8pDPKtAQKxxl
XlLlLtjCFHLfyUzdZkFN1TqwA5vDfxI5lCm0+WAQhbs220ydeKjqfnRx0rMIk6hOvp/zeZxFcytb
g6pBXTQbvyQNw0cBFHhJQSciCN39AIpl5/ktIV24wB/TqSlvwraBrRmYyRF9g3XmDlIdxyZc94G5
712Xga2Ks0f5YB3kyqLPnrkH9Lj2pQrJotUV4ZWBW5sbeizlPhMkq2dz4790i6WZiaZeOtqxvfbb
kkp6ShDNPuoLGI7FgJg7bALsxGK0rzrhl9diJiYHN2TprarGSIrtlBqls4oT8K9ZWshnOsMUcco6
vBgNGslkjjjZcTLU9LXlOH7Z2kN32zoGiTZ2pTDB4EBhTXfUoBctoXvFiX1JXcbbFvRmecrMqeXt
aqvzkOTZTeW57bXfjOPBrptIrWPlw4ed9RH+qrHCGuRflJAhzkmHyc4J+/x1SdglSaxS9QcndOud
5yXpN+XmIIkqiYkC5Aq1JOITn2RTfaJGO25pzyD4Ve5Mhk9D+vqLoC03MAk0pIZWS66zb5KVXZNL
voH02V0QQkWMd4l/xu3ibZpbnwdDkSlHuki6QkHXbIswnM4I7stXaRb9aR4T9MmKNRDJ5Lyf3CnY
IJVvb0zRN6+JTpmz64xVg0kAsQMsZocQJfexJbReNp89h7PiSjjFGH2LjAnwZtxkES92W3BMao1v
tRcV55Fs86t4cLtHWCv9q6Nj/zkEpkoLoSBKE+jL7NMBc6c8k6DXi7w4GJ5D/43SfLjNvf7D1Jrx
lUhzsv38PjNXSb14DYbUXLOLwqJkTXLTZjVVDasOAEBko823aseDUyTiDKY322TpwJqB+HwCdNd1
MLqZnKJuRTLeeDCDoT2ZOq+6DTqSkulsIivHtxOLiEjX6o6uGllGTKpDjEuapeuwmY2HOFNip1Ky
QyoWhb0tqvZUzXH3ueJstOiZM/I0c+6C9uNPgbUMZSpK4hzJykIehF/l4Ak7eJpcy34xrMr4ZmHW
ugz8KXxwizkh5JWPHZ1RPZpF3K+sztWfggq6L6JjtUao8MjGmADkwBM0a+s7zyYIfKEOzEyvNE8Y
VPmTcAuxEgTIofFIV4ks5rWQ/g5TJRkzBUQcJwUaOLI5IWYVjqRZoBTxOWOvCtspkerEr2mGkmNt
cE6GtQR9e/KgrY6Gteu84StQEgDVlH3XqJ/ULjV9uU5z72Q1OTG1cW+ucrfb+SHhlK5vGSSfM5xF
MpoXk5sTK2S+zBUfHJWdv7cmlGx5PmV7yK7jPS3raG11fngmKB6qHMLgeibm1Ot76xRT2N02VLNO
sZ6ygxKUB6yxn3ifdbevola8pq0Jc9V2WHXYCJ2crnS2jYrrXT60zaVox+QyNcd9Sg7cCjXKuOZQ
7dFyHK8HT5gQW0bv4GriwUTek3JfVwT1kCJusRW8Gc0GV0WW4GNtyQTRRrmtjHLem16Mb6VWn/Rk
5Ds9QVZuK2oHM1LlZGjgihkvsefsygBQt+jUVZE3BJbXz0M+X3dpcGpL77HSwZkpl4JRFqNk1vO3
pA6fTKXupFXsK3bT8J4IoRUxvl/QFivZkhDsimY9067cKBIOHssleVaU1uuoTDZWRsgkH1nkVOt2
Q89ml3QVniEJdjr0Pue9gluSU9VeuQYnAsDY3YfZnj+PBBx5xB/tapnFw3pSU/hBYKslUEn76cnR
FTjqaYJkHNt7c97Ci/w49iOQkTa6dOtH4fcdVr5abaMmvkf5Fx0k6Iy1rvvuo2FpfzuS4ATbc9CX
XadhLpDUyWs+iZNrx/Kj1zgFEvDaIz0yGvQxrj3Ko0OyHCcI3x735WCyhcZV5ECYgYoNMsfQuygf
76Apqi/IiiGiGFVGQWeVqsYXe6u3BvsCvwpiqhVU1fEms/TyeVadJi8TReeBwsUCJAxBxioMMymG
DaqaDtlmAuLcjpw20mZT9kMHaXfSuGq7FiJGY5QLfVlRNPWagSMn+cpr3VnBsx+mAUhuUOMrrkqL
wcW1pNmKcJDawC3mWBQy7LtNyfRCnWnpaUxlFzwTr25sA6PmjFECdUWgMV7VrHFPxFVMZ4MMz7UF
5hLYYu2Jq8Rw437bqoljRyeZloYmsdfEEHM6IRC5/5rM1gBbfgJAYaYzPHLEOVE6BM9ovyhyh6Rs
35mN2249QB4oBmasrKSNeu65jfrlyKta9AiRWzXg8Hq2DpnhiX2FHOPI3p6PpmEMg7nkgI6hAlOs
NCXnKzwdn7wstzaxZvu3cqLqxtXzInpBdVjB05tZ8o9W2rCQNnZwsiOXogB+/jOxktQIlk7N2/X6
yjG2E16vI4plejbkfO7RPOcf3/4TwmmtO+Fx7C8l0HwSeOYDBJDqpclB+q1HbVEl8O3hepjZ9hgc
Nun1zIV3r1JuJhZ/dyWitt69FYqrDASwhWBq06XUjdEiVOQqxRGJOIqviHAIXdPcFnsvd5sPCL/4
AXHCJzKPzPhoEZQgR4E63AmeepEKvvMw6qN2C/TIYJt3M1lnhznt5vNYTVOLZpPf5UAkfKhQfV3V
PekHa3dK6j1btaVn3GVSb/o0gBIfz1RFKF4yGXQ0VgOEKdhse7c+poHIc8a/mI1LVYbVC8W/eA8Q
moqiP18orRvixzLVUpKBFgG1JJzLHeJCxDYZGOor1xzcizKZ6ZDNLsWrYE5Pb+POiIt51yc8AXuG
u5bpbL6N2sbjmEQ+IN8PXd43A7sHRRGOWbdZt9yTrKPLZvJ/eVbjVSl7bhtFyjXCtPlsFWaxL5dS
XNMV81lCHrt+09uXCFN2nsMIaB3BZ6OX5QOzxLsPETOBF0QIAHyAer5EaD0WUnzMBX+CZ0gfZbH8
27LlbpneyIA1bTmdez5oiyVTuSQpGuIjshuHtK+W4O64YdxHpC1cIstDNfVWeDINK/g2mw5FpYTR
ZM98KLi68oVSYgGepbD6R4jS5qUyh+DUR0H5EkRivJlwp1YrA/3e0bE7epNDG5yCyixfUtlg46xH
A1hr02cCAU4WoCEZa35hYXmUv4IwTNkB4zbao7O1Ljm36A+tWm5vTm7gCXr3fO6b0rob0jZhp8UX
t5o0+pLPefUCsYlLj13Tn7J2Co4tJVf0jYRZoLcKIddQkWtr/k5pMh6ZfF87t+nXkUkSbdVWnwvh
q7Wimbdveh2cRMvTaduAl33kDQy6SVGxIGak1X27DUtvOtuUwM8VwuJnPeA+X8/ebF5koWVeF7YX
oBC0+eYtJx93UzAd7gV2jmZFW5R4g2UUDBWlObdyKSnAVyEJ2MeOuxpUxyiRs3gNRVK90Io0gMJF
Fe90qd0A8V7m4dllfkQSVOxDYEcPMweCbzJA0rtS7TIGtSAglLzIgHAN4OfsA6b5YEg0z9KXHPt8
L+q/+h7nZGIszfFjQ5jkp7H36UI1bMg1pdQq3EZsK1gZIURdmk1fXEVD2z3EYvC/VL0TfIvLEb+/
C/iN2HJWJice6t3kygmdaMEI6FUdPCee6xarRoN228iSAvcGNV05/Vl+/q/Q4bdCB/Q03xWufxI6
nF/i4uuPIoe3v/hL5OBBpbU94g1ti/4A44/+wV/ACSxL0BRox7imKdm3UvH/25YEG9f1KfRLrAy+
bQmkFn/bkpA/uAsRiDayoiGA/OH/YkuSkgMzn0MvCt7Ee/3OpGzHJtAbBUGA93LrTmfSeb+7G7/v
6dPLQ+ThwjWkmbPok961nGghLZtDNRPyZUMhI+WBJGvf45b+h/Lxv7gK9/L7ToEO1Diio50PsvjU
GJ/K8Su6+P/bJd5JBmRcOhzduUQ330pxO8Wben799SXMP5Va37c8Fh0XahgJ+oNqMI6WH39IkxlV
EvZkarlGoT8TwwBplgnBIm6AS7uw35Hj58yeWccS3YhuNzb2uPU48eynsR/2caX1kxXNtgn6r0k2
upW3QDF7d8NedLhU2os5HSCytNuxB7caBPe4Vtl9SRS6D9NSSpOJTC4ar6e8XlIsQM+c+H6zzUqz
P/w/9s5kt24l27a/8nD7fCAZLBuvs0tu1bVkdwjZllnXwSL49XdQmflgb21IOLd9G5mAD2yFSAaD
EWvNOWYPVBaYQAyHlP70JtPc+DKva7XKmr5aOUmL2qzt2Q7ouXuuwwehP+SWnHZsFV/qjeawfuew
D3QKozFqfYT3RT+tsglqJpCK/qIHZPiYSP4Y1zG5tG7z0zELl15jQRAufoBN585IEM3uwspM+YjP
xbod4UftNWpW20q0KdscPVvlvWHtyITHsTrVxqXHCX+L6HQiEGga7oS76Bj5IFy4M0kx1eyZinpn
Z1yGITQhYpH4olV9fBumw/jTl4W6HYid4KwXTu7aHWB5aMn8NpZO+BLXKDk2JLvPjzQnbbEZZ+Ot
baclRqWz5G+tsSAyI5GTT76ZeDEyDGndDoPOD1puMCqOy4pjulzRl6nXjrIdjPyhhCNJnQP3Pi7m
0C7des3vl1GykS6e4VQjhcV6kx0+4lHJ/lc6T4/WbL75gCu/TSZ4dDSTyYvMJhKgFYXfVRs3xr4c
rbdlR+yvYjw0QdrA5khp7k0cG8Di9jo/r5j4PdLJzc4K3+6eEg20ItHA7nnh9TFf5DHcCrsFZ4KH
+HbMzfQQlWLY+G3d7uAg6HsAFKSGoRuM1j5pzKSVYUJZz7kXndkU7QMOUwxgzs66aVK5h3KdBamd
DvdZNff3sg75y+QKMzG8xL7NIxzZRPVmZ7S1LYAVVb8d6Bxfez63kyQwI9wU1HI3JmvnlRz9ND2k
tGl2dQ4BCmxlAoO5b9kNAbCIaM4l+n1a9tm0Ik7YvjZzI93HUaTvDasNf4T4OGFdmlp4ZY4+NeYs
pqW1gk4AVJVC37WKifJWkXLWcDytM1W3zUWjLYebYh4Ojl87N6EmtD1menHjGkV0MVo2AcYN+yNo
B1jG7UGn+0IB4tC0EsRAj2ZyDeIs/CHpQK78eqzkSmi9tq9oB/220sz7TXlLrjuydM5b1/B/xEQG
bKO+sYzVkjWx1TrpUw/2l/sR6hkYgnn6ldOrSdfdMOVE19CrNDpDBQWiygsQidYDZ4d5GyrPgLKq
2cbec8t2b4PyePHMcACeYce3etHoAdr13NlY/cS23k0GCrVUOX8aWSfPGnLRr6Cujq+tEOVl2Uf+
NXgN8cAhgJ4SCBKNzBTDPh+J9rgRAwfDqG49csva8lXF9njbKjXdTGksr6aucbAIsp3uSL87z2pO
YUZjD+taSee+BvywkYhDMLVQqSOiyGSAxlgWr9wEX9nOulviCAozd1WS6ICDTlRQelAYW4kji1Wc
VzFs3yH9Zc9OFwAQ7baZVnR7pgbNS8e3d7XCDSarMSo2XZ10G74q4At0qznPRwfKRFw18cPMjg+J
9gCbgJcmdjYpnjFaVDS9+G2jB9Oo5jOVqeac3oFa5zZxWesUl1SKKz/1Dx47hh0uf4eOYOQf7M7n
jMRZYgu5GFpQnCUFFyCYE1QJOeb6utzqqm0P/zpVxo2ndpjmta1LXgnYGmK912BguQ9TNRPGwynp
pszb5sfYSMkyNmS3eWVR8MabtZasAt+BzM7bCtdAACZ8eANWN+9MVCfn72emEfsJcT2ILF67rDJ+
AJWh4Zizd//d+XTIFbkj14iGOPAuRyyzdOx7IDVUFSZaouAq3OUUjKIRvqzcDl7GdpQ5PHN3pbex
CCqjM7MMSe+PygpVmGHdK5O9u8iXwlomu2d3kt2GvS9/lbhMbZtAf7l8P85jtTTvqAqz9bXi6gnh
d7GXfl/uOZGH22Q2dIhUCNzHhjKmPi2b/ap/heElDx4O8QxwCbnyXpjpAfiLjMWzHa58is6cVmNb
A7PiJ5dOBnXEQNjvr+iWTUFFbd8kYQk7HriMAV2xNxRnhKJzFnArR/ZLjXwOZFnzC+uTMwfk1jv3
BoSdl/dObWItlZl3Oadde+XeHRel9lz3DJtQJDmbZq9bGS0HWngF2gMoaCRd2sSj9wTowsqlDNLn
Iv71fiLMltNq0Tr2eWgQfRU5xLdDCwLB0YSat2c32h5ETfjn6IMmKsuGOkTjaFvban16IFQWiIej
frR87DqfDoiWUksZHao9wuDoVPm0Y2JqSjcCyPerUTTQz2smOAyM7GxmRq8Rcckt/aPyLeUbfqDv
2z102IWemEjRDcln0bVMex/6N20c0q44Cbd1ufda4bxINqRy1SdmSMQBRtx/nfzMUMMoI7P5dtb0
4W0oQ+2xWPjIs5SpscEU++/nlMkp/K10flkc5uNOt2rjinqI9hCFGYuMWDoLJB9uNXtKvpU9GW9+
NQBWB4j1LHplPQ+tZj2ndq2u+FI5u7iJtY1KEm1DbYEaIuD+yznS2jtItXgUWjCOYFynq/e7Lm06
8xg+vWsz03d6WVZ8+Lr03G7poTYVTMOyh65Dao++m+xKP3fpoWxLP5XYi6XY1k1hUC7SyQuATqTO
es7R16FnRAda/rRd3ucyjmNUPpqFc9n3rPPZS6YrtyvDLW2MaG1YoHhWnPuya71JiwMIbOfFDyEq
yRBp3cpL+BgC7uDxzwiWs66aL42GAlg0+qKAAMmZHtvyUpZA8pCp6YpFQR3MOiyv3XaeN0ll9/il
UBQ8gey3iXOYx3Q796qj6JbBQvZVuuoJybvGMQWWRFD8svqCGuI4AzFzR+qKbT1dN9iUqxWkY7l3
m4rSxDQXbrYxjRaTpWeAdebbNBxIEJzpKVgdDTCZlwYBnWX1gPW83BH9RWcxoSF0blimvG4oG1L2
dAZU0RRw1Aj0tkFDskPuq6lVk5XaQ6frnLBBBrFjtkS3ygeqgHrU8WpKu05BeC3aTG9oqPjXA1UI
Ip+edEqt26KmMiX8xPjxLoawChrc1jjqPwiJpIBCOJJYadaiGaJrvE1Qh9LlQu/T4r49c0ZLbT2p
2gNwEEolArstIaS+g/2VTExWuhIC+a3u0A4BMJNTOwr5w4OlNZFcYeIYLnqSU9dEA1o3qQA5syLm
KQw6I7X2iS7mA+wYZz8STrpcEd6/yVxT/IivjDkxu3WfFPeAifFdeLQs55qQNmlXmIeErczvqlRe
yrehuReDQCyHReqcjtlND45vVQEvw2irvXkNUFLDKl9ETysshzN+wWVkG5xTrJw48tqd57XjtqIM
sw9D+kaAvyVWSLtFHtbo7pYdYkyjyi7WMlY3JrUIPIxO8dMttZ/U/K4nOKY7TGTFsm9rDqB9CIKY
k4eRKOh162lRwGq150YMawSp5Saij08fzHvRSlTvIE0runNdE268Efp5Jmg46J6kx27X1jZ3a64X
jJTFrsp0AIzXtAjr8LIu42idDcRnOkmOsrMSQw/UNI2/R/1gBxn8V6ISenz4kzdX9zW6eLxrEYIo
HEkxEa1OfVOWWf2CC6lc8VUvAPvUNOMGF4WYgUxmk3t1dugHNZ+ZiZ/trTzuAy3ObBqDUWPdWF47
36SR097XUZJtUQC49P8mAged2XG2k9uG67CNYzxSc7obmowjuZ4nZ2ADFQV2SYZLOxfnhq8J6rq5
7bebsYrESIuon7LsvCt/sL03vk1O6V0afk84J0lt1e3QpEBtzaofb8KZPDOpqDKn+MR30kMSYRak
o9O70GjOtC1PcQM66YcVW824HuJZXVuGTG9Lm3jJHkvEN6dlf7WajNi8Up4vvwG/cLHMJeVzqFw9
XALNxJO+fCEdo6gpeXtxMJVlfx4nnnUZF518BoxnB5NsxrPcjobzUVPZT2mlSA1ig4dbYQK/Gdy6
+FV0LhGXjmG90kypoGIBNTwzMtO6aCXldAe/AMXOobQ463ZwYZUmrUdRugSBhrZBHRsk1VWlqbds
cL0Xs3JLmvozCS1RPu8Qa6XrdCgUjMN45lOIRwrSP6kmG0e1rGRpngaklpAp6Lg6j5ev7ZniVIGM
VMyQcvHCdvW8gQL1oOX0pYiqJZSTLg6FG2+D65xDsVE/tyIVAMWp69I1dhtodOyM95XvFA9VVlQX
cs7NQ9vSwWU/X6CPAK6V1V5PdEk3akXAccnR3pQkfWI1tvbB6B3vSWrNEt9DU5NTzLgytSR8pBoq
L/go5jdsFdPXyRDVY9pkzUvd15O7rzUgVCR/NkkGIBBz7yqDUs9hSpa3ljDGcv1eo8xaB5JV347p
2WD2b9Ho0cOjvHMx+V55LtjZ/ixr3YG0SyCJo2VXczVgxusIDd1LJEdrukLVRTYQkYF8spZXdPGj
q5TN0Cq18rTbep7dIPhx0Ke1qXnH+/9LwqlY9XzTfKxrZka3VM6Ysbv+JsNMQShiHj9NbYdDVkE1
NsoivO0w//4QWv3dSrvxO6qo+xkGh7VzqbtuNEqu+7SZWdlrTax51Qim8F1Io+jD2jtbz7tiHcKs
Jwta383DEv3LjAfaVln7OHZcQmkciqxZ2wMNLnzOpqkZ/aAEDVOflXBlCw1SZjS5Dxx1+J6gUPwe
Fq6+qSP/2cJ1ea7Xhrnnp5iI5ht5byXWLzf32uuhkgpXC6AEHPNewn1T6aVPSMZ+aF3uWOV5e0ih
JFpoi0dehO6zO8TWQ0LQKk3VhBe29eGsleypVEzukE0IghSxecMZ5IkFObue6tk5a5CYreQonW2d
l+Fr5WPLzSmME88i0isHMA6EMI1TjNmyuwXu2qyjYSzvSvCW7HC126Io5EF6qrgNE825cRs9Alfq
mFdGPIjfRlSW6yod623bJ9EZ8ID+urSn+CK3M/veqpE2oWScQ63/lpawLeOs2xcst9uhFvAD5aTf
hmHvBPmIqriSWbVXAOfuJSvuqp8g2vn+oO/bvH+IeuKKJld3zkRUqb0c2++xX7pBGsV8sdgIErFB
El8h/OGCrZxLPjGijQ5jNPvfqvzdy3RIMGzXPwTi32+dJwnJWEUoTX9Ueprq50bdh+ceSX8bqiX4
9aPOfOhNHPFrjXAy/wrXd2Suq7JpppVoq9reNeU0czSLW9rrqs0fgM+QA2ErzNLJouanhPWADPJt
mhAZ6oCl6UeL9kwnDt21OTXYuVms2VRxSGpQFMwG7bMi8Q2omkagIUw54/23X9zCeSpQ1KwxAUcB
u8J8Q7njZ2cmdHKhiCBz4PuqxjHoJ+fV5QgykfVit/oteyiHyhllIq33jJ8gQ8Zzq7LF1mkEhZSs
bK+j0AgGXwt/x46wbwC0m7fd5P9uJkt7inj1HuE9tTFO7KqhP9ZO4abzDDgGpV3tiWfuYaU2OHll
BA8IUfIXRoUj4xm+Ugx8ru3g5vMNzzz28eDvNstB89pgtKjfDRrFuKSumJPNnvN48YXSfCkO/11z
XUZ7B32BhHaOTS7uZENRqVy4AxXBZTo66VVSwMTIozrffF7hPTUUdjPX92wTcu4xRFnvnJryo8GF
xV70MKUWn4x0MC51Seb050MdW0yWe2iY2PYw5oIv84/q1UZm6yoXDFW2ZX+R5TILnDZly8nkXTXR
VOyrgcn1+aCnrs80hCGow4GQPh6UCDwI/KSMBYr4qpWJFm3ltJTsOJNaX1zfsY1nuT5eaA8APHZB
yzkyC2Ys/nNdaziOVSxCMvK0lMXNSw+ZSUWTeLfmplYGFcR8ji/7fJq+GH+pxB/PGlMI+jdkF9Kj
OarUq8iqYyLqu8ArNArwJRfoNOPj5/fzo8Eaopq5EOhQgGDJMP9uB2Delkr6ZhtISenWHWN2EREw
l6vc1OdgVua0Gnry1KuWTfLnQ5+aP8LEqkh8Kl6zpQv2Z0vFt7GOR6YANDRmCg2aDZUgXQrBrqYv
QWwROzAYZOH282FPvfqCSFCg7Vwu7t+/hxWd71RuwrBuk+ZnRjE8OihOgshh1vou8/fz4U5NWIzC
eGusJUhDHN3gqG10Az0QwwEFe2jMZs/hHzxs6OpfrDIfTDXLhBWwrixO4B7UuuMbOs//fpbOvITH
v89NFfa/Jsnc1LrcwC+B3sXxZv01JtAlkCOl+M8v99SkFQAIIeYJPKgfXhpXyBkvQIsuP7JubQi+
l3XEEvv5KKduKo9waV/pND6P3bUWnpTeKlh63leBgaA+1MUKioiV1l88v1MXZCEc8CxBVR6T4t/T
JZv6EvL6yIIKBmaDdu6741XfP7+cr8Y4WkmJ2THBNzJHEFFfzk67t7ziK8fb8vCPVxPmH8hypqJN
IPff1+H7qTe2pmyDmr3rZQQ16swkPQVMxZi8xBorDBIl/TpqabNAXdUPGPi+WtE+vnoCUzItFN4/
n9LF0Ypm2TXywcpvgsgguk/CQl+PRtYQfJWi/Kn9cvNP7yvjAan02UfhxT5+9xqOVZ7C9BMU5cQG
xVG3sLbcL7YSH+eioIdu4+KHZohQ9ugF9yNDzi3JkUEiI1DzdZWs8RRcuCm9jM8v58RIXIRnu6B5
8TW5R9PE75JkVgowE0sbqiWtOyeR7KFu06fPxznxmN4xhwbPipVricD9c2F26iITfutWwZzo2zZ/
1bx8nWblIrj6In36Y+aDtySxm/p/hjr6xlKjchbnBlahwadwX1pwnEZXYo/1ByxZQzk/Kpv9GGEb
YbtpLKr7Omk53xyOrFs5E6SW0v3dmx1ltKIVFMALC8GX7aX1mRQTQvMxni/DnHOg1ZQCsSjdIs5V
cpubMpVn7pBPV2PVU8FW+HbXlNlArDvJ/MWFWtBmj14/vuD09fSFI4J35ej1y/NZEz5R7FjwYvns
E694ZQzenXKc5LWYe/esz3P6pzlKJLzuOzdT1Ewm5+DgC0psOrNGU2eIiR+LkIORdEg1qwqS07zL
OaSwVFRZs+0Qia+ahHjEsE0FOsyxQqM1mO6Zlmr9erIqK6C3PW6kxKPHOCnIOc29yCy0DGkGNnli
vd740bie3WjaWFyhz90ygVaTTKb/cBdh1z+ea+YCkUXBgnyabPC/51pYDA27D8V9SbXuYjB8ceCp
T0GUtojkp1CMwecDftzwCHCx5Fnh4IHgcbzhwZMAkq8uqsD3JJz+pCq2DTjnC0fUch96kbyIKb0+
kLcQnX8+8onXl92cvuS7oFn5cOZoCabT4t4pcQ8q9TI4o/G9od/zgFE9fft8qBMXicCD1YhaB/87
3jrSF+W8qfoyKIaWrgiGjpZyLXmEWE3ag9NlpAh3NNjJYzIp2n8++InrZF8lHHrhnAzQmfz9SN0s
go1QlWXQhVWyb8byIVq83l6q2n+8DbCWlcPAwMvx6gO0lhpQF2EczQMsR89KlePG9CZwsLkQ/3ia
st1AMIUwitPHB794Te5JHw19jq6gJyXZofAq0utxtJ0dhadf//QGQljiwkzDgsBgH3+2oiSvSytv
uCy7EAF23nJhUdHT6fIlEPDzwT4u9gzG1oatgU1D+/jz1aANiZ2+4Mo06yEW2jP2tF/pJB4QBH6x
B1ne5b+3IAzFsdTh0ljz393Yf/AsChEnqtQQYmBL3ApqpX4FmdPNh5msC9w8ufnVbvT0iPB/kLEt
L93x58Wq4RguIzbGcJb59WuljAfRZg1qXwcoaG9efH43P859S2fjjaecXQcjHn2ibWgruG/dLND6
/ow088CysuvE0b8Y5uOGcRmGo6FYABMfYMSDp08J6aZZMGjmYggHklxPfBE/v5iPqwijGDqbDVAO
zgeTPg6ZiVhuIwtaQUWLSg+a0v63Wzq3aQO8rvfmtVDVF6vkEmD4YZYsCwf6dhsywzHvICxmHAAx
xQTfxsc+5j5luLLOkJn7dOnnkiZ2p0hQWmGYI4WcMB+4rp3u7uXURIecPvJuZFs0K7u5Q4gLXaCu
2Rws24JmMSEgi3MefRPIA45A+4vf/uSDAfzBjDPwDB1XepAkxDmdDVJUR1qyqfLTM22izvn5gzk5
y9BVUlIiTOzDlrOwGj4jUZUHpXTJNKiGQM+MB8+VX+1aTj0K32FvyzrkcIb9eyW3ga+VdVOyEE21
QMgSxofJ0afd51dzagWCyEwZjsRHih3LPf1jWZjBFk1Rr2WIh3C0DC6fKQyAaOq7/Ad6/X++i+bM
iEyUT8bCSDo+oeJ9hzwd84qqLPy13Ls2cW6LNnz+/KpOvTxLlBlwPuo3H8h8U5eVxlzx8uSJ7d1k
yqDFFtq/aLZUuzayvZ9jDmGHamH3xafq1Jr3nsRJ4ejEoYfSqR4La8iCiDghWWo4KCJAsE91Ot/z
In4x2qkJz7HHZLJzsvxQJAOGgIQU63JQA8PbF47t3o4mrszPb+YHXgv8I52b6Jp8jgQy56N11e9N
QJKU3AOvH/WnJNarnYbieBWmYsjpzbnjY2p41bqv5HDdqDK7snNX7GPI4tsZExuN5bTeGA0ec/IQ
0GP0ffrV6fYj0n75JYl5WN5MWGbHG5827HR7LAq+NpNFm0A2r4b0iYyEfErIsvfcT1Qn3DqmiVGK
5Ckbh+4Q+tX3GEXH7Czuy7GwDlSR/JWjtBo2N9fx+Y088a7R02YL6roCtsDxBzF3+R2Sie32WM6/
6tmQO71GTBnm6FfU6+djnZiIxrvG2F4Ktey6/36vTegTOuGbbO1D45dOwQHCrf7aqbwMXL9MMWk5
8osdxomXzjDo2LGj4Yv1YYs9tLma2qji8lL7JU6gVZuoduhjtPNK4M58bNqx2aDGGIJ/fq0wyvyl
IsUG8XiltMgsTaAdw0xGH4rHr6Uqnd9SjV8wxNGT8uzon+/bGHApAxCb6LOUHd1dh25jZzVVoOlR
syY9C1VCKeQtFOYiKBwO0p9f4YlvDuOxhxJ82NgsHr2BBXT8OKm4tdMQ0bmw2nGjN1WzEShi/ydD
+bjfPXI/qPMffRBq10pkUXJEM/yqvCEmDbemK53zpDeML5avU3NU8EItPoSl0n80RwckceVMZSDo
iv4BqsebbTcPpKq2ZK03tx6m9n98OGIBw3RhAiKjfXL8AhoTvTazm8tgNmc0fu541/btpqYO8MVA
JxZmSupwyASVZ2wcy/P846taz7j19JAjYB7Zz9E07b25efhiSgh+xtGG/q8xjuaEr6VZalmMgaDf
WAHXrc9A1Nh3JmkeGLjHjruoY40a2xraWBo9VmNLMpVNr7YndIniX48askzo9FoTCjhhGAAbcEMn
QrZns2XFt6YfkcSkcGiFoOz3RYc4i9OtWiODDQ+x7dGk0CfMisZCMyKHyrib/QKxVWnA06iKrt3r
A/HK78Cxa5D17A6rxRxOkt91PLnxnnhmdcgxjF4NIi4uB60dAi/zH5Iq69bc4WxXUCsiEx2hYIA4
kTjjca63YR/biIWz8aKyRALlKO13n9/eU3PTgrBvME/EQin9+wmCPmmkcpibyIRfm0m+Qpe9toS2
E0WFqZZ8wc/HO/WGs+dms0f5nobQ0Xh2rMpGRKoMCNtbak5Xo5kdRll+sXn92FZbiKc0tqhlUqbz
j4YBOBKLdvLLABH5bV0nLZpB72eTPdKEvkSQsu5t83vUll8cmcTpcanSckc5XB+fK/waDFY92tRE
KjW/xBMMaK+1tFuMLnq+RTPDGaexC3gE2dBscuJkaW6XLOSNORxsVP6EnGgHoffazpBWuQ4RhjLh
6j39TjrYfvrDNogQHCekgCBpog3ocofaiztvIiO8NwFYr73ZblY4H60MVyH2vJTfB/RD/Ybnw7hJ
3+PnJix4OLr478Vsr2OSgLYu7IKnRthfPYpTT9wBQAvlljKDWNLf/1wjEr2zizIbygCAmKK7tPDr
95khhy9m1qm16I9xjjdGQz0UeQX2KvDsJeuMesOaMN7t59P31NbGgdZHX4F+G1TSvy9Gb8y6asA2
BTSdvLVaLIs6yZAZmZlxp74wnZ0cjHolZxYfd9vxIcJpWYzKnHdFix3ifwEnQPvZoQBFSy2TL27f
qYWAYDEqGItl78PmN1dKOCkqqqBN21uAaM4aUspzlbdvMkGzEDtf3Enj1LxYet4cYJEQuMd9mrmr
c+4v+7QUejkuL9M48+Z2PJjU4jeV0OLAqhsc37Uv7hK484GKMDVEVVJeepGX7fzKUo8uliDsGWEE
surzJ33y12NBpIxE/Zb29d9PepzCTstitjljU78JP3qKzeE+F+hI/gfjkPeG0QXRxofNQTdoKq7R
4xFbk9dUc+RrqbRxU/XtFx/SU9vWBW1LiWX5P/foPRSjj4MD7WUg8YzEHRLXsbxtK5soR+M6r5qH
Ive/KFScmsB/DHm8YU1nK0ejpxcBSd97glbffCtH3O6ctdXwxZlDnJq/C4ibWjS4bWpJfz8vOXpW
PU9uwTJjqu8yrn/DBHTWoHC8NeXbaL3wAYjx1stt0ixeA81YlJktoj/QRs8WRZXnsIFq1Zs4FnC1
4TOKZXsfzT743zLPiYvuvN3kjt6TZ7NqArTqEExp3URY9VLarMzf+mhiZ4GHMNX697Tqr5Di1Fvy
Od+IwSIcSolk2xfKvK8RXfOxN+0vZtOpu+AvTl1KHMzb4wZsntddV+JPCOaaqBk5GyupW8+Yx8+p
mT7LhNySz6fvqUe8OLMQyrgUW49ve50akSKMrwiSBubAUPdtvXunE4hoSSboFk365yO+ayeONoQo
ZkwukNeFY+bRk440ldMlzYvAKWZ/HY+9c2/FxrAuhbLP4yrPn+ChwSGwUE6+2wW8GBRD0c/AqZD0
7bURtN4Xt+HEfWezsVigQcpznDg6KPkOiRnSFHkAOpJgmlY5l2XMtlGlVUd6EDRHdJE/vrgRJ4qY
qBKo+iyrtvvh7BtN9lyHA290N4dIWUmM2yFIFbsubEmccR2xYqagnLTBIJJpvlb0ZHBeWF+hiMWJ
tXLxhSPHgJlNo838+93TkUY4hUwKfMsk1qzefQ2JAH2Btrq0z7kz7oGsQfscixWUspwisqGRcriC
JzLcjGLUd0qF4Cbe+fJy1l/YFpf7eGRK4ZjKdoj67D2S/DeFGJsle9haThpv0Qpbm1YrZRA7jbud
4t7deNG5WWXiPhPldM1riwlN8SI8x15P9onuftOBgn1xMD91/XTA8KC7S4f+uHBEuS0l9k1w/Xk2
3YMpRYtKlN1zYmjx7vOHfmoohNdoDXCj89k42oDQdIJHvnyWgJDGm7rxFjffVGdnfpxHz5+P9f7c
jt+0pforOL3yGTw+/peaQ/RLkXA4GIDxrAiOV5i9ZsvYh3U1wFjNjXOj0sMbOZnjlWlq0a0pNbgl
Iq/3NXFqh/df6H/xDV/gG5Dleaw4/x8lcALfAL7rtfz1J8Hh3//oP8myZMSyXC6tDo6TFAdYyP9D
cPDJiOUMT2+TjpJhMuX+TXAQZM6y/SSfxFq27n8SHIT7f9lLcLyi2Gq5fA3FPyE4HH9FyLlwKJMT
eqEjo/mgXS11DPlFnAE+iAx7hmBulRf0c9VjQWw6Rgf7KwzC8pr8ObMZ0IXFzBeL3/xjRRnsYyy1
2VEBYYXtra4NePucMdn/8RBu/vXz/g+64Bs2nbL7f/91fBpkFAT5i3bVZmn88HGUdOqGxo6ngPCo
ZD+aU3ObVS1REK5Vb3VtzFdGR4nLalLtrhvd6fHz4cmA+HCZlCnJduT9NXnGx8dgkNHQbpQrA0Kr
ybOZ0KnscjfGCo1Q4mIy4/ZsQqXf7fFBQDGtgWQuEMqEnVJHl/UejqcRrSpoexyaY6KHIgNLkjeP
2U6ZGX8X9xcZZyLXSMqaaszBOIk7GDdI7tVvKgvZHcFsgFyxIwWxhQc6dJ0G4qbdvOAmVvuF/pys
6shQVDwa1rYVBdc50JvJeECTV1+1EAwfQB3gqBSwIkYCG1+9okh0fB6D+h13XNFQ5sNT3pdq36VT
eREaIAtw5nnGeqzM8iIOdcrfiaq/ETbCPxynhFA3cD1bduThnT8AJd4MXa1XB24VUWURmR7GOmTx
FXsT9jYwHreDXYE97UFVCjjOVMXXNs4MyjI+IjNcZPhr3KS9rfKBkPNhMWmk0oWH56AMmsWUUIgo
xg25HO1Z1pvNLbit8AxJzrR3GiM/NMiMtoaQw1MKR++pSWfnnqdjblHEgLA24fX2ztT8VBVJIpHL
bicZS/WIcLX61uszT6ZhvQ2cBa/hjnCJhCz9C8fQkqBpYvV7xB/3qLf8E6W33bODQeMinCLrgGfP
eOhhjD6nJMpdTFXlXxQFm5mNnzZWurIK3Dsrp591JMh5ve3qMF+P5WBuIaJmd7UT43aBcg0GoWp/
WiF/jDIEgusILkIUwA7FbGL1zc+p43X2NKn2TtLnh8rj4SqXRLqpJxd20wkE3mTTkytSY0qlcgH/
14U9uteMMLuLkPDBWo2bK0IzbJDG0fCW6cSflxhtqZ3pOouGUX1PpmZ4ot0xX/rNwI8SsdoT5Oyt
jIkr9glUvAqz5WXXGvtai/QBSSfX4lipv5J+TFwfdqJiNcTl8Ea4gdqrxLSuI4snESIeIweVpNsC
+h+Bb9BFf48Z9DA39+01AfAprN0JAhjWqjC8c/Sw+Unzeb4sx1g9mnxI94BxMSG2TbYDpSp/6alj
PCTwkDYk5YCaI5Nw3UU8x7RfbvUyRfMSJJ1qufoZnxMRhjNPwnLwkFgG859Q+fpbHrnhWd5l30at
6+HAt8V15P2Gmwg9K9EKJ+aAXJiHuLO/AxtoXkxMK0+RydzEcpUlexNX5May8u9W6A6gX92aKAWb
SbkQraaYB4WhWu7Cxqqva/jORLCN9nWvSNksk464XcIyv2NaY7a62ONbM6y+C5wk5yk8hvvJW/jN
Wgo2yyvH6jWCLIXMTygNR4afbd4vzot5Cbqq0+4mVZdyMyXpfEmVtnuuOYbfqUoaIK05UoDsNXCZ
5ynRb6OeBLIyXXzI4ZTscUmT7ZA7Oo+pyHp3YZA3L0aC0RdigItvxBTNlXQwdpvPFF+NzPk2VOUo
fyZtb31LcGRlUTCIubSQWc5auUVoN/aXqhkJdhsj0Vt3eLJx51qTejSAAqwrp4/LFZl8yAab2dkx
D22IlxTlgUdPkqWpL6/6CswzzkBST7XsRuqddkta4Z1m91dWURc7vGP27QzzbmW7oHtbOwIBHF7B
u4QaTo2PJL45PhRm9tjRuNz2C8O6t9SPxAMobw39ryw2i4NWRj9JmIgP8Uw/qDT6+qIqhnGb28ME
GTeSvwz8ptso6c4n2YQ71MYGbv3M3xiqhYvi2hEihii5sohxvQSJO6h1i43YSb0zLaubTZI3JXGc
ftgc0N2gUtYmcKY63ogiyahJFnn+OyLs1aP2vqCXO0utfau8U6WbbE2SCc9T6B2XlOhHHGu8sFi+
jfNEoVPvib0mL4UHaRqDfvhv9s6rN24sW9u/iAPmcEtWLsWyJEu6IeTETO7NuMlffx6qZ77Tlhs2
5rs+GGDQA0+7qsgd1nrXG3QcmA+Vh7BY9Ja/bSbNjHCPZVvWq8WJDlHR1Cr9PDlZcBgS45NVxcEO
cKUjfpaM3K3Js//aiWlyI4e2FObiwjuk8ejHA1JegjSMCb/9GDvNDqPV2tQHOJwBichl4KIPjl25
mePuq9VMwz5xEu48LnB/h5J0DFMTYmdeu/LCeNZA0lp0O1hbqWIIp2Eb56tXn0SWcLIKda7VKi0q
i+IFlVLjRa5y5z1e79iEMtH2N0RYwC4ZbYsK0WIWZJi4zg6O5R3BGU19M3OIYIZQCLMLBfvq2i47
ccYWH98LUzePcCa6jZWm7Kpuiy+eDGsAlxAzYOck3FY9LpOVR+3qXcAQ6jCVG2vUGnx83eVNEK0L
2lYtDyIXDXL8LjioxQmO1RDPd1lhLZsxHuSpqIQduQSGs9yLMSynpNh2tmXfex0QcxOvrIOkRQmt
C38ntZEZy5o4MDnWvLEDK3/23ASZvD5POzueUWUGo7aTuJhAlK3uS0PjLscc6phlFp7EMCc3iZYE
T7jsGPsyY8W7VpMe/VHF22CK7esG5A/v60m7kBXh3xhymU9rxhcxgU6AzwlBi9V3O5E3yA+8q0DB
e4/sacKxt4Q3BkknLa5FtxhHwbSFlNHUbc/lElvEhnuzHXrOBD3XnMrunM6Yske5kevfBUrCcmPD
S1IbPdfH4yJlEIlKa/eDUTovUzlk5B0UWX5l90n3tbJylwSBzh7XCZxf5M6LuTp7TWgIkdA2NSwU
bc0a9VJn/NLkRhP15bTWBULeI7krN5D162aLP0d21tTK20WZnHssvyo9wp9vrwLZNTYMW4DDcGqc
DIGyH3dRnjXOLQG62WFJa/HFFFgbYhE/F+u7wbdvLZHILeUeWkMmcqerr0judTicRf/NxwNeMCuh
hd7pRceFA/t3/kEfjVvkrMUXwdSBPUB6xpUX6yLeJM7qFphmZMgTBHe7YD9x0RohXoIxs9LdUGQF
EmMmQVFFkZdubFeJL0oMTLdSyBaI/rmdoUXL01/Fl8xM4wGxePdNYODlb0wn5fcZ1YomqXk2t5Sh
7idVSMqytWDE2GK0iftMzfIIcF9flTg/HGy9I0qkmTiM25zk8krger1JHdJCw6BqtEudBMNTZlrJ
bVJRadSOK26S5f1bBPLZ0lZbk1jK9VAml+JHj3cYmQge5UkgpXHHMVh/s4RLF6wRR8StTUSLm3AQ
hVXL11k9J/apoQ1PaYYnZWhIza+xSG7nfVK581kfiQFJh3HaJKsetKHYeoFnWkXdvJa/qIdevF6V
2JHwEwB2IF5Vav6B0CDbqyVuSDXJSM4mk2QmISQmj7MRVoloLJB/YDsY/9RDrPlO9EvM5X/hgbUm
7t1JovWHRDPlKQbCXcthr45kLlscedby3pL+ZuTFvHZzi2h8qnnYQ+/8qaExPmLYK0i+fhPyNvAj
/UUNODRWU2Ez2R/sjMo/QoLk3Hpub26THu+Z2aYgTAOebJ/o6s5LoF3nnYPRQN+8JnHNwqwteeqs
cT7Xk5DPw0A+LK5Q6nGi4v4DUvMLTrl+2VWLxcwfdtYvKkLQm8IbNas7aNmaQtFhojsLNppu5Omt
NrDquIpYYMbIiscsCNUB99QahNC85YK62cOM5w+JXe947M+Nr8Vc1Ga+w6yHXMQPQGWCbNgMMvR+
VWVhBg9nYdXEDvJqmbRx37ZDuuFoXrYzQBOhCQMVVC5oXklCZZvC+Lrkky1PSCqwEIyd5pvISu/e
dxPEzj1GbLHWNjKUvfMndhZY6i/NLOIaf+W94nK0Do9/RhmdQYPSOyOSUoi/o9nLRL6VVTDvGtJH
eJYws4PU8n4QojUeMM1KdpphviHS+Iw3j8WwmXJJc6ZkM8DMvx5b034ZBcYa2WIVZ12vrFcTrqdC
Sibq8YyHhY+DslFsdBvT3Az/4X3FUXJIAszWdCNFNK4q6tWyIoy3HXCfVtZ8hr8ykWwJf7tZTxgT
87rLmLTuJw3DU7KSEh1BKYnIWmh1nLEoQql7p4Y0xYEDDINcanaaZfqSpOD/tBDpWYctflRo3Nda
XdWLvK/hbXOmILPf2PhzPQfYK4e2ngGEY+W8NVUsbgooNlf5gCv2SHoSsvh0fErIZkNl4Zjla2sR
/XTqy8Ubr2Q8JTykjFwPTXW92jpJkerRIKy4xL/BygcsSzD20zp7ww+qzacmxrCtkxZWIZ67lMmx
oKTZxERXF8eYgj7e6B3DmijOIHyO8OJ888yEs8M9wFKC25iavtXTvCZyIuUXJ3XQbBWHMB5oilLe
U9hfaTNFPu20jqqRRqTz7e6zjvVIhMeEE3UO2T1RFeCQrFoaNz+1xZc5H0jvzghQH0aqK72YWJEY
UPebtHaHpz4rX72W/pFcIvHiT6WVbdp5jUtZn12wWhmcloWHz6WjXfB1sI4GF8d9YY3ZPobPWUe+
05fHnrCMN0V40Js9G9SGZmmaIdu22Fm9397RifpXs9Qxb5lo+t2y7j7XhBt9VrhZHHXFadSvvV2d
BmWUEpMyRfZSKkziy4kc7SWpjjgx0bXUnhVSO3n3ldUOT7pBIhWWys2b07XYVdt0WMKge9609cIN
0DdG99nMAZSkLMUNbutYMcQ2p0kf1/7G8ns6o9i2EdQ3zsIe6UioMDBB4Q97fZFfm1rxVKqFDCi6
w9DJ7OXAHF2epJCgciYDtVAF6xWaVhyXzuwBAFWmfIYK7V8ZEzALZoHBVWKIllh5r75yEx4cM8d5
X+umEzV+PT4xCqW9n+Zs768IEJNKcVMV4ENeRpvMUHL54bNLl23mL+KlcKu7UXniC/bxtNu6kxAw
a2NnM6VMqG3+0lpbC+f1Wyt7jeLxIZC1UcPc72q2JoJD162q1vNdL4ppQ/iEeHWkwnK0rXLsPJjZ
bcndBhlZm9dM6TTwqbLlvV63vJkmpxR5v4tFndQotBNzPhewysjwaCdwHQuLCoBVfl3pzeclweBN
jaBr78sQlTyFRFLjPqgGbb62ExAPq5vl/TviU1ssH7RoZeTiIkW8E10wxlHZobQpqErmnFdD7ELQ
WOEBLdF4DNCyvQjAkUe/AnlLhoteIQCEpjT90fpEFS1stzpSc0IxMq32nX4CeqULVVykgAKFt3wR
rHaLDkxW7NLkgMMU3la84mTSS1K9+EXM7U1AnIUtCKkCCC4mJg5oRyczaiDHIchZghjZGdO2xi8y
QomPBWWBhR4Fj94CfDFUZeYDIoiBl3xeLBugzOkn+RWrAJLV9H5+rLG+CWOzLY/aCq6gaONYo6PH
2H5FataEg9Cn1CBuZsn4myoTsEcuHHGWwce/4zfvl6QqwG7rJrXJpdK+6/qylsuexusrK4ol2UGw
+mtpkoiyEzbQUN0Y8UU3yvpKNGaxQaLiX/l9J58bgzKd9AIwNei79dWEpOR2tOm0MAfvOdw1s/uG
Zq15VQnFTqvL4GryOGebKeURpg4Jkzo+oth6FIOBXq4CynEpz3ss0q/W9Szb9RhGuNQRe1iCSJKu
Ts1btPzrXKLzOYNO85CuqDd1yXoL0KC9Gj5Lwl6G7tsg8VFPjTi59cgP3Bntun4wL8KNCByydPk5
8Yp+vZe3fgBCittTcammERSJVKmNCx3s4f1uMHog4MFP0luPIx/cCRB11Bz71ks0h6tiCvwrGVCG
yLkwH6YWu/CgwufQJS3yaNMOR6mbGw/CxZ8sG3iRSPCJECr1+gqf2frKMSliq/UdpJSHLx2kR7Fr
l4bifDI4zYj9eZonymRRgM/pTWk+kMTIYcs59ow7nXhBQoPLPgPG6B0SHHtASx+Lt1NSpxNm85Sf
HaeJiGhzit2aW7mTjaI46Wl2KjY2vjIWKGhTsilmfWxeS1MDoJ7AjK0splXoKZwtTA82JuDylsue
xfN+zCqPpwFyRExfYyef6epnop/Mau0nSCw8qdZSdy2gzaPwqNq1ZQKyGLuRh6lzvKUj+6ggUeiz
7o6CHs9irWl6fFETeJlZqio71rYjT5MoARHXoxLBlrltC6u4xckX8183c0C98Pe0ZMD9kAKZsCdb
0GlEGWtIkYHSSHrDd2+Nnuv56gSkFWzcLKAJwfxffMEujpJDdkt5zGs2WSay9BaTz9dxdHhq5JNa
R9NP2SpjwTPoS51uaJzkM1VJboeDwqs/xC0ooG4ZnOyGWAAO2YlMkKemiakg53HejAMvfPbRzxQm
kPr7/3zfmHOVc8VoRHZ9dSbuVMGlcqyXXt3hTDvvqjTPSCdp2NAZVWXiORwyzBqTW0RVUCwWJ1uu
hbvQkU3ejEl08WOwl8YlKIUG9h0o9kiCsnG5vUxrFTArSUtGxtywB0jgF0/kbeZ4y/j2C7EvKaY9
FLM9gMp2cHDLDwsidU593P+b5/h/o8o/jSrhpzPd+82oMvsKJ/6t/mlU+de/9O9RpW/+i2EZobmM
ImEpoHH4f6PKQP+XzewlQFe7xh/bLhO3/7jN+/+CM86wi/A0qPmIif7Xbd74F6a3KNkIEadn9LFX
+C/c5j8qMLCyxxjGBktgKE7G+8dpv1SEYsqyM841F0lPIltSZerQOmuNSBQCVL0mnbFEywtDmx4z
hW6O5iEVXIqBcN5wHq5NA2QPVQlu1bm7IFlFimnn58RcAziBFgqA/rpjLve3J/0P88gPY1aCxvjC
+HfQO8EfoDH9uYPyu4EAxHZpzxTV6mKktRY5E5fSPHo6G3uOyz/QYix/pX78rd/kI1HPor7HJshf
c74/8BW0rMS/dWiSMyngV8SNYAxZjhD/93C6E8lQSWryYLQ6eBGiAqmiwR49+xC4wxjvnAQrvSNJ
z6vH7IjmFz/heFj2Zo+jq19nYPpNTYgMUiTjoTSNftnbcd2c827VIidksYyhUcStG8qWeNrIwWeD
O2KqedaaO6oLeYkgTMbivGF523SEpvl8VJDGY7JtvTivNpODFxBifa3zI5c3IqOq74ZhBztwJgOU
iWDL2A6/OKt03lqLGc+MTgMhdI+Za+s3BQ6zSTYnW4rnKdka6zfXU7tkYJAm5oNBeUjYptfx2zCS
ky9aio104k58DYXLusKh3BQv5jjhfOaSvpTeqrTiGwWzYx1nMjvVY8uIGXKw1IARzDw1OggwCDpu
oI17GhmPsyueTS7j9NS3HesvITQo0kxMvC5LW3PhWqWpPgvfIITWMnueXNZhDwCI3Kjm2ArGrdGI
+cSC2RwddViKkT8VAyb7W2yXGZiqRdLEaRiRpWvz07lhg9ksWB8YeLa6OjhvZMLGT8PsBk/jQEoe
lQVZchuJKg6iLn+13kkeElGovAXX7vvuOWXKKA72QlTPludoDZGTrUkpGTmuTA0d0IZP89LwWsfV
mOMMUa9MT8v6Srz14QRYBPL+cNg7B1KbDQYYveZhRTJO1ykRsPearwPa46BBQCEIm0/blBkoAgkl
o4piPISVJAIYb9OMZrllNpZsSqIZV2xYzQ+gTv2NRuidF1U5nq/cVQPDrbx3ruc5cZ+00TNuplGU
dxj5Jm/mRH1GBK3tR5lZe291UoyfhUXGGw0fSzadQKzGaez9KM3Rd0UVRvHk+ynXoR8nxutJg6vf
35tEZrsbZ/RYNnjt8XinrHLbW4LaHJhfTqLVMBUHaRkYgdp+ulibnBVJymGleHeZJezpx5zPg3jh
H6v8BxHY6pJVOgWoC1sqahLWSEf9M0RpExgPzPl5PWVBKGeoxRPvlqa6rBj1NeKFJ8PmIg+ITVmI
Zop3nU7G6DPZuuoCNYKNoC0eDzgz4bjuC+qIs8M0S4Sx6tpDMub0zHlsqjuMceRhwKlTXVl42ifY
UQ98Cmlg+YKmsdOCLVQNngtRIPQ1AzbFZ9JyzPahWBZNeyI2YZFXvdlq7d2smBPsytni+F2qaQ4e
M1uviks85oBHQPYyikfLOi4EJo3hMlc8y5Y5cka81ETZHwQJD0KA1h7i0oc3YXOq4AYroXpE7wu5
UBovDjdt9rE7rpuibykcQzUBmXCYN+ZDNmhMwX3DT91nVfqDeZvHFPc0Y0bRfPWsybhJXT8nRnCN
zQq1IskVls1Jm7+2RgsgE+Jd3H+zYr8vPrecEAbhC/HitLdNVdeuH6pEi4OtV2LwvDULGK4hyFl+
6iRJtZRxrXGTEzuoPvtDLIvvjlebpgztWSa4L+ujad5W3D+LpKoDUznGtUkyGDJfV9ePqWktbYgl
AukHGuoaxuoL9X2W+Dc1JLhnZxzi1Rn6k4dMa4rIdx4eIUZoW1DMlPge0UXWkKRHqwxiOA/YOYZV
Bv/VsIyZBA+vcg4kALirqiWXWvY5Se2h29nCcescIHsmVbgk7lMIX3/qSMaMrEp/1eqRmCQCk8Ni
rvFSTiflH7BRTb6UXex9Vwn2acQJ1bfYBl4NUyvnbVG26h4jruTVscZ6W3FJbZi8WBeS4epXw06r
nVnrSYy+u8IyjzCsuyDBu9oTBabKZD+U15lIykcz77ww0Lt+t2g9LlejQi6E2TP2t5O4HculunIY
xG4HOvl7jnXxmgdD+mm0y7vJ01W+byWmnnLGe1HPm3o/kgT4Kenc8hEtZpfs2r5mCMMFRgSnXMgh
DIodnB6iyjG2WBt9j2NvtJoHLh3xXDuVSDf50tU7P9ObzynMJR4t3osk0jhDHbkIMG+EyzAtycYK
62Gv+5G1JH2V4N0Hc5XqknZh3uCD7NmblPBL3GNnyoFN15rjWXZVs/dLOWPIU1rNcTVo3iWOcZ/H
jdjrsCw3eEmKZxpWMXFLje6xhgswbufKG25kb8efApG6e61bCow9IWHjDLP4UDxd90ZLe3nmwJ4P
aBvm46QZATzlYiKXusUXGXgxksOcg0d07sOYjcs3XS/zc+AHy7mt2+BPVobQ6D7UJ4hU+Y/BYYSv
2Ufirmwqyyc3hGauF+2hqGEY6JPFJWRrNPcM+poz2c7tHwijH+hnVEV4fEDghOqGuSES6p8LMTte
Ui+dnOAkadFeYIBwMIjepMb4fcH3gS36/jkMTBC8U+2ZKGF//pwxhaDQBUl8sou1wvD0ljN7Rfkc
FXNg/PcfBuOcwQwFMpTBD/i8wR7WEorAk19OwbZZ0RhyIstIy4Zg+/uP+rWQhSoIUEgtrkN9dj4U
spI8bEGoAG6q5DTe1GuX76BvACPum3O3EvD/688z6EMMlgkmjc5HIQOib7ZtWTmnRaXx019XUI1v
YhY5dUc10mV4xP3hca6P6+fKmR+3ajXgD/LyPhbrc5XYfdD29gkMjeoKv0KKHw5UbuBarWFta1qX
FWnVyD/rWs718fsf/esi9R0M/tCLoEoxnY9agqa2pa5KpgTDkK3OdAAFypj+ZMXxj58CbTrA+2Fl
Y35YNWVsTnWcde6J9Fms9jLAH8//o0zhnz6FhtLHvieA5/pxm7u9ZUpH47cwNPc3bgZiBqD3/7FM
iEazYJTS7az00p+3WyErCbyCpMaMgScht7Moxhli53aOe+OmF2pc/tDS/Xp+caZzmvCzEBfzsT9/
JJHH8TyVrn3Smth9NoDyTos+UooMiOG2NQiqGbrdwhL5/eL49WSBgx5YMPl0NP6/7AisTTJ9EQQH
FAO7O244J3uX9MclB7P+/Uf9w09kcUCrpwZH7/HxsPRgKvFRlQnetiI8ldGcl66H9mazYIq1g1Pr
qvn9h/7T70N+5iM9dv7BHmlkCmClhM2dSpcYs7qyrWOp++meRuePO/1d1v7zVg9AJxDt2F7grSap
P7/EJvVbX+c8OS1tB0SXG5WDoNnTy4sYl/amgSBZQ/+gTFYTdd1ErdXdjBJGzM5mKEdz0ThvDCa6
bwi7LKrOpS7TO79wxZ+cOH49eBnTWejhOJFcAJp1n/1N8F1nzpRBA2GFVxYflMWAumvgZxdiosJS
ywPK+t+/ifdsvY9PBxMipPoBTGb/o91RUoKXxNxxJ83XqHWVb9E/4DYKW6U1uDKJVF3Xe54ZN3Io
5QvA5mJsrCxQF9mZssSJfFjWMHlmBD3zunTz+y/4T8+Ek/Ld95J391ECpUs4yERiOqdq8Sm6dSd/
NRLNOmGkVWcgpfqfYJxf1qZLzCG7ASiHJQrZ7ueXIAmQp+gnoYF0TUIFmInm4SxrlqkSdOO//3X/
9GHgRtiRYc70q9+rv+A6nUgCXhT6/ru8hk3JbJcux9EFXdLvP+yXY5pf5mPDYuioDTjOPtRFVaEZ
oov1mXweh8YyyXpWFhuRLvH3H2R+IBOYuD6Qu0rx4PDjcID4sJBJIMqUK7yJCqJNuzudHm6INL/r
kYijtO3OIh9BQuyEsVA6pRVezMKz2lCW6zXYSHVJswKcQJtolqLOYFS5eG170DUXKAvUy9rpGKnR
nkvSi/fvsWF9DXWt+m8P4nebIYweuNewhPlYCmXkoQiPwOyTucBMn3B/PDMbzfaJThTm7x/aLwud
j2IN2HhpAun94j8CqcbsR8XAqMUvlyFMzu/HnSPY4uHVnNcsqz/hh+vt9betj/so5yHG0fw3yey/
vKV6qQhXaR375Eplf8dxZjy1dhw8vQMirof78EYuJTnuSpl/uADMj0vE5pORcrkWn2xC5XRWY4q/
nXV2GfeZjeXCyYBDXC3Q/nwXU4kZ1pFloiKI/S/QQwp7Mzad0d0EScMOtNokO5j9zKQYC/z5og8V
KOJSrHiNxO6UxmJo+ef3uUtbuV0Of9DI7jwCTGv+JpL8DgHpLDnAJblv907eLU/oB7nuNC6D/dy3
RAWN7Sy6kHmVunMmBTTWxQW4XwFwFIeZHJNVB4ezwjWW+EW7Ici8up9AG25at9f2ihy5O0zqtGVP
mEgB5bKH2at7EE5J3sh1MjQ8ZyBZkeT6q76w4eV6JV4fmwapJw30kp1gShgRY1SHnL/BSCV850Fi
MQz2rY+QvK0lrxv2DL6JC0QSozS+TS0Jale5BqsiCpRYwVDolendOCv+2SO/vTm65PwgXWxJETpg
oEVXVMuFP12k9+/ik2hvkJegXOsaKdhraV06SE3qDkptQVg7jfvcqqA4YsKqLoKkpvQOL4uSNI9E
jv19Z3W8EFNg9bptjEoUl2bRuS/aoTfkDksHdSlwabxKXLcpLp4wum+kn/ErINI6y3fLrQf7upXG
CkVNhFKEEAb4F/npzpsD8Q3/KyOwg21h5vbVuFJFQTRg9GLhSIblzhWwWjbgICBX/ZIChPvV7Frb
0Yr5Gwc3jY0vcHbro1T5oH1SZNgtkSwWbq1Ar20gnLS0OvO2nkanvxgZCTibguWS3tGvwnswZg8C
J1nY9nEc246UKgahWrSIGuKBa64mJgv8jFNNNL0bmt6UeVf2GBvTMYUqEHOvGmN207QlmJYvhm7Z
KwSjZkgYEChjQlB7+2DUTlvC3nBYYKhcSdPQspa74b0OALNn9UGDAGpI3QbcDEofxCisyBUW3WT3
qB9Bv8R3kJzU3V8QnFMOfBkrRfRj56bzlsVpGm+7oZvE4a9t5ZqcLSSlWcfJQ1H0VuO4RHKQg9Oi
oYw0O4D2gs2bvc0x3roOq0j660w3LR2eq9mtmLmVd8OXOUNCs1MZOPxfoxm8id9ix1oLicSmtvMb
z36rjHxFYlvg+VDgunSAkAQC/379ee4AyJiCXXlXDtmFS1jomcp3MCH17lwhTVn2ldCYNJSzzYO1
kbNZuzwwk+y+qyVfxNDBToj1NDuSSgypXgflWRrUas8piovfYK927agSCVSe1/aa+ZnN332NScY2
96Vp38+GAAVOZ2pj7IaNyau4jxkDpA1pd8Dgm8BmmlOwg3vL+0xhXmB777Q9JNGwzEYBTz2Olwps
Xiud/FS2HWg9OQuTAZugXnwgidyOT5WuK6A2EPLeByBbhjGf/rrx/29O+sc5Kbvmb9fvr5LOrK6/
d03/9vOg9P3f+s+gFOGmv3JhGYdaBkUMF/a/NZ2B9y8TDAZV5fss9H2G+p9BafAvFI8W7E8wIVo3
j0v3f2O515QNdIRrVkPA3/xfDUqJBPn5/sZ/nSYY80gahtVI4z1M4G9XqAXRqMLGRj/XutakcoCx
5WobGGcxChtDiW1BcncTztZI5K7CmgmRjugtMmdKuGXVktXMmebuGhKCHTTwvfPls1pK234yAqqr
zdQZX+AWJo+VghWVJa7zeYTgdo0spb9bkI/Hu6zJsUVrsKC+Tib+MBpdFYi9lqdYjvZ5ffZy2CKV
Ip+37a0v2oRG4cw0SqEics3+aswRsTxaRTx4Vx0xhPAiS3caYFFV1ppWvA5vzU4xG2v0EO7xbpmh
ni9FN2+sVrei1LOGF5ziJmZNA2rH68LK4PnIFqenXcG7/YSqqXIjy6ybArF+nD0a6UygCvMvkuSy
HHgVdS4cNIi1n1x7MI+d16d7U+UE4wbzlijbVa0pM2wtgfX3uZk9zFBI7tycCeaB/4t1jXIgrhCn
QYTp8W9rw9YmR6c3tDdV2Cr09bya4Bx6XBQIaLa4ZQcqGmGFbAAqpbNdaDMvhl4612PAPMroB884
DkEg6fqXIH5aKt/7JDwnfmj72fSPbdxb2ibvhFNCcbI5mcmFy59HOBoYcJleVGCgxDMQYygJSjq5
QVOee+HxLIeKcBAqm5jZ8DxP537oEz/SEpFuvcxdLrJO7Ezfx6SvHgoDtU7fghaZ/YTXwrTUG8Cj
MSVsSOY7f47jg91U5rNYLFiLS6ctD0HplXbYJ5OXHWxN98unrMWC7RFZGvLp7cAdq7Qt2UNB1+2Z
jcx6d4SKVWP6npdOZrwlHUQS3hzBgg6GTtuqsyMTYt0NcaLTVukx4XxBbRzBrokFi90tmpQyKopm
yqPMQYViN7KCNhX0GCXA+g5X13YitBwTsRaRWig6fMxmNe+hUKhVHPOYDO21s8YeLtMSkuB+Y8tF
4mBFOp8iRN0r6l1NZfqoaem9QrIdtnzMLlkUUdzj/GLoE+m7Xhbv4nH+BJrekdeMMxJqh/xKVpp+
FI5d7PpYmqcAM4WwoJzddhqeRpWtspMNlLSb/AYdSjkvR12yNU23NB/Jkn2tex8VmJF4IdHHWmST
U7Vraq/vTwjK8yNV2ZeWauLUkv99lkwmNstSYfgPm5rxWdTZYtjZi+D5aEjMKq2OEqkFWiggyZON
mX53IP9AB0ZYxfQBnywdjpzdIstBMw/he5iTKyK78GFC4LuH5fmpzzQSaJvMCBkzxJHd5sYd3z4/
586stQwee3GE4DF8h3U1b3xS8HYem+0gxbgpPC7IOlkQTEt5rCfnk7TKC+ndV4sRU5cO+hr3/ZC5
RN/pXXDykunSBdC4lsrcoHDaJih0SIVLI3+0Hzsp9/6srnOkcrCuB7VrRUmScMwwLYntJ9dibE8G
WrcxqvJ7aUObNOuJHGYyFz9lGj5H0jCioIdGBqGeQzDzr21B/GdekbWiE6sQ4h1l35P5y3BLtTXD
0XFibQlsV3gf7p66p4u0NBgOflt+XTzsGyjygxPZnYQBtEzMML/Pb9Kgz6FIYSjBrjDuk1Tej2Tc
aT4/amnqG+Xb+Vu5nmbFEHsi9PNOOwth2pfMlO6pEX0a8cIoaXBrevFk+qxrHeWMqX6kfWUcEq+j
RclkSZri6qrH4PI0zJm17TjW73vSH0O0N8GxyL1L7Lb3jMH1HceEf25ybfIi8nj7z5wrw8YcvXgM
hdXnN7k5jJHsi36v86J2eiMHJlpOerGUCq5bpcNu0PqNnZNxmZhmxEjudlbVjgg0EqZz4eEH3l06
Io94QqvUQc93yKIsvl5jv6V2BoU+5XaQJBYUBgb3ef9Q1oW7M6sl/jQV07XQZBspgiUfobU8OggD
wlIb37oleHYTtHnoYlnHg0CfXKIONKcd9Mdj4+b7wMxjnqK0b0wjkfvJb7/W5PJtnXbpDnpvPgjs
vVnABZOMKi3HsyMn/SY1rMsQiKuyS5/cgmRPE6GGjg1WyEm7dbXg1Q4mRq+2ExXrWSo0/87vrH2X
5eqieHUkN4/4eHKM+q9FnBjPJRE/m9by2GqaTcfqjdfePG6J7TzRHfc7Z5TmuUUCGspRkP6NsjqN
irn096UalmPa9IdeELGYxcUe5mAWJYEmGFVqOy6zMlriwAv9CVp22NiD/ZWI2H4l+Gr+zbzo9n1a
reRWr5XXqOe0aJ5GwsNzJ/2Cz7gdTeZwpTLJnTCVj4Y9Hmr0j8G4cLHmQbA12/7TCA4qM6/6Oqqa
rIX5OfeKcjvyeyAONEWEaVF2Hmdo/G1l7Gw0LGaUELB9o6Aao0uIpdgMdGFnJ3OS3axZc9gNifUS
N4O4gB4RkqoxnBVbv+BkGiurvku0sUP12EI/hy0cCXT4JK4RxGsYhtjVgxiuTHjisDxMmpdBR0Zm
aY+pNq3XM+KTxg1CzXduJh27Pcga9a2eiFFt7Lm0kUnOSz5c6lzzj0FXLCc1Wo+20sUXDCPJlI0r
uBE7gsmh21qlgYOobTcw+blnze3YB18rbbwzUi+LenvqL51T3021ptFAEoU4p8NtgStN11rtjrC9
5oRk+bPf4cmlMkLQNcgvAJfjxkRf8srxah8mY47f8sVot/CgiOLGrX2bN2O6d6Gmhj5RsVFV2PzY
bnwJEozpat3XrolgLJ4EIvEQZy3/h4up8mZgjB86qVW+Nb43f/ImDSLJ4L9YhSMi/Aa8Jyi02UaL
XT0yvTR/gGyvw6cAPA08nIIsSzUbZa+biBeWh0hFIfoy/2Zf8/USOphtlX8TbfFl1jXvEgT1+Nnq
RqJSh/QGUquzmfECg6siDMQiGUazNMWtHQq9Lc/dsjSQnwebGqFOrg2zPPRF/D/sndeO3Ei6rV/l
vAAFMuiBjXNBpqnMyrIqo9INUZYmaIOeT38+1qhnJM2Z6d3AvtnAAHMxDUllMpkRv1nrWzLEtINQ
tPerW8QRDRYcL+lv8GV7Z4vrNI/a4p8RbTbdDS3sJQLXySL38YCeoBK8NdJ75XTOdw2SxQ09XH+f
Zsa5U5r+vvbVvLEReW0j9vQXePmcTUcge5jYgvGLVmUCpQXET1jyzSkzWlJ8u3Y+Fdbon42VMeG4
bF7zmLiGfspT/Ij1YHzlgGwRjPUmsfdONyb53ipjdBWFJbm8Wq18alhdnuNQsHc5teCDPipzxpWR
e4garNn8WiSm8cJAxXkhChff8bImx0dJg4I3p2Doec0FqHy0TtghrWI4uv2iIfzWN6UpriIaFZPP
bakgdeBt2RRUHmECgiROwiIymEueKzQSO1kM8VcSgJllXVBohQW2EOUvB0eMb6yxnH1rkBNs+cRO
szPb9qi/EagQnbtMth9wUe555452ZpE3TTe7yasqw/3Rfx86qwvFUveEJ0cmGbVVFKio4Q6UFfyR
Evl2VHcBWrf8zERsECQqG46lPpLzbV5mSWYiFSIaK68d7zxNCqSEHTsn6fpIzZJdPpC7CrLK2uvG
S58nFE1oIkgHiu6ZPBVB3ohNpFnmBq8EMFpbBR6xYSxw53LrNiDiSp69AsduwHLNCCutrMPUGjZo
jBqOFMTeiCgHjFV4xheZfB99ImMo8ne6x8uM1+l+qvAEk1SCOigtzkcnnTcgyRHSTZSH6NswZ8Zu
zb2YV4eqsm59BCZ7fKmvednfo6wBeuEsN11BryI6G0U1WkjMwd2mtmZyWmtbXWhqGpDoa+KBxRvp
q3lR3E8dUbPMM7nuZtLcMoMsZrNCH5KwVA1EVjFdK5b7oqlRRaHVCtMqSt+kMjbG5C43CwLO7ZQ7
waxDtnUmL7p3jfzUJL11qSy/C/um/KAARi6ftFsjW6ow0aTgLR2QO7YJRLm+uFdWRgSq1ce7xir9
rQWGk8LbI79Py/ILQBwrWlQWO1hHzaXjRS96qwCkEnC0T0Y53TQzcki/dYxwzl0qH6P2r/Q6uyyn
ub8UehUWFWnRS6vWuYk+XwqIDRp5BWDTKxOT/sAS3nfHE5vft4qeA+f6k/CW57h29q7R9ida3ZkX
Q6KuWQ6RJ4ctyrR9nnxoXgOY32n1k9Fm9Vkj1TUJSsABEo7IpPFCBAz6rq5pcRHUmXs4MHtR2QYT
q+wciymXaKYfdendo1mH6pYuz5Pbv0Z9/FJVkuenMm/67sKtovtqWDpE+2X8XdMwzfW4MbAFLGFs
uqfF9755dbVRvl/tJRdkAAoDIApmCyJRdeNkWfVNNlKhaW2mh11PwnwgsSxeyqgaKdG0a3zagxfI
Ylq4FrKIX5fboEF+UCe72QNBr3iCv88qeTcx6BP8O85BYopWBaMFfQF3TPGUVxls4TQ1Cvj5AnDn
VJk5RV6l3A3Mm/JmRFpJ6MjUwFR35D5LtViFtcAwGFaSxa8YDaR6DEBpdOrmfuy9nGFnMhyorOXB
d5Nyb/mltavnJT4f9d7ZkR16Nyuc+JAfr3yvz67LVDM+7LTtz5ckdY7gJdSZyGd57AEa7OzRUndW
OUN+VOKZPj67kKVFkx/rV8sSD7g8qvhkMrULe1TsF4yN4Q4sALDNCi9qRpb0boBes+vYbGwUxsrI
LNF9laa1idEOBgXpyOS/d2vOLiAUVHVAZsg+cerM3Iokj64cpMLw5OYXKB9+UAgX4W7OK0Zhe1H2
YFNVNh8ASiNdHIdLJHiUFm2CGFX63+FSpZvGc9F+FgnC3NouKYXUshklX771R0aKNFrkJ/O4FmAZ
BE5MGG4he5Rsl0AnOVA7HtyiRK2dF8Nu5dFtOdHJAi/scptjRM3gRNNQebd9pll72mGmLuaUPQ3S
J9k5snR5wXXNTTTSMVzOrX8OLtMLamDeGxG5dkB+U6gx9g4qQzTn7tzqeB3z9KyVBKErVWcwjFv9
vJNNd2wr86NZQLEgxQrW/kIs6aXB6b6dcEteZ4q3sZKY+XwJRinPx1BDWRY4VdptJJru89HKrlOB
wFFWxUXsuA+V57d7auwGwCyPfztNu9LQ9yS5DcQs2/QzoKpXegFfCvEm4sfufalq1ITdxcwMP1Bz
xJTbRBdMhjk7jTIscC4FY5fw6+GNwhEVoi/mVLb16CwBpLvFuGZTuMzHkU9q2K9EA73vOCNtQ8Fe
GV4GN3vBEk46Q3ONS3Q6pO0sNrSR5xzRD7AeS+Ag05Z2iyeZSX/YDe0Y8GnQL4mMEntvGhmlLFy8
zH1Rbhu3c6YdvKzfLoMjQ8AFpU+zs5SPjaUxOhnH0dsJ5sycnbdijmd+o6HbSmek+/LGMFa0hJ2m
w/zDDMdUYGNE6XhMgAQQNV6+lF3l32Sxxhvp2ftmbJINqsPlHlXFNZE5YHxqQ2B31HeE4LiBRaA7
nMoKb7iDVxLcmJvdFVHy7hnNZbuIc+k5z6YhmIw/d0ax7zvvQw14rnQvnbcknWRhW/ibJitDI6uz
zdIMH3UH4j3X5Pek0ZJts47/21oLpagqBise85Il8+NNWTIPSIyF0iWLILNm1yrhgA7bXjkTUl/L
vcIrJo4adX2NtJbkn3GgMR+aWfGXuMkRvYOO0OtmW7ZTqTZJ57Lbd85rIDY4rEInm9jfTDLvd0xy
UOHkPdn0i+E23NBz05/YKqu9BW/GD7BJqEOaNyxBONW6gP2hsgvK4yZB10tV3t1pllO0u8JD8blT
mhxVaLJmq84d+oSZ40P06S6zfKMRATZVEBA1cwccpvqpxwbz0srJlR0oNL9lavG3lfP/9Mx+/15d
Phfv7X+tX/iV4oJzLun+76//2f7tv+P3ap2A//If27JLu/mmf1fz7Xvb5/xTvtCPv/nf/cP/8/75
Vf5kGm+iKkJ29K9dS49zBecy/nkW/+Pf/JjFE3jyBYYiaSA6mSysxxnu/5jF0/jxRy7aFcQNiGdQ
WPwxire/rAlsawQFwqY1i+Ifo3j9C4miQOR1VICfWMa/Mor/TVehAzrUDQvCI4od0MDmKvL4aQ4f
9ZwRNLvjZV+8Yf9gK/by06tx/beV/M+kQ16snxf1//QNVunAT99ATaRi1hPfwMNSnXgFkJ9nfPUp
fN7i7d9/q08RyE+iAPxfWJM5BjBhYQT7J7XUbLQAd1hKXsAoY11dw2BGQuDMWJqFbOzvEG5i7zWB
Wtjpex1ykrbgzbaRFh6RuTRx8VY1NKGQX8BlIT3YRyrW9zMB8FCaOWqKU6+sVrPOdQeIct76WaTu
KMBmPnyo7O7mptsxZLePbcdoMWuqjLY94xqg9SjhNHimsrsAWbRGNsU4mJyDNolhifzKXD0eVOhY
5eBWG36IAh27M1P3lr04sthP7+cp78/zqGGdsayRwLtiQExSnLsdIwZ7cpZLj0z08btW6TTQGtaz
wMP1EKIMscwrS3PrhZ7FT7SvI3pRC4YZ1DSGMmEns26K9m6u0h96pP/p8+AifVVVW310v54An5/q
fxwP/4tODcHF/Cc7vJbNmkp/PjZ+/KN/rPB0H80oGm12dHws/9jf2V/A22BmXM2Kfz8u9C8Oh4mz
btRWGOv6zX9s7kznC+puobv8BU4Mzpm/clwQzPjb59lH8rtKH+njkXPbv6tyFWmhTd/E+Klsnd40
z4EcdYGFVYdr27GGJz0uXOxPdnWbEh15ue7agsbDRhSWfp9tDTfVv2adXOatEpO8Srwuk4Gj4e/w
XbWf/NQ8dmVvsKBIYcvZHqo+UGK+RemIbW03J3ZyPuRjddJjloxBJfJTnSh57Vamty90P9lHbuTu
LZnT8ceFBsUGoMl+SRN1YKnoXPTtWqARhKvhRUE1A2YBCMmcC+cx7UXVh24hsnDCcROagJj2mbY2
HUDhbgl4sEZsZuN06PUXKZfqmakiGbjSjMyA7UxH74koZWSTuJPR5FyN0eQhZ3F8gidWhMuBsZl1
JpXQXsdKNR9unfpXZlZ6hyoq1Hs8iajhYKyN6zSp+9Wgrm6t1hqPmXR19Csym4GqZuI90ysGXDYW
KJYVJmMYnGWXsV7G5229aK+lQ6hsYNQVCoylKQ9z2nwb/KmB0bO6rRJvuE/qrvvq+93EdEJb1Mtq
Y/tGQSF9Fki0q44TZz2TcB8FpVeicUWpFAg9VcTe+NKl6TfUc4NEpw+FNT5CI6cg7cv8JU+77sxf
0m5nkMnzuuh9fkp1daUtsX2UqquPivT3c3ChkNltt925oEDFRjGySAJ97oXiTY3lN4ZmzON5lXq+
GjT9nWjN/Hw23ChUVeHwi04+9bkR9SfuMA1gmZ7spybK7xCoJ4+ySxMyfsqaKOIZeukWtmxmMEdE
nsjIfY0yhe8k2XhZ/UVvkTAM9EI3ZTAbGEyTZdXUx+z4wrEtk02+mPBuMfWNHyn7BbrOadVwljk6
mDpLyusUO15gMUk4xapaNmBU+kAor7ioOy07CTbYcyiLkbE2Y3lKXLuq44fIXYQT+H1svTTTaGE6
r21GBjlDlAqX2crqRzJDv0gL55XGJWYk/yaO5iQcCZKGUsdccB42jrIv09wfXsHCyIOumD6PGTu/
zdD24EDLZDpfFpZFSE268t6vsugb8M9YO7LYa7KtX7rGG2uEtg8SsJa3A7iCaDvM0njq/DyiHyyb
/sboy+a7Ql0V+vVoPEtmxXS7czevgOLcOwMwxK2mPJ8UMjG3wNTMyQqiDrxD0EeG+WAOenLeYHF9
YVZA/I2BEiUOXbUQVxmX3vcMmPSFtKdZP6DS8u8WlhyM/tlVr2CSfMg3ddxWQDHL4hktkX/P5vBF
08d649TKvDB6Z363a8WGvDWMqtxGXlR+y2K6kzBXMHd5s0r11LlMhwLW3jUR81UHsnVgZd8RBnpa
+Y0b2oYbtMO+RZQ1n2cKeOLNSOrZegjdQrptB8PxmhFp1enGYoG2XYjaO8rKcI+23nI5mwlbEcVi
bF/1Pccak1Q3BJup7wfgLbdi0Ox9lepy2mh+F1lby1X6kyBRhGU6J+og9Bo+Zlmk2d7t6vwQz8BJ
maUjqAPt3t0qL7V4Yd0iewQq2EAdNViUcaJF/SGKQf0BvBjr74M741uyUK6eNTpOH2S5c3tltUp7
rWyXXWFrZMP13Mw8BrHPNDcjxlaxQrUGwg2T5rszzuN7kyfj02yVxoXZplGx7cbWm+GxzCoK/chs
rpLZj+QG7kbBbHMkE0toowgNvf4ay7beQFMd2RMpAjZwsG2c0j1a9QxVmfyaGx+A32aI0+iQSY7N
yrCa/aQXd3Fp9/tWAeZceSeMPRUmNYyQc8nOc3C2uE+WtwWTYrEdDIicldkXrLuSAQuy7mVXk27k
Q39OiLFD6WWpsU4fAVwxGpldq5T6N2+WrMmY8ZpG1wF7m9vsKpoiLRB+5lwZGSbRxcjVrQM/+NYx
3PiaY3HCfiKXwxCPD7S45W2DYPm2N9pIBHqaRQ8jdhz4gGgGgtItaYYRMT54pbMOEQiWuPXSurzW
+6m4xobf7GD6ARtJpYU+lF0s4zk2KKznOba58sKpmNPLXvg9uwy3yeiVi+Iy83V+XEeSAdXmzG9a
pJ981H3m1YZqnRMeZOeK7b64sO0yYgC0dNFXy1POIUvleEcb6CETHGiszUWbr0ot7ot9pzUV6s45
uvShM35lYe0eYn7xV/Z6y2Gclb0HawAVKWqW75I4FOIiG205i418ptOcmcYi+9g2HfRZyeh42PSp
sZyLbnEPSUq4ZDFm103e4xtthHkVVeg+OGQlYI4lWpeegp1sFVegfCzQvF5fXcdYg/fr63mnqsk4
gZlRZxwX7j6DkHMl5TAwCxMjyhx/Sd6iDgd1OjHYCVQzQVOwQQgdZ5baN0Kqce/Pvn8YjL59UFEF
NMqwhzM+T/QFaKIVs22XNWQ7gllBhDjrG7Q/CYMw029uRlOnjm4zE0QxPRlgyhQWTpNbVwypoovF
9adDy8WIFpCcAygqr3qV+q9Ga4oqIIuu+QbSOvmuj5EEYqzVeyTrGqiVgaOGxy/hkrZy0w7XTm+X
Dpm8ZpE6focaM24kAV5Pokq9KzGXfPKS9dDEyybS/UL097JVSojqazn73zCOY94dEiLaMGk2vRHq
pScS9pKj/5RqkfyKfrttrh3Vpu2Z6WJ7DxbHkaA3M6PRT8JhFMzuySj1Bnc/QJ5V7sMrX4ll/qqa
eEP6MTgpM3HcXe07bpjgNI7CLB5vFkMgoehU3hagdbTkm12bdvosHD7iIR5x3d6qEWEMTQmc8sW5
MIxpGpBJxDLV+yOPrFAslYcSksJzEy1P1L7TI6qP8jUbJvHgIym6M5q4PuLCv2tKd94CKCwObtMS
Z9oPqG2r6dbJlycOwA/wj89Z5zy5/di/4NakgrDgJget3T+5JAaeOa6XXwNW345WoZ14c1CzKuB0
JZriD3OxhzLo6kYyAmOZh7m2T/MzVc3djWmPcg7ZBDLVrhU7zTvP6dW2IEnxJlmod1hfj3ahBZ9N
7X9aqD8ZvJA5uDoW/vXg5ex5fE5/aaB+/JM/5i629cVb4yfoUoC+fAod/5i7OPoXYa2ZNEh4bf4K
HpAfgxchkEcyo4EKs0IwhQdH5kcnZXhfCErA0MbMwDX4E+MvdVK/NlKg7FYvILAaUnrwtVjeb5MX
MGr5ggBRfG3bmrVkvRQQWweDnzOEouCfaitWNwli5tfahbCVJFK7BeIKMI+6qQ7zFEpb3k7Az3Sy
Ljca26uOdn5rTwM4LV3n6zhazNRBG6qUQThRMOu83zxUCSSs3hJiizLHpzSFL5H4wL/STKK9EkQz
LJm5oK9GzrWSat/LhQaB1ddoXWkTkKipzFPi66FrPftxPT+7ZjKnmzjhZUMqPVA5K6kQT+V6c2QT
UL/0IsmeUdbN11zixkZ42fzE1kVRSsa0EiY5PO+DilEt1bl1iBmjITVyboxO42TlvhD3vQmRfPPT
8/L/GU19JrX9Y170+RY49NG8qzpmVsNbrUA/zaYKIj4zDdvs10WZ/sE2ezKRxKSoyKuJ7aUpGqpG
lgP+deXW4lSS4cVB7+DoClOpD3vkBvMWP3d18FFAXyyRnVyK3qoAqkvtsWzs9jaZNSgdaZZd9HZn
JIG3Jk7leeTt4wTgWd+a1ZXnqfuOW+DMrscTwjFxJxIBV9V/yxqn+ZN5nP/rQI5fmhyE9QEmmgvm
zz/5QmvP8WL4zOVX9I/Rk7G++0QWG98YEE7Xmks0T5+Z6lBkI90stbZgigavvkVhezH1k/5SQy8C
hYO95CouLXkcK/JAopn/15hCvJODCHJFE+NV0jvGyYyb6dr2oofYwonjp2n+ILEogKXL9bMUIPA+
0ZS2l4PpbOZKdVuwLjzTZqcP5/pivkHnPI1KGGcdUNkzKvGWK5MNPjHScjvZIBr12k92dvqU18Td
o3oZXyk6ULNTFL/WKjIP7pwrFL0UkrgHhrAe+l2XwjbhQykv3YESioiE9Eyab1z2GZGbcIHwTmSL
fe5ZkJfTyJv6TYqNIKhcYsL0RYlQpCvduizRT5W8S/An0uwClUQD7SwXjzPaoHdQCdTZJctyEsBt
vwGi7hq7MmnbM3wu6XnedfpFtHJ9aO6GC1vCcQkA8oA3aZIlO2NbmvnhYsXiVku76artDF5Qkca7
lAXG2Wivn01NLjfg/NtHK2nRRsQyZlur/FDHlfcnUXr2r2cWA1UQUc5qwSNEmPfS/834tEaeRPHg
arcJWNCbzu9LQjja/IEpAMtMtyfgyV+fHTrg15ENeNh24K6hus7JGyT5lT0BwrHp9ObRbSzkGUmu
Y8eov00rla7pnQKlAF9FDsrOg2wwy33Oe3+qgMFC4YCrAccGz3RRidtJVxIm+8yvOn8CNJMoDTmu
5t1g2WI9UCt5ZA3cGVu7Q51EsYHMMCMw5lLJarn5fGxBRiNJYNKKccc2TgxMog94gHQIWtE++uhr
HksGKJdpm6qVFZ7ghjBp/F9KXe6bSrHg6id0RIHZ987emrFzbaWXeFce6dTz9t+fV78jmteJP/cO
Tnj8bAzg3PWj/dN5NTYGHIVFRbdC1ajlO6gEWJoa7Wu2+PwGVFJ6CAtIu8vmdEgCG81lDQOX/n/v
6WwMA5PPIGMJ9ktHdlz1sxwcxXS8GesYmaaKnpQ188vobP4ODZya3V//BSAW8GOxCcEr/LtxrkT8
rgxcQLdAorvtlBnTZVPHyDaciPVtW3LOsIvgvBAOR0yJhmTrQJ9/1iPdPjdGJ/rgs4fMQcwYycis
PTnjJI+JqPto1+RedJe7DT63pIxZL//7n/3zPv7HZbE++4Sd42gjrYn5Kyr43178giZ0sUb7tupp
roKxbaMPnubIO1Otyh+MBSBhNrXTVU4tu++KlRcmqJIPXp0Ox6rwcHz6QpH1vEo93Ua765zC3/uj
1aUhQ64SsmObnlwYUtdjQZkfdO3YfgxcE7xFjDraaOwP+rJ4QwgLZrrurVGWe3dwGUZhQAsmoTiG
+j56FImRneGJ9o5Ia8mnwTm9y1uw13WeTE+0VctejUN0YODG7plm1YOvIqZ3I245rwTaS/aftTC2
YJv9nVnJFwNNfZuYZROAka4POcawJ4ZN6kBNAKJp/eixS4jfVKQlwxbkKD9eKckxmpS4xc0095sC
ql3owyl708lY2GV6Ej3x5A3vVk5g9sxPf8iZ9Rx74GwXlr7O36yCk4+IZmIrRCHv2Ngg1LAaJ/3G
8OPVrIrqwCR6OshREGSgULUgcxKnZBrbje3m02VmLNwl//5BoEj8bQTOOm6NzFqZEZ/l4G9lA2d1
0bdyaG6T3OjoWDHoT8Hn2ZyPU0NiVkNyRxLxCyRLEu8oxepnDCOonQzOpC3d/iHRGpddW5Yfm5S8
92Au9FSGg5alRRDH5Q4O5fpxNVz9ZR71/J7jv3sRozW890SEaRvfsQt30yZo7/cl5djFAKV3W7j6
zHNglSaYMjOP8l1uMHQOGJ+i8461aTMvtXuYLHRbaAWRLiUtLB+NjtJvHO3G5IMFsqTX+7fG5lrh
+Uo2ip0YJrel3Vsr2t3NV94uZj/emTHtHgHCnSH1AvUJlW7Z+ub8aNR1uTEr5vb8PAmtNSi4PemX
PKyZwBPhkB/3arokJalhkEcyWKEVIyHRAnTvzX5pRFJdgCq3iNHoZfLAPZA+tEi58mCpR9MLqpTZ
F9RvRtMMlZz4DA+PPoWFyWkQtEmdvGk067dQftcCh+HCUfcmrqq2QNPMWDHGUdiT+QkwT+fXlRx5
OfspIjBGMPfMLHs+BnMilij0nNaymP4a5V0cd+0h0i1uncXIzJeEzK6ZSDCnlucakDDKH3++iQlF
1rYLBMMXUqc5V7uGyNGZk10PNTx9p5g+kuFEJT2gylV1jrySGQmpBuY3owLazPPULzdZ6Ucow7Ag
3Spqy7NOK326WOSoH8KR3sFDXrlF+4a0xXMiRtO6WsYtZFMGFa2TInNWETIEhd8T2y9VJtIFtel8
W2qBXUf6JjWX/IMxw21XNbj1bcpWoNASkHmOVO7SdXHHisIdQy4Dn1fGn5ebzw/SfzrbP+lsgQWt
XeW/7mwvqpIs5+dfd4Of/+aP1naVFEBBQFy1YpWw9/99PcgSkDhH+hlQpwYtrBB/b20tn03g2urA
hkBvy6fs762tZX0xoRf5xCiw2XPojP9Ka2ut/fMvS38QrARk8z8TkhWslN8YCmvpxc04gzuuGSqh
wilQtsFDsEO7ceR85kJtLNFQxVB+V/LgBTF5Gi1tnLy1EcaSwI0LAbhZT5qJ2KoG+VTVus4rhTe2
qjL1LO6Gej5VCCbzx3SxmlPVLvpbZsYT4Se9nPpAh1K3JrIxK9ynmlPdYz1yscg1/jAc0Tir8YIq
qtwmmK9ZCCDxw1bmEACESTs0+qgLaF1Pej/XtLO1RwpSVi5ig+zn+8COivljgphrmPSZHYVnvEPI
QNfzmbXre1HCtTuWqMUsJ0kvCLseD33eu2ea6tVhqArECSotp5uh0fYi68WmEv7jSFAE7VDeoQWO
q/WnQvT/ONkMutBuY0iAgZj4BqbjVXlvGKj2jKjb9FVO4RFwHaMuMFahgUBU1oYLg7/FCHjneZX1
pWepuIoTyA5pr8nAypzz0XDtV14RuPV/EzMsq7ABYuEqcnBVPMltpkh/tEayefbKqxMitCYxXgCA
JoApX2WIrJ3LHb6RYjDC0UqSzjzL0ikBhIE7h17LPV9QnSLiDpFnGGLaEnTUZwyvSR4GEXcwCjw0
wzlksAz3FLNkaCOfHn3XrTe1sMniMIVx27a0SSietemNfVWdfazF+QfZwGI0L0XZ2gXQQaTkO0aZ
K0wBG7/7rSZ8iUVO4Q8nsqnk0cGFwQulZETmcd5nhxQ5qLlVubxhZaS2esrBHyVyvOJeHBjrpxmP
JXrYzVxLgsKhXxy9TFYEaunLjkQjuZcEPhppPd12Tm+RdKHlYpP6KuEcbbr46HksnELL5NUOReZF
ZzrIro584tk+EDmudkwO2+eKucer6BrD3PmydZCvNgjSOi/yUG3Dysd61vrGsTVxTlhmnB8zGlXj
zCr770lmDV24VJZ9rfEK2qwX6/h7rCz9PM6sYod/VdsPpoX/kW93kTtmvTcWY7opSc5b5c/sSyyD
u6JovLEPpNDl+Wo9Qj0oWgTE0ikPA+kKl2kXZYz6u9w6wYtYjuwXkP8hftlwfz7zM2Kr1PHS9Hl8
6STcqpveck4QxAC2TjL6zrTb3wFlHdiXmtZWNrI89oZb38OxuCQXzr5Zn+yryGj1DSM7vJKNcbEQ
vBUwju5CDwn6jhUK22HLrPWPypj1q8qW8be4TiEANhbQyEHmZ22OTm9OnXifZYPcQxCLyGuq2zcx
wuioHeV/jS2NkHaQxSeCeB4WoV+VZoYTFY/JSS6DfWLzwT45a8dHuwHeH2RyGnEcmeKJ8MIJuy73
dxyMuW7eOsLqtwboyA/N9XAEdLwaO7lk3aHv8lcoPT5W3Qi0mNbPjR/QcVlfawqVBDPLUL1a3hzf
4VeI9aCSyn5BgE9Fh8OUr1FrByCjMC4BJQdND7d/1PHmyAmXqJdlGcGTEC/MMvbOJtvh9iadxgt6
B6VuZ8cGD3rfpeeGn/R3HQqJMOf1uWuJmuWxxrciZmIvEUHYMvLPNJDnHgKlxj16SgMYSZqT98Z0
Mbn2cy89G6KqfEO64W9ynaF+UEMAcLZzZVGb6wZxONltVyjvgGF72kie7q8GWV9FYIyzwOxkRuHY
If/U2cDPk40p1HWb9DKD4BRUvW5+r/J4DIqkxwM+Gla2AeFnP9ne6EPEqJfbCl1IyKJ0fMQHQPKW
mVEh5jU7/MGdXolLw5omzO4jRlseSrshBC9PWngmwvwm8GBeLQZCi4H8nOu5tKudkcfdtUBLfB5p
o/7VNdQiw7ZRstlVVRtv26rRn6FcqI019dUtUQtVhwstwbWd9VpgGV38gcBYPyuH0n0yKe61zcKj
taVAJbmlmwfqspgYgrLi5PeowwLXG5wL0SxxyCfS3FmxIe7BJ9Xn3mgnx8pXNWsJNMZdo7PinP1k
fk9nnGw2xrwsbEREFKo+5+zvDCwX0QR11yAg6rCoee5D+B/vhN+aW2OqfPazorrAyZiFRKCoExjh
8SZ3tS0B5/5FMwg7ZXCSJhHpBpq8SHSj2RgoAb7n7UD8Q5vXF27t4QgejRb/D0mutxZpeWeD102H
aopSC0WORS4AiR5XaqjlY+FXzWPsleoaBXr0UMsoPe8nqKbJ6C33BmOFbaJX2X5GkbqN5q4JdKeE
CGvx21YhC0u9O5T5MmD3dPt7yOH6HKRWW260FIW6Y1tEdeiJft20Lspql839sRw1BD6FHOdzG1WM
DFNFRIJXWSavYzd+syak5PaA1xVvJ8Zv7JrL0UgN5xUlpK6FVVSm13HHps/JdP9xXmwMltbCRe+R
Or0m3bTpzkmlc3LTur4jABWHtgZ8SmLRZQW/8cbp1DeV2rU10Ufhf4rj/47eVsDf+rfF8eX7i3pu
5a/V8d/+0Y/q2Le/mAZi1s/tik6hy9f7Y/GzFs4sfKBfwLL4RXBrUhxDFvMc1HWQ9n4OCdD/SjEs
fgfd66yYqDXR2HJr8aRavxXDudlrLNeT4WQWiz8kqMXY2/IUmaR7z+UJYLc118UBXmPyzgHIhp5k
xPHOXtf27brAzwuPXX7Jj7/O+Jwrsa76p8+tf7cKAMSnFkCYCnPtkvbfrFUqoLxVNTCsAgK/89JL
sYoK5Ke+AFrUuvtJ2hBnsXnZrUIEIDzNTh+8AqWDXl53q2DB/9QugKiXD5AUxuMKvu0D9iPlN53U
1IdeTzRYS17l3+Yoe2+V6B6cVSJBwhdiiVU24RAPtWbpqNuVwrwzV3nFEhEkpo1md5Q1VSFkbCYf
jjGxbSCoNUhlk9/1GJOf6UGbs7StIoY+C1Sehlv8Ghxk8tiQ4juHHCj1xowHsfMTl+rPbpJbhLDZ
dtCtgc+qXk4nxTrl5DXtfYEsLebEFNifLSrKUDfr5a7s+v/H3pksR25k2/ZXyt4cZXD0GLxJANEy
SCbJYJcTGCVmou/c0X/9W2BKtzJTetKtuQYls6pSMCIQgPvxc/ZeOw90Mf2STxOWNnPIWQS0IT23
aYUssWps9Zl+FCVAy2/4WORZeeONQ7LTumQ5yRIoyyah5g+LwXNXCBDux4zOzyfDV7TgivgWY022
4xhPFmJiY1MA13nQx5pyIqn6MzlHKe7t0iH4Ch75Aytjv8uRPwUdApVbD0fgYTba6tpt9fHMgjgf
POGYb5ll1if8rd2D45EXwzKo5dvKaDBRywTMBsGs/TUAIX3XClcLgRdXd1qnmw/dbHWvwF+Kr4iL
9Ysx9GnocAC6LZWt3Zgk4MaoJ164VvTt26nyWXK98sWU6bATHn2dirV6O1Y55Dqd9qxmygntmFK3
omuAeE3dFPiEorWbjBsHmr/m+7+aBMXJoJWCaby2mHDoJyySW4vq4q5Sg47+0287UKjlsin1GlcR
4MQNGqy3wRi8qw+KL9ya5saSIg76SsdWQpBLkKiY6Hqh+dN2oPg9Nwz0DkXceAe20OJLVsXZJ6ZD
FfdUvNzmdtY0m8yOtF+xxaFEj2IliNYaHTz4qG37qyp1XA73SXJKOVduwMln4cpBesGRpj/LKZvO
jp/r28RS/XXqNij+6qYd7khtWl5JVjPsjVY00xVZNvGFiYZ967UWUrAm3g+Di0ZQVx36L86GuW12
M9SXBeuIEJWLHLAFF5XA6g8d1bm0sbBnozWluXPE6xcdDczMR3tmc94Af8AbRwXAKZc2T/nEMtJQ
1xSEstF32iJos7ep1ujXbiKqcU28QymBnG0r4cfclnEZ38rEMgiSdczPjHJ9SG+0yZ5VlLjxZvL6
+QFxiMlMoCroZWUiOVBflqd+QdPBONAdI3qVrT3sCD3Xwdeb0Cg0u6JvpOEKfHJF1TZ4WeqIRL+2
jVhJ0mYJl7J+L1ZfAzVqOV2bi1uyy+d2SkjrPGhP8aCUv82E7Ue0DOIJUqfIEBtlVWvsJrQjUAq8
ZrozCl08SxVVfYA9STbtrnBq1MjXAtHyxGTajMseMjmVSVz6ZNbOjDzhr/RKf4jwTc3OY+yWTXff
rfpegB7AeavT0nz4AToPhkYTWoORjw/ywzBA4GLEeS5hnj3ajyWoq9bdeg1dz53W9132PtPmEPke
xYCUbFx0fv5pkv1dk8zUVy/K/79JdvNleHv/sQr49pLfe2SCrd602HYZl5Etpv8HgSXWwRo6ii75
v//HMtj3oby7nNNszDniP3oPEw+ObjuMyT3aaB8lwe8+o9/EBViUvvmO/kRs8EfkFTrB9W2YmgJp
JUTlJydM0lnTUMnGvHYj5ZJtZtmclmhPkyNckOedlG2LLa4+OcJvBd7HFkTBAjlhdLxi3xuqPRPn
2xsvZLrkNzUiYdS0UCBgDDUtywbWlBmNrTW8dHlJqzdmFJA0oIEDf/DYDpsuw3bnJNWw78dZ3PfE
jL5WQzTcLtKPJkSj1Xr+X6QLgyqS4y6FDnBwJcFi5LIM/cZFt7l3GFzXmyZhQwsIKOakps1knVnz
zIwpmbwxPviWWPqQeA79l6wvGGNgns3fW1drb9PYHkrMheV0GxFyh1cRxJUeknU/54xm09w91rO0
aK2InoYTzyr/r6nsxlij6OZPLRl685EkEywvZTlP2snjA0IYjRYNkkhLdO2d4TX1nW9lMSqWfLht
ixFOHybUEFYrxX2kaiT9o3QPzNiqNsiseolRD3YEtnl9zonDkoCArs3ceOyapnOXJhwjve7aQyTs
tN+XkYFleu+x3MU7VwK71kPyR2SlB3nlTTcmkREVWhxWtKOlRN1zWI5boCCZY3lVlZNeWWgFiy1S
FwInBgL4kAg7AniOnUZMp/N2sHyiOIpU+hvi12W5Y9nz4k1vYl+IAxv+UkSfZNZ2nMqFGgNbQTHn
YvaD253JWRmSkH3AceuDrkYRXRkS33DYWmpYbxwC6ZaJgeFOm7KRzIzSIfHu1DE5bPQbkrizzgQD
ptQwsuAyWgOl9hLT0DSWVxbXuZLvZDV2Ja5EAlaK6O6fBe9/dfBZWbZ/veCN/zq8lY1KUvnlh9nA
t1f+tu65H1YgikBWvO9sQ67xb9t2WcYQm8Gfh//3nyWQ8xLtehtT4XpuwkD3n7mAseaj8a/DEmTz
ZGj/3xyF1oPOdxN0C8ECf4iW17qkepzB+P+/ky9gLJ5ixMwLYRo0xs2FlpXhxE/fXZQ/WWdX2dwf
3gQWMSx/vucfmPBdjZ4HWjgxjzlI1MlVC7Eygxs0udX9jR6DreEPb2VxWTDQoTPE4vnj90E+NbVZ
jFJuGlLsekVK59TAti7WxlcBovpQgsMgld22cCDO9d+8/R8upwdAwFplx0Lwo/28n4B48uzRMdoD
WYYXRnXPXqrCv76Y65b0w8Vc38JmygSFnoOE8xNPXEpt7vVItAdbjJfJNp/oQtdBz4SLeULLXfo/
+/ef/HIA2//4dpYBXxJpJlZkX+dG/P4GQSpmgWBEHWWNpLHHeSkaMma18pTbVJ8F4DQrGlvcIDES
IpqA4CI2LRJwLFy5ZM/jqEhjy4ip6vFg5EeIMj4JZfXgY+bHqVYzQPWzamO0gnyaklxdySn6COnA
/MXIxj0FaPe1slblhux04wk2AcTc2e/LEDmyeZOgTQpBV5phr8/TE9ZOeabRPDJP5lhJN6v1y4tj
F/EzGcc1Dhhp3kVxbd/aHSmrjs0QbLCgwRDfFN/0A/mX1KcR1p6+RbNut7uhX5YjFfQ16IRhZ5bl
V8st7uvU+pUBy12H7YkRi1eeGn36HA940XyCirc0pWAQos8L84b5OU5XBCWVCG2VjV/ourdHl1z5
ZkYylPpMOSyDvHOOoM7NBCsp8DUnOrGnPbmaiE5ZknYBbbYV1jUANdb8ywRCOZxFlt0sfhsjW4Fa
2Hucm/0hJtMJa8k0RgOBw0W0zUgBumYaE/QJDIOIvI4rO9adfEsLtGNaPs6xf6TGBnmXkl12aV2i
IRKKr8DwAA43JMXBBG0Eg5xqktJ5tCpXe04QhN2Sy8vf8QB6X2qRMzGSaX+giqRlICV8aXI8kquo
bOV1XSA6N8g73aF/5xYpWwwINRGs2VgJjE29scM7qz9ZDOGBPzGp0pLU6F/7VAdYGOizOBNOFl/S
hEZyldZiEzkleUitA+BrTNdgIk1GZ0Rp8q5ZaHqWUp0jcJqv7eJ1Fwsa0gHogLgWk+kcyop7AeF7
uuu7atpXpfma0Opn3JhCrMlcczpYKvXvdAx3e5Ls5fUSa/WnvphDA//WdTxxyEQpW+g7OWbta+3Y
HKxTp6GdMdmkaPtWf5VGbOWEBzmfUhx1UYQ4Bh0D+jBfxJ/JPk8wWtjP0xCfrDJa68zxrpnzR2Zo
q0A40/YWqKWrTtGXSpOBtnqPtJ9UN7E3TCwP+HmKwwzG5mg3qr2aazTHGz2269tyZt/gjmboTApc
rN+ZUTu/KVzIazQc7a0406662DH25uRDgSg4JwIfgYGcR2hgWr3l3eLchMrga5oZ1Ag/dlGTzKdJ
86JXL++qIPJifx9H0Xg1MfZA79/TtPW1ZE/vIOLZR3RvWDpdoqinFWKTYW06xXha0EGdV+PCLsoc
n1DaOqNRQoi34yZvODaffYELNUaEeY+aVD8Yg/kZGulZ84r4Ia91TDUuVxqozqmz8IUOUS43iwU6
MCIwGYwKwWvOkl1rqoWOg/EwBPL9ThYa6E4igOaNh1jyGGGy2SKzvQMmtOswuhwyrSfMDBfdfiFk
Nogjp32EJ+2ilFGjFjatrHcYUc03NZBpVieNs1XTDqGcebHtxg8qkcvqWLmD+tRrjYnVQveOaTma
wKcSeitrgyFJoIiA4miWm6jIOxDXUTM/1sIrzixIy1GQhLehYfEqa1x7hu9pm5GuekDgFTZOPTnT
zN8nbAD4cBlYIkpCV1eUorpRpXcsBuMxLxNQUZHAHujJkyU9JiBMnMMo17zrOMq/RNgzcQqprdsb
1luvWw3nAXO4behP+hu74NljSXBu05m+CrLT4uiUhjzgusjDelzGl5rWIMM/yTvrfjbPQeHwAAEk
mtbpr1Y8i7HVacwv1h1UeSckVE4EoigztantwsRHmXRbB5w5z4kzvXNgwDvUVrT2VRXk0s2e7MTG
E+anAKtaWawQ4sniRMDqUXjEg/SLa50LMx2RvTXLQI/M0w5wnxyAKe6vrjAxaw0+v3sb2Rk0Fc+9
oMgXexjk5VYa1gwbagb6n1uwZxw/OfQk0F/VU4/UG8fhrZOKHO1SHH/2EG8RBrovUB2F5ERPj4KV
KzSQc9NqnIuLSTpgAMqhIViiy40HVHBbB6j/czfn1udpcJIbRzrLs6rMkGhRSLlZI+VNL5oOqFrG
nYfl8YApWpIdzU3G5vm1ypXBaFTmOyeO1JH9cTwOmcma0U6161xBWuEAFhqF6r/VFf90Nf62q0GL
4buq6A9s75sv479OX6T6Mv9Y4X+87PcK38SHYjguTkz0Nd+mGL/NN1ybKp8FzcXvj6tlrf9/73MI
FD40IDySkw2C7dYpxO+EAHwt/Dl6Hb6hW0Jn9PFTX+Ov+hycDH6q4nyQIq5NFrPnkWDH4/BjFWe0
ki0OMM7BxwliEodo0tqNa5lfkZ5rX6FCaIeH2FbRqdbTpD8OadXdJY02lPscIE6OknOA6wghnITc
qDcBsKK9NpoppuMQWekd7EgdQlNFiqHPaHTB+XcT5yIxQ9z10WUyKvuFx/6twHId86cuA8/nQ7eK
vpX0L4jygFdVHAg2NRHyao2zxLi8+ht6mjIVSDUPvQloN5xgnf7iE6FJwqmWGvdVhXZPSQQcH3pe
p+GFo8NgFZfRdFNONRwkTYj7aDE08M+a/1UZEl1hU5vTuBnKRR5JNkVjYk1582YOcDWXUa0Sf5VB
6+FCfaRWSTf5hd8/Ja1hVSWOYqD1i6PG21Ov+3WQlf1xAZcVQBDnhcoe8c8b9GKzDZLi0n8esqWN
g2oVsrtlt1w7DbpA2/DBmWOdPWDiRYSkIYFchDeOG6ii806lnU9kLF5a2tC+hDiYpgz6R8UBR2Ye
NbDRxNpr3+P2gNnA+d/pTXGWnvL1/WgLNLx5AdNsiHvxIj/kz/mk89eKMpluvabQvi7J6AeTifo8
TyZEmiyWNw092/3H50PtLI/c2SjSEbLLowFtq9pUKEYC18FQu9MlfoO+nwfAlM1C/chFxo3cbUlz
RrbpdqnBtoUPPNn0XZ6PZ+TZSUJSq8iXA111ae4Sm2Dcvbms5UZG0wiaNi6BxaqPg7TYJYFUr+aQ
2HhpIIA7O9HMHkzJ3OI82ZXcC4BNT1mvVMi7g/RUyk4xcMNqR9lSPEkSkx+SRs4vbZOoswfR85It
g7eDdCedkELUPOFtjq+iFkJBNjfYVMhrvuLImiI1zVBz4qBNObLwJfGfaFt7MVS1J4vP2iBrQP4D
HdxZIcXYHatx3nuW8vdFYZhfRwdachDJsqzJ/CSOMIwNXL87P9O75CYvav6W3xfNzqmhaRpokgZ+
4c0g8bRsO8za91GJiyBdxjxA8p2GS6dH16VDhDlB5qO3F50vdrJIzKeC6n9feqR64OlccZ5Tl5be
Phe6euhq68XuCpiHtv5MP2zOAirsVUODYpVcVJJTyzhaukAJx9mlHhpbGChN0OvogRisWxDVek8C
0yvqT8pZyjulmc5unOfyk51a4tTHFRI/mKvInR1rxa12W8O3llNitXmBgGk0g7GwzUeUZBwSyxmE
6Wro2YygKjYWaZdBZZCOFzDFyHdVN5BVXXfgMfUoI5FmVNq+bUx1jf8XJ7ln5lcMYuxPKGoA6SZD
t6aNKL3n6FZE2cbTfEoEMkb6cJx092VAt34dCRH/OsssA0FFTvbMT780fh5WpAqNMDJrMLVzRmBM
oPOat4V4c2ohLHrVIa7LFhoQ9EkoIiLZ9gniZ6zv1fI42bPOMKZNbgYOCYT5NTXRz/a8N1pXN7bm
jEYF1Feja9uK/O9mMxQdRD3yUiG/VrbgUbZHsemLUQ8Hx5mvxohOaUKA77PP9zeJI6EveGzK2lWh
s8Ty1Eeg1rXZYTKVj1Tim3JNV9nobd8H4P9r0n+qRgayMJKL4yKJ45SNzsiQZXY1gHWZg0Gm2Eky
Ayaw6TSI9P1h2id6XAXjXL6Rr9NuZTob0E9a96bGx3PJc7iCGwyDy84fpwyNelV02JG9RdKgRcPn
InKiPmQxx2LMqqScPnr9WFnavIu++lOZn1BzqzW9Hc31x1PUOCxaE5b+JzmixnY06CmAFiBUooNh
h5G1U+0nrDVHJl6GxeMwGvfYxHkjlFNTWBlYwImnz5frUSe6G1mL5lc3jL3mG6ig9RzWNYYW8CfL
tSSw6uqjBvinXPr7cmltqv1PE+lPy6XrL1P6a/1TubS+7PdBkL5KOwjCwLJGVN0PgyAdSbSNUpox
PeLnD8Pxb/WS6fIiahvIYOvY5od6iVKKaSsSEqKBdUOQrPlf1Ev2T2083Sc3kSYivDJEJ2DLfiqX
WpS0yxhX2VlC7pvfLJScUL8st7O2ekLqAofZkXP/fEixs5fasTaSxsY5S273gVAwfY9vfn6XJiiH
QNMbO5gYpi5XU+W4XzjUuCFDbUcu7aHiFI64dJMX42w9aIzYvZ4U0h4cuXov3IqJtz4TdmFThCxZ
AgI31Tr3bqj7gfSVxukwIj2YFQkegTPC4X8lFahI5/VEvEYrAQetylMKeySYPJcT+YBWkpjweLHz
KTmDA2gb7yEx3GXNu8BtxZolwFHSvcuqplQX5VHBbj2kDYX+nLZut/T7qhk8owyUXhIVk2KrBbei
t78mmpI7t21mnGJFBXNlHjNe6sza8rmpdDe9/ucB/N8NJaCG/eUDuE5R/xW8ybpIf3Is8GPx0t/P
LPa/LUx7LozfdQrx8aT9dmbx8B4Y67hCJ+IHq8BKHPv9IXT+TfUnMMp7iJt4Gf3p3w8t5r/5VwUO
CNiF3ywQ/8VDSLf+50OLQAqKRAs/vofB1f3J3eeuoloQFtmBQCtCRIWfJ2SVqZigMGOQCEy6odFr
8nDcBOI4RFTrSBXhw+VdWPUDY4TyuaPqKvNtbddxi/anFlD4m6Eq9Y2emOq9TG3vjBDMOjZIr29o
UVjHzupREM0GbT3I4iZnIUHbZsyYEPKccmZAMuadfdBhr5XymtdGXyK5JYIjbcgHEd5ZJPRW4HyK
Gwp/kgjqKnacTV8zBd0bhYu/T+Xa+pKPFLkcUc4nXO3+E6U7bzxSLMCtUN50HwNQfypTMd1LmLXH
KF8DA81mcsl2M6q8PtW2rL2T47vqXXm6IPGixEhFNrwWCPyWadBYKPRn8PE9YSB0RTYNcSwkyRkx
4ZfCFJd1HXxz16S5utb6gzkk5uMyetOnyiQgUZk6sn3YpuImNlq+f+PG0VPmFPxpyB+rbt/PSN5B
M6beM5lyBSqrNi5knjavNB31YTOZkn/NmsgBLmvbfptjXkdvkg/AAINPO8Kz/6SbMSLXKKGZ3psO
QiNm2nxraw3t9HKTPMVM57v7hb0Mm37UzRvHAqleEcx+Y+bAvDxS8TZyTKfrLEqHo1n74EPImog2
36K4oScToV5OJUls3Ndc4W8/aKHHRC6CO/KfjH79helET5/4SZV6cUjunc5jE4FHmEgILENdAVO+
00qDr1DPGX+lGRL+6amC4D+76LkuY6bxGb/l87GoazYadjdO94xnbbIf1hbdM6UvIXNFuVCtM9L9
mkT4bjb6UPlPc4H9a1H2bq4SYjVImCKwiVLnzmUCbW1gz2tBI0rjUlncgDDJ17u25EbPQepHuxl4
Q7xZIoN//uZ3XG8iZGYAJWgyMYvpBu4GQyp+Wd/sXHPLaYeAUEv01nXhusQ4wvTi5tMMoumiga1t
Q0ph9+6SVxJv9a4RN8nY8hAC2uEHrhvoHAjD4nUby5pqPlWAndMg9ykatwO3KKJoHstzDaTGOpBt
ZR61DGU42m2Tz50ufYrEDDTfvUkRGuHNZ+C6iURPluO0ovtAXfDbDet9MiN1eO3Xn8gzgSaXdt+8
ekLxxxAt45jkPL0FJ5XuZ1x328YSzSts6ujp4xZONZfrmyvafevDvmqqXyNnmO5Hs+eSjAZqho/c
XPgx6BcSpIM7koz9J0oPLlxHHp8ZNIXHDdO7en1VgMfhDlgfCc5w6R5YHheP4A5+bJ2Fg72xfSUw
RR5au8Gk7sBeuFhw3J60TB9ITVIZEYAZjFNgaC4Pp1OTArswdAFDb48DY42Sr6OTDpli6URMgN6R
50HXucE0k4ccxyvXJ5KWuAxGx7cmG9PYMM8DsJDU/nmsC/+8tAQcbLqP0PsavAgGTc2TYOxd3MMQ
Udf8UU1i5aHEXvxQJzr3QCajTiQuKBK7nbTQxJMgIb/nfF9zQr+5W7APJ1uScXjCOFvwgRaTFas0
sGbcz2rCPpYRNZ7OLUd77Bn3OWbTo1flGmYxUfB3QCZbR7BRANg7lgydmeals5ueK0iQ1T18Wv4l
I8nb11yP2oPPVGQPuc64uCb3PKgKgGBeksnlQRG2ax2mniUSA6V/nvKcO0rzAU2FhaGJS4RDuznF
tUsamlmVRXJCRQgUXV/SPdAVoiKHkV+pSNeA5pQ4+K0gv9tkxmFxgxMhy88qVWG/6aCegNlXQlza
njTLzJ5HvDaSqJlVJMn9IlTnb2uinV9HWmLOpsQxc5PWvriUJSMCpizNSoXy1zuHVIV6xvol+fMG
3d73OMdokiY2d7fPW2AS85/ImRDZlYXt4YAzB0Hwxz1vGaj0A73jO5OqsN7/veuImz4diNuld8b3
1NdtZBhF22Foo9zbQRtgfZOq82A8mOv96M/kaDat5z9p5ho6/21Jy5RIy7BxR24lO/Jkf8w8BZwK
Ccwo0Shr4pPl8HQVRc4woR+5vGYx7T6euHLwrKexIpc0mFpbJruPlbWuE+Hsx8Rrn0QKWv9pjOM5
f7ZRGadBYa2ubDGQ920lnf3m4zrbZn1b3omkNwIvrt7xcvtH2TTrZtDq6+YcxazAwHqIV19sFjIk
jDzBHj0osZmSpBLJrTEn84HlxyzHUMTQyZNNTB6HCJx68a/KSnUJEUrRFHNJUr+4WzLUqXpKuywg
miN+YislIbijWXEiE5GnJu8n1lqeSXDiLDE1adIG6mHMHM57XZVPdSzkCdVWr+Mdx4hAHWLKi2F5
x9pfNyLCq4oLAtzmij3G+4TCVI94dgdzJ1v6Ca0Q3Y2tm/UVdO2YPL84eUzdFuYG8cSf287Yakbd
IiXy7UBicdfdjGdg05ei1MZD181HlfQNEVg+w5lPIB3rAJIoxJt+1zAf3Gl0Lz811rDJSvc+Qnmn
P89O0WjsE5A7oyNmu5JVFVuiaTk0R0x0bWGjwxCEIrqQVqZot2yc1soCEKblQcD/SjCENCRyWbm5
yytj8Am8W3Z6D9neJrKRSB53nAeQC8wOd7NDksfB57aUQQylfeLyJ/5VZ1rLrTd17kllPttcOiEw
n7SGzsYoHi0x1NcaxpTbdMm9k2tE3L3CoijBZ7+Nvayhl9FMZNnnbn9FGAoCWzMGy6o0e3orrDp7
nN3ykfTXtjgXrbLu2pz8Na1ToxdYqOx23mAOX9Us/V8Sj0aSAgixWbjJti1xVKFHp4ioqQyB+NAO
4Tx1JBd5DVYxOEX5BsFedu2BhJmvuV7Oe9Z51W7pEeLPRapv43R89NeYyTyFo+tG4+cBVR/oIfcX
EDzzfWLPVSgIotmZuUs/vbPlndK5rGQSOlt7Kqdfs964aDAYcG0pde2lCWSZZbaD2u3LXU2+yz7y
B4b00Ci2casurd8jaZAOldFWlW19TXovSxSBL4E9Js0WPBA8h1KKk6GkdrD9Wh1zv7fOtUlaJhet
oh/Y0plxaMdObettNZ8TY8aKhYimzD/hkEBg4J20JRe3bAIQ+yyiDghwdo4FXM27mPwVszKrg8GJ
cI90l5p1Jq5vikm2s3N+MNL/tFeFUidkIOZjKLTv+pRMvq6q9Pucxva5novuEVerdp7LBn+V5rm8
bqR2/aUbCmbWEdK3Uwfmh8CRrn4BZIOToOwBFHN/G/nFkEBASN7SbnTApgE7rxvmnrXrXXJ0sjov
8e257puWly+TtvYoBblVtMak2mlETpJy6o7Y6Jau3+tRngS2lzPvxw0dLmhJCLRMuuNQ2e8NMcRb
oxNjIBq9WFcrcZwxXr5FUgeVjKByeqEi3lJdSyrBVK/COdfzbYes5hK1rCis/LLcImigpZgaLvJA
DMfEyM2hMpiv2iPJYWc8KOgGGrPP/J6FBA9CG3a2fk92VyG2sV1I6K4uBJLsPo0EGnSRlasVeFFD
/M7iH++SzGjDxRMNdtiBJKM4iTjl1zhA9p2TaCxMMnUOXt6PTxozSI9tLzIc+r4C3AS6bJkl7Zam
RX2dKp6LFNvrE9it4rg4IIJJyMp38GwXmqM6/zVz8WkhFH0c48njFifT29JOEIEp/FhIS3iMRNvG
57gtb+jfquc19vAKs+K1k1eE4lENPJS9QXN/VI7cEOoVYU1p25lANKfp9SOQBb87aa1YDDAaZgYS
xTf7dkSqrlE5kfJjosfs/JFqFrHRBlFG7b1GbcGiHmXZCL9FG2fdB8GKz5C5dJbVix0YBSmjm1iB
sGWyhXvcfMVAyq67Zos6gZd6EFtoUtsl1FzJ/44kYRGhbpcEUA8SWOvW7qlBE5lQr1WjohBxBou9
KW2bYj7pYpnuZ2MUF2rRIihXsA4NJeqz7078f6Lb+gkKRZQE0y2LwDIDlRPH6J9kfQh9Cgy6aXaI
ap/o7bJm2PW8WEuvXgAiLS0xYz7VSF0x8ndATLD5/vUHEKvQ7nuZGp+AZtz6QVb8uWmsLbbvhIVj
4kDOMLr4YE8+OtmoUnEa9r6IjBtBnyum2IyafWqmSUyWbLRUdLNUdBNXnbh4ei9uEAJRVf71p/qT
y8Ik1rR1ynb0bO76ob/7UJXZR/T5rfgAQIoifWL3306wQXwqsqiA/GpQ+fQlKfShNsTN61+/++pX
+/ma8PbO+h9KcPTvP7397OZ9NSBttueCoxCYzxntgILEnvGDJLMNAdQcPfOSu5F2FGv5XVmFRePe
ahvj1nJmut0bnXjw5NCtJ+impUn5VUU2Z5gKa8zfXK4/+RFt1xW2i/kIRb74+XoNfpxqJtIbwhwH
JqT+PPWKMNwcmZOEw9MGNAkxhU+qfUOYPt+3Hb2KNuEsn9aTvC/Rcv/NJVx7Pj/eVjAbVk21aaGM
ZRv+8RJqNpTbnrqB8eeKUXHQr953tKSeFC0ektq09fg7GoZ6t4RrHpuB80U1kmm7F5ItOQDsuJ7B
uLJ//cHMP/tgK64DeCEzLNrGP34wd9Ab5I5tcmgcXMSUmpy9+o0/omqfqIpMVT1AavCs41xTtoYT
jeP8NFjGcN9bgw/UcRj9Jyy2nJZRWlIXi45jrJZyiIqthfI9jTHiFFG91vBrr6fydZ5sjUQeSlNX
TuQt0Rh8/3YoRXk03ffL2gWoZkAIwKCIsGIEPX1a67i3tMq5txbF8GZDaiInoL++HGsey8+/k4vS
wAHmSQvRpx//w5MG861N58HV9mZiswYa9VIlJ69fjzrVxKdn4ffPhMQO2kNlLDRPpjLhY81pvzxM
vsPVik2Q34G9aATXocpnebUM/jmBt4jJbOZIaRoAIODpZHRpQMvG6aGGJw0b0CU4dRsT/3dY5pJ3
tw08gljqZmRHHgeC948v+88o6G9HQRh0vrsv/jgK+uhEh2953b39OAz6eOFvfWifjjLN5/WZMdm0
jNXu87032IKpoxtIun9UyH+QcxwGNSRsrOoW7rDf+tCW/W+ftYFBkW58i974b4ZBlvujpnxVc5MD
5LCRGsyELPGzphy9V6OcyTXOC87meNmnKp47JMKGvilnda11Fq2mEjvLZvDsrN3QJF9e6Z45CGhT
cVBDo52xuPTbudXKXTy3NXLJRV3XcXUAd96fvHZ0Q6vwnau6r7SHtgIuQ9MYjWbqraSX0nkYOHM8
Zh5ZATSSkYaKpq03pYKQ4UBh4Qi3iJ1BS7YixTUyYXLj1+NzY/a340OeJteOWcoTM3nmpG10Ny7t
7aTqcF1jV2yPOLQK4QMc0jxwC+ckLESDfe6HSdy+9zRqwz5rVFAOMgukWc3XpPCQqdFhsxl0Rj/M
kttCaVtKK7GjC7XsMU+y9sTGHmNQ9ezPQ7ZVzapgKKxtMclbmc/WltW6e5NGRy/ULWlF2NDxzdLh
/UtQGVwpizOB5x9m1af35H7XYSnEQhPVQBZTzyteoxkO0Fhu5ezrSKTzZYtxkIE6zMyNpTcmiAPb
pL8LXGTEgLgZINeeOI1dJ4Laj7r03tfLcduRTuIDZGvg922iwgDzgyobPUash0aksw5nSP2S+cnu
BiboAFe2kC66sIOiERZzHwfS1hwUiv0vpUKPPk0IwiuRXjWM0gMTwk69uDstRephk/0Rkn5CEiub
76a1nYNPwnaHfjfwcgON9xJpT7NJg4EjpQ32AgiI2RN5Z1gkAiDJmo8GVcyFuARs3cIbQpBhsOsn
YRPHoXFumHQrrMAcb2wv3k+9A26HXtLWF9nnZmqsq5a4QJoKhITaZhv2UP3JJ473idm76Aw5thRY
TPOsvdTKefKm5ZwZo7uJwaTstIpjrdCXZO825dtiZ5+ztrP2WR1JOt9jtUUVqp1aw/9i0bUNu8G3
Q+6JVYO5cUZuCU/Gd6RdoKaN0SJw+CmCPO5od4glsFShb0RnH1sjE59naxFIQtUV3N9fltmatlPi
NdssZe5qVzRNl4WIQtg+0EKrrA3duLEOyQL6xQLfGtC9bMNcyBdNdXgF3CkKwVsAUazndo/m1trW
pm/tHKRfu8jMHiW+l+tKT8qd6f0S++r/sXcm23Ej2bL9lfcDyIXG0U0jEC37VpQmWBQloocDjsYB
fP3bYJZuSaq6mbfmNVKuTDGDDCKA43bMtpnnKfHbrdt4xiP9VdQBYGISEay97L4aqbSvO7wseZHO
Bwpj1CPJ9iCy/BBSM0GKCCzcFfamcg+bSO8wPXn7hYNP5GIT3NUTdLjeNkwqShSt4ESOdzztUlpe
CpuyOgcvsp97J4tj7Bbz8nhkY3Pq3dG+4GgyRAai/NOAX3Q/BHB3beSNrZeEmpbiqt2YrmTQcXPz
iWIbc9Mblscnt132fdr423CAPwVapX4oaNC+jTlNnS3kEHfDbJOyvzCKdOc1gcZBVHlbyisLfCxd
sedbHS59Mhf8ReOylll5oMXxGvHna4bXlaQ9p8GxJa088FiP/IX3s2GTcfSBKkIUM9+nOA1gyUj3
vOIONrnXP9DgdWIm9s4B9QIrFv7ei/N2x4ZHUmE5tZtFl14kBGh+uw3f4PfcZ6y02A7clkPd42PJ
rMOcGd8rscz7UkEd6v3LTPP3O78+aG9e9Ym63vuJobZkAppojhkDUh9moSWy11YCuUkCVGRc7kd/
BRGWBatyHQz91jKDeWdjK4tU3XJJJZ66mm1/P1T2a9g6xAMzPCgjOf2H2E6TbeWHuwFmIqDKHNBN
+33skOj8hR4HV+V4wUtgVQCkin1e2uOumFl0zH1BmjGsgmNKr6gs7S+e113michPnTs9B7oDzAOF
a1vOjkfHUVY/huH4qSQOGjWN/52GD6gvMQkRnZSPtjVc+KJX101gnzNJCMWVsmSv4wGrULdlGtdR
7KTBNm7bd6Xogs5CuuTdZZAHIQAPxOTZd63uy0s2UVQgTiog1QONqCSk0znpl3AOwsdZzEdZ1tbF
4uFjHu253fdBicYT8Ir1sjwiFme3HaCW3OIhNBnxhF0JK3hhJeVeQWvdmJX7sG7DIq9vs4u57U6J
IqEOGs6Ar0WJJ05xMyKB630ui+lFx8Nw9GfKfAeb9VpSpvvB7vVhqidjz9oIcaUaw5u+HG/NxIcN
AUmab1xfNW0Xb3sXO1tFWxRtxYR3s/3UZpg/Sc2crNT4NIQUmLZgzJyswZZfDsMpGBfFvSZTIBBi
78j9NzvTJU0gyeAuR9UPcRqqhDbAoGDZLY67T5Cb6Ods6AkRjXVI/PyTHjOXXErwOPfdRVe07J6N
5N0xGv9c1mW8Sk3LRjSetXelH+wsUZnnoGGdJmn0BuQl471Ccolo+QXR8LVkLu6fBNQvMi8Ibm1Y
Hyd2eqIB1wPzQz/3nNP8lavjdXm5abn6qoCmbxVqlngpmw4+ZCS03M45ttRYjLjFVvzzkzNwfiRn
Ms+qI5fvdpK7d0FCptEZyA07du8dgbdPfZbjVC/1WTlj54fbXMINdTGrlpmRlhucZ4tS/zV64DHM
+vnvxmvEGxSC/91pdZNmv3qs/vyCf4zVgfmHi/5iMh377sqjxPnxT3tHQKyegz32HRSan4On1h8Y
Lmw0Csv3+GPFWP6wdwR/rLwcTnSOjVxqwar8D+wd1u/uDj+E1kuSkUgGDul/4VHG2kjGtHbdE7jG
Jo7sfCmA9zbxGVzPSP2AiwUS//eeCWrZW3oCj43p8DMP5unJrfFdCC/vPgGl6z4lE76ln97J2z8V
hZ8rMn9XivjubJMfn2/Qdjzvd50hxO4aWzoUp3wU8tVNBagbM60va3dCdgAQPB/CxlyRzBLP+l+/
NvLYb6fnYIV0cm7mVERe9sN+87NORbAb58mQtXRHxS9VG7Pe00MWXhUhrsjIa1z/ksxm7fE2ef7F
JMLsycJ+8WVa6uWbP3RsKpplds5JCaug8Iby0JdqKHaqld6dzxQ1byeU8FOsq/7Sapxmz6wMQlcN
MZH/ivu0GLvqJrVnE0qJxW3CDBBfcb37fjQMC4yQYICXvHF6j5k69+zPZJPIRbHR3qAqyAu/E5Th
IIHc43WtWVTQoklKxgmKfdLSOU1RVcruLBPmJ4NE0w7o3+MwLapkKdPyDPa9pqZtHn3OSFdBV0ln
PM6oHdsCWs0mR5jH5ebrsYX8xfDRpHVKE9g0v9R5UMF8IRV76eqcoU/N/aeAXmsyiSY+2w2BrGkE
xxYgdzvFvNdp6dFxiHXcELbuoKDZ7f26RbkzuyyzopzcPjXopodc6psqCthG7vQAfmc/OhPNWxkf
pfuJQBym5rb1ICKzyHy0Bpnu6t7XwykMwpJWY7vu76dsYMyzHA0BMfMsc89WOA42ddzjctm4HuvV
HWfMtW5esUdMkszWG3rIhg2bbsGvlf7uI3OgbWxKgTKuXffFz+eAFiSvvi1qNVFi1dpI5iApmKfo
Tdok5mTtCXGqvepxTc/sxA+LHSTf2tQe94WZQaMax4hPangCklHdL/Y8ErSQQ35e8iCPArf3X1O/
b45LZcKTLpv+OGcUCux7FF5am3P4LVse+RODPKfXA1kEC4pfMJ2p+IifKUdEpNcpD6HSd9PvQpvj
jSVJSm6y2q++IySt9fZL63Acymqam4FdUtM6Lq6z8Xzl5RGfvYc0MXLnmpbvwYUZFMNIeLAUVvhm
0/q1HLcxjqNkm08xId4A7NK3Okf3guKk8oNtSv0Nt0FlbcaCjr500+BjNK8ArarsleRp2RzDGonp
pusUjPRhcU6gJPPxxZuyBKkKet/rYjj9AFR9mBSfitbo3+p4yMtIhT14cQ+bfbbrKWs3dtTZzlfj
bNUzPkmfuoNhRHF+mB05z0e895gzjbheV+61qpIIwnXSfMFfg9+TgCYRCzw5NWtSXYDhZs/Ko6Cv
L1WqsyZqmY1fO4m6uUqaXOqTKU/YWop7yLHrzZD1N8yQrL7Jl8G/tgdJn4Jhh7yaWn+2OSV5Q92j
pVlxdvEqPYruU595OVykbOS75+CzHFtJKiWTmuKa2JWfNdgyDEPuyCYv1XyQdx17XmMzmNPw1cyZ
JK/yTLnmdRhjp9k2diNf8Uxw/GNtj298vZWjAvA+CVaauz5fE92F0Y/XU2Yvz6DwjUxuC+3QR3CY
YlrZKWwUwppf3WFgl3YOxszkjyIJVxEDxi0TMkSWRY8vdTKVWUccyK1faQ+tuHTU0l1ItXjXbWfx
HbMCksZew97MV6xSc2hBdN1gsRo5lsrM7jY0701sIRNkdin5YFEwUt7QeAHXE/uedKMAg8OJDF5P
tdzYp9VlZRBX5Ja4aK5d4F4nbCHBeC1aoFTo+G48RHWn/C+s2zTxmUwV4bZMFkLgElesuWF1GtDg
0/r6swTMeZ16M/FCEidyEwfmWrkzAaXSnfzaWf0TYSXvNLJMdtfQh74bPGjykVGIeDwEOCsIxlKG
zK5dovwIN4/3FvGNq9QZY9anBlC7lHn+0cbF4DEKDu4btVoemjBN5XupgQrbkurl0nKnS1HCb4GO
l1JPvqhuw2xZnqY2aFyi3sq6cMAhn0I2sDCyuph8AM+ZhR85nCMRtiVZl7bybRCRHalbfI+07c29
X8+HWjv0ZFqjl6uI+zjclMQVlNhxw+8qp/v08Rz9ry7794Pj2gLzF4NjUb5ipfxVkxUf1TE/NFnx
B05e7hc2hvo10YjO+z+a7Ord9zwf0/CH057/9MMbvBr0180Mg4vNvPdjcHRoQnYpR0H1xW/M1Pmf
DI7YlX6djiy6Hmj7YHzkO8CjujLTf56OFOJLPXlWexY99QmOKBE2xh40Qx/cucwB8uSG8Ig2PXZ6
jPPKG4wnnEU5hnrPZkk0cQPA0FJVYRYfjAFc3iMc4PKCRHuW3/ZeDU1cZf5nl6KKc8qB9aLXuR2F
BhtTXIZZdSYPT0C3CCHDjnl9mTetgRk4bST3/KFZDtXM+U8TkkuW1G5oBdcq/DxmsxMc4aezPOvb
2XsZ9YQPaLZdH0NFlqKykXnaObjy6dRMmoDn0trdN3zU+EklYRs1MJy9Szb/aZ/sjbIyxRrSyui6
qDS7aX1dpsjp/p6k9NJck7jhx00n7kJEduZcxEdoAtABdxUsXRgeNQkIcNaAbEPbhRmNTek6oGJh
0IigvJ/tJpurgR167IYmGvA40iZmpbFlvmlNR8ayK9LMZaZiae9iJ6g5sRbbalCLQVnxgAlkQ+ch
hTxTj8pAPVmwtAIIRt6IZVt4Y4IRgXSUnQLXgz8hl/wbbpW5c2EtVsnsElwEtLHxbTEmB7uYYnVN
dtI4mRrAgwm6e7OEhrPREDw2eZfWdHgY4yGBTYW4xQC9cTpz2VDgpu+sUrt7L1yb0Zoc9AVe3e1c
zCmhQcxRQDaLSxjLzkF2ojrhDx0ORT22/aatpbeh6HZVBCa6DVMAFlUtI1zKyY1rhzXE3XKKPIB0
keiZV3IvkcduCeM7VenqU1wbPR3CMeU3izE2N2XuPRWySu4c3Dq3Oh39O5Tk8TMgrClK2I+fVZNO
d1wPEkudzHgyTvFtacsZzHJj2Fs9DIw6GKEibWX+dRgW8XPaTM5xSj2DLrh4lb6UEe5HXzmXMS0+
BwOn8oI2ieb+jN3P3WA29Z5az6ofsH0W9HrHaYIvKW+daYu/zZ+2EpfAqUYTpXit76odrbn9STOg
H3RZJM8O6dmLcAFQvbEaVz/iA2ALEVDtlaNtq/Ld0oJBGO4WNi9sd/WuYAW4mcn83HKe809Ku485
rIkuH4QDPXzyLy28ywnPyaWsCQcO4w0mcfvCmiZ5FIIBuM9nftfQy6jgK736WXX0h4yx33zVdvrJ
aqk+7ssgOPObrnbEOMV27hqKwLG/38Vel55rxKzHhBzmy4DdsVqzbPZbLpV5YVC4gwDUOv5Zl1O4
F3nzHUBNfLRc0nCg0lmxxn7+EBbB8GJ6eflpZsD65Og+W+sTguJTSygI9D+fMM/o1YFlur0Lfd3v
swakv4Q0T9lQecAZRMVrWLtnPXXQHmrawxvoCaFBwy1Ky+KS8uEYYGa3dZxP8DYaZk1qOR2uYja4
Kd3r5SbrjS4SRjvvpB4om42JcvK+9AC8y3SbGCablE4T5Q7pfGFyfRa+4dz0hnrKFvWQN4b/bXKp
g0CnXEGf+DB9rC/Nwk5B5eKiwmZ8afZMWZyw48jPklMoOv9q1qrlozF0DwsM9AiLsHzzBtCRjV7k
LRrh8rVl1d5uLFhqYHB0A+4+EU9JKlw6sAjxsYNpZ5AUYXLFHnD43LtwUMGMb4k2mFsMZSwB8kmd
h6xJXhEbs++lZlTuxvbSHmK9cz09Rek4OC82k/3RMXyMSpPW86U9NUEkCo/zW4+wzidOpJDTMC/v
FdMVliQzkHdF3tHD3fQWm/TVzTl2GYZzPPbYfNNK59PRBvd5L/W6by4S7TyMfRx8LXTF1n3IVrdt
sNpToczM98KIMaphAnsdiGFchGtFHXPOGhYZVrt9YtUxSYcgheWhBb7E1dM7Y3659nHCzZtkcHCm
Oni3MMTBgqmYcDfNTIDEoL71mlZYgsLaldvenN5annn3FnI2pL242/I/xZ+UQ4jAUBcecJNNl0a/
pp+DJngTUrnv0hDfsqa1Ly2gJIDSWw7tZYi2i3OCDzmMcYD3wVXoFMUlHHBGwXx5S00AXa3JCCem
6Uma6gHEJ3spS6VbFkacWVmC7DOkpYOZLeFdaym5MzwbCLsgK35MjPS6LMZkj5QcI5ori9SYy34I
L9Wez/tbzs7mvrUB5KUMio+JTybWok7rrHN2IErFbnnlSoA/blePlLKYydHQ04zTo/L6g8CkeseV
W0W1GerbDMfDt3ZiJQKKwCpvilIEz4kXizPfIaQe4Ptb6bJVRNJ3q9sqNtx9SU/ZyYKYuzVRkqK5
M7NLQwG/9+paHvqBVkExTP1nWwGPKgNZb0a/+NJ31te8bQoyr/ZyOeoqAfPa6fRWBLCv6k4WEQYG
ewt3sXu3QBbvBmseHnKI+bsP27RMUD4EBuUIJHT8gPLaXSP+9AcdsoKbqbK7gcrjWDtq42Cag4PC
VqtS46RxtWYCA2KtvypTlF8opR/2CdHfb1VA+/G8gGXntvclDcrvqsi6k8O5BHdwAQ3H5Z9i1w83
Mw0zR4ho5snETBERabL3BAasy6Ux8rcwp7e0L1PjQLofkn4Xl3c57ZdYRPNsD6SyPQ0MJDvK+sKj
I2S39ycmL4NNzqGw0/Eiq2TJ52hiddhbhhGZGCe3QCnHneN39Vvv6mzL9/4IXMnaDnPqHfXotNvM
vaK9rTnWoipw8Yb2XlruW2s2d8MQMDqw1uO0uBy4RRu0uBgvFljuTZqi32fFwoRR0ndQmPLab9Sd
b3aHsKOqij0vy4VCr5rBfQCZ5Yy1L9mD+Qw2pLjtjZfVhCQgCndLmexjUV45lWHch92kD6U3hEcx
5/g8neqOjPctvsh0D2eAImpJmMsrZ2AXgxUBBC8PHYDlqF9gMItEsm9IB0gzo7NwE/adG6PHmMy9
3X/shZ0dlxyYT+ha39vYgyIwQ0rLsKxuSBO5PMiKlOeBM9xpHBJvWTVjtzS4/GRnHD0opXeeQZNE
2FNCMroDilzYDKepUiGsuYSVSbYE56qf78rM/SJi/+m/Z6n/mwjvepw//uIspb4zv/zibhEfX/KP
k5RF+RMGqBDzHCxHXCScVn6cpGyB88UJAoLGISf6FYr/Aw3j/YGrPuTr/P+hxvxwt6DQI3GQf0YZ
xmFlhv/JaQrp/tfTFJYVx+VQZmOKRPNkW/DraarohqXQQ0gdcYFIE25xhLB2VUnh3YRxI8Sd8FrV
HeC31SzK45BVAwN35m2LeJSaskhCpyyX6I7ZdH1W9M49d6IVpuqyBS4ovyQeQ0yuLo5oH6a+7cvW
/FaZDaH9DTcHytWonwy4gw+WxPku2VIF40GGAphE2ubnKq+tdyfhWLfh4x18NWzMcRP06LNfiHYj
ZYJ5rAfJRzNJfEgWuUROWJo00mdogmy1hoEDjuIOs5QNCJXFEcaTbxpfA8C7UbUCAEGC+PTjjNkp
I2VNfkhkJ58P2Re9SlVI45hJVO2l98oPCio/5DTfggWMQ7qQdKV2TsNPjCK+9KhiMMej0EwBAXNG
pL+etrlEe18z4tlPHXvy/Nq1iVSRFvVvqFEEGDhTzUQOxsPV3/tpStldOIXjpjPJbD34bt/XEb+J
+SWeuR0YzGzDZp7i5AHbUhxu8DNw5pr59k+ZF6cXi56wnCNcuwdPTOYpqZ1xF5Iyh2yBK9za+/i9
Edip+Po0K6bLJGlzJgp/rM5GVxOoNVxaVtiWLlSmFtofWIgKLol8yRBy/CkF35kj7SjAcf78GSG+
hXCnuLK2NgLrFIU0WkaZOThIhIxE9Iyl777CcJEmWXHsMjHsdUK1sLsSOlDJ/bt2QemnW7RIInvu
mdM8zEoU2QAZq1rrznBDvavHyjvHwme9rpTrfdO0mEV4mIZrVIIFW9Msq5S16IzkvG9ro7mkwIdc
hlkPpt+cAX7poOH2S2aXTSv2eBbCLKCaW1G0SAZLnVliYzoEdGrOqZgdiNZ04hIgCT4e6kvRIaAG
W8IRUcUa1bkbuoTf1WKN/kPV1Bl5SGMKm+dSjT7oSEll0pwyFG6UucZasQStCA876SgJwC0TXgIL
TL9VrU9xeF76hc9TfK6MyxFQfUf0bGIENILskhbJ9MKLa/1qV6nHYNtpnGRNjQ1oSubUxdBi1wof
jGemxxlfgSRjI0pr01sMo1sNuLA/mqry93WSZbdQ9Riy03aEdyIB1fPJpot0jRXPWR8Bbobj18T4
Zi8XeivayDYEAMCU32bUjGufmFkbatnknFmSW68mVLZVPMT8q2mpkB861zwoojgYx5yEOghL0Fua
+wznpeFn1wZmhBFEclxyyrFMD2t6GegXm0aJQ4/dAxSi2d0vU58vd6xg3owlrPlMURUHDJtKGfe6
lw5NpejtVb9Phlm+TLRpik1AEuWRHlYbG0PcqPrAvyQ0Cquh74/cieYHQKCTPNkudoMtcr/tHUoz
tTUcTgKpjmzUO+U1T+7gBZdO5nbLw1jYY3PURWrBi4nnKQoaA+2z60xaxXP7TuAr5qQqwrza5Ql3
M3cwa/rq2vywTE5wzo1gLmikMabpcrI0OzFMwEvEK4GlD+JuV1pJzCjO70ruE05fkb0I584A3w9n
dEjLyAtz+wIMSrhzghyTupGtMVKRTtYjtQoZQebS5vdciCT/qlo/fwUrZDw5qhw/M9uOigWcEHzW
xDSCslkckpecTk9Y9wgWkyXpdpSCJeqCvyCIjBhrwI7dcDOT8wowwZ8FKSpQDzM0pQav00zHbISf
jJ4svE8J51SVUIPGSuBotArHTkxhBvw96VZkiWXdDNRX0XPxaM2J80zQ+RMud/rk/kyzhrVpH71A
+3eey5ot6ckp9XYKGTVkz0bql8gbZMo42QIdnO7ruBPXZWUP4waForKutJLyisiJlx+CVjovbT+9
JNNECK33MizWVobosh1Hs+82A61cwxVMc+t6ma3uvsplzrma51dyZ01jrHAjiXJe5mPl+L1PrI/T
XUItdsdd45pOcmv/33nq/zRPoQz/pTZ9+72u1yK/1zr7VZ/+8wv/MVX5Agg2VAgfMXNl2gXMaD/M
DavvgaM0/LwP/8K6uv8xVdlMVaFHQPqHrP1PjTr8g6AD6rQVWFQBrHaE/8DcYH9QmH/OKQT+SgL0
LdMWGC2839s2S7YZS9WYOBX9upgjZhsucbdcexHjSYZrcpquX9rBIMnr3mvDjd0pqpsDyU54aYHL
bOlhN0I8rX3pRiluTmMDJ2tg2fjWoErcaA9cFEKzGYkMLWOzVBB7edh2HRmoWUSLV2ImNZyOjTIO
NPKUaCaoUgS5lsOqMCCgzTxlV3gVng+T08ayPMW2QRZVQKnYqQ/iFc+u9gFGAhws84OJZU0rHuuD
lFV8ULPkB0GLIamIcNjG0ZDWx8xfsu9Q95I3vQDfmviaF3eW+YCKDpwr/eB0WR/MLsIn9KcMK8pL
rlAv0kLlxbiCvjKZ9lejBv5lrRiw2OSotpErHIxJDwudn+QjOgHwsGnFiBlQFQDbVSHaE226AAMA
jgWKtxmOKwk/+FXmufYgv9Y+6Rt7xZXZIe+8WBFmegmr237FmvUr4MxcUWf5Cj1LP/hn6GT1mX0E
z+oVj1bo1N/bWEj6LSawq9q3EnNH3QJCnAL4nG9r4rWYJfrLQYqXzk36BwvCaXDAVgKbzQZo0BBX
BNlWq8F5nsrC3gNiDQ7Ew3PYbkscXxGAAvHsmAjqEoaV647dPf0tQb7zvNg9O5TkvfNkrHeisu79
8XbtTog6LdoDg8+tGACbrrOBs+aths+ruvpEUH26Gbvc3YYVjOou6LcuNUXsA/vq4NRTeSYtFl/i
hqvvqBwSV1BSP2VIuRE5tyKCOjbva/ohHubBbXee4VZHTfGPKa1+W1CqdB8PrXkzGJ0fxaAbTixO
4UeyK64EJsV0MGUUL5L9bDjK+JiHsbundqZ4JybzZlFWvud5FUtYh6V1z0XOVnCaWgq3rIrhPaRI
D7o6TYa2wMrr3kmuti2O2wvIx+mmClovMtLuZQHqslkm39in+Jg27hzwXXYMSskAFtsarAxseWq8
cMRKTrSvt/du2TRXM+Ges0/SnXqhdN4pHgtk0xV8kbHluuGy1ZvJm+1DwwJ9M9RpFuWmYPTGqcNe
lL3p/ax7dzMmmZAJs3c1J9ZTEJdTtseMold7h7UIb4hynSZpcK+9iVrM7WyEwfBg24WrH1weq4Dp
XTLK1rNFaWi+M908u/CU6d+RYI/TT5NYqn4zWHnp7OtQskQv4U7w+mN2DdDexjTVAFIrcws9XGH1
hC1uScN9Abpc5ye9oqpo1l5yfhoACBSAK6Kp48OYZUID5PwwVyQfTovCMcf8c1H0aqkjKrprWkhS
t0PlarxwicYOu03EZZYknysrS8jppBZjcGHIissTf765m+bF4lBnZdNqltWzTysXPuFg11ZOXyTH
uQ/E50HWun/zi9AqvM+8RyGP+HLo5RnPg8P+oI45VU4rDcM4JkTScMYzj/bxY10MHjNmy6F3a/eK
lQi0h+lPJ9h/t8h/t0X2AbP9lfJxn8pv3//fqStf62+/6B9/fuGPJ7X1B90+wKRwGsJx+ii5+MeT
2rf+CADmYob2eSj7LIz/+ZzmKwiQrlk63Ik/7ZIF/zvQBB9+Rv71f/CMJjP8q/IhEF4gmglc/mR8
iAv9liVsVTKoKgwlRatdzXSbShY8qKJgBUIS2bb7oqtxvKLOj1D50LyUibuuHrHUyKHkrrykRdSw
LkQPrGrs6OYzZUAJGn7Z5tzJdBAtLJdPimj5VsyGvyeopmEF+dcN2MKNPVm3+aTVa+hUV55GhTQ0
hBO8kD3hShx/2NjKkRGaZfT7YA7ZNfZybFZ+Qwaolu3GNIKFYDMGscxcLmRo3npWhztf6dd1YqYL
BvOyoMVH9dl7V+Y8nzmT7QjvX/vOdNDk5ED91O9hUV9pa7yPJzflYTjsQaJcUad7K/L5AjM1O9rc
AKuRvTJFyEi2y5uLqlqO1htI6pd27vbIvyXnwNT5BEX1mKmAULFJXlF2a0uiEVxbvfNSjOWrT1x6
byb63lTF1foO9DwFWdyU73mzAm3I8uydcma/WpHEGVYn96jHx8TR9+vSfxuQ0jipMnxjAggPViqO
oEQuisHmBL9SqQzd8caYJhaY7GyvAJGpmB491jW6ES+pU5zxCr2qNgd06V77qYNA4YluJ/iBtMje
ZT/fCo6q+9np923Y4J0RK4wWY+SE6QcrNFs4W/JG2amixNhV/YYxIN1lRdhvB2OUpJm5HyfG+l6m
1St7AA3DD4RCzx1xu75WI/gLRrvc6s687W19GNLlwgpItBijedH40tjiUXt3APntXCu7KorpgqnR
PQYSISrP+AmlmJ/pbERz770SC79jREXHC40Zdr0U8uqlcvMzS9xnJdqYu/b0WJluNM213tapgpYv
s9eayOmutCeq95aL0U4ybuAqo+vIf8km82vQOjchzQqQBcl02f1xcYHQUG/1uLTuEdYX8SflHBMM
56hSATmeHig97tALOEbpTlOWR+2g5ZxDnythWnqW6XblgD0yn+vEegtZn0LkUhg1kvLMluqxVcOj
mMr3Ct1mS60yNerV9OjEVkovQ9+wu2FyXjwDC5GVseta33er9tiBixfZ1vmegC7wYuGj1/N1/JyY
H0g+aMd7yXw1o6NzOfKIuG5YEX6hFDLcUsMxR6xkxjsH3ldUTknMroyF5Ywp8og6M55b6Y6njj7I
0zQa4OrTudzhjK9uEJnmvZnS1IRS2W1to3Teeqv7Mo/Ku7QCYtJcNTIjxabY3edRCGs48otFv8a+
BOOP8wHraS7a+rmo4+dqwrMQLaILsw2Ise2UxteiLr6wMx63xVSSf+JxtzhZ1PSz2rHzS61IeR6r
uwwo0zmQPbBpv70ujfS2lvTzomg8S4NtWkfigg5C93WqZ/VW1/bApzJPd6VHXNGHUd0sobevWEcg
wMn41uqprcedQf4mt9+kJRti6hUi24igO9nW3vHRPvgumISoQ6WcjHPIhMv7Rpj+cJhsLrq58F98
w7se7Faf4lG9G1pdCK84//TQ+TdO7d/0a+7ioc0ZkCPbh7fo9+B1lntioDMLkwByM0G5tl/Fs+vM
bZFpLO9vvNk8lH7JNa+vFvJAc1xhCiv4OPf9RBBgCBxqbwbzmfBRj2h9ONulA6+Fld/fvNLvDnRe
aXWBYxTguMoa4DddXvv+5OTQgI92X7xiqqQPkttxbmnyhNgVWWLCr/hTlfhfC/F+TbpSXLS+JoR4
lhKg4vmTn/6nny5x6jANKHFkLnNTUiDjo5z4YBuOOGrDLbfrzwvp7kJ13N3++tfo/IvnfX3tkHT/
ShywgFf8+tpEufWCkbk+dpVyopx1+O2Ms3u9XVyg1hRHM5zedDfhWNbjeM7Hjs9tSBpNpfNbis6a
1MvFkJD3x3t5DMPK2NJwurMDfaHBEZNt5fCGQWPTyvyq9hQgrfF+qpJn000Jh0/iekDF305ShgfX
lc3nhJ3pVgTcHv76J/03l5AD0t8m72yZrv37wsUus7CStiD7a3d7Ic1bM1xuwdC3f/OOrlGN369V
XoiSKJ/YMpfSb+9oqC1WHMF6rYZgLTlK3c4sUHcm4sSmRluMiP9f9YlV3ZXjfOv3ZnVHropO9yV5
b0fuy+uoAjG6gN83XSQGlvVQD49G6F07ajykAbd7t8kqNgg0ereTjf7m2vOhSuwGrMZM3bipuvu6
mJ4nxWN/sDNxJtJckcDqAezV2XuckVKti5Lf4hTIw2Tk77FcnoNk2C89J42pcY5wMY4gvbJtUi0f
+MsL8nnl1h6WW3/GMo4P1dpTlvJFuSRKfYsZ669/Yf/mDoOncS31MmlxYEf265W5sIZtBby946LB
mjFOTNzZ8JhRQKCd41+/FhP2v/zOXJPnFLkpP3TXfP3Pn0Blzxn4obkGlDTeU0F0rmDh/81L/Js7
CzA4W+DTtNAoftemaFAq+tI0QRWHY0PHwAR4Pl7e1js9Qbb50GMSL2xxDA37WsdhugP3fcZY9qnL
868B9kTszqMi+ZY7R4pXeciG3J2aubpC8HlfPE0bfMymp3Q8FgVk8PDDLN1lmXk7YuxPAQIL5okg
OYmZcHQJQ29jWQ4NV2Hb7G1lpxsnbO0DbZPkO+3s3cUlReSmuBqngtox1gqYpBlQLY6wLnVkNWfx
LTLvvaztdEf4/k/U9/96VxT/5hPL7wKIBXWAphDu/2fvTJbrRs6t+0SoSPTA9ACnZd+IFDXJkCgR
PZDoE3j6f0Gq8q2qa/++ntsjRykokTxA5tfsvbb11w+lthQZQUtVn8ySRmFKqyzKCKneWeCjbkzU
8KRdkX5ZLsFthYWDPMtOsBiq7lhjvAQskJDI1Cy95DozmzYbRmTi85wrOw4EPXUxebdy9PHaSvc2
ZTKItIqTSIEQifF2vAhrfl97scv87AluCFVVyw/cGfpYpOJloRDbKZmqo13OmJLmx8T1NrsIz6ej
OPh6byKUzCAWtJJleLTc9SVU3fTLpfcvf0n/5CXhztj+x/yU7u1vv6M5aQEgzFN9muE9UeIAPZn5
dhyo/FIl/+YTIU3vf78nW/QhxxpM3OB/vZOtYy+Mgcb61JHFsDc9WAaBzC+Smyo0+XwAWrPwXWiQ
iKsednlOBZiU0KUoAMdGehgvyJFDMN+yG10RYmzyuXoJvvWFeY3Q4q4McXynIdW+rhs7tlX/XuXr
oy4ZuvrbZcxjltjFVzlvVSrZDfkqbtqRHC3dWBHl6h7afnAY+Eh/tpdsOO0YrawVhV1xYQ3DV6h5
Oig5DrtyHdKzhm/6swmStcbySTbKpR7n52ygkQyY/JLbRKvnrvNzNySwyZwQfuuEot+8B5V5sW2q
NZPNG2yXBbEnLvGK/yKn7YFUI1HhTtfvt9eo1y6Ro/Ozx8plV7qFwfukjKhsqZYIXLjRiM1iJDX9
vmNu1OYur9gg2+vQ1e/dQGgr/C5WltlNRqhzFGpKcShFn/N0gqTqYEpr3BOI5QsZZpeVBF3EBLzA
w1BeaIqPleRmyZKJB5O3w5uHGzwHX1KytS+F6SLJm2Lb6pZoa4zQm2bHmeytq4DKnuiEz1aX/bv7
2Psnrze1jouEGTWGY4u/3ZP4qvMWHmJ16v3lHUTAI5adW+oLfnkur/VWf/1stZuBsI0hpNL7+c7X
6XBY5n7etTlfxkArJhct34dQM4Kps/24HBLAnlZQ70M9LqfS7A0atAKHfoJRiNCr5B2mcngDAy+N
14R7EXEPWB72DNHqsykwOGPyYXmZbMot0dkqQhg6RjohUr4MqKwTGkOyzVMbwz82tW2ZOT4PIHt3
QDUeO3Ah2P3Lm2kcHx0XLG1TenqPEcWO23m9qtIZ5jLZC5VpAMlplnevX9Whg/bm0x2ADfFuJy4R
mszx2fb0/VbND/4f9+t/J2z/ZsIGAcyklvjX2qKnZvwXJPffv/SPGVvwm8tfxdzNE+Yv68UfyzD7
N9Q9FBT/Y8r4w6vh/gY2B6ANiHXPwWPAU/+7wsgmf5u7zuWVwLdh2eRS/QdzNhKr/nZWYygWrkCr
RAob/f7fO5mRyKK6y7PmpLEPzPuQsE6mEHUWHlPyBw5ezUGOySoPHsLMhvlmZXV2y3S8iacyDYIY
RA6oXZnZr6i4l3uicuqnqffkF1KtYXWvNhJCHw7sSXUbA40MU/cq29oz8qjQDcwaOUk8kKyMFwJn
iX1NnU/6DlNxXiPHtS/j2pbtvg0zXEzdslDlMVhGw7Ji7vjoK9TIcM4X51AYvXOXYhS7L1LpREbD
PGAvWsO+oA/AtogvpiZ8206t9DzpHphBs3g3FrmUiuMMmcFY2TabpsA+c2qKeq/LdnoTrJzDuK3k
8IN/xcTr6tQ4cOVYM8wLVEtai4/q8BemG3Oj12GdGBpCq1mXnTJB4bq3V1F9ZHzgJ1e6Gl2GCxfa
XDP5ffVcTuACeuirWoFIRsRZ968OAvHXehbFY1gIcBo6S+/mUdbPCvPu3dB303KlW524iGGZsuxk
ymaE5VppSjQdLQuGNVXBgy74vlouD84pU8pqh34G0oOTa/9hzVb1xUyC4F6WVDI7znJhxhLYEnKm
cm4OflCR84UXQKtK3RVmG967BC3jg3FC99Tz+ztMWBev2W+g6kzTjYKJRFSnUwXjy62bJxC0wYNB
H0GXknITLYFLvC93EncM1Gec2WdIo/bFKEFoY3hu7oquhTi2spvZe35uInBgLwUUcnS4my23P5FZ
PvAzm/bBrrP2G3Hb7VuHhe2VXS5CmJDRl7e51vrvplEFe5IYiH5isRE+aOQ88BOc8Ik7KnnQ9op5
OdQ4MSKXEEsGeD30MQQNcE5TY/4awLONit4Mr5Wy/eQwLgL1i87r7CT9dljPpGrRTGVyNK4tmJ1z
NOPNhesMUBOEKgvS4Zy6bI12yazGR8y7LkJuWwP5DQzT3plMhj7VbIJv0l84S1RcCKWDX6BL7yf1
MiFiEwyS8TsQ8ycdc/lJymxxTOLX3viZZF3C0ix+cjWdX5BNWF3BIel+wjclk6zhMvykcpaYxLNX
S/WwOTGEuTiCNoinLxPjCfcAI7JC3vhVhWJ4AvqZQv+UGwa0pKII3/NfeFDrFyw0qYRfx/4GEXVt
PMrZCmdUbIhRucFGxYYdHWxRnts1mV8yxO+xEabNDRb0dt9zh+UbuhTiEnUwBmUzwEadzi/sThNw
HhvytN7gp00HsoL1s10pTO7gUbMNlOptyFRqtB56as33cFpEBlV1Gq0xXgatr4xA5OdmZKa6hPVj
swbXA14JaAFmjwa/0Zc5y8e9Tzg7o2VkYrhpj0zjjO/gn/Yt8JaoletRB3Bilswyd0zW/VvMOE+w
/wnwTebNQ+2+mN2WvDYiYVyXsbmbA/Fo2rbFSoBWGI87gWIOUKWpxGkQQB48wNmM2O/WV6JW/Y98
8W/Fask3AiVnUCFt+VR7FLf51PS4nxwc4mU/3ZujtA/tRhacM3BGjrfeZm2wHEuH/Xaa9uVhMXEJ
kS3WRybzgCjrukbB013fGol1BK7z3aq6m2EuZKQQhEdkx3bHVqIYzT1D3KDrn++8Hg8UQq9vWETb
I3K7YJ/JRR6AyLEvl24fNSbJ2WtDMVNOk3HJib64WkoA0qOffNlcunFi0vkUPtRkKxwbCpOmeyV/
dz6JKhk+Me8ZeDBm45h0+mPsvPK4gGbeDx3A1cm05Be7cI1qB4fIOWN3rnLAwpY4jx7dAuAxx72q
Sac4hCFWsJ3Ce3ZUY+FcAsm8QRuG/zCqNIT2wtWUV32GXN5BbD55q3+79G1Nb4gtKN8HbTYgJ2/l
S9i6vLJuJcF4jSlZzUH7rW6Kht5EZ8VnBXQYny7NtMys4FABjz8266Te1CzFK0YAYz9MRJk0c73e
4qRr4OTMHRqlKniw+YOb3tPGHa30iw9QUURmCO076bE9sww19Q4jQ2FeXJ0n12FRBSEzMrcFb56N
flRYVI27FqlU7Mx4Q1zydKPJMu1bG3sLcpJUoypE2Hj0UQgefeUXF4wSuN0V5ocW3+TLoESPwa2v
2zgbcfsIu9vwTc0Dw35xa+dFHQcDv+mx5DFwCAvUVh/pbWljAbbaTb1joKzz8x82W7QfY9Uxh4NM
D45/kLPLPegRJsGYxI7ypXXjTSb2qUnH6THFiPVdE5W0V2EbXLfS+mKE40eW1clnVEHk0S61iHrH
/VQ7rgECuycBzS4mTFSAf9ellZ+SzjkyYP0ivfE9sFr3uDbOQHAGpk00oJ+XaQnjoYT85Pvd17Yi
9HeyxZmMRCgapqV+JNKfyLswmhgGYX6aLFZykQWmjAWFNO9LsMX7op+Lh9r0busE9z4jvnFfDRZ+
DQtdMLymtJvVvjer9XYDCsIQ7L+PefrMGoJSivqCaQwJcfYEyJnYhpjtIu6ccDtcC7fdipk2iAa6
up3mltuntcy+WkXxbFge+7O5FV9SyweKmQX+j87sHsfJ/CCLGwRbBsva8N9qsPmYRAiO0IXwL+Ei
12slRgyXNpHWCb0Au/jLXBeSs1OpPXFRCBqTyT7leqnO9qTO5N9tIC/zUzYvxXXJM49tA56R2fWM
GvIBMofIj91Uqksz6CdnTfuDuaY1m80tjzxfvw/Un9Fgj80TY/spyjBlgOCr7IV5Sj1h+SJBb6n7
6qBH8rM7I3iXifUZ+Lx8E61r36HdBqQcuHiRBp4r972yKhMh98iiLc3UlarZyY2t9cOvZqIYze9M
PdsUL2upCMnp51OgyAzsHeXssxZR7BR46ZGKxX80jSWJcc3nB2SV+s6qfXnfyebS8aE3ZUdSg7hN
l96JIKjyiLLBQ/GrYYWZuXlrq/yTLpTHVjUdj2CU3BEfa908julIWiitoD+BeMcsCqdQ4/lqey8m
W/FlIJliKzZbs76DNpBEzhzS5TUf6IKBNlW4aA1xJ+f+bi0Rf6QDAlwQYbmqvrAXhRrV6+e5H++V
OWD5q2+o1qDBeSuTtkHqaFnGghoQYuFC3s4O+28K+gPFK6sq33GvwacE117V1nB+u521+CSfMeZa
762uLv6bofd/IjvZtG8MIf514/f8Q3/t/6yp+P0rfu/3Qvs3V2wpW2bo/RGE93vDh2b6N8+2LJ9a
hYRwlJH/UFXYGFGQYFg+8GuWV+yU/tHxWe5vULHZ/5D49Ttn9T/o+EyAUH9t+ZjJuQ5iD4zZfEM2
/9ZfJ6a8L8bUNo04z63VvU6G4+/6cnkPtFXerrCB96lhcmwx3H705+AGKjOglSlvn1QD/1R0/WXE
0bBrA39FBzca50XanjxOTZ7ej3VrfB19Hz+I14j25ASSDTQcp6S/r313sR8cJyusClttafrn1ewC
65aVuGg+9UQtkPNuFGtjH+F3IvvCs0ySRiRQJ2sYdeE0VM5OSpJ84dkngkNezV3XfioDskAYahIf
Y14gE3oW22wZDns/FU5/SEvHUpfBSbKS87Au0KDuNPx+InAYG5oXv1mw4S5Jj01mZZ+K1cORGj2g
5S/uGameKzhkGf7nz3IxDBRQpl9MbZyCtf6a1zL4nng5QT1EQUHb3m/JfhNqCFD8ghDNLlc0FVCS
jwXTx6tA2OuGqwzTK5mb3Ggzkub+MMEAmvZrw5YtDpr8VCVsuXSdDdWurO3hlBs6gLwYuG/L5CKp
t8GMZ332lADH4cMa85uWA+yUW/NL3mCVz8Ei7MwqBDA7J9CG2ipJXzOd0XoueGn8QN80TneV4lh/
7ZOqhiXZ39uVxn1STyHdceK9D1rOu26c3wiBoD2AVFNo+5zo4kVPsG4XQIqXIHC+JbAM97Ysxqc1
GMlipE870h8RXFM3O87f+dj7SDIDqz5Cjnic1uwF/esHEXnD1do3DMCL5HZNWz+qxuGtqfpLNTX1
qRgA6mDmiHEvWLseYduVUoJIXdQZaUJqb2EVL4rIknjk1N8X1fQD96BHBO8q7+cQNABCe2MXjtuc
HRRswel6dCaHYplseguVbDxNcAMSXMEc5BBV5Fh2N8EwW3ufFfMZ8EN2qPXq7kYjSaN1czjhM56O
FT6Qb0Ha4gFnJLFXrWs8JmpxYCwkPyAdNXeuMTxxd+snrCDlUShklXWmslNdbGlzmfB20IZAytcu
8clY0M6cC+mh66zwkFQut1ZqhMfJm380LnEYNLKIMzk7doyaszpiJPCtwesZTW5d7YHNY6YQVU+o
ql3t+nogmWI1IMyKqdwjMCUDzdLPpluLXVcWL0Ypz+BZycrrmUG7g/HqLkhy7ULnl7RF3WQggvmw
MU5/GVefu5MRfTE7WMimFlwtvXBxDWR1vPK8gTce0mIb2xBl0ed4rHwnEgpdEKmBgJ2UT9xtC+KJ
k1WI8ZEJyuw/lU6h7iFHVzXaBEQtCvXAgYI32EsfFFhklmP+3HvVgLvaXJNjljcW4/akw+1gD/xr
PFi4/pnuv49la0dCTtM9MgMTQwGPRRJOOGwCrZfvreJQ3Se+s1zGIatZ18/LjCWbR0tvQb1CRy3f
7QZHm4cPk+C0jI5dMvfS45h+LHlPrFswhy3NmGjVfMu6o3/rXZ4Wa5c6ZO6aUyWu0jqskGxhYUpb
wzoKC/1FWzDxXXLvSNgXp4RmudAIegaX3gBDz0qknGrtPcb88ki9RJxWsH7WQANf/Ezp2zI3vvJK
vVprJnZ1WTSwk+nkjda5zYVVxGQI5wQtZ99lH3RxZqnspepyvOEA6LIbZvQTenNAWTGrLnYQlfyE
x7/AoxraDDWcsrmYIVgW356uJ2ZojyjxjKfC6f2vVuVmcVKEbbRWIUHyY5LyGoNjsPaS8KwDTZ+4
8fC7AWYe6PqGYcBalDZIWDJgcoZYjt321rLO94jDIUJJtmR7GW0Jl7icwJwyYM+W/jSbeHx2cjPN
tsFKqIn06gcgRG/1yJLCmarwvbP6B187mG/7AsacHQyfvWWz5gpCmy17OuPPCWCj0HdjqVIDC2rH
2efGYFyhgk4PwWYGrsUKA7zRkKeSYPMUm5wHwXKbzUFxtxpiulmyEKPhMpL9WuMK1n3Oq+Vb4x5r
MOjl0NE7MVtBFOb5uFNmd1yMhB2rPdyEI6cWe9kFoRmtkCD15oznx4WnjJ0xMefHMYCmWwSMBJvN
Sc3PFqLT0kdjacnNEpOks9aCKWJYvS+bK1sAMovGzamtoJLSy272bQQh/TMEHPDVARukFiB53A/t
GcU+xBpDfejW/1RlfrNfkQEcRK+ABS/hCjYPqVFaa4is6LUuRtF+31KZKTdH8B0lPLx56zotv75j
KS1gNfDB1mLJD/PmSF8ZQ58MF5d6q2AIQr8hdz1BsI9/atmNBSBTqyo471rvy7q53evN954Wwxer
KYorV0lU3Utd7qQNZ0stuXnNM9AfMRqm0VwUH6CywoNW65dEbWHkPw32WMnkjWyIIwFfyNFPPN03
MOgz2Oihu5eFJaN08+jPTjBxueOkwPAEp8v9oOP84QxZeShdCoZJO69VN8IeLPr2pQz4q9YOGo2i
9f7oRoctX4/w0uEQxe0KMICI0fwhtBp1Fj9RAgWCxxnCwFhJEXOYQv2Gy/oaEBMROYP9lGVEkk8J
w6dco6ocvaz8BkjQAnYIyGCEDX/IJ3+JsJnXBzZq1TW7WYDmy+pEk71861O5sAP1/N0c8j3MpHLt
BU3zSy+s9b6wsY9ym4bIMFJ/1GSAF4pvfxqK/I3XvhgY6tTBc+u7fK0tlicQkWePFNSIzVXyMEKY
vXcHmb+Bq35yPW+OwHncOlbTn+wxSGDhprlCSST5RTPbdT4xpSSM2KW3WHDLOqv0LDwufsInPZGl
t26YisybGIAnjcXwTdeM2Picd5Yym7vJXDEzIu4/+doNvsxFL94g0L3nSg53q7CNfD9N6XTK1WDf
uZU3MQTPdc3JqoYJe/6CaHAKmWe7Lk+EqB4Jv3MfEVL1IuLUNCgxLGVFLiTyj76zA2d7URM+U/RZ
WyZU5x2VMl1emZoR/Ikmdx0jsCBejMPtCeHnGKGjuQ6YDn7uCS/4ViftpZzJWkLRBCC6TezvUHxd
xnCZ9Q7RxQBjjjG82JH0oc9q3vApWZFilNHuot/FBlpRP5ErG3xFcnje4F0oj+SD3YOnupK0iH48
cR3oE1u8nMfZm/zvMvGrKLV6/y4c3OwVrr5zY46ZG8MkKvcu3l/kBWplmNMyU24Gu3nsbKfLaA9F
f6sLK2DWKhtIQYMaYSF0AQx1FgfAazaMDUl3+UFueBs4sdZe8X2hGvGMYw54rjoiBcheOc2KV664
8XM5a/FU5IM8idzPzsKdqXhl613aesJ9nSEsgjyMAvolsYC7X03GAgJyTbsLChReiFSAp1NZGV6s
FlNDWmmz2GmnVjEEKUH4NESgAc/oqwjW8bvLVv0U9A22kDwf7pwk7T41ttsVvH9NPsQ2NpGicnFB
UF0hheiGqslpH/oZNhAnbESfNIbxGiobAUWplmmf5bwPV2HgVNUeQ4f3aZbB6n1OiMPEBhFobtZg
dEJexA74EhEuTP6dwvFuPbtI3yZ/xrtFXttTudaLGcOpMm7KWmdvsnLrA0Fl1WYp1iUT/1rEADeT
YOcQfRsAxYMgJaSWDwR3w3quOF6RrD+BbQXGTbTft3pjURmpj/Z1WJOr7iet6ie4aqim6plFNWoa
4VvHeSNc5RvraqmGNCYOuYyUsZasYDrlHuaNkcUyrOtid2WRk7OoJtPYHK+reh3hkeT1afR1cm8p
Wy6PgZ93zZ1OUu3GYaJF6xU4yD2LYqFiREquJEJgi0XAd8rNbMs0L/x2dp5IafuZd45xN/C7HgtQ
WoVE8W7p6KV2jAhutbmHXVZ3sd2nnKPoDzWlk2efhtRzXwlHRaNKODshpTitlPkNa4GMhZHL5Dqb
pqxlByO6HN1fMmO3HidEf6QQcvoMXXMNUE2dRuw4j7olQ7EC4nlcXTgA07AQWzB36tzxTMbjYGfX
KnezSFqj/1FhpH0X9TYw7zLG1Uddqee+CGX2ho0BrzzoTqaM3iaZW1cmlXjMfxBGmZy8saIEN9n4
RG3W+S/4bsQ+8zid99jeikNv9etXQWF9NS8KvT/9ceMrcWz4ay+r1Q4PSmXqc6qd6nGeTfeyqmyO
LNzrsZuamGrMtLL3SYF6BRcU1UG74TMLfNodXu5bx2mr2OZ7/NRTRe7ZXIQRBMp8n3DXUZyDkNJW
N+zH0j8z653ihsb9cUiy8NAVwvrq4gw+EYSpdpLVGb4hGCo+vrxjlthT3DWkZ9tZ5fHx9un8rQyh
r4F5urN1Gn6HF3E38Z1gPxAWawFrObVmSSbDOCbX6J0DvTPR0+55btqDCrW7b1lJoEtetxSIPENC
LisyZkuucUkGxJeemn63ZWmejEza4Ge4SerZIwQCMnQfGcJYwMXY9qGRDkr90DfuBntdHtWcnkZW
lTea+C2Wd7XdUYEb5b5c0vSHUp5zI2WWcdC2CYFpAHiLnoN/VDmbjbSM1o4g4w51O5fOvDyApQ9v
J52AzGTUeSq8zN2zpeLA7Bs8S8K8DwJAnH3f6yYaN5CVz1a4bgD9U9i1wW2BWZq8I1IAzVI6uxxn
2xvkN39nzz3xRVWWVm+G6t/AkRUoroOj42pTELQ8fReaizXA7nFeiEbn94f9ChzMMKJSwoC14I3b
4YuEEb2WX93QTvcTn9bOqvVnYpqv0iSIl7UFjFt+7vNpe97w5O3HgTDxnbbtPd5ZwPtZKC/YDNyv
Bey5XZUIL6JmNomHrHVe7juQXGMCEuIaalTN09L7R1MUfmR1TnZdJklxz/xBiHh09BjsJyWm236g
3ib12Irbbfyjg16dw7Yt9/Bb1xO7f/FjrmnR8iGfTpUzjPFstBYUIiDzhereh1QPF78C3ypARV/Y
psRpuqgzS6+WC9hAh+1X08NapAmZs+03+jVKsaVGLeSseXWuRzUVUYJo+JXlApDnab6xUQu8UEo9
Z0bbRj7BEVephzSh1SuFY5OCx163MftodHE9jV9Cs8Uns9i7NLdeaoMjL5/w1yuPMOXZtYNXjPnV
jjxYFtwimFCoSvd5bQqXLXdhXdVLep0Z9dug/J5Em/Sp8wCbcJIe5oXqqE4UiOPGerNTs2S2Xjvf
e9hgsUiQQyujetHQ3D+UqoyVvIMAGz1TD4pvrUa2NV71GCwDnvwmyc14UIH8MomRjYeeJpwG4TI/
ttDVWJkFkm0OA4j54PYIMCn+GZc7pQblNNrhY82BhZ7QdhuPH09C/wi6dDB4E6q9J4ruwhh8N69Z
oml1ZMxHpfybAo3Y3eQ5DAlM7H+gnAtCeIiNLUkTDRA+7UeRqltcYsGZ/8MfFXXwYSXWo5M3HB7E
ml7AqReXxeVyhY79Lgs1tsfCKAjo87aNhE+Cl1vqy5r5xMoK86XjSopKE7jiaG2zQFUz0g5JsPFN
j0WPS7yv3CAo6B0d8mYtjgRPd9N8AnFx8qf2C6EfF/TRIiIqkc1OYtzIkN3rWmJtBVV2USZQUaLY
/L1feOVFuYz/4Ef1UU2pD48L2ax02usumR7CvP8uqownXi4uS//6oXVgQjGY8c+1A2jPN4b0SO/C
AHGtjLvZcl7BjfRXgzQI/+g8xM2lXR9ToZJ91lTmSRNvF3fu2J9rxH5MLoaG4D/yRhHkPoyGYAwn
gWqlzfKlSNg5W8NiH/yiw6k22N+kO5lPc+AW6NrZuyOEb+Yfbu9PT5x9ALA8F4C1aMdL1zKMAgsT
mdIg/b0LDOYsWYZLXBTFKfTqG2cooZGstoMzJJtDdtoIxlk3iLS4AOtm5bg2xNsu6mtvNs3bpkQn
bQcr+TtkMPYN5lIYXxt4Lne+KI1TzoXXwYX09Sko8u4aho8VYe/I0xjONqsVsD92tSzfqLN4tRJC
hoheCu6a2ZbAHtLx3ci8D6QHC/nPqdFfWsbQD6t2JLG6/lxHKhPzp0C7471lpc56u+nK1W72q+bI
FLQCBDjYakMQeofNk++z6s90rNAcdRESAwWwEfmcI6Rxa6LqxWDOZXDK5PS8JO4nKgT3qZUJwI52
GU68BwhJup4tXRi8zAEJGoDoraeEEPWIdPW7wOzl10rjhCIGN8CsbCFTKGnSjavZoqi5LlnT79ph
Sq+oIQZ9IGGmwW6XeSOp05w/O28QKj8mEkEtQyKwKTOzMGqaCmtzTXNDeTc3ivQTr+leOuW0V20b
BOAMGz+EMQ1C4LioHE8T58IbGJXQvmUXJZ6h6ZheHLTj+joiB9/xGkuGRgyoycmuiTWzR0XcD08P
OeNqBlTX1hm4OKUIVWfAsxu6MaFiwvO8M60BT3I3bJUQp8wb4az+F6zTAa/2mA8nFQBvIl6lpWgN
HMhuiVFOWCts/eSOamD4JNiU7WjDAj4JI3wpfwovUuiRcZ3IRMfM1JbHpUAATjZsle1X0pMJUO9p
vLXFFU0JWql4stUHTu96z4rgYTEo61cM1ReFXCp21Uh2SybbB51M1mueU4HHqOpwlneued+3WwAv
cqzgsXc77lPOsua+BNn6ajjZeLFBUY27igX+TbcYw2uhDHFLcthytBS6aJrX3n7osfM8hoakfemw
s18ZRmp9I3WyuAx9MOHx3iS62hp5S5uaY3VXuQEouqBPEaq4PUQSf8YbGI8zU8Gd3aE+vmXCv/Gf
ws4uMf9YiwufYHb5pKsc3EqX5LEu+vs16aGhe4uygFE1+lmsfnLJHY7KukyXjxLwyZs0ewq11SP/
nUlHh9IcwdsuybP2dfTc5jAb3LpJ43CZ8UjFNDvZXiR9flQGupMdo9GrTmr/PM1i2JOIV1wrE5YH
lb0prhsE158IGxjgqWtCVFE4OZHXESNnZ4PxoIpW3SL0D04VQOV9P63qiPvRiWxV8JQYHTLgAF/K
Z6a3JJJDnX8W1HfXXdPOh3Gg+mec6TOlMdJHJB1TFIQJKBp2GVGi+upmHMJ3YzKJQjYrEKypO8QG
1vMbDA5uZOfYArLWPhNDH9zjItXneXGni2f4CPIB5ALupesYqRgj5s3dpSdv4QaKYnEdeOG3OtDm
fpKYrfJg+ZosFfgbBwaZDHLGiqasmJV1ywvwYHnwYZntlQVqx+BBP6YToXlTt1jnom+Y2TRFvVgM
2tYYoZYZ4w/yd4OLvNwQa/eWYfwg9jNdT3C58Ej4JmvcwG+YA5thWca1a03lo3YhDywpl03ubkIS
UnKLa8Nv49llfcOM1aTSaNKDiTxnFzbrrVus/HchH3pbL3czsaI7aypewt76bCcc1q5R7zPk7DGT
kq9h3UH8TVh4zFAK4t4oRVxjgDlYZoEJzKmAS+SPawBTv3FcOBJYO0ipWO+AtdpQB9pX1bf5PZSN
kzSsE4XVcJwIrvhiaNYgFgxHW0A4ESsVska2flSw9HdIOb5WYd4+zGP7gNquXHaiCbjaza0RTEvj
LgAuDwEEYWULNugar993x/DHm5/sq47zHwvkirDcwQo6zOzak0pfT0ppzMLtf7ny/7e1tYN25v+3
tv40fE3/srX+9QW/b63htv8mXIHpXvwhK/6D2UMD+pvwsDnC/PqJQmQ1/ScWACB6M9j4AH8IlH04
80LY6Jc3mjzL5v9EoPzT7/QnVo8IUC3awgY0sG2qARX8dVndIJCgjiKwI2StuDLImNWyHIgXCV+q
yrHPhQYAzQw2UVesZVB+LguKmQxB/NLW3akDerwJNHBvkFO+R7RG3u6yuPecsr2wdw0EEAk7zp7F
SK9TVZ4j50fDXzTxyGM4wUj4RKUUVkwmKgh7XjITk7ETpTTuwoodxaXpciaNkQX9NviwlU9K7mlG
9a2nc+LDM5FnCZA1x2gdtNOTmvglPxl14zOZc1LL2Sf5TDAev0uHiqSgKBP8s1zzih1hUlnJZkhY
FwwDlVPBHSizW1lVKWM8DrJorj1IG5UFXg322okfCpc0YINvMz6o5yB3KBDAkuUPuoHOpplSrihV
Dmkjx68yUz9ay2S8mVGa4l4gLS9sJvSC2EZW5DCXHCWUS2QgDErSLuZZTO2VRY1cm1ueoL5Nk2Iy
zmQGMhsuCiNZnozFHFdG5UmRb4sW5Vr+0YKgOIJQFc3QnkyRSDMrdxX780I/AonNuhsFKbDmQ6gw
ZFbT+edT/l8Dw78zMMAMRfnxr3UsLz862ETDX86EX1/zh3PB/M3xbWy/nPq/aF3/4Hj5NhEUDvhT
zzF/2Rr+50xwf0PDj3PGItuehuJPR4Nj/QZoFfMyl0+Avdbx/5Oj4W9uTM4jUGKhz3fIP7KJZv56
MgDVGdesCSAvBAzYqjQNdths7N2ffif/xMG++Yv+dP6AOTHx6XocfDjn+E1sf/7/2DuP5rqRNF3/
lYnZowNAwi5mcY/joacoiiVpg6BIEd5lwiV+/X2SrIouUj3U9KwnorurVZIIIJH48jOv+RvrOhnx
AxJtmhzHosG6Z7JjOlrIGn5v0Lq6qYMQKyJMseSuXTFA+/ja5n39cnH05KE2smwhi/324llQVYso
8dhNvbgtSWDUTKMfXkXtww4g42wfUkITOqMNA1e16vznYg0I+gcyELsKDPhGj0DWBur8reit/mws
2wxMamGKngpfRlQCQDmSI1yOKkxu66Cad/+LhwiJ3Y7hcLGR3q2gLb0Ot4qVqedKFFk8nKlqqwb9
H876S4+M0TZxypCkrEZJAX3b7huVbLTz29RoruaxYUy4y01L25bO0AoAL2buPkUltjfwvZjxzs5d
nY8QvpAlBEBUA4v9+Bl+IaGxCeh0xsiIRnCq3rPClSfGUYdzfGQ2M+8k+mO0bqQGfFs8f3ylX5ia
5kqRLYB7+ZEPRuztG6c1oMykMz5OIrVh+ve8vCDqz+Qg+k+2D33i4+u9+4hetneMj50HvsRMqM0O
/Nv2dh3VNOjnc700l5+IKGqzjlhqfXyVf7F+HmqiOIhHKBhwmL+9SiwJF9VsRRBC5/wEeNNzJ+L8
WKro7uMLGQTd+y/Gdx2bwGTiwi9BoUgB3s3swSO88+p0DZW7z2L2jNa8OF0jv0lTHik6TETKW5BU
0UVXBYyAYcjcZiMiBbXv95+kDsCYBxPwys4x/gMTxhTH1BggYqwK74O9+WVKsW3ZQu7xEAspZogK
XspFls5z0UJDUly5gfpjDtb8+PFDihdS+5ugBEIN1rUfuiFFTuyTkf39rRkDLmRp5HKcUaWnB9wC
NUnxG6B3XR7aUtFFEu3zUklr55dYGLB5i2NVGzdYQBIHerZ40JY5YBdEvHZ90KCHh3LzlQ+29Xs4
1/UfzPP30pndzw66KNVGzhVDC6qxO9cu40OGgdmOvsjyJUsblzZArk8wwHGKKf1OOCuPweD71+no
wjXNWxIw0G4kJwkFcBrkR+Rp9bb183pPAuScKNFGdzLxi9PCopHYOH2GGk2aPGbw6bY1GoKnXgdi
q6ucud9Ma+hdoCdXkVIg4N9NLrWshyZyAFOg2g4ODi8lfjz3A6LKFUTODZ0+69rHXeZJa21oPtnA
UGYQJ37iUcoXQeZib9EhUBeu3ic/E/ZdN6r6DzzNy+fOyVqgh3asGU9LYNybuTV5Y5MtX0NsFXdh
7cqjH8fVaaGL5WLt4+A6qCDpDlHexBtR5/M1PXyoBUXlP9i92qNEjIBkUv60GCNeAoS0EKjPMVMM
5RkJKHcdOD2eLLGRtGmu2qRLNu6CDBtlPu1iC+tk2k4XZj2BOhfdViCwgOgI9hpOLb75WTBvkJ9B
Xbqs6wsUd/UXqyoHClUMAq+c0cIEQ0+Zu7c5X+h9zeIE7Z7odETh9kHixnJTsE7gWMhEUbRS4q70
DhgosSMm4N9jL8RDC+/3UGautRNMAeuNKfW+0JkaKaNR6p8SbNYYsaTHWY+HLBOf3KQe98S26RTg
vt5oaxmijczcJyF553Tbu09aVpd54mfoRE0l7kIVAtRMtjaoCY9badMrclENtlOPsUy8pJ8B213C
F/qeQZQ6ZsNg3ybOqveFDP5gnAOOqWlo36piaxVBfD/4SXQQUgJAWcYZd6Uy3rTTumxrW+CKXfTW
ZpjAeYa0MQhRKC079YvFQWsIRWl8wrylQRAwSpj/ZJqbWRJEDEtvC2WybVGS7ic2F/i2HccQjtxp
FEA4n3PgiWngnkilrHMfAs3FYOEmL4EQPBS0WfC1UyEmkxo2KIoKRXe9MiwkTCmnP9fa8U5B71RH
R+T2MWz5XAILN/oSL3ga+ePexV8HdEiGGNCQJdvFLppHOXnp1wIb7qcgVPqrmOR8VtN3PC2neADZ
2XkX0rbw2RugBEFcmE5HgKjXlmaEN1YatMQGMIByTqGBhmu/c/qg3td2CjnHWpcv3mQ3B2HKfbvE
eAIsmQcHBJAl/LP8xAn65iJnFEbjkMajj/bTRdGM+GhTlPUvk4Rd0I76xApgLfbKLg9JMennaZBz
e2VrSCwJQ6ntOmngii1Qt86FBp2nnBzOih2na4/dnhGRu+eJ5VkYIEU8wzrbuZmtzyG3qD/AQHnX
Lh/qlc7ppO/KZACwbIOu+okV6wzF0aaPg+nmY8bY/IDJYHj/YuLY+KFzZ9nkF0xTM2TqZ7KTiZQP
NWKb4i/GUDKplr5H5BFb28UOytsKltfXohDlrrTXeQe5dbmx/A6GVumI09nrS1rl8XjfDgo+HK3E
p9XKbCy7PWKP5CH7jvQrqFqcLUFCH7UW3ZXI1uQsVDDs9SwghgaCeUGBavM+lhNPjq3YNZBPTOVH
4e5hJCKF73vp9Rp2DNCYhfN33LjCcZJ5wnaUgjspx9g+maaBR7IC43GPAxQC+MyH9iLO/GuHwMAA
GupUN7greJCg2sbhmJyRq/jojgcx2M5Knk0B+9URtC7Jgaf7fJLE9dbtz9CgnvCV8j2XkWPdn2Cv
5Z8z2bduNRfIdsigk15AoOS2EUf/PqPQlm7QERpu7bDj/4FuvZU2FD8ZZs5XwM74ckPCYyDUnqjC
pSFIvijO/cU+GXqCgoM+6xVmJQwjAOOe1iVak1NV4JkokmzfNuMdoxNcuYYhR3Bv9vcgsmGJNAj4
M4ucTmQ36eyE5Q/LR+lFfXYhVd2jia4ZswHlwwhoqKW9kwJK1EUMJKQjsmoFRjpyvewKUOdSr/9X
sP7POljBixLzf1+w/pGrx5bt98bQQ7z+rT9L1ij4Bw0s1Jt8pIBQBTLm2X+SL2L3HwCP8e2IPaBh
sL35rb/aWLSsIuF6qEuTCFNRkiX/2c2iZKUBFdpg7DwXtjb9qX+DfPE2u0fIklQNPqzrGVa/Ud18
m7eRuGYlsNTgPE5belM1lZzv0KVaNZZl20Ey1f84VfxXFwwRwIZsT3MvcEz6/7f0vuSpO7er/XPh
u9EO8HV+AmuMiqqK+mOqlXP18fXeJvqvDxh6AesFjhiCy/tEvwhWhSKcdx62WfBQxFxAFIVzp/zp
dzXZ20z/5VK8at41CFRsWNBBePNo2O1m6Vg63nlZz/4D3AyysGHNwYK6qXM1MES8D0u4XiSWy+2/
/ZTsJJ/dwPgV5al3r3HuS84mS3rnyi1wlo06x91gb8voBtPE31Vo79R0Xh6UHQi6DcEHRFdfOqR/
e4dLW6karrKHUx2SUQALAA2DyrIRA5uGkIyoEUWXndXLgi+altmkviIqXDGzrXJra7vNv1fNmRsK
YCIFJPJIvFPZv6tRCzwmxypNvPNo9nhcCoT8xLZK/ud/dy06zL4AbeSwcd5tKFy3bGZk2jsXanau
Rs9STyH6kbdj4f6u22I2zD+LqtfHMh0rXO9tH4WNd6UwGpYSK4vRO5+S7JlJeLwfXXTq/t2tQ7ss
oKvKGmLE9l5CDM1mLxzcyjvHSbk9L6LJQB2NwI+zAljcfHwxI1jyyyMJ+nAuzXOW8H03IUqEM63o
DZwXLtI2OzFxTU5EhWqMVN23qC/9B3i8fKS0WZjdDbB7JqQwfnMbb/WgXlcW6R4ULvhUPWr9t59q
Aug5SYLSO1+iwT0TeLZYED9iam9LsUP7GOhmWboMt/SKchieXXy8fkciQgSRv6mefw1R3AOTNoZN
vGmgwW9vpqziYKnBUZ8ripRbJhnzZgaUf+6h9LP/+MH/1aWCQCDtzxxEuO931NJFspVhL85zn+WN
Y6Pfh/kSoT5CE+s3sltvQz3hm24HnRz0kl0u98v27aAIofDQWWcMQwuEVPHR/daIqvu2ztFyM1Gb
Rb/Zy87bEGwuST8ntDmC2c10d97Fwa5caSuhH31mw+I5ATuASIGSirY+viq3uWJQAb9+XW6yqADI
lfJJ1QvigqHV0CiJ8gBBATOkeYkgAwBCxQZwc5g9mYVHSA5m5TeL5L8csf/8ymk5B1DSjXgOotKC
kdm718/YovCWWnhnqrJrRp2k+m0eWIfUUeUITLPWS7qtKhC0EDOKTgd7hx/2icIbjBUOPtwjVou8
yATfgKeVzubT4pZsXZqSfFcuolHZDowrUjG+M+Od7aSx99Bn0XKLnqskq+avSTrNkIP4e3isuqTm
btF/G6YQKa3UQ7CmYAE3uI/qGyiLltxDKqWAXTOLvkGc9M7RwYUXAf4QkvqujjPQbpUEdoltZS7w
zml6rhGx0i+aPGBOIDxCfKNShOrjXEHWYYd0ntN900DUcZxIgNyczZ1oz9WQ1nKnpdNkZyWdkico
Hv03ZK1hUCIkr2+diKzFcgdr2qzogubfHR3zysJVBBABZtwf7jGPZO8NZfBQIi+0gvt0/QftxOpJ
OQBmaaxN/kOtS/exWxP3OPVhfysDXA78OQTrl6ceOkMqBgI5YwlVbx3tUJWJno90gQCNrr+1FYvH
iiZ5cq89Nz9JhADOrIBPWK3r3FEPsT7xnIS3SqXrvUsr76mLPd7Ty+jQWaR6KtHCNJ2yAd1ilWBF
EWkZ34+d5k+BE0EHKGn4KXWhHcZrrJs32oDLXk45MH7RAZwF4phgDmRBh34BqKNDcH+YAAVYIdaN
XsMz0N/yaBUhlqN9HV/YhbvcligPLXscRCx8tuDBXvU55Ci8E2z/IQTyRNe+gCSxndpIwy+xkzA4
60y8tHCvgjvjTXS/3MXlZugRGmtOPGefghbuATs41ZizrZFzlVk1EEXtY729TdqIqivUHucNVb/p
LzTI5sGvAdGj7IQfGw103RdLoNrkRJxFwxCWhu3FuUyb0MdetRMUqmtYUTU6ee0/oADkPwRG+IcB
hMQ6w9eO/JyK1T2uoMDDnZsG3vdmmpq7CDDWJQieatfTFnI2hQVx60BvVZ7lVcuotMJ+GBrysjDT
XAGQ2ioJ7pCzzRHoDuizbfD90VcRsxLAWBmosbqMY5SGFCwW38JOuFn1XckEYj+2yCGclTYYpIY9
Cf7SVs2nAfEkdOSTsYZSKYfnyFuxInfD8QrZW5DHeimYvY4lkWm7YlSyn+0OKNBg6e4r7TypDsrX
wSODUUgCjFgu8BCT6cFmbgB/dezynUN5Dgl6bK9ilGZAP68q+54KC55GO3SXUKaDk77Rybmjh7A/
idQcfEOg1YwtoD8xWG7PhIexNp653vq9qfpyD2963QIO5zVGwAax8Zib70VXhAOY10zRcJDhiUlG
1SZceoW6gawtTGQzOtYkL4c6clFAp5Wwaegp3Y6lsk4b0D6nhUTqQfuj/glcbobwnVufdNzWX/Ny
wn5KN6BMmxzhqB7yKMjFh3BAYCnKV2uX4HS2HSfpHOqu5QdF1pVpNhL+4b3CyZVAZHdBWIGK3JZ9
HAq0QmgYpK158918QaZLd144GIg3+USnEng3io1VnOw8qIanIAIVaggK1b1WQ/Kr2/ELIDFgdVOj
DqORkW0y+7GCMPI1rnJ3k8fOclAWoPOx4j5ifK4+cSoh6r4S3i8Cr5+Ri7F5o2HqFhdA75obexg7
ZEAGNrUVkJE96GRwriy6b6g3KyqGfUsPpDhHk5wE2xULvmRE2+EplTYBqV1j506jlk/HbpjiexmO
sEqicfHtvTF8R30bD3e8sPDyXreub7UAvLzlhs6RtQ11JY+DijmPo9GHngIovz1vZWV+mrN08MTz
gRBENDZKFUAXrIU6SkFVQ4JlWp27qfP49MfMh1+/oOd19J2y+9Z1bNttGyIftCmrpvrmtn1KPpdh
GO/Qn2nN6EOhROEXWdQ9627yYPSGaJtU4aD2TeHNP+to7rH3LS3/D9zx4CdmsTrSr0U9q1nSfNxU
TpH9UNPwUHS+2Pse/iJbdIJ69RU43mh9RlcMHELkZtHVBFJyGwCw22fz3ENgD9YDEtLdFxymAami
NTZ/mXxZ3wZp9+xWkF8ZBlzTpx6OxFV0Q9wYTRZv7NyndMjSpzXP58/pGPLm+OLxSp7KFH+gFHU5
ZF/zUm/6SoVnCNGgN7rMwOpQ1iCOb0vMAOcjDnb2ude3+rJXg7gN0PjBrLCGO7oJeAuYitFPuLea
aUH6zRkgJEjpXSOUVl338D1u6zzqt9hVq0fwTRW0rFX8QPJ/Oh+CDoann7g5hPNIIIGUgR6cx3WO
N8xOCBdY6YDkjrwzPU8/EhB7n+chLT8544j6Up7638s5wChJVlnMWWkcDXstUmQRdH5JnxiNtHjG
XCCbUvXg5mj51Pgy7Zvch8IZ2Fay8XCBl/TcdH6wSGYB3zmuix80VrMLBMlG3AXQcdD9FCs8uAwD
cT2unwacpTH7SedvYzX0495WysvPlnxZ/G3U2hDIowSK7FWw2HN3EmejggnaWBdFuLZfwG1Ax7LK
ERK3a4V2CT4mmq9mTvhnZ+rV5dh108nCQXjeFKqGvxFndCYhdQoa2mhMQQ928m1HZmEB/Q+nT6k7
zWhfFwlNNkXI+1YuA9LTuvIvltwljMJwRDOzx6503rnwOpNt1bTu5RBqGPo67tGsiqrQIyA68OZd
dMUPMU4O2Pel3ilkG7qUVbAe1Rjmtwp20ZfR0eo+qpAFmhagRUDs8k3JFB6EcZYZlYAiZLwxhwCp
kzUDRA4VYzPYjKmRfIOS4rFUN9NKndJUayi3fpvk164dLl9sOVuXfj4wWchFLw6RJWS4abrGP8Cn
9CFiunmsTkb27jN2i8sfHWTix9lPwqc5wCHvYGNchFgY6qtMaNoqRIQqYqSHwlqf72SG4NgxHLpn
P4P1pYoalfs1V8OZwDa8pVmN6FO25L3eeKFEkZDT+dpCK2fv2kEyQAojZ09XDUUW+0ujzzF6Q4RR
B/xd1ECmrxluC5Al07W4tmHk26gEN9V1A84RHV53sT5lluCtVTSQYCB1c7WM9wsdWAgzLxXU/4F3
fgPeAQRGYfLft0L/X/WgSnqBr43V06f/+s/Xv/EXms+N/4G+C7PhKBS2R9PorzYoIPZ/UCgC96Mc
ZeD/N1tjHH8Eh7RttEB9pJtNOfdnF9TntxC14XcFUBubCf6/0wUV7/oB3I7jOsC36WfxnNH7Nihu
trquR9v7mdlrVzxXSMcLG0yra/XYlgyFq++LKs2Hg9KiIoor7fuPS1J1zQXiLG3vHjrLQ0y07CML
kG0TJ8ZjLKoQAPsibSxt9RbQSbAGGwQv0wnHFjH1HtphFcY5CD0Xo3Kvwdt0fFapTTz+kg1jIvdV
MaZUEB4FDVpeKwKC0YlQMJb8zZIXfiy3sGUZAB6aqTAEe3hCjDh+V1W/a9pQmALDgGzDf8H8QU9+
26CATukwKlr9n52apxioHD47jF2lJ0R5Gad+zCUXJ2/q5z5AcPnOA3PFreGnI3mexpnT5cvf9tbN
a3X8H3CHbtq8GdR//af7yy2FIfAdFKYin3ZG/L7hGVK01K2S6ZNT2X55iTxI+uK7Q3Z4kllBjuR2
HeaIrxopsmhEem3pSsND6doSuyOlGZiFI4f2WWVPCmOYNUlXmKLVwqvYD1S2630GvMBa9sFa9sHV
upb0yvd17Cm/Z+RLzI5/0xx71+6jbWH2YIy3NzAyxgLv2n1JVpIAkCf9tGeEQD77TW61t1gftuvN
x6sX877+2XEAJMdH43uoO/kO6Beu9/Z9ws3q45VE8gkcm+uIfVclpYelts0Xvoiw8K5n1fpEcB34
lTVsOycNp9sSEdXfgYve9aPMnTBEBs3n07ahZ/OuZe5gMIVPRxE8TWiGBFfMKIsBakhtIQNyliJD
htDAx8/+yyLTgKH95dO/tsn037dvcbexQk4v8ViNAAbA4uvOQqJ7wqYRY4GPr/W2AWbWmcDlOTG4
RFT9CH9v1xmSUFV2CMU+LU6KvMRPFyRrBk+wG9l3KaUqS1zpwMCAP77wrw/JHgrMf1B/Iei+a2+C
KVIyLkr1uNgA13BVCKsIwy741qzux5dyfn2FSPgziApoHRO833cvi7Z1mEm79dM8B1loHxOMfJ4r
dyBG4U8OHae7XuI1seuLNpdNYO/9KSvX+0KFXSc2dUVAxLcbHYD4E7L7TMJQ0mjc6qKcUhnp4zh7
Xv27jusvLwawJwYNyM4iOPbr1AuEMfJDrt08NnqQ3AWqu2XxPDkaAfu2rQMoFgmCT+jd/2axfn0x
RjUetBf4Vbqi78NWYhk0ofStH6tvOVTScejnZFVh1GUSPU4Bk6mCR+eV4YPOqhTh0F5KifVAbS3u
dJfX6wxrgdbdOvxIIWbH6A4Hrj73a+2paPfx3fJdvAsU3GDov3wmqLmAj30XKHykgmU9yvZHFuUM
gzYwWob1BhVRyaZaUSDW00msaDpdWSLJ+ZpU43kcBngeaYJljNW0fmQD1sVzAMOXn5AnHm4PoNc8
IHevARg4ENHFX8CkfFVpTLW8neqwZKdOFN28nUbieEt/gdEBbySrExOiLVhQXNDVSxV9ws5iWL6t
2qQQG/i4SJHsXAAQBHl7palbHFyvN8YhfTbndJMCr6h/BjNYeGcj4PeuN3z+sf+1wQwBDzR4Qtyj
0xVxg891MzpfGY1gcrof8eBc71dgCtPdJPtgulUF/2bG770ggmyyDMocEp8Z2rn9hhyYGnBbiM7i
Q08QmeBhWlTVIB3rrEF1e6PmwuVPBoDy+SM54Jg6OPGnJRs+DZAQOcx0D7dz2CqJPzlIojTm0hbM
Sv74Cu+Kq4Fy77DYicu8/9ZHuT8dE9px+WXlNYjyzg4goXNEoPR4Ni7jwl5aosREvnzKHX0eTVDx
S9Q7BnNm9hHNFHnson7ATqdFNANe558P4BdwjeYNZttxUOxsKI8sqG83bD+1pCaIVXVoW/W+p1HG
P/IQj5diqzqIm3/9jL7raR6j+u3n2ZYth6P2BmCJ0Rwf0VHl0ktHT/lM47AeXKWvq+rRZGLl/KhD
8/U4zwNc0qaSIyq7ThabKworJGvTAEJYlk6H1NQ7Ar3ZLm2My8KzKIFe4HScBEV9izJfG2KvKITZ
Lp1foFWJjlBM/2OXuuiRgaFcwLM900lzEtzhMFCIKHk9TIoe+xrL8G6LljsNw61PYHSSz1HFXLjY
rSGeUJiXBc0E4Std0XGNdoWzCH5PA1U0D1HEXbBc9iKZmhQHY2O5ugndiSiwlyuSMsirMJriTiQg
En6VRlRr01msJo+f0urW41MYC4GnDW9+CDm7pNsO3BJiVeZC81iYe/HizJhrIAjJJ6iZq7FTxBrg
ZDwFkeD2kEtmPLJdEryK8yvFzMz/mo8ev8CGT4fcFsLqZo177CqL53GZ8VDdrBDM+EkVKaB3LAaI
tOEBwr/Zoia1nu66qOF/qXwrPuCwGIgNpI4rWYaHg+R0q6VeTfDIIKM9FL2Q5pMGS84PlVio8SZQ
dR/5B+1tMd2FSDOyCtSEndLHabEpLS8nOsD8wF4qZiBbyIyj2dUQkXEq7Mp4dfwjOiD+IrHcvQNH
lMfTDs9qXCpo1FWoyB7oURyA26WdOAylTj0bPcSVhnc62d1642u9sP0jhQocwhto4KAg3Wum3VeB
708GAGgPVY+3XVKI/LpFZZpGArm6ecO0EDWSgEgoKagouWIqTgNV9gNq2EsF5G4+LxOFqRmMN8W7
6b0IOceHRjkMqxC2LnSKsWjdJx5AS3RplggiTO6hw0MgJtzsKeHRN4bIiG4XTFLy9mXaJC7Kd8dE
FDhjpxtYO14ZPK4zfWgcMR1P88xxwZwPdwCZLVmGpAbSyE4IBQeFYDYPQl5mJ8KcxWOh1InZl/a4
KPZQIvK+TM/hbK78Xu9Oo3SuVl8QKlGxZpV2dcn7aDaLbTljf0Ub2SXkFgjO8JYaBxgL0Cddz/ys
uLdNFKRpaoxR7Bwhpgm93G7mT1LC9PweflImLpX2VC+f4gFVHiyjaMQSnjpvCVi/IbOIDhOryLfg
uINiQ029FChc8fZ77Z9Hmj7/MarUyo1nizVyac+h2dkdCJccR5PGOFNgcQTRV+0jrzKH7DCMPdtx
oWGHbVIYSU180FFmedeLDS2B1omufe/Y9UPDI0Utw1SUr12TYhn+qX4EBUw1snqjqUOI+mZx5rYX
mMShihL18T7NillYp2Oxrsik4Dib7vpkbhIol4gcfU76hYdHhKMi2k+a6VN3CAu4ttOhrbOQD7uA
zsTmiXJIWVjLvG5rIL3m97TXCjbuCrmROw9acL0Qy62IQ8ux2JViL0KJ4StCvVVq831aac6XiyQq
KEPEvpwQ1YWcsEuHsGSEwwzN0cF3q5kr+dmul+oudt0YErmUDIjOggaVDLCK09g9wunqrXOZ1ggD
oMMSii3QwLz/nhNz10MZYlPz5BXVKm9rQ+9/mEHDz9drDGN0g7gKk0FEJGa8amGCxFgI9bB9FCZY
sx9NV7KH8YaQYG3XzoWoOFb3STSgWtPzjpAGx3awXwtO4Ul6qGciaGNS+lXOuqLfpCs33gCl0MO3
2HVG73NQDdpLt0XvlUaNs3I1LuJdzPMn7NMkHZC35CSrtuFazeu6i/NqteUhAe7Xni98HCM8+/Jy
BhKP6UQcpmLnk6CtdynU4ZaDLxjQHEE6OdoIb3CdLZjZGIgxDkoqNuNAoyAbhq7cpn6VHkNXDDtM
MvDYSeLGtk+c2cncQ9ItDlOPgekWyg2J8K2brmxr78uoesR6TmyYfR1+VK29LHfLsKD9ZzEHsm49
y1MIQzfsatSagkB+WUNgQEb/Pghld4LcQbrSaJtCEOYQ66ryJMmHYjmgaR6hVhmXrXCzbShf5EWd
uoiapwzG4rTsoMbr/mdc+NBPtmPYtSGjCOUPoB+Tpvej3VjaPialSW2VGK06oVWWJ1hKkdZmP7MI
2ViU2tqoxIB35/iozgVMkgdhpSjQ8zDFzZ/Zt62rJHBuZzRVmR3MSNxxLHUI2Xf+F8jYXeftumSW
yUQ+BbWvPOop9MnGEnvmg5HAr9n/jSULPkMpYMZwrOCAYT7uPjLpo+QA53PIvMBEOMhLJsPMLZ04
Cb7L1ZyiIihUN0fna59apKR+1qP8d+lndcEpw/QxddcThqv8TEZArcn+AlWayiEsQM7QioGKiX/a
2Nd58NVH9Z5bcToL3/KT1BroNXRj7xMmfaXI7KPSYpVOcN4hC55tcjd82/TcEcuKKDeHRmLNCTx7
UStGOhM+tqs4xp5bkRI1LnW2dVqPtc2DkpdE9Jt8v5YmINaVyxk9R8IjNUGAcWCBuiY0JycD2IU7
lWkWcu0xXMN2/Tx5PoiBbZtgRtJQmLUJ35LyW8n9q7gwcbL0woo/4hZOzB01SaccbKklFmhQoZKJ
aOMOowx+MGRp2kPgFmFzkbbFxLE4dDD4xVnThSZlyeLBrNHQNsHgPI+W0rhhQeyYRmAbjINtB3AZ
uscw020s8+pLYrg2KdJLuydQtTml/jzBQJixjmWLbMiwDeLZ3L0jEouFpNtexC3OGUi3PVejxcIa
YxNzB6OykDg8/rUSa88ntBk7sZKRhk3GT2zrIUBxrXSwe6uQ3cWLGz8/gEXULPWS+F8htdF7en2N
HJiOc0/5Nw53UZ8sPLFgfMI7GhlsoaLQQFBF1nEFLZfE36aSGXJ5hMiQ1vMpiMkAt2TQkzyVs3am
+STlOOXZaWc3JqmwUXsnBZ+xfeRQjIKezVLTr3OWbT4zecWLpnTJUlI3Mdn81EKr8Y+oxKgpugGb
7rb5RUD3nPtBUsx8B0LAEoDCUpJk3lXKM59IjwkbDa+m6PkDyeSZRM3BieZr3jtmg4lkzHv3pHdD
5nC79PV0zaYp5dBEOYZEdYu7HFlgIKTJN6GLsR+TqsAcdGuzArh2riG2c1v+vfnTZCUSe+sqCjku
HdQMOcOyDIUlGqrBmJpkHn18bub18ygHlA3uqnFueamAe8RQX4hFwPSZohnSGMPHkKHJtu7ZC9U2
R3SU78yTntm7VePGzWU9O+k07NJKRQ5qHUNdC5JaHLd5t6M11VyrWSWPYHdTbpoV+KZiyDy1lHyM
KnL5MEmALUgbl2OHuB61pScuvNkZyga1SJd9VuPDyMoylaRiY4pqXojyYtJLCk/e86D9VZ+LGaGz
cxBCemE25Yq+fJgyZ2FRktfMR6X2RK6h2kjytPmCMLXe/1kRR2sTkxgsaQovZo92pOBXKTULRu6W
ZS2PCPuiTG3jE25vRQYgK9pNmUyVdQThJ8Y7ZL/EaMFuwd7nxsImw+TskPvIwuSCEDogmliaRD5l
hjrdJSpJeWtDTUOXgWZkreAdJIrP5CixjxErq24i7ur01LynPZO0WZn6ge0U+Fye1h6OGfzYjpgc
HLvQxyV936CnS0YDjAdrXl2iJvv4+uk1U2VSq8qqjRap7sGd9pC8JmU2RjOb/hFDdm22ZGhHc3Nt
ewsseRZkNRW3H1sDCzk7ofnEqZbT7jIA9EfyquciPUmgsYyfgiVc1SmTcqdCB9KlpuBgQ6M2pQgc
ULQ6gLVo+TGxN2CYcFL0jclEXZzdiTPza9W4lClD9tMelAVBioR/DPDQnonOe4RHTBX4WlhUyWpu
ul0RhkPdsw9w49wM0UrF601RwUanSLLZ/XPWNLzS3BnNrY/NwkmIn/eYDANkLTSiLsOO5gh/EA2i
9QbclglYA68Rt/OlVFibbCAMqpXJQCaa8kG0aGvGe/0aOWJE4VnD2oFx9zsj6n/RM4ItCtiagU7o
O+8brNHSArjCsevHkgymzjT6o5m/szzdV9CCR8nz/qat9r6rRpsKK2ofP2qQPxjhvuuz6q5pInsI
hh9+MJvpzevWqCLECX/3dL9eCm0Jclwcr12a5+/J126WdtCARPuDSbaJT23gCQxDFoI1sevj/ttL
N/DvfXqH1nEIqRKUsQDb/H7uomwHvdyqFD8WUY8UMmNWu+xEf/AyPsMMtD5n4Rq0BI0R5xocKLEp
6SFWgxSh7qYLYSYbMSWviT2vkfnP2UcjU1MiYICgOBOQVJz51ce3/8tS4SwFxTZ20MrA4eE9G36R
ST2kc+g/DDly0sgz2tKUhRyulFAfX+qXPSdoDMeMgpgEQZp43+8mjcpdFPa6hziLBN6ZiY6K+d5Z
QZG4FOnp/Nst936E4vBioF2D9adr6v4CIJa9ElFK//4ByQwTo4aFj+1mzInst6kLmULjXUe+TzKh
+fVP5KxteU20q/3fYJnfLzNTUx8dFDNV5XPDc/rtkGFGQ2ma41R8pydB6YhGJV2qqAFz+jvP9fer
7EIU4WnRf+VqNMfejQHREO8jgVnNd7yLwvJy6CpTmucFldoR8qbJGj9+rYY0/Pf97/qMwSIQ8MJn
wkf76O2jDUW0Eky0/C4b5kTZXorEhDmCoua9JrKvFgeZ6FSDUglLP+Nk/PgGXigbb+4gYBODywWW
DXnHF+8jC3LAldOFzfc+gwfY7JllreWerkcWFyevacskM5MaBx7ahP+fuzNtbhPLwvBfSc13VOzL
VM18sBTHSeysjtPJF5ViKQIBArNp+fXzXECOQI6dzk3NUEN3VVfazgUu5579fQ+E1E1SXAH4QXgR
29An+S83zebEDFpjj0j97zjFCSgfooU9k0IwCXm4Sdx84hqF4m7OAi0s0NbOxhLGsmKWG+Mp/anK
wT9jmovIvxZOSfJI22RbMNNVSIruuYszrxcvA0rLUEYloSJ8q7yiS2s3VjLdIYrJaevkm9lpgG8D
jlaY+DTNUh7LaRL0Oa49WpPmd+E0rdyi9vh0TTjL01XMTIMzleYl9t9drjIyk3q1pe2JgQMhadnH
t/9E4IByQLMDRt+j/e5EtEsiC4YX7XdfEv/OwGddpgz6SibevhAeQJuyfvyW4rR0Pjiq1qtrNGCT
IBHqyTiFMhgOcnfzxVvaIsdYBp4dXoHs0kPljZqrPIHoDCwJorY0DvEh6MIWT/P4Y/TfnEZweucZ
huPx2hTee4WXNYjVDd/S/xImpD9fBTG005/0cKNnl3pePAGR6msQA+fMMcgU2YDNQJv0hBxasWXg
p3n+tbpLmbFsrRwhFvT7Cs/q8ffSe0ea1WGtYBwZKB3sgqH2XmwJt3cUrSv90zovoO+bkr4soGAl
jUqkG6w2WIczCt4x/3FI2CCXW8vwbgjWrMyt6Z1JwRDyiPp9ujEi/FBtbwpHPVgSoQA75lTQTO6L
tNZWEWkAtwBNy4RV1xZp4jCmOnJdAUHh5ZTQwhYtl3Ryo1YqhgISVWlluL17CRlfsIvO6VJdmk/M
Pu/tN3vgEcLBXEEF0jitmFq06XuxXW4/lfFKWOZpQqkCSvdNQuT8+H4bPXkW3xTlZdNwYWMWTwAR
cD2SU9XM6bVrJvW9SovUaQjVkTBNqHpUUFN7j2jSYRdg0BdZ0vZPWQUTMhCRjcrmWqYj8pnEgima
To/zKRkFJVyVyv4y56gCaA7SONy82BklAdNzSJsJjwPm1xKWtIU/qkWiiKREK52zs3eZ0FkxtzUW
H3xvrbiLUlfHQeSKG9M3J3K8iuWLL7nS8Fo2Z4BvxXcvMibYEhk1JTROJLK7ouaB3ZtOyXLQB6/B
uJg8YW/d7udzHMekks/IehCY2EJL7YnwHW9QuWo6vY0qw/lrldGIfq5THr2wQzc1yfEz6Jvee+/1
Du776SQ1p+uLWA+jGwhN6MBdu+WaoimIdk/ZgTcHa3z3aUr8mtOMm1f+2Hcr/YLxH+9jSm23orMW
fEKmMIyAWo79trKmyWtfDfIrLJIvxij5cBMo+cr4vKeOXL2aZpuVdZZGnmpOyBoyXWevFAQH0dbf
jHMve2dilcJzM1KMK2eXVZMi3d09pyYe3TC703wVRTpVglVakM5Lwg0lvEKLvtI1Yb0GiUIbfrm/
YzSvkWbOtY59nqU+gy7Oppntk8JY5jmD/Nbr641jlDeBYTDN1FWZugvDopV+AfGdzyMlzT7aZp7j
Fk1LpgOWq3PKBDsxOJ7i8ni78eiEZVhF9Yp+yufFxqMr2/VXq88lIECy5tMyhOMzS673UNVOcD8V
uoEVxRzDGvfeLHbqN31X5F9puYYrrbTKsb+149ehkwfPIcwMnoLwdGwGAkFZGWVm4SoIrG6/nSYh
/ePcwRM+53tt33k6GI3ngOch/rEz1f70+InuHujmZg6NcsLM48P1PZLp3sS1y7z1HAhqTI/QVr3W
1uRXz+I4vKpMQ1CcLpP4PSVC6Dwfv/eJ5NevSa8OJRuUeD8eKa0cziczi+fMLiVwBcoFHCM24NB8
wkzUK/0ww/VbgsqjP8fzNIGM652xrQ5wvqJXZq5BmVDh82AuzhICnmCy9SPnw1qPpwLOpaQQ31le
CpCQiQ8vIIezAZkWtH3RrGe/zezMe7VWGESDvQU3QF6xgKQP50Uv1nF6phea+R4E5Pp7XBru5Zr0
7PtK3+mfPTEb9kxLNDUdL8PlWwNIkw/PSWyTvQmpxUGIRGIt83ZzGKkLSglldq4tLXWm0iI83vP9
nvCFeshJtkS4AbhB7AvQSb3vEmiKk29Nd7efm6XYfD8w/BdGsooutvvtbA3j5xdD8baTUl9S9LgD
OHphwuCxnjwuApbY+c6XcUSzJuRjOqgIzHjPQdLCaUz5wHfmy5LCAek0JmVsXcbxTHKqJMWkMuPt
hRMXTKAJlDSm2pPEzBTdeldValfFWeQslbd7bWlewLVP4iybel9jOGutcRYqV8Fu7VzujN2LtREb
1+RAo7eJwkeDdhUK3/G+2FJ2WSX5dOyknvMBt7GCiZbZYDt7FbwxnDR4AQKFMefLJH0LM3lUTJJp
XsKq65efQCiG75W1i4Gwt9rm3GD2FhzG9LtfbyLPB8l2p/IC0LJDK1EsKQE4q7sVhRBs4kfTUtxL
xh2bn6H8gXOHogME349vrti7/t6aZBfAqxPNOn0obklKmO/uTOd3gWm9Ue6M1U0aMMlpEsJi+kbb
EEs8cUet2/iKVDmiGZMQR9MNWvDMXvQIZUiUxZjOBRge8xVpM+YdT8ud8ppEJUzzKmdpYljLbJ4C
e76Bxr24DAJPfa9UnnH+xNufihauJuqzJuqDTlqonyNYebaJrdxdrteL5ZYCA3F7Mv2aZHsGjjLl
xzq7Y8gYGY44ASpWWOQKJyvfti582mEn5Ek8b0zBM/YZM2E7fwUFxB+kfkmhr5Xcv2LsQn4BTdD2
jV36YFAgkTTPAN7ozPEC51WzWzKbOdPcZOzGeyt9obAt56uwUK48WxP0lxtHuazRizvgUPDoWIx+
Xm6w3mO4oMPLmDIvHqUB4h5i6EhMd2ZQyfOKoueNVRGa4ovkHwtok176cWRkZ5lDuwySSLlobJP1
ewcB2ZqSKx11jDDZUlcqYENajnN6H642qZeDVQiYHjBm/xLtpYB5ZS9Ue6l/htAk+KuEjum7GQCr
BquwYkTO41/nVP8gKR5Nc7Su2YJIsaeSDZ1KKERK4cK1yQ+AZPRW3+jy2FE15JMRUznzfS6mPa2V
b7tqtWEao12l8VOP8YDAQhGB22zQuWqSG+gKCZ1SeZyD+FtMY3tXTuoPYu9LP7oMIptx3vvKu2ak
QnkOuo0Zyd50+8V3sypFTsApPbEnDxxYwScJxM8Ct3vSsbuPy02VbMPVYumo9sc7W8s/6BFM/A6J
3dfYxfIN0wCLVymkBC/hTdSuirWDIXOiYvsucHyXhuT1pmLMQ2l8p3P+zjpjFnj48YmnPHEZHAh0
DYsjTs80QWVvy6oYhnHvziwXZL3vlp/wLKyceWAAQsucWRu6XYXUlBgDzpzPzEq++3vVAarGaKvN
C8NJ8hvLi5aXqrMJP+mZWVIhwQqcQzIbsd3LlTNmaozSytv/Dc6ifZHJrJg9XxdBsXtfLrLdh0WO
NcoPhCzip3UL+zUT6n7nlx5fqAVbXO/Sxb/+MZvHUNwBqcmC2+IYh+HQ9nUkMffPVD/wY0tEZGaL
cs7ahjuiLd2yoEoQTMr0NfzjWZRAotf8mK5VaySiP8M26jsdbc7PXv/xN2v28fHfeezRf6BQ6C83
edoOcKV+pr/x+qYzEg1l5KEcWGS4yGp0Xl9XRySCUY0kNdrt4Yb//V24Tcp1IaSQ+bYdTiJdZDZ/
ZQ96KxyJgMcQabZAqLv64ksf74EHWzcFERwXEAziam7439+Dn54DfGcRLf3KLvTWONoFc0TbNrl/
E8IZcfV2gWTdCAULMa/bCN2A3h/EDJpf6vVNbWSJaJecUvP6PT0AlMuBTpXaGAnN/8kJ6H25H3qA
g9noptvtP5eL5Le0IG9HgyyWHpSDuHofX1B9mSQ1CdOaI0DRaFibQPQoKFPkZIAjQEeJSUmkecu+
MlTVEYge6n7CgR/W+0PZ1AimhBCYozr5Qg7k4dfXtBFCQuUK9I24BqcHNMYmSMqAYY7g3KLMD4qm
vhCqjjEA0snkEMuCtaq+BqcORD0JwZU7CepIQ9N78Fg1b4l1Od4FxxxBIwEEAG6t+hrcebD4fJKb
YDgj3TJtClWtUuyZBHoYRnBbiIix3YahKQVKAidzSv6uh2h4I4JScnR6axh7oqAJreCQ2tHtxhcf
kF8A6FST9ovcES0YnPbWAVZ77w/VpQmLJZyw6A1xDW4X6LSX1oq4wCrlTV2kreurpw+sEcB3GoK0
dhMGpxVBcpLWkVKKIlSkEwV2ObRdRxtCaUrmiNkd7dsPThvqJnyWkq9vGiN6w/jKZKgekgH6oAgV
XaLJ5k4D0gN0GkjHR7o7siiLkkzGrhx/fRcF4ALeBQfd2MrGGR/S65PaaERSwjnUR2QBYCEky1Zf
PWPoMqTGJIKGYmKgu0AFU1oFmCrpEmrj1Mnv37InC2BEMQWUkA5nZGBxgknbpawmMEdoOmalH/ye
no+sMcTMZqayYMYcnEtEd4p0oGQRDRMIY/Kaj9x7f6JlQS9h2keplKFJAeR9slJAjIAEmOROH94F
b0QNQ/hFP3yGwe2CK+0eQv7DWWeEbHvg+9bBHpE0opzste7z4HwDUfGWjhf1kUpplxyq+aBe9AxS
rCrTDqEgqq/BOcnwI+myHhIOIk2GFJ0F07G4ejbSI5SgxigmTjXC0mz7gDyFluBfyk02Uf40mkJG
czgSPX/JI5MqBsqBo6iv4flLot4hqR1JHgBuEEagbxwsFAICYpqtGz08heDhysq+vjryBKuKbf9w
hI4dJU8jzSbgJozbq6/B7QJ1gJORjn83d8JRUOlo4x/28/j1qSbYpGboXOWkiGtwfpIYHCl7BkwL
P0hkjI/03fEu2N4I3jX6Leg7ra/hCQGpPdldMIibQY0JTqR7fXe8C67KUSBsIpHW7MLgbCMAJ2kP
QSRPhEK0ev6RY48c2je8++Lq4KwBkxRMWXXIZBsSxUTHYJnqq+cZQAcJpxkFtnafB+QSILZtSvP3
kwfoQVf0WJE7a0T81CayMTjRwpUW1+COAJgw+foaI35rHMpBEfSEgD4DsGfCe2yLrE2ENihZAIUq
6RmYIjiuW5/bRFF/F8wRtscgYdfcaVCvj08g+fqGGMtMKv0+KO7pQ5eaEjR6YnJLoykGdxTExBMe
Wi5GIGNOpwXznB6OF0GgkG4k2cosnfpWQ5ICZFM6g8RRp6sKz+jh3Amwb8TAwhww9UpcHJJh5U7w
3AWdsZwU0HND9VQUFxtZ53Ade0YoRGIIoQ2HWmsHGdO2gvy+cRSRIth+jypjY/x6xtFxRzTIMvLn
YDwHFyuQVxd9g3KyYIwAYBMtHvqv+hGT6M+iAEme7V5WBnYiRAeV7C7gB9Lj7h1qyaKt7fhE4CdC
bEw2kS6c+hqetwx4vlFWv38i8JaJBxjcSL9ZffVlwWKXBKfqoVFpeDaSNjLZXTBoPDbE+KyDjeCI
dWSB/Dq4fWCBrfYc3i5QJJGNnMQuQOBFbrkRhZOcKtqTrlSG0LfaszFKg/IXbAF3ktOOtGkTO5Ak
aPNFPa+RzAKxhUBO/ki3DUw74tTKygLVV9ejH6v1Bk7y644zgvTdFen3e0s6rF1gCJ503Y1MCp26
ol39J5V4la40SOQBvt1rz6HtAvxJsicCG0GegJGHrSXsWUr8RrpRNFxstRWG+oa/pBd+4ZfucTBj
P4jmNQImWOQPAWV+9gsHBMjpz1v0hxg0IsANnV8UgJjm3k3/t/jzvzud4TU24+iHB6xGfZ/2r7cv
eHrrzr0Ob3X4nxfBIpsxpR0SNgH4aR/zzSwGRsOMlG+zeHYMzkH6OPA/nuQEx3OvEZ9Y+OHhK/Uz
PIgP+rV1swD0XveB6xZq6QfOQhiNZ/nh1et5MXVfsuzK41kUfE+yddB56qbRVXrtJEqy2Tw5fuoG
XSW/MhjJ2yK4LYvO4jVkQ3bxySKabWbZ4njlpt1ReuUWbvYs+f5snERl/K277U0/oexdztn1YN75
nm2vmuzKLxZJtuw+Mg16og1MduULdjwIDuvU4m3UA95lF345n/kdAdSaXiXpdaMoWCdB90RS4cVi
SC+9ngeznhaBq488hvTKyaYrFk2Xhuyyr091U9P4IL0wC5S34e7w5rVcNHV02aUvkzLIT7a5KVLL
rn01C9Yd7dHWPeXXZVbebD0/3o62jCa/dJ7PbhkAuCiKjky3hSrp9YNbiOVmXZBlUwSSXxpbkCdF
R7J1aqx/4MBcBXku/k3Tjm4CAiBy9vJPnjOeLesv/UcePFkXPR3SpthlH/rN4lvWH13X5m3ll65m
XbtFElCkxeUX3jy7mMVp7gdds94mGf/E+q8WWb7oaKoWM/UnFr9abIPbjhlr0bl/YvEvSRYe9riO
D5psm/TSSVb4z8azLMFSdg9nk8j6MzeYzML+2Scg/gMuyVs/6O540+ot+9RvwwiPpBvV0EUuclrS
S2eLZR/HXkM0ZBd+t1iv811UzXphAjOsRP5FdvkPfjJfPHuZn9i2Jvktu/zHpPyJIAp8L504f+YG
p4LYwodll79m9xeQu3VcCrggRcu5/NrbblTZ9iTIrvupmPmHpxM6pQUNyi57s8hiLFtn5aalTnrl
gMimJ95tIU526c8z7A6zq7pHsyXakF58kRfPbh56+CYrKL1+kN8mzNroeG5tR6/02rsEDpZl52va
dRbv8ZUfyjTd04ec5p8O5CgP/bVuck38xm20mGX//g8AAAD//w==</cx:binary>
              </cx:geoCache>
            </cx:geography>
          </cx:layoutPr>
          <cx:valueColors>
            <cx:minColor>
              <a:schemeClr val="accent1">
                <a:lumMod val="40000"/>
                <a:lumOff val="60000"/>
              </a:schemeClr>
            </cx:minColor>
            <cx:midColor>
              <a:srgbClr val="FFC000"/>
            </cx:mid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b="1" i="1">
              <a:solidFill>
                <a:schemeClr val="bg2"/>
              </a:solidFill>
            </a:defRPr>
          </a:pPr>
          <a:endParaRPr lang="en-US" sz="900" b="1" i="1"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emf"/><Relationship Id="rId11" Type="http://schemas.openxmlformats.org/officeDocument/2006/relationships/chart" Target="../charts/chart11.xml"/><Relationship Id="rId5" Type="http://schemas.openxmlformats.org/officeDocument/2006/relationships/chart" Target="../charts/chart10.xml"/><Relationship Id="rId15" Type="http://schemas.openxmlformats.org/officeDocument/2006/relationships/chart" Target="../charts/chart13.xml"/><Relationship Id="rId10" Type="http://schemas.openxmlformats.org/officeDocument/2006/relationships/image" Target="../media/image6.emf"/><Relationship Id="rId4" Type="http://schemas.openxmlformats.org/officeDocument/2006/relationships/chart" Target="../charts/chart9.xml"/><Relationship Id="rId9" Type="http://schemas.openxmlformats.org/officeDocument/2006/relationships/image" Target="../media/image5.emf"/><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66674</xdr:colOff>
      <xdr:row>17</xdr:row>
      <xdr:rowOff>171451</xdr:rowOff>
    </xdr:from>
    <xdr:to>
      <xdr:col>1</xdr:col>
      <xdr:colOff>800099</xdr:colOff>
      <xdr:row>20</xdr:row>
      <xdr:rowOff>171451</xdr:rowOff>
    </xdr:to>
    <xdr:graphicFrame macro="">
      <xdr:nvGraphicFramePr>
        <xdr:cNvPr id="2" name="Chart 1">
          <a:extLst>
            <a:ext uri="{FF2B5EF4-FFF2-40B4-BE49-F238E27FC236}">
              <a16:creationId xmlns:a16="http://schemas.microsoft.com/office/drawing/2014/main" id="{2621F7FD-B593-872A-8EB9-C4765B930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485775</xdr:colOff>
      <xdr:row>19</xdr:row>
      <xdr:rowOff>9524</xdr:rowOff>
    </xdr:from>
    <xdr:to>
      <xdr:col>4</xdr:col>
      <xdr:colOff>790575</xdr:colOff>
      <xdr:row>21</xdr:row>
      <xdr:rowOff>161925</xdr:rowOff>
    </xdr:to>
    <xdr:graphicFrame macro="">
      <xdr:nvGraphicFramePr>
        <xdr:cNvPr id="3" name="Chart 2">
          <a:extLst>
            <a:ext uri="{FF2B5EF4-FFF2-40B4-BE49-F238E27FC236}">
              <a16:creationId xmlns:a16="http://schemas.microsoft.com/office/drawing/2014/main" id="{12E0F2CE-A8AC-D669-00D7-5419DBF1A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761999</xdr:colOff>
      <xdr:row>18</xdr:row>
      <xdr:rowOff>190499</xdr:rowOff>
    </xdr:from>
    <xdr:to>
      <xdr:col>7</xdr:col>
      <xdr:colOff>923924</xdr:colOff>
      <xdr:row>21</xdr:row>
      <xdr:rowOff>123824</xdr:rowOff>
    </xdr:to>
    <xdr:graphicFrame macro="">
      <xdr:nvGraphicFramePr>
        <xdr:cNvPr id="4" name="Chart 3">
          <a:extLst>
            <a:ext uri="{FF2B5EF4-FFF2-40B4-BE49-F238E27FC236}">
              <a16:creationId xmlns:a16="http://schemas.microsoft.com/office/drawing/2014/main" id="{DCFCE914-C7AE-A1D5-5C96-ECA427EAB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18</xdr:row>
      <xdr:rowOff>114300</xdr:rowOff>
    </xdr:from>
    <xdr:to>
      <xdr:col>11</xdr:col>
      <xdr:colOff>47625</xdr:colOff>
      <xdr:row>20</xdr:row>
      <xdr:rowOff>161925</xdr:rowOff>
    </xdr:to>
    <xdr:graphicFrame macro="">
      <xdr:nvGraphicFramePr>
        <xdr:cNvPr id="6" name="Chart 5">
          <a:extLst>
            <a:ext uri="{FF2B5EF4-FFF2-40B4-BE49-F238E27FC236}">
              <a16:creationId xmlns:a16="http://schemas.microsoft.com/office/drawing/2014/main" id="{36B60A67-E5C3-AB6D-F5F9-FDF128BE5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457199</xdr:colOff>
      <xdr:row>18</xdr:row>
      <xdr:rowOff>104775</xdr:rowOff>
    </xdr:from>
    <xdr:to>
      <xdr:col>13</xdr:col>
      <xdr:colOff>1314450</xdr:colOff>
      <xdr:row>21</xdr:row>
      <xdr:rowOff>95251</xdr:rowOff>
    </xdr:to>
    <xdr:graphicFrame macro="">
      <xdr:nvGraphicFramePr>
        <xdr:cNvPr id="7" name="Chart 6">
          <a:extLst>
            <a:ext uri="{FF2B5EF4-FFF2-40B4-BE49-F238E27FC236}">
              <a16:creationId xmlns:a16="http://schemas.microsoft.com/office/drawing/2014/main" id="{AE91BD7A-8E8A-B415-048D-9C035D8BF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0</xdr:rowOff>
    </xdr:from>
    <xdr:to>
      <xdr:col>18</xdr:col>
      <xdr:colOff>609599</xdr:colOff>
      <xdr:row>2</xdr:row>
      <xdr:rowOff>0</xdr:rowOff>
    </xdr:to>
    <xdr:sp macro="" textlink="">
      <xdr:nvSpPr>
        <xdr:cNvPr id="2" name="Rectangle: Rounded Corners 1">
          <a:extLst>
            <a:ext uri="{FF2B5EF4-FFF2-40B4-BE49-F238E27FC236}">
              <a16:creationId xmlns:a16="http://schemas.microsoft.com/office/drawing/2014/main" id="{F285552E-FCF4-E658-4061-6B9358D28AD9}"/>
            </a:ext>
          </a:extLst>
        </xdr:cNvPr>
        <xdr:cNvSpPr/>
      </xdr:nvSpPr>
      <xdr:spPr>
        <a:xfrm>
          <a:off x="19050" y="0"/>
          <a:ext cx="11563349" cy="381000"/>
        </a:xfrm>
        <a:prstGeom prst="roundRect">
          <a:avLst/>
        </a:prstGeom>
        <a:solidFill>
          <a:schemeClr val="bg2">
            <a:lumMod val="50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2000" b="1" i="1" kern="1200">
              <a:solidFill>
                <a:schemeClr val="lt1"/>
              </a:solidFill>
              <a:latin typeface="+mn-lt"/>
              <a:ea typeface="+mn-ea"/>
              <a:cs typeface="+mn-cs"/>
            </a:rPr>
            <a:t>ECOMMERCE SALES ANALYSIS DASHBOARD</a:t>
          </a:r>
        </a:p>
      </xdr:txBody>
    </xdr:sp>
    <xdr:clientData/>
  </xdr:twoCellAnchor>
  <xdr:twoCellAnchor>
    <xdr:from>
      <xdr:col>0</xdr:col>
      <xdr:colOff>38100</xdr:colOff>
      <xdr:row>2</xdr:row>
      <xdr:rowOff>9526</xdr:rowOff>
    </xdr:from>
    <xdr:to>
      <xdr:col>19</xdr:col>
      <xdr:colOff>38100</xdr:colOff>
      <xdr:row>10</xdr:row>
      <xdr:rowOff>142876</xdr:rowOff>
    </xdr:to>
    <xdr:grpSp>
      <xdr:nvGrpSpPr>
        <xdr:cNvPr id="47" name="Group 46">
          <a:extLst>
            <a:ext uri="{FF2B5EF4-FFF2-40B4-BE49-F238E27FC236}">
              <a16:creationId xmlns:a16="http://schemas.microsoft.com/office/drawing/2014/main" id="{BDEAB624-7388-5B62-F932-D21CC3AA9BB5}"/>
            </a:ext>
          </a:extLst>
        </xdr:cNvPr>
        <xdr:cNvGrpSpPr/>
      </xdr:nvGrpSpPr>
      <xdr:grpSpPr>
        <a:xfrm>
          <a:off x="38100" y="390526"/>
          <a:ext cx="11582400" cy="1657350"/>
          <a:chOff x="247650" y="581026"/>
          <a:chExt cx="11582400" cy="1657350"/>
        </a:xfrm>
      </xdr:grpSpPr>
      <xdr:grpSp>
        <xdr:nvGrpSpPr>
          <xdr:cNvPr id="12" name="Group 11">
            <a:extLst>
              <a:ext uri="{FF2B5EF4-FFF2-40B4-BE49-F238E27FC236}">
                <a16:creationId xmlns:a16="http://schemas.microsoft.com/office/drawing/2014/main" id="{749ACDBA-B0C0-1741-EA51-D007ED8013FD}"/>
              </a:ext>
            </a:extLst>
          </xdr:cNvPr>
          <xdr:cNvGrpSpPr/>
        </xdr:nvGrpSpPr>
        <xdr:grpSpPr>
          <a:xfrm>
            <a:off x="247650" y="609601"/>
            <a:ext cx="2133600" cy="1628775"/>
            <a:chOff x="257175" y="609601"/>
            <a:chExt cx="2133600" cy="1628775"/>
          </a:xfrm>
        </xdr:grpSpPr>
        <xdr:sp macro="" textlink="">
          <xdr:nvSpPr>
            <xdr:cNvPr id="3" name="Rectangle: Rounded Corners 2">
              <a:extLst>
                <a:ext uri="{FF2B5EF4-FFF2-40B4-BE49-F238E27FC236}">
                  <a16:creationId xmlns:a16="http://schemas.microsoft.com/office/drawing/2014/main" id="{5963E23C-9BDF-1F00-F707-D823414DFD92}"/>
                </a:ext>
              </a:extLst>
            </xdr:cNvPr>
            <xdr:cNvSpPr/>
          </xdr:nvSpPr>
          <xdr:spPr>
            <a:xfrm>
              <a:off x="266700" y="1000126"/>
              <a:ext cx="2124075" cy="1238250"/>
            </a:xfrm>
            <a:prstGeom prst="roundRect">
              <a:avLst/>
            </a:prstGeom>
            <a:solidFill>
              <a:schemeClr val="bg2">
                <a:lumMod val="50000"/>
                <a:alpha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 name="Rectangle: Rounded Corners 3">
              <a:extLst>
                <a:ext uri="{FF2B5EF4-FFF2-40B4-BE49-F238E27FC236}">
                  <a16:creationId xmlns:a16="http://schemas.microsoft.com/office/drawing/2014/main" id="{49A4639A-5232-C31F-1DDB-E8F7C8963FBB}"/>
                </a:ext>
              </a:extLst>
            </xdr:cNvPr>
            <xdr:cNvSpPr/>
          </xdr:nvSpPr>
          <xdr:spPr>
            <a:xfrm>
              <a:off x="333375" y="609601"/>
              <a:ext cx="2000250" cy="381000"/>
            </a:xfrm>
            <a:prstGeom prst="roundRect">
              <a:avLst/>
            </a:prstGeom>
            <a:solidFill>
              <a:schemeClr val="bg1">
                <a:lumMod val="50000"/>
                <a:alpha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t>SALES</a:t>
              </a:r>
            </a:p>
          </xdr:txBody>
        </xdr:sp>
        <xdr:sp macro="" textlink="">
          <xdr:nvSpPr>
            <xdr:cNvPr id="5" name="Rectangle: Rounded Corners 4">
              <a:extLst>
                <a:ext uri="{FF2B5EF4-FFF2-40B4-BE49-F238E27FC236}">
                  <a16:creationId xmlns:a16="http://schemas.microsoft.com/office/drawing/2014/main" id="{CDE69410-9453-41A6-825B-1043A853A62E}"/>
                </a:ext>
              </a:extLst>
            </xdr:cNvPr>
            <xdr:cNvSpPr/>
          </xdr:nvSpPr>
          <xdr:spPr>
            <a:xfrm>
              <a:off x="304800" y="1828800"/>
              <a:ext cx="1952625" cy="314325"/>
            </a:xfrm>
            <a:prstGeom prst="roundRect">
              <a:avLst/>
            </a:prstGeom>
            <a:solidFill>
              <a:schemeClr val="bg1">
                <a:lumMod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t>YOY GROWTH</a:t>
              </a:r>
            </a:p>
          </xdr:txBody>
        </xdr:sp>
        <xdr:sp macro="" textlink="KPIS!B17">
          <xdr:nvSpPr>
            <xdr:cNvPr id="6" name="Rectangle: Rounded Corners 5">
              <a:extLst>
                <a:ext uri="{FF2B5EF4-FFF2-40B4-BE49-F238E27FC236}">
                  <a16:creationId xmlns:a16="http://schemas.microsoft.com/office/drawing/2014/main" id="{1C9E6A1A-C224-4B4A-B43C-8D2EB271E84D}"/>
                </a:ext>
              </a:extLst>
            </xdr:cNvPr>
            <xdr:cNvSpPr/>
          </xdr:nvSpPr>
          <xdr:spPr>
            <a:xfrm>
              <a:off x="342900" y="1066800"/>
              <a:ext cx="1952625" cy="314325"/>
            </a:xfrm>
            <a:prstGeom prst="roundRect">
              <a:avLst/>
            </a:prstGeom>
            <a:solidFill>
              <a:schemeClr val="bg1">
                <a:lumMod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3B78031-DC76-4EBA-A2F9-182F4B629777}" type="TxLink">
                <a:rPr lang="en-US" sz="1400" b="1" i="1" u="none" strike="noStrike">
                  <a:solidFill>
                    <a:schemeClr val="bg1">
                      <a:alpha val="93000"/>
                    </a:schemeClr>
                  </a:solidFill>
                  <a:latin typeface="Calibri"/>
                  <a:cs typeface="Calibri"/>
                </a:rPr>
                <a:pPr algn="ctr"/>
                <a:t> $2,297,200.86 </a:t>
              </a:fld>
              <a:endParaRPr lang="en-US" sz="1400" b="1" i="1">
                <a:solidFill>
                  <a:schemeClr val="bg1">
                    <a:alpha val="93000"/>
                  </a:schemeClr>
                </a:solidFill>
              </a:endParaRPr>
            </a:p>
          </xdr:txBody>
        </xdr:sp>
        <xdr:graphicFrame macro="">
          <xdr:nvGraphicFramePr>
            <xdr:cNvPr id="8" name="Chart 7">
              <a:extLst>
                <a:ext uri="{FF2B5EF4-FFF2-40B4-BE49-F238E27FC236}">
                  <a16:creationId xmlns:a16="http://schemas.microsoft.com/office/drawing/2014/main" id="{610BE3B6-13B4-4BF6-B02F-298BD4D35EF6}"/>
                </a:ext>
              </a:extLst>
            </xdr:cNvPr>
            <xdr:cNvGraphicFramePr>
              <a:graphicFrameLocks/>
            </xdr:cNvGraphicFramePr>
          </xdr:nvGraphicFramePr>
          <xdr:xfrm>
            <a:off x="257175" y="1400176"/>
            <a:ext cx="2105026" cy="41910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9" name="Group 18">
            <a:extLst>
              <a:ext uri="{FF2B5EF4-FFF2-40B4-BE49-F238E27FC236}">
                <a16:creationId xmlns:a16="http://schemas.microsoft.com/office/drawing/2014/main" id="{DB324F72-7334-4D6B-B828-398A29FC45ED}"/>
              </a:ext>
            </a:extLst>
          </xdr:cNvPr>
          <xdr:cNvGrpSpPr/>
        </xdr:nvGrpSpPr>
        <xdr:grpSpPr>
          <a:xfrm>
            <a:off x="2647950" y="609601"/>
            <a:ext cx="2124075" cy="1628775"/>
            <a:chOff x="266700" y="609601"/>
            <a:chExt cx="2124075" cy="1628775"/>
          </a:xfrm>
        </xdr:grpSpPr>
        <xdr:sp macro="" textlink="">
          <xdr:nvSpPr>
            <xdr:cNvPr id="20" name="Rectangle: Rounded Corners 19">
              <a:extLst>
                <a:ext uri="{FF2B5EF4-FFF2-40B4-BE49-F238E27FC236}">
                  <a16:creationId xmlns:a16="http://schemas.microsoft.com/office/drawing/2014/main" id="{77FB81C8-5B72-4CE7-EFC1-1CF3B8C4BCCE}"/>
                </a:ext>
              </a:extLst>
            </xdr:cNvPr>
            <xdr:cNvSpPr/>
          </xdr:nvSpPr>
          <xdr:spPr>
            <a:xfrm>
              <a:off x="266700" y="1000126"/>
              <a:ext cx="2124075" cy="1238250"/>
            </a:xfrm>
            <a:prstGeom prst="roundRect">
              <a:avLst/>
            </a:prstGeom>
            <a:solidFill>
              <a:schemeClr val="bg1">
                <a:lumMod val="50000"/>
                <a:alpha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Rectangle: Rounded Corners 20">
              <a:extLst>
                <a:ext uri="{FF2B5EF4-FFF2-40B4-BE49-F238E27FC236}">
                  <a16:creationId xmlns:a16="http://schemas.microsoft.com/office/drawing/2014/main" id="{30193FF9-FC9D-1ECB-492A-0C533BC0ABB9}"/>
                </a:ext>
              </a:extLst>
            </xdr:cNvPr>
            <xdr:cNvSpPr/>
          </xdr:nvSpPr>
          <xdr:spPr>
            <a:xfrm>
              <a:off x="333375" y="609601"/>
              <a:ext cx="2000250" cy="381000"/>
            </a:xfrm>
            <a:prstGeom prst="roundRect">
              <a:avLst/>
            </a:prstGeom>
            <a:solidFill>
              <a:schemeClr val="bg1">
                <a:lumMod val="50000"/>
                <a:alpha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t>PROFIT</a:t>
              </a:r>
            </a:p>
          </xdr:txBody>
        </xdr:sp>
        <xdr:sp macro="" textlink="">
          <xdr:nvSpPr>
            <xdr:cNvPr id="22" name="Rectangle: Rounded Corners 21">
              <a:extLst>
                <a:ext uri="{FF2B5EF4-FFF2-40B4-BE49-F238E27FC236}">
                  <a16:creationId xmlns:a16="http://schemas.microsoft.com/office/drawing/2014/main" id="{804F4FA7-E802-937A-B799-8C946CE10B63}"/>
                </a:ext>
              </a:extLst>
            </xdr:cNvPr>
            <xdr:cNvSpPr/>
          </xdr:nvSpPr>
          <xdr:spPr>
            <a:xfrm>
              <a:off x="314325" y="1828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t>YOY GROWTH</a:t>
              </a:r>
            </a:p>
          </xdr:txBody>
        </xdr:sp>
        <xdr:sp macro="" textlink="KPIS!$E$17">
          <xdr:nvSpPr>
            <xdr:cNvPr id="23" name="Rectangle: Rounded Corners 22">
              <a:extLst>
                <a:ext uri="{FF2B5EF4-FFF2-40B4-BE49-F238E27FC236}">
                  <a16:creationId xmlns:a16="http://schemas.microsoft.com/office/drawing/2014/main" id="{1F81C94B-D118-A776-18E1-680E27184F37}"/>
                </a:ext>
              </a:extLst>
            </xdr:cNvPr>
            <xdr:cNvSpPr/>
          </xdr:nvSpPr>
          <xdr:spPr>
            <a:xfrm>
              <a:off x="342900" y="1066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A28C938-57FA-47A9-94A0-50325745A162}" type="TxLink">
                <a:rPr lang="en-US" sz="1400" b="1" i="1" u="none" strike="noStrike">
                  <a:solidFill>
                    <a:schemeClr val="bg1"/>
                  </a:solidFill>
                  <a:latin typeface="Calibri"/>
                  <a:cs typeface="Calibri"/>
                </a:rPr>
                <a:pPr algn="ctr"/>
                <a:t> $286,397 </a:t>
              </a:fld>
              <a:endParaRPr lang="en-US" sz="1400" b="1" i="1">
                <a:solidFill>
                  <a:schemeClr val="bg1"/>
                </a:solidFill>
              </a:endParaRPr>
            </a:p>
          </xdr:txBody>
        </xdr:sp>
      </xdr:grpSp>
      <xdr:grpSp>
        <xdr:nvGrpSpPr>
          <xdr:cNvPr id="25" name="Group 24">
            <a:extLst>
              <a:ext uri="{FF2B5EF4-FFF2-40B4-BE49-F238E27FC236}">
                <a16:creationId xmlns:a16="http://schemas.microsoft.com/office/drawing/2014/main" id="{FC006A1C-4C0A-4D85-BCCC-09CC97BA3ED9}"/>
              </a:ext>
            </a:extLst>
          </xdr:cNvPr>
          <xdr:cNvGrpSpPr/>
        </xdr:nvGrpSpPr>
        <xdr:grpSpPr>
          <a:xfrm>
            <a:off x="4972050" y="600076"/>
            <a:ext cx="2124075" cy="1628775"/>
            <a:chOff x="266700" y="609601"/>
            <a:chExt cx="2124075" cy="1628775"/>
          </a:xfrm>
        </xdr:grpSpPr>
        <xdr:sp macro="" textlink="">
          <xdr:nvSpPr>
            <xdr:cNvPr id="26" name="Rectangle: Rounded Corners 25">
              <a:extLst>
                <a:ext uri="{FF2B5EF4-FFF2-40B4-BE49-F238E27FC236}">
                  <a16:creationId xmlns:a16="http://schemas.microsoft.com/office/drawing/2014/main" id="{6AAB7A16-B75D-AF72-0F96-1045079D9062}"/>
                </a:ext>
              </a:extLst>
            </xdr:cNvPr>
            <xdr:cNvSpPr/>
          </xdr:nvSpPr>
          <xdr:spPr>
            <a:xfrm>
              <a:off x="266700" y="1000126"/>
              <a:ext cx="2124075" cy="1238250"/>
            </a:xfrm>
            <a:prstGeom prst="roundRect">
              <a:avLst/>
            </a:prstGeom>
            <a:solidFill>
              <a:schemeClr val="bg1">
                <a:lumMod val="50000"/>
                <a:alpha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7" name="Rectangle: Rounded Corners 26">
              <a:extLst>
                <a:ext uri="{FF2B5EF4-FFF2-40B4-BE49-F238E27FC236}">
                  <a16:creationId xmlns:a16="http://schemas.microsoft.com/office/drawing/2014/main" id="{2B5665C0-8238-B815-A0EB-92EB86C1AF41}"/>
                </a:ext>
              </a:extLst>
            </xdr:cNvPr>
            <xdr:cNvSpPr/>
          </xdr:nvSpPr>
          <xdr:spPr>
            <a:xfrm>
              <a:off x="333375" y="609601"/>
              <a:ext cx="2000250" cy="381000"/>
            </a:xfrm>
            <a:prstGeom prst="roundRect">
              <a:avLst/>
            </a:prstGeom>
            <a:solidFill>
              <a:schemeClr val="bg1">
                <a:lumMod val="50000"/>
                <a:alpha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t>QUANTITY</a:t>
              </a:r>
            </a:p>
          </xdr:txBody>
        </xdr:sp>
        <xdr:sp macro="" textlink="">
          <xdr:nvSpPr>
            <xdr:cNvPr id="28" name="Rectangle: Rounded Corners 27">
              <a:extLst>
                <a:ext uri="{FF2B5EF4-FFF2-40B4-BE49-F238E27FC236}">
                  <a16:creationId xmlns:a16="http://schemas.microsoft.com/office/drawing/2014/main" id="{A32EC6BC-DD07-DAD8-2C58-4ADAA96630F9}"/>
                </a:ext>
              </a:extLst>
            </xdr:cNvPr>
            <xdr:cNvSpPr/>
          </xdr:nvSpPr>
          <xdr:spPr>
            <a:xfrm>
              <a:off x="314325" y="1828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t>YOY GROWTH</a:t>
              </a:r>
            </a:p>
          </xdr:txBody>
        </xdr:sp>
        <xdr:sp macro="" textlink="KPIS!$H$17">
          <xdr:nvSpPr>
            <xdr:cNvPr id="29" name="Rectangle: Rounded Corners 28">
              <a:extLst>
                <a:ext uri="{FF2B5EF4-FFF2-40B4-BE49-F238E27FC236}">
                  <a16:creationId xmlns:a16="http://schemas.microsoft.com/office/drawing/2014/main" id="{577ECF1D-0130-2920-09E5-65ABF8169708}"/>
                </a:ext>
              </a:extLst>
            </xdr:cNvPr>
            <xdr:cNvSpPr/>
          </xdr:nvSpPr>
          <xdr:spPr>
            <a:xfrm>
              <a:off x="342900" y="1066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B853A3E-30C0-4C7C-82B5-B2AB99E4DCD8}" type="TxLink">
                <a:rPr lang="en-US" sz="1400" b="1" i="1" u="none" strike="noStrike">
                  <a:solidFill>
                    <a:schemeClr val="bg1"/>
                  </a:solidFill>
                  <a:latin typeface="Calibri"/>
                  <a:cs typeface="Calibri"/>
                </a:rPr>
                <a:pPr algn="ctr"/>
                <a:t># 37873</a:t>
              </a:fld>
              <a:endParaRPr lang="en-US" sz="1400" b="1" i="1">
                <a:solidFill>
                  <a:schemeClr val="bg1"/>
                </a:solidFill>
              </a:endParaRPr>
            </a:p>
          </xdr:txBody>
        </xdr:sp>
      </xdr:grpSp>
      <xdr:grpSp>
        <xdr:nvGrpSpPr>
          <xdr:cNvPr id="31" name="Group 30">
            <a:extLst>
              <a:ext uri="{FF2B5EF4-FFF2-40B4-BE49-F238E27FC236}">
                <a16:creationId xmlns:a16="http://schemas.microsoft.com/office/drawing/2014/main" id="{4AEA0BD1-5672-4E53-B6FE-0735112E4005}"/>
              </a:ext>
            </a:extLst>
          </xdr:cNvPr>
          <xdr:cNvGrpSpPr/>
        </xdr:nvGrpSpPr>
        <xdr:grpSpPr>
          <a:xfrm>
            <a:off x="7334250" y="590551"/>
            <a:ext cx="2124075" cy="1628775"/>
            <a:chOff x="266700" y="609601"/>
            <a:chExt cx="2124075" cy="1628775"/>
          </a:xfrm>
        </xdr:grpSpPr>
        <xdr:sp macro="" textlink="">
          <xdr:nvSpPr>
            <xdr:cNvPr id="32" name="Rectangle: Rounded Corners 31">
              <a:extLst>
                <a:ext uri="{FF2B5EF4-FFF2-40B4-BE49-F238E27FC236}">
                  <a16:creationId xmlns:a16="http://schemas.microsoft.com/office/drawing/2014/main" id="{519645F1-9460-E2CC-3F52-93F6FAA0C5C8}"/>
                </a:ext>
              </a:extLst>
            </xdr:cNvPr>
            <xdr:cNvSpPr/>
          </xdr:nvSpPr>
          <xdr:spPr>
            <a:xfrm>
              <a:off x="266700" y="1000126"/>
              <a:ext cx="2124075" cy="1238250"/>
            </a:xfrm>
            <a:prstGeom prst="roundRect">
              <a:avLst/>
            </a:prstGeom>
            <a:solidFill>
              <a:schemeClr val="bg1">
                <a:lumMod val="50000"/>
                <a:alpha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3" name="Rectangle: Rounded Corners 32">
              <a:extLst>
                <a:ext uri="{FF2B5EF4-FFF2-40B4-BE49-F238E27FC236}">
                  <a16:creationId xmlns:a16="http://schemas.microsoft.com/office/drawing/2014/main" id="{8C8E4A08-330F-CD3D-CBEB-6D86EF0BB411}"/>
                </a:ext>
              </a:extLst>
            </xdr:cNvPr>
            <xdr:cNvSpPr/>
          </xdr:nvSpPr>
          <xdr:spPr>
            <a:xfrm>
              <a:off x="333375" y="609601"/>
              <a:ext cx="2000250" cy="381000"/>
            </a:xfrm>
            <a:prstGeom prst="roundRect">
              <a:avLst/>
            </a:prstGeom>
            <a:solidFill>
              <a:schemeClr val="bg1">
                <a:lumMod val="50000"/>
                <a:alpha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t>NO OF ORDERS</a:t>
              </a:r>
            </a:p>
          </xdr:txBody>
        </xdr:sp>
        <xdr:sp macro="" textlink="">
          <xdr:nvSpPr>
            <xdr:cNvPr id="34" name="Rectangle: Rounded Corners 33">
              <a:extLst>
                <a:ext uri="{FF2B5EF4-FFF2-40B4-BE49-F238E27FC236}">
                  <a16:creationId xmlns:a16="http://schemas.microsoft.com/office/drawing/2014/main" id="{EA01A754-3F24-67CC-A9C0-EC4D82D21A32}"/>
                </a:ext>
              </a:extLst>
            </xdr:cNvPr>
            <xdr:cNvSpPr/>
          </xdr:nvSpPr>
          <xdr:spPr>
            <a:xfrm>
              <a:off x="314325" y="1828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t>YOY GROWTH</a:t>
              </a:r>
            </a:p>
          </xdr:txBody>
        </xdr:sp>
        <xdr:sp macro="" textlink="KPIS!$K$17">
          <xdr:nvSpPr>
            <xdr:cNvPr id="35" name="Rectangle: Rounded Corners 34">
              <a:extLst>
                <a:ext uri="{FF2B5EF4-FFF2-40B4-BE49-F238E27FC236}">
                  <a16:creationId xmlns:a16="http://schemas.microsoft.com/office/drawing/2014/main" id="{8C31E83E-E7E0-D2EF-4BBA-9AA4C8F148A1}"/>
                </a:ext>
              </a:extLst>
            </xdr:cNvPr>
            <xdr:cNvSpPr/>
          </xdr:nvSpPr>
          <xdr:spPr>
            <a:xfrm>
              <a:off x="342900" y="1066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023A4B5-2B5B-4AD5-9E49-7C84DB25C8BA}" type="TxLink">
                <a:rPr lang="en-US" sz="1400" b="1" i="1" u="none" strike="noStrike">
                  <a:solidFill>
                    <a:schemeClr val="bg1"/>
                  </a:solidFill>
                  <a:latin typeface="Calibri"/>
                  <a:cs typeface="Calibri"/>
                </a:rPr>
                <a:pPr algn="ctr"/>
                <a:t># 9994</a:t>
              </a:fld>
              <a:endParaRPr lang="en-US" sz="1400" b="1" i="1">
                <a:solidFill>
                  <a:schemeClr val="bg1"/>
                </a:solidFill>
              </a:endParaRPr>
            </a:p>
          </xdr:txBody>
        </xdr:sp>
      </xdr:grpSp>
      <xdr:grpSp>
        <xdr:nvGrpSpPr>
          <xdr:cNvPr id="37" name="Group 36">
            <a:extLst>
              <a:ext uri="{FF2B5EF4-FFF2-40B4-BE49-F238E27FC236}">
                <a16:creationId xmlns:a16="http://schemas.microsoft.com/office/drawing/2014/main" id="{F2207B16-B1A6-4129-82AE-98F6142E0F27}"/>
              </a:ext>
            </a:extLst>
          </xdr:cNvPr>
          <xdr:cNvGrpSpPr/>
        </xdr:nvGrpSpPr>
        <xdr:grpSpPr>
          <a:xfrm>
            <a:off x="9705975" y="581026"/>
            <a:ext cx="2124075" cy="1628775"/>
            <a:chOff x="266700" y="609601"/>
            <a:chExt cx="2124075" cy="1628775"/>
          </a:xfrm>
        </xdr:grpSpPr>
        <xdr:sp macro="" textlink="">
          <xdr:nvSpPr>
            <xdr:cNvPr id="38" name="Rectangle: Rounded Corners 37">
              <a:extLst>
                <a:ext uri="{FF2B5EF4-FFF2-40B4-BE49-F238E27FC236}">
                  <a16:creationId xmlns:a16="http://schemas.microsoft.com/office/drawing/2014/main" id="{5D39CBD0-5E36-147F-1416-A29C03568FA2}"/>
                </a:ext>
              </a:extLst>
            </xdr:cNvPr>
            <xdr:cNvSpPr/>
          </xdr:nvSpPr>
          <xdr:spPr>
            <a:xfrm>
              <a:off x="266700" y="1000126"/>
              <a:ext cx="2124075" cy="1238250"/>
            </a:xfrm>
            <a:prstGeom prst="roundRect">
              <a:avLst/>
            </a:prstGeom>
            <a:solidFill>
              <a:schemeClr val="bg1">
                <a:lumMod val="50000"/>
                <a:alpha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9" name="Rectangle: Rounded Corners 38">
              <a:extLst>
                <a:ext uri="{FF2B5EF4-FFF2-40B4-BE49-F238E27FC236}">
                  <a16:creationId xmlns:a16="http://schemas.microsoft.com/office/drawing/2014/main" id="{8C898610-62ED-3BAE-EA98-3AAF4A1297EA}"/>
                </a:ext>
              </a:extLst>
            </xdr:cNvPr>
            <xdr:cNvSpPr/>
          </xdr:nvSpPr>
          <xdr:spPr>
            <a:xfrm>
              <a:off x="333375" y="609601"/>
              <a:ext cx="2000250" cy="381000"/>
            </a:xfrm>
            <a:prstGeom prst="roundRect">
              <a:avLst/>
            </a:prstGeom>
            <a:solidFill>
              <a:schemeClr val="bg1">
                <a:lumMod val="50000"/>
                <a:alpha val="50000"/>
              </a:schemeClr>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t>PROFIT MARGIN</a:t>
              </a:r>
            </a:p>
          </xdr:txBody>
        </xdr:sp>
        <xdr:sp macro="" textlink="">
          <xdr:nvSpPr>
            <xdr:cNvPr id="40" name="Rectangle: Rounded Corners 39">
              <a:extLst>
                <a:ext uri="{FF2B5EF4-FFF2-40B4-BE49-F238E27FC236}">
                  <a16:creationId xmlns:a16="http://schemas.microsoft.com/office/drawing/2014/main" id="{3420D7F1-0686-AA43-4CF3-B8B1CF4086BE}"/>
                </a:ext>
              </a:extLst>
            </xdr:cNvPr>
            <xdr:cNvSpPr/>
          </xdr:nvSpPr>
          <xdr:spPr>
            <a:xfrm>
              <a:off x="314325" y="1828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t>YOY GROWTH</a:t>
              </a:r>
            </a:p>
          </xdr:txBody>
        </xdr:sp>
        <xdr:sp macro="" textlink="KPIS!$N$17">
          <xdr:nvSpPr>
            <xdr:cNvPr id="41" name="Rectangle: Rounded Corners 40">
              <a:extLst>
                <a:ext uri="{FF2B5EF4-FFF2-40B4-BE49-F238E27FC236}">
                  <a16:creationId xmlns:a16="http://schemas.microsoft.com/office/drawing/2014/main" id="{8B39A0AC-F33C-CF75-F525-92DF7E2E8455}"/>
                </a:ext>
              </a:extLst>
            </xdr:cNvPr>
            <xdr:cNvSpPr/>
          </xdr:nvSpPr>
          <xdr:spPr>
            <a:xfrm>
              <a:off x="342900" y="1066800"/>
              <a:ext cx="1952625" cy="314325"/>
            </a:xfrm>
            <a:prstGeom prst="roundRect">
              <a:avLst/>
            </a:prstGeom>
            <a:gradFill>
              <a:gsLst>
                <a:gs pos="100000">
                  <a:schemeClr val="tx2">
                    <a:lumMod val="50000"/>
                    <a:lumOff val="50000"/>
                  </a:schemeClr>
                </a:gs>
                <a:gs pos="100000">
                  <a:schemeClr val="accent2">
                    <a:lumMod val="60000"/>
                    <a:lumOff val="40000"/>
                  </a:schemeClr>
                </a:gs>
              </a:gsLst>
              <a:lin ang="162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6DFDE96-4CEC-47CC-A678-2E6E47153EB0}" type="TxLink">
                <a:rPr lang="en-US" sz="1400" b="1" i="1" u="none" strike="noStrike">
                  <a:solidFill>
                    <a:schemeClr val="bg1"/>
                  </a:solidFill>
                  <a:latin typeface="Calibri"/>
                  <a:cs typeface="Calibri"/>
                </a:rPr>
                <a:pPr algn="ctr"/>
                <a:t>12.47%</a:t>
              </a:fld>
              <a:endParaRPr lang="en-US" sz="1400" b="1" i="1">
                <a:solidFill>
                  <a:schemeClr val="bg1"/>
                </a:solidFill>
              </a:endParaRPr>
            </a:p>
          </xdr:txBody>
        </xdr:sp>
      </xdr:grpSp>
    </xdr:grpSp>
    <xdr:clientData/>
  </xdr:twoCellAnchor>
  <xdr:twoCellAnchor>
    <xdr:from>
      <xdr:col>4</xdr:col>
      <xdr:colOff>133351</xdr:colOff>
      <xdr:row>7</xdr:row>
      <xdr:rowOff>57152</xdr:rowOff>
    </xdr:from>
    <xdr:to>
      <xdr:col>7</xdr:col>
      <xdr:colOff>266701</xdr:colOff>
      <xdr:row>8</xdr:row>
      <xdr:rowOff>152400</xdr:rowOff>
    </xdr:to>
    <xdr:graphicFrame macro="">
      <xdr:nvGraphicFramePr>
        <xdr:cNvPr id="43" name="Chart 42">
          <a:extLst>
            <a:ext uri="{FF2B5EF4-FFF2-40B4-BE49-F238E27FC236}">
              <a16:creationId xmlns:a16="http://schemas.microsoft.com/office/drawing/2014/main" id="{336677EF-EA98-40CC-8E93-C94C096CF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xdr:colOff>
      <xdr:row>6</xdr:row>
      <xdr:rowOff>161926</xdr:rowOff>
    </xdr:from>
    <xdr:to>
      <xdr:col>11</xdr:col>
      <xdr:colOff>19050</xdr:colOff>
      <xdr:row>8</xdr:row>
      <xdr:rowOff>66676</xdr:rowOff>
    </xdr:to>
    <xdr:graphicFrame macro="">
      <xdr:nvGraphicFramePr>
        <xdr:cNvPr id="44" name="Chart 43">
          <a:extLst>
            <a:ext uri="{FF2B5EF4-FFF2-40B4-BE49-F238E27FC236}">
              <a16:creationId xmlns:a16="http://schemas.microsoft.com/office/drawing/2014/main" id="{E53193E3-8A6B-46F1-B676-55ADB3C2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295275</xdr:colOff>
      <xdr:row>6</xdr:row>
      <xdr:rowOff>152401</xdr:rowOff>
    </xdr:from>
    <xdr:to>
      <xdr:col>14</xdr:col>
      <xdr:colOff>476250</xdr:colOff>
      <xdr:row>9</xdr:row>
      <xdr:rowOff>9526</xdr:rowOff>
    </xdr:to>
    <xdr:graphicFrame macro="">
      <xdr:nvGraphicFramePr>
        <xdr:cNvPr id="45" name="Chart 44">
          <a:extLst>
            <a:ext uri="{FF2B5EF4-FFF2-40B4-BE49-F238E27FC236}">
              <a16:creationId xmlns:a16="http://schemas.microsoft.com/office/drawing/2014/main" id="{E092D0DE-E767-4FDC-8175-1C3013C5A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333375</xdr:colOff>
      <xdr:row>6</xdr:row>
      <xdr:rowOff>76201</xdr:rowOff>
    </xdr:from>
    <xdr:to>
      <xdr:col>18</xdr:col>
      <xdr:colOff>466724</xdr:colOff>
      <xdr:row>8</xdr:row>
      <xdr:rowOff>104775</xdr:rowOff>
    </xdr:to>
    <xdr:graphicFrame macro="">
      <xdr:nvGraphicFramePr>
        <xdr:cNvPr id="46" name="Chart 45">
          <a:extLst>
            <a:ext uri="{FF2B5EF4-FFF2-40B4-BE49-F238E27FC236}">
              <a16:creationId xmlns:a16="http://schemas.microsoft.com/office/drawing/2014/main" id="{A54DCB09-A3FC-4707-BFCE-943AABAC4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114300</xdr:colOff>
          <xdr:row>8</xdr:row>
          <xdr:rowOff>142875</xdr:rowOff>
        </xdr:from>
        <xdr:to>
          <xdr:col>3</xdr:col>
          <xdr:colOff>171450</xdr:colOff>
          <xdr:row>10</xdr:row>
          <xdr:rowOff>38100</xdr:rowOff>
        </xdr:to>
        <xdr:pic>
          <xdr:nvPicPr>
            <xdr:cNvPr id="49" name="Picture 48">
              <a:extLst>
                <a:ext uri="{FF2B5EF4-FFF2-40B4-BE49-F238E27FC236}">
                  <a16:creationId xmlns:a16="http://schemas.microsoft.com/office/drawing/2014/main" id="{4796E671-D99F-2539-BD4A-1EB8053F03A8}"/>
                </a:ext>
              </a:extLst>
            </xdr:cNvPr>
            <xdr:cNvPicPr>
              <a:picLocks noChangeAspect="1" noChangeArrowheads="1"/>
              <a:extLst>
                <a:ext uri="{84589F7E-364E-4C9E-8A38-B11213B215E9}">
                  <a14:cameraTool cellRange="YOY!$H$8" spid="_x0000_s7259"/>
                </a:ext>
              </a:extLst>
            </xdr:cNvPicPr>
          </xdr:nvPicPr>
          <xdr:blipFill>
            <a:blip xmlns:r="http://schemas.openxmlformats.org/officeDocument/2006/relationships" r:embed="rId6"/>
            <a:srcRect/>
            <a:stretch>
              <a:fillRect/>
            </a:stretch>
          </xdr:blipFill>
          <xdr:spPr bwMode="auto">
            <a:xfrm>
              <a:off x="1333500" y="1666875"/>
              <a:ext cx="66675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8</xdr:row>
          <xdr:rowOff>161925</xdr:rowOff>
        </xdr:from>
        <xdr:to>
          <xdr:col>7</xdr:col>
          <xdr:colOff>171449</xdr:colOff>
          <xdr:row>10</xdr:row>
          <xdr:rowOff>57150</xdr:rowOff>
        </xdr:to>
        <xdr:pic>
          <xdr:nvPicPr>
            <xdr:cNvPr id="9" name="Picture 8">
              <a:extLst>
                <a:ext uri="{FF2B5EF4-FFF2-40B4-BE49-F238E27FC236}">
                  <a16:creationId xmlns:a16="http://schemas.microsoft.com/office/drawing/2014/main" id="{AE61B898-9C4C-F0E8-4742-FB03285DBF48}"/>
                </a:ext>
              </a:extLst>
            </xdr:cNvPr>
            <xdr:cNvPicPr>
              <a:picLocks noChangeAspect="1" noChangeArrowheads="1"/>
              <a:extLst>
                <a:ext uri="{84589F7E-364E-4C9E-8A38-B11213B215E9}">
                  <a14:cameraTool cellRange="YOY!$I$8" spid="_x0000_s7260"/>
                </a:ext>
              </a:extLst>
            </xdr:cNvPicPr>
          </xdr:nvPicPr>
          <xdr:blipFill>
            <a:blip xmlns:r="http://schemas.openxmlformats.org/officeDocument/2006/relationships" r:embed="rId7"/>
            <a:srcRect/>
            <a:stretch>
              <a:fillRect/>
            </a:stretch>
          </xdr:blipFill>
          <xdr:spPr bwMode="auto">
            <a:xfrm>
              <a:off x="3724275" y="1685925"/>
              <a:ext cx="714374"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542925</xdr:colOff>
          <xdr:row>8</xdr:row>
          <xdr:rowOff>152400</xdr:rowOff>
        </xdr:from>
        <xdr:to>
          <xdr:col>11</xdr:col>
          <xdr:colOff>28575</xdr:colOff>
          <xdr:row>10</xdr:row>
          <xdr:rowOff>28575</xdr:rowOff>
        </xdr:to>
        <xdr:pic>
          <xdr:nvPicPr>
            <xdr:cNvPr id="11" name="Picture 10">
              <a:extLst>
                <a:ext uri="{FF2B5EF4-FFF2-40B4-BE49-F238E27FC236}">
                  <a16:creationId xmlns:a16="http://schemas.microsoft.com/office/drawing/2014/main" id="{ECDD260F-19D0-D4BE-18C9-B26BD6E7E263}"/>
                </a:ext>
              </a:extLst>
            </xdr:cNvPr>
            <xdr:cNvPicPr>
              <a:picLocks noChangeAspect="1" noChangeArrowheads="1"/>
              <a:extLst>
                <a:ext uri="{84589F7E-364E-4C9E-8A38-B11213B215E9}">
                  <a14:cameraTool cellRange="YOY!$J$8" spid="_x0000_s7261"/>
                </a:ext>
              </a:extLst>
            </xdr:cNvPicPr>
          </xdr:nvPicPr>
          <xdr:blipFill>
            <a:blip xmlns:r="http://schemas.openxmlformats.org/officeDocument/2006/relationships" r:embed="rId8"/>
            <a:srcRect/>
            <a:stretch>
              <a:fillRect/>
            </a:stretch>
          </xdr:blipFill>
          <xdr:spPr bwMode="auto">
            <a:xfrm>
              <a:off x="6029325" y="1676400"/>
              <a:ext cx="70485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8</xdr:row>
          <xdr:rowOff>133351</xdr:rowOff>
        </xdr:from>
        <xdr:to>
          <xdr:col>14</xdr:col>
          <xdr:colOff>542925</xdr:colOff>
          <xdr:row>10</xdr:row>
          <xdr:rowOff>19051</xdr:rowOff>
        </xdr:to>
        <xdr:pic>
          <xdr:nvPicPr>
            <xdr:cNvPr id="13" name="Picture 12">
              <a:extLst>
                <a:ext uri="{FF2B5EF4-FFF2-40B4-BE49-F238E27FC236}">
                  <a16:creationId xmlns:a16="http://schemas.microsoft.com/office/drawing/2014/main" id="{D567D7B7-633F-511A-EF7F-0748B857A6C3}"/>
                </a:ext>
              </a:extLst>
            </xdr:cNvPr>
            <xdr:cNvPicPr>
              <a:picLocks noChangeAspect="1" noChangeArrowheads="1"/>
              <a:extLst>
                <a:ext uri="{84589F7E-364E-4C9E-8A38-B11213B215E9}">
                  <a14:cameraTool cellRange="YOY!$L$8" spid="_x0000_s7262"/>
                </a:ext>
              </a:extLst>
            </xdr:cNvPicPr>
          </xdr:nvPicPr>
          <xdr:blipFill>
            <a:blip xmlns:r="http://schemas.openxmlformats.org/officeDocument/2006/relationships" r:embed="rId9"/>
            <a:srcRect/>
            <a:stretch>
              <a:fillRect/>
            </a:stretch>
          </xdr:blipFill>
          <xdr:spPr bwMode="auto">
            <a:xfrm>
              <a:off x="8410575" y="1657351"/>
              <a:ext cx="66675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390525</xdr:colOff>
          <xdr:row>8</xdr:row>
          <xdr:rowOff>123824</xdr:rowOff>
        </xdr:from>
        <xdr:to>
          <xdr:col>18</xdr:col>
          <xdr:colOff>466725</xdr:colOff>
          <xdr:row>9</xdr:row>
          <xdr:rowOff>190499</xdr:rowOff>
        </xdr:to>
        <xdr:pic>
          <xdr:nvPicPr>
            <xdr:cNvPr id="14" name="Picture 13">
              <a:extLst>
                <a:ext uri="{FF2B5EF4-FFF2-40B4-BE49-F238E27FC236}">
                  <a16:creationId xmlns:a16="http://schemas.microsoft.com/office/drawing/2014/main" id="{5C871660-6D75-5E1F-2FD0-A59CA82F5063}"/>
                </a:ext>
              </a:extLst>
            </xdr:cNvPr>
            <xdr:cNvPicPr>
              <a:picLocks noChangeAspect="1" noChangeArrowheads="1"/>
              <a:extLst>
                <a:ext uri="{84589F7E-364E-4C9E-8A38-B11213B215E9}">
                  <a14:cameraTool cellRange="YOY!$K$8" spid="_x0000_s7263"/>
                </a:ext>
              </a:extLst>
            </xdr:cNvPicPr>
          </xdr:nvPicPr>
          <xdr:blipFill>
            <a:blip xmlns:r="http://schemas.openxmlformats.org/officeDocument/2006/relationships" r:embed="rId10"/>
            <a:srcRect/>
            <a:stretch>
              <a:fillRect/>
            </a:stretch>
          </xdr:blipFill>
          <xdr:spPr bwMode="auto">
            <a:xfrm>
              <a:off x="10753725" y="1647824"/>
              <a:ext cx="685800"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285750</xdr:colOff>
      <xdr:row>11</xdr:row>
      <xdr:rowOff>9526</xdr:rowOff>
    </xdr:from>
    <xdr:to>
      <xdr:col>14</xdr:col>
      <xdr:colOff>57150</xdr:colOff>
      <xdr:row>22</xdr:row>
      <xdr:rowOff>57150</xdr:rowOff>
    </xdr:to>
    <xdr:sp macro="" textlink="">
      <xdr:nvSpPr>
        <xdr:cNvPr id="16" name="Rectangle: Rounded Corners 15">
          <a:extLst>
            <a:ext uri="{FF2B5EF4-FFF2-40B4-BE49-F238E27FC236}">
              <a16:creationId xmlns:a16="http://schemas.microsoft.com/office/drawing/2014/main" id="{DA57C201-3A19-4056-A71F-8E16C769DE7B}"/>
            </a:ext>
          </a:extLst>
        </xdr:cNvPr>
        <xdr:cNvSpPr/>
      </xdr:nvSpPr>
      <xdr:spPr>
        <a:xfrm>
          <a:off x="4552950" y="2105026"/>
          <a:ext cx="4038600" cy="2143124"/>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28575</xdr:colOff>
      <xdr:row>11</xdr:row>
      <xdr:rowOff>1</xdr:rowOff>
    </xdr:from>
    <xdr:to>
      <xdr:col>19</xdr:col>
      <xdr:colOff>123826</xdr:colOff>
      <xdr:row>22</xdr:row>
      <xdr:rowOff>133351</xdr:rowOff>
    </xdr:to>
    <xdr:grpSp>
      <xdr:nvGrpSpPr>
        <xdr:cNvPr id="53" name="Group 52">
          <a:extLst>
            <a:ext uri="{FF2B5EF4-FFF2-40B4-BE49-F238E27FC236}">
              <a16:creationId xmlns:a16="http://schemas.microsoft.com/office/drawing/2014/main" id="{21FB039B-45C4-E9DB-851C-1EC2C5CBF5CC}"/>
            </a:ext>
          </a:extLst>
        </xdr:cNvPr>
        <xdr:cNvGrpSpPr/>
      </xdr:nvGrpSpPr>
      <xdr:grpSpPr>
        <a:xfrm>
          <a:off x="28575" y="2095501"/>
          <a:ext cx="11677651" cy="2228850"/>
          <a:chOff x="228599" y="2276475"/>
          <a:chExt cx="11677651" cy="2276475"/>
        </a:xfrm>
      </xdr:grpSpPr>
      <xdr:sp macro="" textlink="">
        <xdr:nvSpPr>
          <xdr:cNvPr id="15" name="Rectangle: Rounded Corners 14">
            <a:extLst>
              <a:ext uri="{FF2B5EF4-FFF2-40B4-BE49-F238E27FC236}">
                <a16:creationId xmlns:a16="http://schemas.microsoft.com/office/drawing/2014/main" id="{65FBDDED-6E49-1438-F7F2-31BEBAB31349}"/>
              </a:ext>
            </a:extLst>
          </xdr:cNvPr>
          <xdr:cNvSpPr/>
        </xdr:nvSpPr>
        <xdr:spPr>
          <a:xfrm>
            <a:off x="228599" y="2295525"/>
            <a:ext cx="4486275" cy="2200275"/>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7" name="Rectangle: Rounded Corners 16">
            <a:extLst>
              <a:ext uri="{FF2B5EF4-FFF2-40B4-BE49-F238E27FC236}">
                <a16:creationId xmlns:a16="http://schemas.microsoft.com/office/drawing/2014/main" id="{A451B686-09FB-4A13-BC26-F845CB73305A}"/>
              </a:ext>
            </a:extLst>
          </xdr:cNvPr>
          <xdr:cNvSpPr/>
        </xdr:nvSpPr>
        <xdr:spPr>
          <a:xfrm>
            <a:off x="8896349" y="2276475"/>
            <a:ext cx="3009901" cy="2276475"/>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7</xdr:col>
      <xdr:colOff>352426</xdr:colOff>
      <xdr:row>22</xdr:row>
      <xdr:rowOff>142876</xdr:rowOff>
    </xdr:from>
    <xdr:to>
      <xdr:col>13</xdr:col>
      <xdr:colOff>57150</xdr:colOff>
      <xdr:row>34</xdr:row>
      <xdr:rowOff>104776</xdr:rowOff>
    </xdr:to>
    <xdr:sp macro="" textlink="">
      <xdr:nvSpPr>
        <xdr:cNvPr id="24" name="Rectangle: Rounded Corners 23">
          <a:extLst>
            <a:ext uri="{FF2B5EF4-FFF2-40B4-BE49-F238E27FC236}">
              <a16:creationId xmlns:a16="http://schemas.microsoft.com/office/drawing/2014/main" id="{B47E2B4C-941F-4C6B-962D-01C1C7669AA4}"/>
            </a:ext>
          </a:extLst>
        </xdr:cNvPr>
        <xdr:cNvSpPr/>
      </xdr:nvSpPr>
      <xdr:spPr>
        <a:xfrm>
          <a:off x="4619626" y="4333876"/>
          <a:ext cx="3362324" cy="2247900"/>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76200</xdr:colOff>
      <xdr:row>22</xdr:row>
      <xdr:rowOff>171450</xdr:rowOff>
    </xdr:from>
    <xdr:to>
      <xdr:col>19</xdr:col>
      <xdr:colOff>228601</xdr:colOff>
      <xdr:row>34</xdr:row>
      <xdr:rowOff>180975</xdr:rowOff>
    </xdr:to>
    <xdr:grpSp>
      <xdr:nvGrpSpPr>
        <xdr:cNvPr id="54" name="Group 53">
          <a:extLst>
            <a:ext uri="{FF2B5EF4-FFF2-40B4-BE49-F238E27FC236}">
              <a16:creationId xmlns:a16="http://schemas.microsoft.com/office/drawing/2014/main" id="{53AC970D-138C-1A8D-1479-9F98A04747FB}"/>
            </a:ext>
          </a:extLst>
        </xdr:cNvPr>
        <xdr:cNvGrpSpPr/>
      </xdr:nvGrpSpPr>
      <xdr:grpSpPr>
        <a:xfrm>
          <a:off x="76200" y="4362450"/>
          <a:ext cx="11734801" cy="2295525"/>
          <a:chOff x="257174" y="4676776"/>
          <a:chExt cx="11772902" cy="2295524"/>
        </a:xfrm>
      </xdr:grpSpPr>
      <xdr:sp macro="" textlink="">
        <xdr:nvSpPr>
          <xdr:cNvPr id="18" name="Rectangle: Rounded Corners 17">
            <a:extLst>
              <a:ext uri="{FF2B5EF4-FFF2-40B4-BE49-F238E27FC236}">
                <a16:creationId xmlns:a16="http://schemas.microsoft.com/office/drawing/2014/main" id="{B0B45C46-46A8-4279-8397-A37939C9A3F2}"/>
              </a:ext>
            </a:extLst>
          </xdr:cNvPr>
          <xdr:cNvSpPr/>
        </xdr:nvSpPr>
        <xdr:spPr>
          <a:xfrm>
            <a:off x="257174" y="4695825"/>
            <a:ext cx="4486275" cy="2276475"/>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0" name="Rectangle: Rounded Corners 29">
            <a:extLst>
              <a:ext uri="{FF2B5EF4-FFF2-40B4-BE49-F238E27FC236}">
                <a16:creationId xmlns:a16="http://schemas.microsoft.com/office/drawing/2014/main" id="{BEF3FB71-C2EC-4007-9FCC-6576A82CBBDC}"/>
              </a:ext>
            </a:extLst>
          </xdr:cNvPr>
          <xdr:cNvSpPr/>
        </xdr:nvSpPr>
        <xdr:spPr>
          <a:xfrm>
            <a:off x="8277225" y="4676776"/>
            <a:ext cx="3752851" cy="2228850"/>
          </a:xfrm>
          <a:prstGeom prst="roundRect">
            <a:avLst/>
          </a:prstGeom>
          <a:solidFill>
            <a:schemeClr val="bg2">
              <a:lumMod val="50000"/>
              <a:alpha val="7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0</xdr:col>
      <xdr:colOff>238124</xdr:colOff>
      <xdr:row>11</xdr:row>
      <xdr:rowOff>57150</xdr:rowOff>
    </xdr:from>
    <xdr:to>
      <xdr:col>5</xdr:col>
      <xdr:colOff>514349</xdr:colOff>
      <xdr:row>12</xdr:row>
      <xdr:rowOff>171450</xdr:rowOff>
    </xdr:to>
    <xdr:sp macro="" textlink="">
      <xdr:nvSpPr>
        <xdr:cNvPr id="36" name="Rectangle: Rounded Corners 35">
          <a:extLst>
            <a:ext uri="{FF2B5EF4-FFF2-40B4-BE49-F238E27FC236}">
              <a16:creationId xmlns:a16="http://schemas.microsoft.com/office/drawing/2014/main" id="{B677528D-D5F9-700D-7655-7F353D93D986}"/>
            </a:ext>
          </a:extLst>
        </xdr:cNvPr>
        <xdr:cNvSpPr/>
      </xdr:nvSpPr>
      <xdr:spPr>
        <a:xfrm>
          <a:off x="238124" y="2152650"/>
          <a:ext cx="3324225"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kern="1200"/>
            <a:t>SALES &amp;PROFIT ANALYSIS</a:t>
          </a:r>
        </a:p>
      </xdr:txBody>
    </xdr:sp>
    <xdr:clientData/>
  </xdr:twoCellAnchor>
  <xdr:twoCellAnchor>
    <xdr:from>
      <xdr:col>13</xdr:col>
      <xdr:colOff>238125</xdr:colOff>
      <xdr:row>24</xdr:row>
      <xdr:rowOff>85725</xdr:rowOff>
    </xdr:from>
    <xdr:to>
      <xdr:col>18</xdr:col>
      <xdr:colOff>123825</xdr:colOff>
      <xdr:row>26</xdr:row>
      <xdr:rowOff>9525</xdr:rowOff>
    </xdr:to>
    <xdr:sp macro="" textlink="">
      <xdr:nvSpPr>
        <xdr:cNvPr id="42" name="Rectangle: Rounded Corners 41">
          <a:extLst>
            <a:ext uri="{FF2B5EF4-FFF2-40B4-BE49-F238E27FC236}">
              <a16:creationId xmlns:a16="http://schemas.microsoft.com/office/drawing/2014/main" id="{648B3B1A-2DE5-4A36-9141-13EC1B4FC4A6}"/>
            </a:ext>
          </a:extLst>
        </xdr:cNvPr>
        <xdr:cNvSpPr/>
      </xdr:nvSpPr>
      <xdr:spPr>
        <a:xfrm>
          <a:off x="8162925" y="4657725"/>
          <a:ext cx="2933700"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kern="1200"/>
            <a:t>FILTERS</a:t>
          </a:r>
        </a:p>
      </xdr:txBody>
    </xdr:sp>
    <xdr:clientData/>
  </xdr:twoCellAnchor>
  <xdr:twoCellAnchor>
    <xdr:from>
      <xdr:col>14</xdr:col>
      <xdr:colOff>304800</xdr:colOff>
      <xdr:row>11</xdr:row>
      <xdr:rowOff>85725</xdr:rowOff>
    </xdr:from>
    <xdr:to>
      <xdr:col>18</xdr:col>
      <xdr:colOff>361950</xdr:colOff>
      <xdr:row>13</xdr:row>
      <xdr:rowOff>9525</xdr:rowOff>
    </xdr:to>
    <xdr:sp macro="" textlink="">
      <xdr:nvSpPr>
        <xdr:cNvPr id="48" name="Rectangle: Rounded Corners 47">
          <a:extLst>
            <a:ext uri="{FF2B5EF4-FFF2-40B4-BE49-F238E27FC236}">
              <a16:creationId xmlns:a16="http://schemas.microsoft.com/office/drawing/2014/main" id="{B258F487-CB86-4ABC-AB93-94415C90EE91}"/>
            </a:ext>
          </a:extLst>
        </xdr:cNvPr>
        <xdr:cNvSpPr/>
      </xdr:nvSpPr>
      <xdr:spPr>
        <a:xfrm>
          <a:off x="8839200" y="2181225"/>
          <a:ext cx="2495550"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kern="1200"/>
            <a:t>CATEGORYPER SALES %</a:t>
          </a:r>
        </a:p>
      </xdr:txBody>
    </xdr:sp>
    <xdr:clientData/>
  </xdr:twoCellAnchor>
  <xdr:twoCellAnchor>
    <xdr:from>
      <xdr:col>7</xdr:col>
      <xdr:colOff>457200</xdr:colOff>
      <xdr:row>24</xdr:row>
      <xdr:rowOff>19050</xdr:rowOff>
    </xdr:from>
    <xdr:to>
      <xdr:col>12</xdr:col>
      <xdr:colOff>180975</xdr:colOff>
      <xdr:row>25</xdr:row>
      <xdr:rowOff>133350</xdr:rowOff>
    </xdr:to>
    <xdr:sp macro="" textlink="">
      <xdr:nvSpPr>
        <xdr:cNvPr id="50" name="Rectangle: Rounded Corners 49">
          <a:extLst>
            <a:ext uri="{FF2B5EF4-FFF2-40B4-BE49-F238E27FC236}">
              <a16:creationId xmlns:a16="http://schemas.microsoft.com/office/drawing/2014/main" id="{3DEA03C1-11A5-469C-9B83-8DA5EB2574C2}"/>
            </a:ext>
          </a:extLst>
        </xdr:cNvPr>
        <xdr:cNvSpPr/>
      </xdr:nvSpPr>
      <xdr:spPr>
        <a:xfrm>
          <a:off x="4724400" y="4591050"/>
          <a:ext cx="2771775"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kern="1200"/>
            <a:t>TOP 5 SUBCATEGORIES </a:t>
          </a:r>
        </a:p>
      </xdr:txBody>
    </xdr:sp>
    <xdr:clientData/>
  </xdr:twoCellAnchor>
  <xdr:twoCellAnchor>
    <xdr:from>
      <xdr:col>0</xdr:col>
      <xdr:colOff>190499</xdr:colOff>
      <xdr:row>23</xdr:row>
      <xdr:rowOff>85725</xdr:rowOff>
    </xdr:from>
    <xdr:to>
      <xdr:col>5</xdr:col>
      <xdr:colOff>485774</xdr:colOff>
      <xdr:row>25</xdr:row>
      <xdr:rowOff>9525</xdr:rowOff>
    </xdr:to>
    <xdr:sp macro="" textlink="">
      <xdr:nvSpPr>
        <xdr:cNvPr id="51" name="Rectangle: Rounded Corners 50">
          <a:extLst>
            <a:ext uri="{FF2B5EF4-FFF2-40B4-BE49-F238E27FC236}">
              <a16:creationId xmlns:a16="http://schemas.microsoft.com/office/drawing/2014/main" id="{2551BE4F-EBB0-4A35-AC96-89BCB7D0C178}"/>
            </a:ext>
          </a:extLst>
        </xdr:cNvPr>
        <xdr:cNvSpPr/>
      </xdr:nvSpPr>
      <xdr:spPr>
        <a:xfrm>
          <a:off x="190499" y="4467225"/>
          <a:ext cx="3343275"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kern="1200"/>
            <a:t>SALES PER STATE</a:t>
          </a:r>
        </a:p>
      </xdr:txBody>
    </xdr:sp>
    <xdr:clientData/>
  </xdr:twoCellAnchor>
  <xdr:twoCellAnchor>
    <xdr:from>
      <xdr:col>7</xdr:col>
      <xdr:colOff>438150</xdr:colOff>
      <xdr:row>11</xdr:row>
      <xdr:rowOff>85725</xdr:rowOff>
    </xdr:from>
    <xdr:to>
      <xdr:col>12</xdr:col>
      <xdr:colOff>323850</xdr:colOff>
      <xdr:row>13</xdr:row>
      <xdr:rowOff>9525</xdr:rowOff>
    </xdr:to>
    <xdr:sp macro="" textlink="">
      <xdr:nvSpPr>
        <xdr:cNvPr id="52" name="Rectangle: Rounded Corners 51">
          <a:extLst>
            <a:ext uri="{FF2B5EF4-FFF2-40B4-BE49-F238E27FC236}">
              <a16:creationId xmlns:a16="http://schemas.microsoft.com/office/drawing/2014/main" id="{F27F5345-C77A-494A-B247-2107C94785FF}"/>
            </a:ext>
          </a:extLst>
        </xdr:cNvPr>
        <xdr:cNvSpPr/>
      </xdr:nvSpPr>
      <xdr:spPr>
        <a:xfrm>
          <a:off x="4705350" y="2181225"/>
          <a:ext cx="2933700" cy="304800"/>
        </a:xfrm>
        <a:prstGeom prst="roundRect">
          <a:avLst/>
        </a:prstGeom>
        <a:gradFill flip="none" rotWithShape="1">
          <a:gsLst>
            <a:gs pos="69000">
              <a:schemeClr val="tx2">
                <a:lumMod val="50000"/>
                <a:lumOff val="50000"/>
              </a:schemeClr>
            </a:gs>
            <a:gs pos="0">
              <a:schemeClr val="tx1">
                <a:lumMod val="65000"/>
                <a:lumOff val="3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kern="1200"/>
            <a:t>CATEGORY WISE PROFIT</a:t>
          </a:r>
        </a:p>
      </xdr:txBody>
    </xdr:sp>
    <xdr:clientData/>
  </xdr:twoCellAnchor>
  <xdr:twoCellAnchor>
    <xdr:from>
      <xdr:col>0</xdr:col>
      <xdr:colOff>85725</xdr:colOff>
      <xdr:row>13</xdr:row>
      <xdr:rowOff>1</xdr:rowOff>
    </xdr:from>
    <xdr:to>
      <xdr:col>6</xdr:col>
      <xdr:colOff>571501</xdr:colOff>
      <xdr:row>21</xdr:row>
      <xdr:rowOff>171451</xdr:rowOff>
    </xdr:to>
    <xdr:graphicFrame macro="">
      <xdr:nvGraphicFramePr>
        <xdr:cNvPr id="55" name="Chart 54">
          <a:extLst>
            <a:ext uri="{FF2B5EF4-FFF2-40B4-BE49-F238E27FC236}">
              <a16:creationId xmlns:a16="http://schemas.microsoft.com/office/drawing/2014/main" id="{0B4D0A8E-470D-4321-8237-754E6A067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428625</xdr:colOff>
      <xdr:row>13</xdr:row>
      <xdr:rowOff>47624</xdr:rowOff>
    </xdr:from>
    <xdr:to>
      <xdr:col>13</xdr:col>
      <xdr:colOff>504825</xdr:colOff>
      <xdr:row>22</xdr:row>
      <xdr:rowOff>85726</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1EBF031D-35D9-4674-ABF1-7FDB2BBE35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695825" y="2524124"/>
              <a:ext cx="3733800" cy="17526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123825</xdr:colOff>
      <xdr:row>13</xdr:row>
      <xdr:rowOff>9526</xdr:rowOff>
    </xdr:from>
    <xdr:to>
      <xdr:col>18</xdr:col>
      <xdr:colOff>590550</xdr:colOff>
      <xdr:row>22</xdr:row>
      <xdr:rowOff>0</xdr:rowOff>
    </xdr:to>
    <xdr:graphicFrame macro="">
      <xdr:nvGraphicFramePr>
        <xdr:cNvPr id="57" name="Chart 56">
          <a:extLst>
            <a:ext uri="{FF2B5EF4-FFF2-40B4-BE49-F238E27FC236}">
              <a16:creationId xmlns:a16="http://schemas.microsoft.com/office/drawing/2014/main" id="{86BEDEF0-FB85-4DDB-BA90-1F343E721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24</xdr:row>
      <xdr:rowOff>161925</xdr:rowOff>
    </xdr:from>
    <xdr:to>
      <xdr:col>7</xdr:col>
      <xdr:colOff>95250</xdr:colOff>
      <xdr:row>34</xdr:row>
      <xdr:rowOff>114300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8D176399-32EB-4870-9ACE-AFCE910945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733925"/>
              <a:ext cx="4362450" cy="1857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390525</xdr:colOff>
      <xdr:row>25</xdr:row>
      <xdr:rowOff>66675</xdr:rowOff>
    </xdr:from>
    <xdr:to>
      <xdr:col>12</xdr:col>
      <xdr:colOff>447675</xdr:colOff>
      <xdr:row>34</xdr:row>
      <xdr:rowOff>0</xdr:rowOff>
    </xdr:to>
    <xdr:graphicFrame macro="">
      <xdr:nvGraphicFramePr>
        <xdr:cNvPr id="59" name="Chart 58">
          <a:extLst>
            <a:ext uri="{FF2B5EF4-FFF2-40B4-BE49-F238E27FC236}">
              <a16:creationId xmlns:a16="http://schemas.microsoft.com/office/drawing/2014/main" id="{C41835B7-347D-489A-8C83-D314F6ED2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276225</xdr:colOff>
      <xdr:row>26</xdr:row>
      <xdr:rowOff>104774</xdr:rowOff>
    </xdr:from>
    <xdr:to>
      <xdr:col>15</xdr:col>
      <xdr:colOff>28575</xdr:colOff>
      <xdr:row>34</xdr:row>
      <xdr:rowOff>57149</xdr:rowOff>
    </xdr:to>
    <mc:AlternateContent xmlns:mc="http://schemas.openxmlformats.org/markup-compatibility/2006">
      <mc:Choice xmlns:a14="http://schemas.microsoft.com/office/drawing/2010/main" Requires="a14">
        <xdr:graphicFrame macro="">
          <xdr:nvGraphicFramePr>
            <xdr:cNvPr id="63" name="Year">
              <a:extLst>
                <a:ext uri="{FF2B5EF4-FFF2-40B4-BE49-F238E27FC236}">
                  <a16:creationId xmlns:a16="http://schemas.microsoft.com/office/drawing/2014/main" id="{0A08A455-51F3-42DF-83A9-115367F479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201025" y="5057774"/>
              <a:ext cx="97155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9524</xdr:colOff>
      <xdr:row>26</xdr:row>
      <xdr:rowOff>57150</xdr:rowOff>
    </xdr:from>
    <xdr:to>
      <xdr:col>18</xdr:col>
      <xdr:colOff>514350</xdr:colOff>
      <xdr:row>34</xdr:row>
      <xdr:rowOff>28575</xdr:rowOff>
    </xdr:to>
    <mc:AlternateContent xmlns:mc="http://schemas.openxmlformats.org/markup-compatibility/2006">
      <mc:Choice xmlns:a14="http://schemas.microsoft.com/office/drawing/2010/main" Requires="a14">
        <xdr:graphicFrame macro="">
          <xdr:nvGraphicFramePr>
            <xdr:cNvPr id="64" name="Segment">
              <a:extLst>
                <a:ext uri="{FF2B5EF4-FFF2-40B4-BE49-F238E27FC236}">
                  <a16:creationId xmlns:a16="http://schemas.microsoft.com/office/drawing/2014/main" id="{300807C4-82FA-4512-883F-B50756B1E49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72724" y="5010150"/>
              <a:ext cx="1114426"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76198</xdr:colOff>
      <xdr:row>26</xdr:row>
      <xdr:rowOff>76201</xdr:rowOff>
    </xdr:from>
    <xdr:to>
      <xdr:col>16</xdr:col>
      <xdr:colOff>552449</xdr:colOff>
      <xdr:row>34</xdr:row>
      <xdr:rowOff>47625</xdr:rowOff>
    </xdr:to>
    <mc:AlternateContent xmlns:mc="http://schemas.openxmlformats.org/markup-compatibility/2006">
      <mc:Choice xmlns:a14="http://schemas.microsoft.com/office/drawing/2010/main" Requires="a14">
        <xdr:graphicFrame macro="">
          <xdr:nvGraphicFramePr>
            <xdr:cNvPr id="65" name="Region">
              <a:extLst>
                <a:ext uri="{FF2B5EF4-FFF2-40B4-BE49-F238E27FC236}">
                  <a16:creationId xmlns:a16="http://schemas.microsoft.com/office/drawing/2014/main" id="{0564E55F-9A11-4AF4-BCA5-C53BDF1757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20198" y="5029201"/>
              <a:ext cx="1085851"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FAJR" refreshedDate="45622.018265856481" createdVersion="8" refreshedVersion="8" minRefreshableVersion="3" recordCount="9994" xr:uid="{1F230446-1667-41D8-9532-521150DDD7E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65871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CA9D9C-A536-469F-AE7C-FCB03F89996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0">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D40523-2F62-4E6E-919C-8FB99D7B3C5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279F4D-B0F5-454E-A78F-871A986D260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45C75B-C2FA-4C0C-8565-196A7C6D8A8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4FBAA7-E744-4B30-9813-2491ACCF15A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9">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6C25AA-CA4C-4B68-B244-209FC5CF2879}"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E47C4D-3BFC-4DE3-A487-831BCD0CA44F}"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B40AEF-308A-4640-90D7-188937D16BB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90F38A-B7C6-4E32-9B21-0A816700F76B}"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62BAFE-E17C-4A5D-B783-4FAAE647DEBE}"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57A342-CE05-4059-830A-A53585BB1BBA}"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2">
    <field x="24"/>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5"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848559-2358-4595-A28C-A83C1FBD69A1}" sourceName="Year">
  <pivotTables>
    <pivotTable tabId="9" name="PivotTable5"/>
    <pivotTable tabId="3" name="PivotTable1"/>
    <pivotTable tabId="10" name="PivotTable11"/>
    <pivotTable tabId="10" name="PivotTable12"/>
    <pivotTable tabId="10" name="PivotTable6"/>
    <pivotTable tabId="10" name="PivotTable7"/>
    <pivotTable tabId="10" name="PivotTable8"/>
    <pivotTable tabId="8" name="PivotTable4"/>
    <pivotTable tabId="5" name="PivotTable3"/>
    <pivotTable tabId="4" name="PivotTable2"/>
  </pivotTables>
  <data>
    <tabular pivotCacheId="7658713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1C6511A-D706-4C40-910D-D9454E6AE658}" sourceName="Segment">
  <pivotTables>
    <pivotTable tabId="9" name="PivotTable5"/>
  </pivotTables>
  <data>
    <tabular pivotCacheId="76587136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EB768C-93A9-41E7-913E-68AD28051174}" sourceName="Region">
  <pivotTables>
    <pivotTable tabId="9" name="PivotTable5"/>
  </pivotTables>
  <data>
    <tabular pivotCacheId="76587136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3D3611-7EFB-4948-A59A-5A4B8B4A1CF2}" cache="Slicer_Year" caption="Year" style="Slicer Style 2" rowHeight="241300"/>
  <slicer name="Segment" xr10:uid="{2F582ECE-0775-4FCE-A8C6-0110304004B8}" cache="Slicer_Segment" caption="Segment" style="Slicer Style 2" rowHeight="241300"/>
  <slicer name="Region" xr10:uid="{E82EBFBD-B3F7-4A4F-B64B-962458B70F3B}" cache="Slicer_Region" caption="Region"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8C79-0070-4573-95FA-156FE21AFDA5}">
  <dimension ref="A3:C16"/>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10935</v>
      </c>
      <c r="B3" s="5" t="s">
        <v>10933</v>
      </c>
      <c r="C3" s="7" t="s">
        <v>10934</v>
      </c>
    </row>
    <row r="4" spans="1:3" x14ac:dyDescent="0.25">
      <c r="A4" s="9" t="s">
        <v>10941</v>
      </c>
      <c r="B4" s="11">
        <v>95365.937600000019</v>
      </c>
      <c r="C4" s="12">
        <v>9199.2699999999986</v>
      </c>
    </row>
    <row r="5" spans="1:3" x14ac:dyDescent="0.25">
      <c r="A5" s="9" t="s">
        <v>10942</v>
      </c>
      <c r="B5" s="11">
        <v>60172.649400000024</v>
      </c>
      <c r="C5" s="12">
        <v>10288.898699999991</v>
      </c>
    </row>
    <row r="6" spans="1:3" x14ac:dyDescent="0.25">
      <c r="A6" s="9" t="s">
        <v>10943</v>
      </c>
      <c r="B6" s="11">
        <v>199252.98399999991</v>
      </c>
      <c r="C6" s="12">
        <v>26806.573700000015</v>
      </c>
    </row>
    <row r="7" spans="1:3" x14ac:dyDescent="0.25">
      <c r="A7" s="9" t="s">
        <v>10944</v>
      </c>
      <c r="B7" s="11">
        <v>141851.5674</v>
      </c>
      <c r="C7" s="12">
        <v>13437.806799999998</v>
      </c>
    </row>
    <row r="8" spans="1:3" x14ac:dyDescent="0.25">
      <c r="A8" s="9" t="s">
        <v>10945</v>
      </c>
      <c r="B8" s="11">
        <v>156122.28669999994</v>
      </c>
      <c r="C8" s="12">
        <v>22308.51279999999</v>
      </c>
    </row>
    <row r="9" spans="1:3" x14ac:dyDescent="0.25">
      <c r="A9" s="9" t="s">
        <v>10946</v>
      </c>
      <c r="B9" s="11">
        <v>147082.61130000011</v>
      </c>
      <c r="C9" s="12">
        <v>20899.334500000012</v>
      </c>
    </row>
    <row r="10" spans="1:3" x14ac:dyDescent="0.25">
      <c r="A10" s="9" t="s">
        <v>10947</v>
      </c>
      <c r="B10" s="11">
        <v>149580.83800000031</v>
      </c>
      <c r="C10" s="12">
        <v>13535.38299999998</v>
      </c>
    </row>
    <row r="11" spans="1:3" x14ac:dyDescent="0.25">
      <c r="A11" s="9" t="s">
        <v>10948</v>
      </c>
      <c r="B11" s="11">
        <v>159589.45099999988</v>
      </c>
      <c r="C11" s="12">
        <v>21896.715399999972</v>
      </c>
    </row>
    <row r="12" spans="1:3" x14ac:dyDescent="0.25">
      <c r="A12" s="9" t="s">
        <v>10949</v>
      </c>
      <c r="B12" s="11">
        <v>309770.09970000025</v>
      </c>
      <c r="C12" s="12">
        <v>37293.192500000034</v>
      </c>
    </row>
    <row r="13" spans="1:3" x14ac:dyDescent="0.25">
      <c r="A13" s="9" t="s">
        <v>10950</v>
      </c>
      <c r="B13" s="11">
        <v>197115.20170000009</v>
      </c>
      <c r="C13" s="12">
        <v>31469.663800000035</v>
      </c>
    </row>
    <row r="14" spans="1:3" x14ac:dyDescent="0.25">
      <c r="A14" s="9" t="s">
        <v>10951</v>
      </c>
      <c r="B14" s="11">
        <v>349120.07400000008</v>
      </c>
      <c r="C14" s="12">
        <v>35825.536599999927</v>
      </c>
    </row>
    <row r="15" spans="1:3" x14ac:dyDescent="0.25">
      <c r="A15" s="9" t="s">
        <v>10952</v>
      </c>
      <c r="B15" s="11">
        <v>332177.15950000001</v>
      </c>
      <c r="C15" s="12">
        <v>43436.13390000003</v>
      </c>
    </row>
    <row r="16" spans="1:3" x14ac:dyDescent="0.25">
      <c r="A16" s="10" t="s">
        <v>10936</v>
      </c>
      <c r="B16" s="13">
        <v>2297200.8603000008</v>
      </c>
      <c r="C16" s="14">
        <v>286397.02169999998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A993-EDB3-4CC2-8AF3-8BE9082B160B}">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5.85546875" customWidth="1"/>
  </cols>
  <sheetData>
    <row r="3" spans="1:5" x14ac:dyDescent="0.25">
      <c r="A3" s="8" t="s">
        <v>10935</v>
      </c>
      <c r="B3" s="6" t="s">
        <v>10934</v>
      </c>
      <c r="D3" s="16" t="s">
        <v>10953</v>
      </c>
      <c r="E3" s="16" t="s">
        <v>10954</v>
      </c>
    </row>
    <row r="4" spans="1:5" x14ac:dyDescent="0.25">
      <c r="A4" s="9" t="s">
        <v>71</v>
      </c>
      <c r="B4" s="32">
        <v>145454.9480999998</v>
      </c>
      <c r="D4" t="str">
        <f>A4</f>
        <v>Technology</v>
      </c>
      <c r="E4" s="17">
        <f>GETPIVOTDATA("Profit",$A$3,"Category",A4)</f>
        <v>145454.9480999998</v>
      </c>
    </row>
    <row r="5" spans="1:5" x14ac:dyDescent="0.25">
      <c r="A5" s="15" t="s">
        <v>46</v>
      </c>
      <c r="B5" s="33">
        <v>122490.8008000001</v>
      </c>
      <c r="D5" t="str">
        <f t="shared" ref="D5:D7" si="0">A5</f>
        <v>Office Supplies</v>
      </c>
      <c r="E5" s="17">
        <f t="shared" ref="E5:E6" si="1">GETPIVOTDATA("Profit",$A$3,"Category",A5)</f>
        <v>122490.8008000001</v>
      </c>
    </row>
    <row r="6" spans="1:5" x14ac:dyDescent="0.25">
      <c r="A6" s="15" t="s">
        <v>32</v>
      </c>
      <c r="B6" s="33">
        <v>18451.272799999992</v>
      </c>
      <c r="D6" t="str">
        <f t="shared" si="0"/>
        <v>Furniture</v>
      </c>
      <c r="E6" s="17">
        <f t="shared" si="1"/>
        <v>18451.272799999992</v>
      </c>
    </row>
    <row r="7" spans="1:5" x14ac:dyDescent="0.25">
      <c r="A7" s="10" t="s">
        <v>10936</v>
      </c>
      <c r="B7" s="34">
        <v>286397.02169999992</v>
      </c>
      <c r="D7" t="str">
        <f t="shared" si="0"/>
        <v>Grand Total</v>
      </c>
      <c r="E7" s="17">
        <f>GETPIVOTDATA("Profit",$A$3)</f>
        <v>286397.02169999992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06217-6EE5-434D-9505-0072CACA7216}">
  <dimension ref="A3:B7"/>
  <sheetViews>
    <sheetView workbookViewId="0">
      <selection activeCell="A3" sqref="A3:B7"/>
    </sheetView>
  </sheetViews>
  <sheetFormatPr defaultRowHeight="15" x14ac:dyDescent="0.25"/>
  <cols>
    <col min="1" max="1" width="14.5703125" bestFit="1" customWidth="1"/>
    <col min="2" max="2" width="12.140625" bestFit="1" customWidth="1"/>
  </cols>
  <sheetData>
    <row r="3" spans="1:2" x14ac:dyDescent="0.25">
      <c r="A3" s="8" t="s">
        <v>10935</v>
      </c>
      <c r="B3" s="6" t="s">
        <v>10933</v>
      </c>
    </row>
    <row r="4" spans="1:2" x14ac:dyDescent="0.25">
      <c r="A4" s="9" t="s">
        <v>32</v>
      </c>
      <c r="B4" s="18">
        <v>0.32300170530281774</v>
      </c>
    </row>
    <row r="5" spans="1:2" x14ac:dyDescent="0.25">
      <c r="A5" s="15" t="s">
        <v>46</v>
      </c>
      <c r="B5" s="19">
        <v>0.31301008302169103</v>
      </c>
    </row>
    <row r="6" spans="1:2" x14ac:dyDescent="0.25">
      <c r="A6" s="15" t="s">
        <v>71</v>
      </c>
      <c r="B6" s="19">
        <v>0.36398821167549117</v>
      </c>
    </row>
    <row r="7" spans="1:2" x14ac:dyDescent="0.25">
      <c r="A7" s="10" t="s">
        <v>10936</v>
      </c>
      <c r="B7" s="2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6B104-0CBA-4E57-AA08-EE99102326C9}">
  <dimension ref="A3:E53"/>
  <sheetViews>
    <sheetView workbookViewId="0">
      <selection activeCell="N44" sqref="N44"/>
    </sheetView>
  </sheetViews>
  <sheetFormatPr defaultRowHeight="15" x14ac:dyDescent="0.25"/>
  <cols>
    <col min="1" max="1" width="18.7109375" bestFit="1" customWidth="1"/>
    <col min="2" max="2" width="12.140625" bestFit="1" customWidth="1"/>
    <col min="4" max="4" width="15.28515625" customWidth="1"/>
  </cols>
  <sheetData>
    <row r="3" spans="1:5" x14ac:dyDescent="0.25">
      <c r="A3" s="8" t="s">
        <v>10935</v>
      </c>
      <c r="B3" s="6" t="s">
        <v>10933</v>
      </c>
      <c r="D3" s="16" t="s">
        <v>10955</v>
      </c>
      <c r="E3" s="16" t="s">
        <v>10956</v>
      </c>
    </row>
    <row r="4" spans="1:5" x14ac:dyDescent="0.25">
      <c r="A4" s="9" t="s">
        <v>358</v>
      </c>
      <c r="B4" s="32">
        <v>19510.639999999992</v>
      </c>
      <c r="D4" t="str">
        <f>A4</f>
        <v>Alabama</v>
      </c>
      <c r="E4" s="17">
        <f>GETPIVOTDATA("Sales",$A$3,"State",A4)</f>
        <v>19510.639999999992</v>
      </c>
    </row>
    <row r="5" spans="1:5" x14ac:dyDescent="0.25">
      <c r="A5" s="15" t="s">
        <v>310</v>
      </c>
      <c r="B5" s="33">
        <v>35282.000999999997</v>
      </c>
      <c r="D5" t="str">
        <f t="shared" ref="D5:D52" si="0">A5</f>
        <v>Arizona</v>
      </c>
      <c r="E5" s="17">
        <f t="shared" ref="E5:E52" si="1">GETPIVOTDATA("Sales",$A$3,"State",A5)</f>
        <v>35282.000999999997</v>
      </c>
    </row>
    <row r="6" spans="1:5" x14ac:dyDescent="0.25">
      <c r="A6" s="15" t="s">
        <v>1707</v>
      </c>
      <c r="B6" s="33">
        <v>11678.129999999997</v>
      </c>
      <c r="D6" t="str">
        <f t="shared" si="0"/>
        <v>Arkansas</v>
      </c>
      <c r="E6" s="17">
        <f t="shared" si="1"/>
        <v>11678.129999999997</v>
      </c>
    </row>
    <row r="7" spans="1:5" x14ac:dyDescent="0.25">
      <c r="A7" s="15" t="s">
        <v>43</v>
      </c>
      <c r="B7" s="33">
        <v>457687.63150000101</v>
      </c>
      <c r="D7" t="str">
        <f t="shared" si="0"/>
        <v>California</v>
      </c>
      <c r="E7" s="17">
        <f t="shared" si="1"/>
        <v>457687.63150000101</v>
      </c>
    </row>
    <row r="8" spans="1:5" x14ac:dyDescent="0.25">
      <c r="A8" s="15" t="s">
        <v>457</v>
      </c>
      <c r="B8" s="33">
        <v>32108.117999999995</v>
      </c>
      <c r="D8" t="str">
        <f t="shared" si="0"/>
        <v>Colorado</v>
      </c>
      <c r="E8" s="17">
        <f t="shared" si="1"/>
        <v>32108.117999999995</v>
      </c>
    </row>
    <row r="9" spans="1:5" x14ac:dyDescent="0.25">
      <c r="A9" s="15" t="s">
        <v>747</v>
      </c>
      <c r="B9" s="33">
        <v>13384.356999999996</v>
      </c>
      <c r="D9" t="str">
        <f t="shared" si="0"/>
        <v>Connecticut</v>
      </c>
      <c r="E9" s="17">
        <f t="shared" si="1"/>
        <v>13384.356999999996</v>
      </c>
    </row>
    <row r="10" spans="1:5" x14ac:dyDescent="0.25">
      <c r="A10" s="15" t="s">
        <v>245</v>
      </c>
      <c r="B10" s="33">
        <v>27451.068999999992</v>
      </c>
      <c r="D10" t="str">
        <f t="shared" si="0"/>
        <v>Delaware</v>
      </c>
      <c r="E10" s="17">
        <f t="shared" si="1"/>
        <v>27451.068999999992</v>
      </c>
    </row>
    <row r="11" spans="1:5" x14ac:dyDescent="0.25">
      <c r="A11" s="15" t="s">
        <v>3034</v>
      </c>
      <c r="B11" s="33">
        <v>2865.0199999999995</v>
      </c>
      <c r="D11" t="str">
        <f t="shared" si="0"/>
        <v>District of Columbia</v>
      </c>
      <c r="E11" s="17">
        <f t="shared" si="1"/>
        <v>2865.0199999999995</v>
      </c>
    </row>
    <row r="12" spans="1:5" x14ac:dyDescent="0.25">
      <c r="A12" s="15" t="s">
        <v>54</v>
      </c>
      <c r="B12" s="33">
        <v>89473.707999999999</v>
      </c>
      <c r="D12" t="str">
        <f t="shared" si="0"/>
        <v>Florida</v>
      </c>
      <c r="E12" s="17">
        <f t="shared" si="1"/>
        <v>89473.707999999999</v>
      </c>
    </row>
    <row r="13" spans="1:5" x14ac:dyDescent="0.25">
      <c r="A13" s="15" t="s">
        <v>1272</v>
      </c>
      <c r="B13" s="33">
        <v>49095.840000000004</v>
      </c>
      <c r="D13" t="str">
        <f t="shared" si="0"/>
        <v>Georgia</v>
      </c>
      <c r="E13" s="17">
        <f t="shared" si="1"/>
        <v>49095.840000000004</v>
      </c>
    </row>
    <row r="14" spans="1:5" x14ac:dyDescent="0.25">
      <c r="A14" s="15" t="s">
        <v>6260</v>
      </c>
      <c r="B14" s="33">
        <v>4382.4860000000017</v>
      </c>
      <c r="D14" t="str">
        <f t="shared" si="0"/>
        <v>Idaho</v>
      </c>
      <c r="E14" s="17">
        <f t="shared" si="1"/>
        <v>4382.4860000000017</v>
      </c>
    </row>
    <row r="15" spans="1:5" x14ac:dyDescent="0.25">
      <c r="A15" s="15" t="s">
        <v>211</v>
      </c>
      <c r="B15" s="33">
        <v>80166.10099999985</v>
      </c>
      <c r="D15" t="str">
        <f t="shared" si="0"/>
        <v>Illinois</v>
      </c>
      <c r="E15" s="17">
        <f t="shared" si="1"/>
        <v>80166.10099999985</v>
      </c>
    </row>
    <row r="16" spans="1:5" x14ac:dyDescent="0.25">
      <c r="A16" s="15" t="s">
        <v>254</v>
      </c>
      <c r="B16" s="33">
        <v>53555.360000000001</v>
      </c>
      <c r="D16" t="str">
        <f t="shared" si="0"/>
        <v>Indiana</v>
      </c>
      <c r="E16" s="17">
        <f t="shared" si="1"/>
        <v>53555.360000000001</v>
      </c>
    </row>
    <row r="17" spans="1:5" x14ac:dyDescent="0.25">
      <c r="A17" s="15" t="s">
        <v>489</v>
      </c>
      <c r="B17" s="33">
        <v>4579.7599999999993</v>
      </c>
      <c r="D17" t="str">
        <f t="shared" si="0"/>
        <v>Iowa</v>
      </c>
      <c r="E17" s="17">
        <f t="shared" si="1"/>
        <v>4579.7599999999993</v>
      </c>
    </row>
    <row r="18" spans="1:5" x14ac:dyDescent="0.25">
      <c r="A18" s="15" t="s">
        <v>4530</v>
      </c>
      <c r="B18" s="33">
        <v>2914.31</v>
      </c>
      <c r="D18" t="str">
        <f t="shared" si="0"/>
        <v>Kansas</v>
      </c>
      <c r="E18" s="17">
        <f t="shared" si="1"/>
        <v>2914.31</v>
      </c>
    </row>
    <row r="19" spans="1:5" x14ac:dyDescent="0.25">
      <c r="A19" s="15" t="s">
        <v>29</v>
      </c>
      <c r="B19" s="33">
        <v>36591.749999999971</v>
      </c>
      <c r="D19" t="str">
        <f t="shared" si="0"/>
        <v>Kentucky</v>
      </c>
      <c r="E19" s="17">
        <f t="shared" si="1"/>
        <v>36591.749999999971</v>
      </c>
    </row>
    <row r="20" spans="1:5" x14ac:dyDescent="0.25">
      <c r="A20" s="15" t="s">
        <v>736</v>
      </c>
      <c r="B20" s="33">
        <v>9217.0299999999988</v>
      </c>
      <c r="D20" t="str">
        <f t="shared" si="0"/>
        <v>Louisiana</v>
      </c>
      <c r="E20" s="17">
        <f t="shared" si="1"/>
        <v>9217.0299999999988</v>
      </c>
    </row>
    <row r="21" spans="1:5" x14ac:dyDescent="0.25">
      <c r="A21" s="15" t="s">
        <v>5235</v>
      </c>
      <c r="B21" s="33">
        <v>1270.53</v>
      </c>
      <c r="D21" t="str">
        <f t="shared" si="0"/>
        <v>Maine</v>
      </c>
      <c r="E21" s="17">
        <f t="shared" si="1"/>
        <v>1270.53</v>
      </c>
    </row>
    <row r="22" spans="1:5" x14ac:dyDescent="0.25">
      <c r="A22" s="15" t="s">
        <v>2735</v>
      </c>
      <c r="B22" s="33">
        <v>23705.523000000005</v>
      </c>
      <c r="D22" t="str">
        <f t="shared" si="0"/>
        <v>Maryland</v>
      </c>
      <c r="E22" s="17">
        <f t="shared" si="1"/>
        <v>23705.523000000005</v>
      </c>
    </row>
    <row r="23" spans="1:5" x14ac:dyDescent="0.25">
      <c r="A23" s="15" t="s">
        <v>1245</v>
      </c>
      <c r="B23" s="33">
        <v>28634.43399999999</v>
      </c>
      <c r="D23" t="str">
        <f t="shared" si="0"/>
        <v>Massachusetts</v>
      </c>
      <c r="E23" s="17">
        <f t="shared" si="1"/>
        <v>28634.43399999999</v>
      </c>
    </row>
    <row r="24" spans="1:5" x14ac:dyDescent="0.25">
      <c r="A24" s="15" t="s">
        <v>238</v>
      </c>
      <c r="B24" s="33">
        <v>76269.614000000016</v>
      </c>
      <c r="D24" t="str">
        <f t="shared" si="0"/>
        <v>Michigan</v>
      </c>
      <c r="E24" s="17">
        <f t="shared" si="1"/>
        <v>76269.614000000016</v>
      </c>
    </row>
    <row r="25" spans="1:5" x14ac:dyDescent="0.25">
      <c r="A25" s="15" t="s">
        <v>229</v>
      </c>
      <c r="B25" s="33">
        <v>29863.149999999994</v>
      </c>
      <c r="D25" t="str">
        <f t="shared" si="0"/>
        <v>Minnesota</v>
      </c>
      <c r="E25" s="17">
        <f t="shared" si="1"/>
        <v>29863.149999999994</v>
      </c>
    </row>
    <row r="26" spans="1:5" x14ac:dyDescent="0.25">
      <c r="A26" s="15" t="s">
        <v>1487</v>
      </c>
      <c r="B26" s="33">
        <v>10771.34</v>
      </c>
      <c r="D26" t="str">
        <f t="shared" si="0"/>
        <v>Mississippi</v>
      </c>
      <c r="E26" s="17">
        <f t="shared" si="1"/>
        <v>10771.34</v>
      </c>
    </row>
    <row r="27" spans="1:5" x14ac:dyDescent="0.25">
      <c r="A27" s="15" t="s">
        <v>596</v>
      </c>
      <c r="B27" s="33">
        <v>22205.149999999998</v>
      </c>
      <c r="D27" t="str">
        <f t="shared" si="0"/>
        <v>Missouri</v>
      </c>
      <c r="E27" s="17">
        <f t="shared" si="1"/>
        <v>22205.149999999998</v>
      </c>
    </row>
    <row r="28" spans="1:5" x14ac:dyDescent="0.25">
      <c r="A28" s="15" t="s">
        <v>1762</v>
      </c>
      <c r="B28" s="33">
        <v>5589.3519999999971</v>
      </c>
      <c r="D28" t="str">
        <f t="shared" si="0"/>
        <v>Montana</v>
      </c>
      <c r="E28" s="17">
        <f t="shared" si="1"/>
        <v>5589.3519999999971</v>
      </c>
    </row>
    <row r="29" spans="1:5" x14ac:dyDescent="0.25">
      <c r="A29" s="15" t="s">
        <v>138</v>
      </c>
      <c r="B29" s="33">
        <v>7464.9299999999985</v>
      </c>
      <c r="D29" t="str">
        <f t="shared" si="0"/>
        <v>Nebraska</v>
      </c>
      <c r="E29" s="17">
        <f t="shared" si="1"/>
        <v>7464.9299999999985</v>
      </c>
    </row>
    <row r="30" spans="1:5" x14ac:dyDescent="0.25">
      <c r="A30" s="15" t="s">
        <v>1392</v>
      </c>
      <c r="B30" s="33">
        <v>16729.101999999999</v>
      </c>
      <c r="D30" t="str">
        <f t="shared" si="0"/>
        <v>Nevada</v>
      </c>
      <c r="E30" s="17">
        <f t="shared" si="1"/>
        <v>16729.101999999999</v>
      </c>
    </row>
    <row r="31" spans="1:5" x14ac:dyDescent="0.25">
      <c r="A31" s="15" t="s">
        <v>2694</v>
      </c>
      <c r="B31" s="33">
        <v>7292.5239999999994</v>
      </c>
      <c r="D31" t="str">
        <f t="shared" si="0"/>
        <v>New Hampshire</v>
      </c>
      <c r="E31" s="17">
        <f t="shared" si="1"/>
        <v>7292.5239999999994</v>
      </c>
    </row>
    <row r="32" spans="1:5" x14ac:dyDescent="0.25">
      <c r="A32" s="15" t="s">
        <v>788</v>
      </c>
      <c r="B32" s="33">
        <v>35764.312000000013</v>
      </c>
      <c r="D32" t="str">
        <f t="shared" si="0"/>
        <v>New Jersey</v>
      </c>
      <c r="E32" s="17">
        <f t="shared" si="1"/>
        <v>35764.312000000013</v>
      </c>
    </row>
    <row r="33" spans="1:5" x14ac:dyDescent="0.25">
      <c r="A33" s="15" t="s">
        <v>668</v>
      </c>
      <c r="B33" s="33">
        <v>4783.5220000000008</v>
      </c>
      <c r="D33" t="str">
        <f t="shared" si="0"/>
        <v>New Mexico</v>
      </c>
      <c r="E33" s="17">
        <f t="shared" si="1"/>
        <v>4783.5220000000008</v>
      </c>
    </row>
    <row r="34" spans="1:5" x14ac:dyDescent="0.25">
      <c r="A34" s="15" t="s">
        <v>267</v>
      </c>
      <c r="B34" s="33">
        <v>310876.27099999978</v>
      </c>
      <c r="D34" t="str">
        <f t="shared" si="0"/>
        <v>New York</v>
      </c>
      <c r="E34" s="17">
        <f t="shared" si="1"/>
        <v>310876.27099999978</v>
      </c>
    </row>
    <row r="35" spans="1:5" x14ac:dyDescent="0.25">
      <c r="A35" s="15" t="s">
        <v>88</v>
      </c>
      <c r="B35" s="33">
        <v>55603.163999999968</v>
      </c>
      <c r="D35" t="str">
        <f t="shared" si="0"/>
        <v>North Carolina</v>
      </c>
      <c r="E35" s="17">
        <f t="shared" si="1"/>
        <v>55603.163999999968</v>
      </c>
    </row>
    <row r="36" spans="1:5" x14ac:dyDescent="0.25">
      <c r="A36" s="15" t="s">
        <v>7449</v>
      </c>
      <c r="B36" s="33">
        <v>919.91</v>
      </c>
      <c r="D36" t="str">
        <f t="shared" si="0"/>
        <v>North Dakota</v>
      </c>
      <c r="E36" s="17">
        <f t="shared" si="1"/>
        <v>919.91</v>
      </c>
    </row>
    <row r="37" spans="1:5" x14ac:dyDescent="0.25">
      <c r="A37" s="15" t="s">
        <v>498</v>
      </c>
      <c r="B37" s="33">
        <v>78258.135999999926</v>
      </c>
      <c r="D37" t="str">
        <f t="shared" si="0"/>
        <v>Ohio</v>
      </c>
      <c r="E37" s="17">
        <f t="shared" si="1"/>
        <v>78258.135999999926</v>
      </c>
    </row>
    <row r="38" spans="1:5" x14ac:dyDescent="0.25">
      <c r="A38" s="15" t="s">
        <v>649</v>
      </c>
      <c r="B38" s="33">
        <v>19683.390000000003</v>
      </c>
      <c r="D38" t="str">
        <f t="shared" si="0"/>
        <v>Oklahoma</v>
      </c>
      <c r="E38" s="17">
        <f t="shared" si="1"/>
        <v>19683.390000000003</v>
      </c>
    </row>
    <row r="39" spans="1:5" x14ac:dyDescent="0.25">
      <c r="A39" s="15" t="s">
        <v>420</v>
      </c>
      <c r="B39" s="33">
        <v>17431.149999999991</v>
      </c>
      <c r="D39" t="str">
        <f t="shared" si="0"/>
        <v>Oregon</v>
      </c>
      <c r="E39" s="17">
        <f t="shared" si="1"/>
        <v>17431.149999999991</v>
      </c>
    </row>
    <row r="40" spans="1:5" x14ac:dyDescent="0.25">
      <c r="A40" s="15" t="s">
        <v>147</v>
      </c>
      <c r="B40" s="33">
        <v>116511.91400000003</v>
      </c>
      <c r="D40" t="str">
        <f t="shared" si="0"/>
        <v>Pennsylvania</v>
      </c>
      <c r="E40" s="17">
        <f t="shared" si="1"/>
        <v>116511.91400000003</v>
      </c>
    </row>
    <row r="41" spans="1:5" x14ac:dyDescent="0.25">
      <c r="A41" s="15" t="s">
        <v>1399</v>
      </c>
      <c r="B41" s="33">
        <v>22627.955999999995</v>
      </c>
      <c r="D41" t="str">
        <f t="shared" si="0"/>
        <v>Rhode Island</v>
      </c>
      <c r="E41" s="17">
        <f t="shared" si="1"/>
        <v>22627.955999999995</v>
      </c>
    </row>
    <row r="42" spans="1:5" x14ac:dyDescent="0.25">
      <c r="A42" s="15" t="s">
        <v>383</v>
      </c>
      <c r="B42" s="33">
        <v>8481.7099999999991</v>
      </c>
      <c r="D42" t="str">
        <f t="shared" si="0"/>
        <v>South Carolina</v>
      </c>
      <c r="E42" s="17">
        <f t="shared" si="1"/>
        <v>8481.7099999999991</v>
      </c>
    </row>
    <row r="43" spans="1:5" x14ac:dyDescent="0.25">
      <c r="A43" s="15" t="s">
        <v>5326</v>
      </c>
      <c r="B43" s="33">
        <v>1315.5600000000002</v>
      </c>
      <c r="D43" t="str">
        <f t="shared" si="0"/>
        <v>South Dakota</v>
      </c>
      <c r="E43" s="17">
        <f t="shared" si="1"/>
        <v>1315.5600000000002</v>
      </c>
    </row>
    <row r="44" spans="1:5" x14ac:dyDescent="0.25">
      <c r="A44" s="15" t="s">
        <v>335</v>
      </c>
      <c r="B44" s="33">
        <v>30661.872999999981</v>
      </c>
      <c r="D44" t="str">
        <f t="shared" si="0"/>
        <v>Tennessee</v>
      </c>
      <c r="E44" s="17">
        <f t="shared" si="1"/>
        <v>30661.872999999981</v>
      </c>
    </row>
    <row r="45" spans="1:5" x14ac:dyDescent="0.25">
      <c r="A45" s="15" t="s">
        <v>104</v>
      </c>
      <c r="B45" s="33">
        <v>170188.04580000002</v>
      </c>
      <c r="D45" t="str">
        <f t="shared" si="0"/>
        <v>Texas</v>
      </c>
      <c r="E45" s="17">
        <f t="shared" si="1"/>
        <v>170188.04580000002</v>
      </c>
    </row>
    <row r="46" spans="1:5" x14ac:dyDescent="0.25">
      <c r="A46" s="15" t="s">
        <v>121</v>
      </c>
      <c r="B46" s="33">
        <v>11220.055999999999</v>
      </c>
      <c r="D46" t="str">
        <f t="shared" si="0"/>
        <v>Utah</v>
      </c>
      <c r="E46" s="17">
        <f t="shared" si="1"/>
        <v>11220.055999999999</v>
      </c>
    </row>
    <row r="47" spans="1:5" x14ac:dyDescent="0.25">
      <c r="A47" s="15" t="s">
        <v>5203</v>
      </c>
      <c r="B47" s="33">
        <v>8929.369999999999</v>
      </c>
      <c r="D47" t="str">
        <f t="shared" si="0"/>
        <v>Vermont</v>
      </c>
      <c r="E47" s="17">
        <f t="shared" si="1"/>
        <v>8929.369999999999</v>
      </c>
    </row>
    <row r="48" spans="1:5" x14ac:dyDescent="0.25">
      <c r="A48" s="15" t="s">
        <v>319</v>
      </c>
      <c r="B48" s="33">
        <v>70636.719999999987</v>
      </c>
      <c r="D48" t="str">
        <f t="shared" si="0"/>
        <v>Virginia</v>
      </c>
      <c r="E48" s="17">
        <f t="shared" si="1"/>
        <v>70636.719999999987</v>
      </c>
    </row>
    <row r="49" spans="1:5" x14ac:dyDescent="0.25">
      <c r="A49" s="15" t="s">
        <v>96</v>
      </c>
      <c r="B49" s="33">
        <v>138641.26999999993</v>
      </c>
      <c r="D49" t="str">
        <f t="shared" si="0"/>
        <v>Washington</v>
      </c>
      <c r="E49" s="17">
        <f t="shared" si="1"/>
        <v>138641.26999999993</v>
      </c>
    </row>
    <row r="50" spans="1:5" x14ac:dyDescent="0.25">
      <c r="A50" s="15" t="s">
        <v>9726</v>
      </c>
      <c r="B50" s="33">
        <v>1209.8240000000001</v>
      </c>
      <c r="D50" t="str">
        <f t="shared" si="0"/>
        <v>West Virginia</v>
      </c>
      <c r="E50" s="17">
        <f t="shared" si="1"/>
        <v>1209.8240000000001</v>
      </c>
    </row>
    <row r="51" spans="1:5" x14ac:dyDescent="0.25">
      <c r="A51" s="15" t="s">
        <v>114</v>
      </c>
      <c r="B51" s="33">
        <v>32114.610000000019</v>
      </c>
      <c r="D51" t="str">
        <f t="shared" si="0"/>
        <v>Wisconsin</v>
      </c>
      <c r="E51" s="17">
        <f t="shared" si="1"/>
        <v>32114.610000000019</v>
      </c>
    </row>
    <row r="52" spans="1:5" x14ac:dyDescent="0.25">
      <c r="A52" s="15" t="s">
        <v>8542</v>
      </c>
      <c r="B52" s="33">
        <v>1603.1360000000002</v>
      </c>
      <c r="D52" t="str">
        <f t="shared" si="0"/>
        <v>Wyoming</v>
      </c>
      <c r="E52" s="17">
        <f t="shared" si="1"/>
        <v>1603.1360000000002</v>
      </c>
    </row>
    <row r="53" spans="1:5" x14ac:dyDescent="0.25">
      <c r="A53" s="10" t="s">
        <v>10936</v>
      </c>
      <c r="B53" s="34">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7718-AAFE-445E-9A3C-3F01C3F23527}">
  <dimension ref="A3:B9"/>
  <sheetViews>
    <sheetView workbookViewId="0">
      <selection activeCell="B8" sqref="B8"/>
    </sheetView>
  </sheetViews>
  <sheetFormatPr defaultRowHeight="15" x14ac:dyDescent="0.25"/>
  <cols>
    <col min="1" max="1" width="13.140625" bestFit="1" customWidth="1"/>
    <col min="2" max="2" width="12.140625" bestFit="1" customWidth="1"/>
  </cols>
  <sheetData>
    <row r="3" spans="1:2" x14ac:dyDescent="0.25">
      <c r="A3" s="8" t="s">
        <v>10935</v>
      </c>
      <c r="B3" s="6" t="s">
        <v>10933</v>
      </c>
    </row>
    <row r="4" spans="1:2" x14ac:dyDescent="0.25">
      <c r="A4" s="9" t="s">
        <v>75</v>
      </c>
      <c r="B4" s="21">
        <v>203412.73300000009</v>
      </c>
    </row>
    <row r="5" spans="1:2" x14ac:dyDescent="0.25">
      <c r="A5" s="15" t="s">
        <v>56</v>
      </c>
      <c r="B5" s="22">
        <v>206965.53200000009</v>
      </c>
    </row>
    <row r="6" spans="1:2" x14ac:dyDescent="0.25">
      <c r="A6" s="15" t="s">
        <v>59</v>
      </c>
      <c r="B6" s="22">
        <v>223843.60800000012</v>
      </c>
    </row>
    <row r="7" spans="1:2" x14ac:dyDescent="0.25">
      <c r="A7" s="15" t="s">
        <v>36</v>
      </c>
      <c r="B7" s="22">
        <v>328449.1030000007</v>
      </c>
    </row>
    <row r="8" spans="1:2" x14ac:dyDescent="0.25">
      <c r="A8" s="15" t="s">
        <v>72</v>
      </c>
      <c r="B8" s="22">
        <v>330007.05400000012</v>
      </c>
    </row>
    <row r="9" spans="1:2" x14ac:dyDescent="0.25">
      <c r="A9" s="10" t="s">
        <v>10936</v>
      </c>
      <c r="B9" s="23">
        <v>1292678.0300000012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A7CF7-D295-4582-B124-01A947938656}">
  <dimension ref="A3:N18"/>
  <sheetViews>
    <sheetView topLeftCell="D1" workbookViewId="0">
      <selection activeCell="B17" sqref="B17"/>
    </sheetView>
  </sheetViews>
  <sheetFormatPr defaultRowHeight="15" x14ac:dyDescent="0.25"/>
  <cols>
    <col min="1" max="1" width="13.140625" bestFit="1" customWidth="1"/>
    <col min="2" max="2" width="12.140625" bestFit="1" customWidth="1"/>
    <col min="4" max="4" width="13.140625" bestFit="1" customWidth="1"/>
    <col min="5" max="6" width="12.5703125" bestFit="1" customWidth="1"/>
    <col min="7" max="7" width="13.140625" bestFit="1" customWidth="1"/>
    <col min="8" max="9" width="15.42578125" bestFit="1" customWidth="1"/>
    <col min="10" max="10" width="13.140625" bestFit="1" customWidth="1"/>
    <col min="11" max="11" width="16.5703125" bestFit="1" customWidth="1"/>
    <col min="12" max="12" width="22.140625" bestFit="1" customWidth="1"/>
    <col min="13" max="13" width="13.140625" bestFit="1" customWidth="1"/>
    <col min="14" max="14" width="22.140625" bestFit="1" customWidth="1"/>
  </cols>
  <sheetData>
    <row r="3" spans="1:14" x14ac:dyDescent="0.25">
      <c r="A3" s="8" t="s">
        <v>10935</v>
      </c>
      <c r="B3" s="6" t="s">
        <v>10933</v>
      </c>
      <c r="D3" s="8" t="s">
        <v>10935</v>
      </c>
      <c r="E3" s="6" t="s">
        <v>10934</v>
      </c>
      <c r="G3" s="8" t="s">
        <v>10935</v>
      </c>
      <c r="H3" s="6" t="s">
        <v>10957</v>
      </c>
      <c r="J3" s="8" t="s">
        <v>10935</v>
      </c>
      <c r="K3" s="6" t="s">
        <v>10958</v>
      </c>
      <c r="M3" s="8" t="s">
        <v>10935</v>
      </c>
      <c r="N3" s="6" t="s">
        <v>10959</v>
      </c>
    </row>
    <row r="4" spans="1:14" x14ac:dyDescent="0.25">
      <c r="A4" s="9" t="s">
        <v>10941</v>
      </c>
      <c r="B4" s="32">
        <v>95365.937600000019</v>
      </c>
      <c r="D4" s="9" t="s">
        <v>10941</v>
      </c>
      <c r="E4" s="32">
        <v>9199.2699999999986</v>
      </c>
      <c r="G4" s="9" t="s">
        <v>10941</v>
      </c>
      <c r="H4" s="32">
        <v>1500</v>
      </c>
      <c r="J4" s="9" t="s">
        <v>10941</v>
      </c>
      <c r="K4" s="32">
        <v>387</v>
      </c>
      <c r="M4" s="9" t="s">
        <v>10941</v>
      </c>
      <c r="N4" s="32">
        <v>9.6462848596792869E-2</v>
      </c>
    </row>
    <row r="5" spans="1:14" x14ac:dyDescent="0.25">
      <c r="A5" s="9" t="s">
        <v>10942</v>
      </c>
      <c r="B5" s="32">
        <v>60172.649400000024</v>
      </c>
      <c r="D5" s="9" t="s">
        <v>10942</v>
      </c>
      <c r="E5" s="32">
        <v>10288.898699999991</v>
      </c>
      <c r="G5" s="9" t="s">
        <v>10942</v>
      </c>
      <c r="H5" s="32">
        <v>1068</v>
      </c>
      <c r="J5" s="9" t="s">
        <v>10942</v>
      </c>
      <c r="K5" s="32">
        <v>301</v>
      </c>
      <c r="M5" s="9" t="s">
        <v>10942</v>
      </c>
      <c r="N5" s="32">
        <v>0.17098962406664425</v>
      </c>
    </row>
    <row r="6" spans="1:14" x14ac:dyDescent="0.25">
      <c r="A6" s="9" t="s">
        <v>10943</v>
      </c>
      <c r="B6" s="32">
        <v>199252.98399999991</v>
      </c>
      <c r="D6" s="9" t="s">
        <v>10943</v>
      </c>
      <c r="E6" s="32">
        <v>26806.573700000015</v>
      </c>
      <c r="G6" s="9" t="s">
        <v>10943</v>
      </c>
      <c r="H6" s="32">
        <v>2491</v>
      </c>
      <c r="J6" s="9" t="s">
        <v>10943</v>
      </c>
      <c r="K6" s="32">
        <v>680</v>
      </c>
      <c r="M6" s="9" t="s">
        <v>10943</v>
      </c>
      <c r="N6" s="32">
        <v>0.13453536886554246</v>
      </c>
    </row>
    <row r="7" spans="1:14" x14ac:dyDescent="0.25">
      <c r="A7" s="9" t="s">
        <v>10944</v>
      </c>
      <c r="B7" s="32">
        <v>141851.5674</v>
      </c>
      <c r="D7" s="9" t="s">
        <v>10944</v>
      </c>
      <c r="E7" s="32">
        <v>13437.806799999998</v>
      </c>
      <c r="G7" s="9" t="s">
        <v>10944</v>
      </c>
      <c r="H7" s="32">
        <v>2441</v>
      </c>
      <c r="J7" s="9" t="s">
        <v>10944</v>
      </c>
      <c r="K7" s="32">
        <v>663</v>
      </c>
      <c r="M7" s="9" t="s">
        <v>10944</v>
      </c>
      <c r="N7" s="32">
        <v>9.4731465053942004E-2</v>
      </c>
    </row>
    <row r="8" spans="1:14" x14ac:dyDescent="0.25">
      <c r="A8" s="9" t="s">
        <v>10945</v>
      </c>
      <c r="B8" s="32">
        <v>156122.28669999994</v>
      </c>
      <c r="D8" s="9" t="s">
        <v>10945</v>
      </c>
      <c r="E8" s="32">
        <v>22308.51279999999</v>
      </c>
      <c r="G8" s="9" t="s">
        <v>10945</v>
      </c>
      <c r="H8" s="32">
        <v>2850</v>
      </c>
      <c r="J8" s="9" t="s">
        <v>10945</v>
      </c>
      <c r="K8" s="32">
        <v>750</v>
      </c>
      <c r="M8" s="9" t="s">
        <v>10945</v>
      </c>
      <c r="N8" s="32">
        <v>0.14289127626517142</v>
      </c>
    </row>
    <row r="9" spans="1:14" x14ac:dyDescent="0.25">
      <c r="A9" s="9" t="s">
        <v>10946</v>
      </c>
      <c r="B9" s="32">
        <v>147082.61130000011</v>
      </c>
      <c r="D9" s="9" t="s">
        <v>10946</v>
      </c>
      <c r="E9" s="32">
        <v>20899.334500000012</v>
      </c>
      <c r="G9" s="9" t="s">
        <v>10946</v>
      </c>
      <c r="H9" s="32">
        <v>2644</v>
      </c>
      <c r="J9" s="9" t="s">
        <v>10946</v>
      </c>
      <c r="K9" s="32">
        <v>709</v>
      </c>
      <c r="M9" s="9" t="s">
        <v>10946</v>
      </c>
      <c r="N9" s="32">
        <v>0.1420924901678027</v>
      </c>
    </row>
    <row r="10" spans="1:14" x14ac:dyDescent="0.25">
      <c r="A10" s="9" t="s">
        <v>10947</v>
      </c>
      <c r="B10" s="32">
        <v>149580.83800000031</v>
      </c>
      <c r="D10" s="9" t="s">
        <v>10947</v>
      </c>
      <c r="E10" s="32">
        <v>13535.38299999998</v>
      </c>
      <c r="G10" s="9" t="s">
        <v>10947</v>
      </c>
      <c r="H10" s="32">
        <v>2705</v>
      </c>
      <c r="J10" s="9" t="s">
        <v>10947</v>
      </c>
      <c r="K10" s="32">
        <v>708</v>
      </c>
      <c r="M10" s="9" t="s">
        <v>10947</v>
      </c>
      <c r="N10" s="32">
        <v>9.0488749635163512E-2</v>
      </c>
    </row>
    <row r="11" spans="1:14" x14ac:dyDescent="0.25">
      <c r="A11" s="9" t="s">
        <v>10948</v>
      </c>
      <c r="B11" s="32">
        <v>159589.45099999988</v>
      </c>
      <c r="D11" s="9" t="s">
        <v>10948</v>
      </c>
      <c r="E11" s="32">
        <v>21896.715399999972</v>
      </c>
      <c r="G11" s="9" t="s">
        <v>10948</v>
      </c>
      <c r="H11" s="32">
        <v>2796</v>
      </c>
      <c r="J11" s="9" t="s">
        <v>10948</v>
      </c>
      <c r="K11" s="32">
        <v>710</v>
      </c>
      <c r="M11" s="9" t="s">
        <v>10948</v>
      </c>
      <c r="N11" s="32">
        <v>0.13720653378273723</v>
      </c>
    </row>
    <row r="12" spans="1:14" x14ac:dyDescent="0.25">
      <c r="A12" s="9" t="s">
        <v>10949</v>
      </c>
      <c r="B12" s="32">
        <v>309770.09970000025</v>
      </c>
      <c r="D12" s="9" t="s">
        <v>10949</v>
      </c>
      <c r="E12" s="32">
        <v>37293.192500000034</v>
      </c>
      <c r="G12" s="9" t="s">
        <v>10949</v>
      </c>
      <c r="H12" s="32">
        <v>5073</v>
      </c>
      <c r="J12" s="9" t="s">
        <v>10949</v>
      </c>
      <c r="K12" s="32">
        <v>1386</v>
      </c>
      <c r="M12" s="9" t="s">
        <v>10949</v>
      </c>
      <c r="N12" s="32">
        <v>0.12038990379031732</v>
      </c>
    </row>
    <row r="13" spans="1:14" x14ac:dyDescent="0.25">
      <c r="A13" s="9" t="s">
        <v>10950</v>
      </c>
      <c r="B13" s="32">
        <v>197115.20170000009</v>
      </c>
      <c r="D13" s="9" t="s">
        <v>10950</v>
      </c>
      <c r="E13" s="32">
        <v>31469.663800000035</v>
      </c>
      <c r="G13" s="9" t="s">
        <v>10950</v>
      </c>
      <c r="H13" s="32">
        <v>3095</v>
      </c>
      <c r="J13" s="9" t="s">
        <v>10950</v>
      </c>
      <c r="K13" s="32">
        <v>817</v>
      </c>
      <c r="M13" s="9" t="s">
        <v>10950</v>
      </c>
      <c r="N13" s="32">
        <v>0.15965112547684351</v>
      </c>
    </row>
    <row r="14" spans="1:14" x14ac:dyDescent="0.25">
      <c r="A14" s="9" t="s">
        <v>10951</v>
      </c>
      <c r="B14" s="32">
        <v>349120.07400000008</v>
      </c>
      <c r="D14" s="9" t="s">
        <v>10951</v>
      </c>
      <c r="E14" s="32">
        <v>35825.536599999927</v>
      </c>
      <c r="G14" s="9" t="s">
        <v>10951</v>
      </c>
      <c r="H14" s="32">
        <v>5741</v>
      </c>
      <c r="J14" s="9" t="s">
        <v>10951</v>
      </c>
      <c r="K14" s="32">
        <v>1462</v>
      </c>
      <c r="M14" s="9" t="s">
        <v>10951</v>
      </c>
      <c r="N14" s="32">
        <v>0.10261666191099604</v>
      </c>
    </row>
    <row r="15" spans="1:14" x14ac:dyDescent="0.25">
      <c r="A15" s="9" t="s">
        <v>10952</v>
      </c>
      <c r="B15" s="32">
        <v>332177.15950000001</v>
      </c>
      <c r="D15" s="9" t="s">
        <v>10952</v>
      </c>
      <c r="E15" s="32">
        <v>43436.13390000003</v>
      </c>
      <c r="G15" s="9" t="s">
        <v>10952</v>
      </c>
      <c r="H15" s="32">
        <v>5469</v>
      </c>
      <c r="J15" s="9" t="s">
        <v>10952</v>
      </c>
      <c r="K15" s="32">
        <v>1421</v>
      </c>
      <c r="M15" s="9" t="s">
        <v>10952</v>
      </c>
      <c r="N15" s="32">
        <v>0.13076195234308405</v>
      </c>
    </row>
    <row r="16" spans="1:14" x14ac:dyDescent="0.25">
      <c r="A16" s="10" t="s">
        <v>10936</v>
      </c>
      <c r="B16" s="34">
        <v>2297200.8603000008</v>
      </c>
      <c r="D16" s="10" t="s">
        <v>10936</v>
      </c>
      <c r="E16" s="34">
        <v>286397.02169999998</v>
      </c>
      <c r="G16" s="10" t="s">
        <v>10936</v>
      </c>
      <c r="H16" s="34">
        <v>37873</v>
      </c>
      <c r="J16" s="10" t="s">
        <v>10936</v>
      </c>
      <c r="K16" s="34">
        <v>9994</v>
      </c>
      <c r="M16" s="10" t="s">
        <v>10936</v>
      </c>
      <c r="N16" s="34">
        <v>0.12467217240315856</v>
      </c>
    </row>
    <row r="17" spans="2:14" x14ac:dyDescent="0.25">
      <c r="B17" s="31">
        <v>2297200.8603000008</v>
      </c>
      <c r="E17" s="25">
        <f>GETPIVOTDATA("Profit",$D$3)</f>
        <v>286397.02169999998</v>
      </c>
      <c r="H17" s="26">
        <f>GETPIVOTDATA("Quantity",$G$3)</f>
        <v>37873</v>
      </c>
      <c r="K17" s="26">
        <f>GETPIVOTDATA("Order ID",$J$3)</f>
        <v>9994</v>
      </c>
      <c r="N17" s="27">
        <f>GETPIVOTDATA("PROFIT MARGIN",$M$3)</f>
        <v>0.12467217240315856</v>
      </c>
    </row>
    <row r="18" spans="2:14" x14ac:dyDescent="0.25">
      <c r="B18" s="24"/>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A8C4-3068-468C-B387-1B1F3C1E7BAC}">
  <dimension ref="A3:L8"/>
  <sheetViews>
    <sheetView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22.140625" bestFit="1" customWidth="1"/>
    <col min="6" max="6" width="16.5703125" bestFit="1" customWidth="1"/>
    <col min="8" max="8" width="10.140625" bestFit="1" customWidth="1"/>
    <col min="9" max="9" width="9.85546875" bestFit="1" customWidth="1"/>
    <col min="10" max="10" width="10.28515625" bestFit="1" customWidth="1"/>
    <col min="11" max="11" width="9.42578125" bestFit="1" customWidth="1"/>
    <col min="12" max="12" width="10.28515625" bestFit="1" customWidth="1"/>
  </cols>
  <sheetData>
    <row r="3" spans="1:12" x14ac:dyDescent="0.25">
      <c r="A3" s="8" t="s">
        <v>10935</v>
      </c>
      <c r="B3" s="5" t="s">
        <v>10933</v>
      </c>
      <c r="C3" s="28" t="s">
        <v>10934</v>
      </c>
      <c r="D3" s="28" t="s">
        <v>10957</v>
      </c>
      <c r="E3" s="28" t="s">
        <v>10959</v>
      </c>
      <c r="F3" s="7" t="s">
        <v>10958</v>
      </c>
    </row>
    <row r="4" spans="1:12" x14ac:dyDescent="0.25">
      <c r="A4" s="9" t="s">
        <v>10937</v>
      </c>
      <c r="B4" s="35">
        <v>484247.49810000096</v>
      </c>
      <c r="C4" s="40">
        <v>49543.974100000007</v>
      </c>
      <c r="D4" s="40">
        <v>7581</v>
      </c>
      <c r="E4" s="40">
        <v>0.10231126499236715</v>
      </c>
      <c r="F4" s="36">
        <v>1993</v>
      </c>
    </row>
    <row r="5" spans="1:12" x14ac:dyDescent="0.25">
      <c r="A5" s="9" t="s">
        <v>10938</v>
      </c>
      <c r="B5" s="35">
        <v>470532.50899999985</v>
      </c>
      <c r="C5" s="40">
        <v>61618.603700000051</v>
      </c>
      <c r="D5" s="40">
        <v>7979</v>
      </c>
      <c r="E5" s="40">
        <v>0.13095504034557592</v>
      </c>
      <c r="F5" s="36">
        <v>2102</v>
      </c>
    </row>
    <row r="6" spans="1:12" x14ac:dyDescent="0.25">
      <c r="A6" s="9" t="s">
        <v>10939</v>
      </c>
      <c r="B6" s="35">
        <v>608473.83000000066</v>
      </c>
      <c r="C6" s="40">
        <v>81726.930800000177</v>
      </c>
      <c r="D6" s="40">
        <v>9810</v>
      </c>
      <c r="E6" s="40">
        <v>0.13431461924993568</v>
      </c>
      <c r="F6" s="36">
        <v>2580</v>
      </c>
    </row>
    <row r="7" spans="1:12" x14ac:dyDescent="0.25">
      <c r="A7" s="10" t="s">
        <v>10940</v>
      </c>
      <c r="B7" s="37">
        <v>733947.0231999997</v>
      </c>
      <c r="C7" s="39">
        <v>93507.513099999967</v>
      </c>
      <c r="D7" s="39">
        <v>12503</v>
      </c>
      <c r="E7" s="39">
        <v>0.12740362743390987</v>
      </c>
      <c r="F7" s="38">
        <v>3319</v>
      </c>
    </row>
    <row r="8" spans="1:12" ht="16.5" x14ac:dyDescent="0.3">
      <c r="H8" s="29">
        <f>(GETPIVOTDATA("Sum of Sales",$A$3,"Years (Order Date)",2014)/GETPIVOTDATA("Sum of Sales",$A$3,"Years (Order Date)",2013))-1</f>
        <v>0.20620967905883303</v>
      </c>
      <c r="I8" s="29">
        <f>(GETPIVOTDATA("Sum of Profit",$A$3,"Years (Order Date)",2014)/GETPIVOTDATA("Sum of Profit",$A$3,"Years (Order Date)",2013))-1</f>
        <v>0.14414565902185772</v>
      </c>
      <c r="J8" s="29">
        <f>(GETPIVOTDATA("Sum of Quantity",$A$3,"Years (Order Date)",2014)/GETPIVOTDATA("Sum of Quantity",$A$3,"Years (Order Date)",2013))-1</f>
        <v>0.27451580020387367</v>
      </c>
      <c r="K8" s="29">
        <f>(GETPIVOTDATA("Sum of PROFIT MARGIN",$A$3,"Years (Order Date)",2014)/GETPIVOTDATA("Sum of PROFIT MARGIN",$A$3,"Years (Order Date)",2013))-1</f>
        <v>-5.1453757264990463E-2</v>
      </c>
      <c r="L8" s="29">
        <f>(GETPIVOTDATA("Count of Order ID",$A$3,"Years (Order Date)",2014)/GETPIVOTDATA("Count of Order ID",$A$3,"Years (Order Date)",2013))-1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D3B5-41AE-44E9-89B9-E52DDB8C96DB}">
  <dimension ref="B7"/>
  <sheetViews>
    <sheetView showGridLines="0" showRowColHeaders="0" tabSelected="1" workbookViewId="0">
      <selection activeCell="S39" sqref="S39"/>
    </sheetView>
  </sheetViews>
  <sheetFormatPr defaultRowHeight="15" x14ac:dyDescent="0.25"/>
  <sheetData>
    <row r="7" spans="2:2" x14ac:dyDescent="0.25">
      <c r="B7" s="30"/>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32" sqref="E3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vt:lpstr>
      <vt:lpstr>TOP 5</vt:lpstr>
      <vt:lpstr>KPIS</vt:lpstr>
      <vt:lpstr>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Shimaa mohamed</cp:lastModifiedBy>
  <dcterms:created xsi:type="dcterms:W3CDTF">2015-06-05T18:17:20Z</dcterms:created>
  <dcterms:modified xsi:type="dcterms:W3CDTF">2024-11-27T02:30:29Z</dcterms:modified>
</cp:coreProperties>
</file>