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읍면동 연령별 현황(내국인)" sheetId="1" r:id="rId4"/>
    <sheet state="visible" name="연령별 증감 비교(내국인)" sheetId="2" r:id="rId5"/>
    <sheet state="visible" name="읍면동연령구간현황(내국인)" sheetId="3" r:id="rId6"/>
    <sheet state="visible" name="읍면동 연령별 현황(외국인)" sheetId="4" r:id="rId7"/>
    <sheet state="visible" name="연령별 증감 비교(외국인)" sheetId="5" r:id="rId8"/>
  </sheets>
  <definedNames/>
  <calcPr/>
  <extLst>
    <ext uri="GoogleSheetsCustomDataVersion1">
      <go:sheetsCustomData xmlns:go="http://customooxmlschemas.google.com/" r:id="rId9" roundtripDataSignature="AMtx7mg6ujT9wWoS+X/B4nQ7FXs2dWHtrQ=="/>
    </ext>
  </extLst>
</workbook>
</file>

<file path=xl/sharedStrings.xml><?xml version="1.0" encoding="utf-8"?>
<sst xmlns="http://schemas.openxmlformats.org/spreadsheetml/2006/main" count="399" uniqueCount="266">
  <si>
    <r>
      <rPr>
        <rFont val="hy견고딕"/>
        <b/>
        <color theme="1"/>
        <sz val="20.0"/>
      </rPr>
      <t>읍면동 연령별 인구현황</t>
    </r>
    <r>
      <rPr>
        <rFont val="HY견고딕"/>
        <b/>
        <color rgb="FF0000FF"/>
        <sz val="20.0"/>
      </rPr>
      <t>(내국인)</t>
    </r>
  </si>
  <si>
    <t>용인시</t>
  </si>
  <si>
    <t>2022.3.31.기준</t>
  </si>
  <si>
    <t>연령별</t>
  </si>
  <si>
    <t>용 인 시</t>
  </si>
  <si>
    <t>처 인 구</t>
  </si>
  <si>
    <t>기 흥 구</t>
  </si>
  <si>
    <t>수 지 구</t>
  </si>
  <si>
    <t>포 곡 읍</t>
  </si>
  <si>
    <t>모 현 읍</t>
  </si>
  <si>
    <t>이 동 읍</t>
  </si>
  <si>
    <t>남 사 읍</t>
  </si>
  <si>
    <t>원 삼 면</t>
  </si>
  <si>
    <t>백 암 면</t>
  </si>
  <si>
    <t>양 지 면</t>
  </si>
  <si>
    <t>중 앙 동</t>
  </si>
  <si>
    <t>역 북 동</t>
  </si>
  <si>
    <t>삼 가 동</t>
  </si>
  <si>
    <t>유 림 동</t>
  </si>
  <si>
    <t>동 부 동</t>
  </si>
  <si>
    <t>신 갈 동</t>
  </si>
  <si>
    <t>영덕1동</t>
  </si>
  <si>
    <t>영덕2동</t>
  </si>
  <si>
    <t>구 갈 동</t>
  </si>
  <si>
    <t>상 갈 동</t>
  </si>
  <si>
    <t>보 라 동</t>
  </si>
  <si>
    <t>기 흥 동</t>
  </si>
  <si>
    <t>서 농 동</t>
  </si>
  <si>
    <t>구 성 동</t>
  </si>
  <si>
    <t>마 북 동</t>
  </si>
  <si>
    <t>동백1동</t>
  </si>
  <si>
    <t>동백2동</t>
  </si>
  <si>
    <t>동백3동</t>
  </si>
  <si>
    <t>상 하 동</t>
  </si>
  <si>
    <t>보 정 동</t>
  </si>
  <si>
    <t>풍 덕 천 1 동</t>
  </si>
  <si>
    <t>풍 덕 천 2 동</t>
  </si>
  <si>
    <t>신 봉 동</t>
  </si>
  <si>
    <t>죽 전 1 동</t>
  </si>
  <si>
    <t>죽 전 2 동</t>
  </si>
  <si>
    <t>죽 전 3 동</t>
  </si>
  <si>
    <t>동 천 동</t>
  </si>
  <si>
    <t>상 현 1 동</t>
  </si>
  <si>
    <t>상 현 2 동</t>
  </si>
  <si>
    <t>상 현 3 동</t>
  </si>
  <si>
    <t>성 복 동</t>
  </si>
  <si>
    <t>합     계</t>
  </si>
  <si>
    <t>10대 미만</t>
  </si>
  <si>
    <t>0세</t>
  </si>
  <si>
    <t>1세</t>
  </si>
  <si>
    <t>2세</t>
  </si>
  <si>
    <t>3세</t>
  </si>
  <si>
    <t>4세</t>
  </si>
  <si>
    <t>5세</t>
  </si>
  <si>
    <t>6세</t>
  </si>
  <si>
    <t>7세</t>
  </si>
  <si>
    <t>8세</t>
  </si>
  <si>
    <t>9세</t>
  </si>
  <si>
    <t>10대</t>
  </si>
  <si>
    <t>10세</t>
  </si>
  <si>
    <t>11세</t>
  </si>
  <si>
    <t>12세</t>
  </si>
  <si>
    <t>13세</t>
  </si>
  <si>
    <t>14세</t>
  </si>
  <si>
    <t>15세</t>
  </si>
  <si>
    <t>16세</t>
  </si>
  <si>
    <t>17세</t>
  </si>
  <si>
    <t>18세</t>
  </si>
  <si>
    <t>19세</t>
  </si>
  <si>
    <t>20대</t>
  </si>
  <si>
    <t>20세</t>
  </si>
  <si>
    <t>21세</t>
  </si>
  <si>
    <t>22세</t>
  </si>
  <si>
    <t>23세</t>
  </si>
  <si>
    <t>24세</t>
  </si>
  <si>
    <t>25세</t>
  </si>
  <si>
    <t>26세</t>
  </si>
  <si>
    <t>27세</t>
  </si>
  <si>
    <t>28세</t>
  </si>
  <si>
    <t>29세</t>
  </si>
  <si>
    <t>30대</t>
  </si>
  <si>
    <t>30세</t>
  </si>
  <si>
    <t>31세</t>
  </si>
  <si>
    <t>32세</t>
  </si>
  <si>
    <t>33세</t>
  </si>
  <si>
    <t>34세</t>
  </si>
  <si>
    <t>35세</t>
  </si>
  <si>
    <t>36세</t>
  </si>
  <si>
    <t>37세</t>
  </si>
  <si>
    <t>38세</t>
  </si>
  <si>
    <t>39세</t>
  </si>
  <si>
    <t>40대</t>
  </si>
  <si>
    <t>40세</t>
  </si>
  <si>
    <t>41세</t>
  </si>
  <si>
    <t>42세</t>
  </si>
  <si>
    <t>43세</t>
  </si>
  <si>
    <t>44세</t>
  </si>
  <si>
    <t>45세</t>
  </si>
  <si>
    <t>46세</t>
  </si>
  <si>
    <t>47세</t>
  </si>
  <si>
    <t>48세</t>
  </si>
  <si>
    <t>49세</t>
  </si>
  <si>
    <t>50대</t>
  </si>
  <si>
    <t>50세</t>
  </si>
  <si>
    <t>51세</t>
  </si>
  <si>
    <t>52세</t>
  </si>
  <si>
    <t>53세</t>
  </si>
  <si>
    <t>54세</t>
  </si>
  <si>
    <t>55세</t>
  </si>
  <si>
    <t>56세</t>
  </si>
  <si>
    <t>57세</t>
  </si>
  <si>
    <t>58세</t>
  </si>
  <si>
    <t>59세</t>
  </si>
  <si>
    <t>60대</t>
  </si>
  <si>
    <t>60세</t>
  </si>
  <si>
    <t>61세</t>
  </si>
  <si>
    <t>62세</t>
  </si>
  <si>
    <t>63세</t>
  </si>
  <si>
    <t>64세</t>
  </si>
  <si>
    <t>65세</t>
  </si>
  <si>
    <t>66세</t>
  </si>
  <si>
    <t>67세</t>
  </si>
  <si>
    <t>68세</t>
  </si>
  <si>
    <t>69세</t>
  </si>
  <si>
    <t>70대</t>
  </si>
  <si>
    <t>70세</t>
  </si>
  <si>
    <t>71세</t>
  </si>
  <si>
    <t>72세</t>
  </si>
  <si>
    <t>73세</t>
  </si>
  <si>
    <t>74세</t>
  </si>
  <si>
    <t>75세</t>
  </si>
  <si>
    <t>76세</t>
  </si>
  <si>
    <t>77세</t>
  </si>
  <si>
    <t>78세</t>
  </si>
  <si>
    <t>79세</t>
  </si>
  <si>
    <t>80대</t>
  </si>
  <si>
    <t>80세</t>
  </si>
  <si>
    <t>81세</t>
  </si>
  <si>
    <t>82세</t>
  </si>
  <si>
    <t>83세</t>
  </si>
  <si>
    <t>84세</t>
  </si>
  <si>
    <t>85세</t>
  </si>
  <si>
    <t>86세</t>
  </si>
  <si>
    <t>87세</t>
  </si>
  <si>
    <t>88세</t>
  </si>
  <si>
    <t>89세</t>
  </si>
  <si>
    <t>90대</t>
  </si>
  <si>
    <t>90세</t>
  </si>
  <si>
    <t>91세</t>
  </si>
  <si>
    <t>92세</t>
  </si>
  <si>
    <t>93세</t>
  </si>
  <si>
    <t>94세</t>
  </si>
  <si>
    <t>95세</t>
  </si>
  <si>
    <t>96세</t>
  </si>
  <si>
    <t>97세</t>
  </si>
  <si>
    <t>98세</t>
  </si>
  <si>
    <t>99세</t>
  </si>
  <si>
    <t>100세 이상</t>
  </si>
  <si>
    <t>구분</t>
  </si>
  <si>
    <t>처인구</t>
  </si>
  <si>
    <t>기흥구</t>
  </si>
  <si>
    <t>수지구</t>
  </si>
  <si>
    <t>총계</t>
  </si>
  <si>
    <t>0-14세</t>
  </si>
  <si>
    <t>15-64세</t>
  </si>
  <si>
    <t>65세 이상</t>
  </si>
  <si>
    <t>연령별 인구 증감 비교(내국인)</t>
  </si>
  <si>
    <t>2022.2.28.</t>
  </si>
  <si>
    <t>2022.3.31.</t>
  </si>
  <si>
    <t>전월대비 증감현황</t>
  </si>
  <si>
    <t>비고</t>
  </si>
  <si>
    <t>계</t>
  </si>
  <si>
    <t>구성비(%)</t>
  </si>
  <si>
    <t>증감율(%)</t>
  </si>
  <si>
    <t>합    계</t>
  </si>
  <si>
    <t>1 세</t>
  </si>
  <si>
    <t>2 세</t>
  </si>
  <si>
    <t>3 세</t>
  </si>
  <si>
    <t>4 세</t>
  </si>
  <si>
    <t>5 세</t>
  </si>
  <si>
    <t>6 세</t>
  </si>
  <si>
    <t>7 세</t>
  </si>
  <si>
    <t>8 세</t>
  </si>
  <si>
    <t>9 세</t>
  </si>
  <si>
    <t>60 세</t>
  </si>
  <si>
    <t>61 세</t>
  </si>
  <si>
    <t>62 세</t>
  </si>
  <si>
    <t>63 세</t>
  </si>
  <si>
    <t>64 세</t>
  </si>
  <si>
    <t>65 세</t>
  </si>
  <si>
    <t>66 세</t>
  </si>
  <si>
    <t>67 세</t>
  </si>
  <si>
    <t>68 세</t>
  </si>
  <si>
    <t>69 세</t>
  </si>
  <si>
    <t>80대 이상</t>
  </si>
  <si>
    <t>내국인</t>
  </si>
  <si>
    <t>읍면동</t>
  </si>
  <si>
    <t>합계</t>
  </si>
  <si>
    <t>0~14세</t>
  </si>
  <si>
    <t>15~64세</t>
  </si>
  <si>
    <t>포곡읍</t>
  </si>
  <si>
    <t>모현읍</t>
  </si>
  <si>
    <t>이동읍</t>
  </si>
  <si>
    <t>남사읍</t>
  </si>
  <si>
    <t>원삼면</t>
  </si>
  <si>
    <t>백암면</t>
  </si>
  <si>
    <t>양지면</t>
  </si>
  <si>
    <t>중앙동</t>
  </si>
  <si>
    <t>역북동</t>
  </si>
  <si>
    <t>삼가동</t>
  </si>
  <si>
    <t>유림동</t>
  </si>
  <si>
    <t>동부동</t>
  </si>
  <si>
    <t>신갈동</t>
  </si>
  <si>
    <t>구갈동</t>
  </si>
  <si>
    <t>상갈동</t>
  </si>
  <si>
    <t>보라동</t>
  </si>
  <si>
    <t>기흥동</t>
  </si>
  <si>
    <t>서농동</t>
  </si>
  <si>
    <t>구성동</t>
  </si>
  <si>
    <t>마북동</t>
  </si>
  <si>
    <t>상하동</t>
  </si>
  <si>
    <t>보정동</t>
  </si>
  <si>
    <t>풍덕천1동</t>
  </si>
  <si>
    <t>풍덕천2동</t>
  </si>
  <si>
    <t>신봉동</t>
  </si>
  <si>
    <t>죽전1동</t>
  </si>
  <si>
    <t>죽전2동</t>
  </si>
  <si>
    <t>죽전3동</t>
  </si>
  <si>
    <t>동천동</t>
  </si>
  <si>
    <t>상현1동</t>
  </si>
  <si>
    <t>상현2동</t>
  </si>
  <si>
    <t>상현3동</t>
  </si>
  <si>
    <t>성복동</t>
  </si>
  <si>
    <t>외국인</t>
  </si>
  <si>
    <t>구별</t>
  </si>
  <si>
    <t>전체</t>
  </si>
  <si>
    <t>연령</t>
  </si>
  <si>
    <t>총 계</t>
  </si>
  <si>
    <t>0 ~ 14세</t>
  </si>
  <si>
    <t>15 ~ 64세</t>
  </si>
  <si>
    <t>65세이상</t>
  </si>
  <si>
    <r>
      <rPr>
        <rFont val="hy견고딕"/>
        <b/>
        <color theme="1"/>
        <sz val="20.0"/>
      </rPr>
      <t>읍면동 연령별 인구현황</t>
    </r>
    <r>
      <rPr>
        <rFont val="HY견고딕"/>
        <b/>
        <color rgb="FF0000FF"/>
        <sz val="20.0"/>
      </rPr>
      <t xml:space="preserve">(외국인) </t>
    </r>
  </si>
  <si>
    <t>2022.3.31</t>
  </si>
  <si>
    <t>0세 ~ 4세</t>
  </si>
  <si>
    <t>5세 ~ 9세</t>
  </si>
  <si>
    <t>10세 ~ 14세</t>
  </si>
  <si>
    <t>15세 ~ 19세</t>
  </si>
  <si>
    <t>20세 ~ 24세</t>
  </si>
  <si>
    <t>25세 ~ 29세</t>
  </si>
  <si>
    <t>30세 ~ 34세</t>
  </si>
  <si>
    <t>35세 ~ 39세</t>
  </si>
  <si>
    <t>40세 ~ 44세</t>
  </si>
  <si>
    <t>45세 ~ 49세</t>
  </si>
  <si>
    <t>50세 ~ 54세</t>
  </si>
  <si>
    <t>55세 ~ 59세</t>
  </si>
  <si>
    <t>60세 ~ 64세</t>
  </si>
  <si>
    <t>65세 ~ 69세</t>
  </si>
  <si>
    <t>70세 ~ 74세</t>
  </si>
  <si>
    <t>75세 ~ 79세</t>
  </si>
  <si>
    <t>80세 ~ 84세</t>
  </si>
  <si>
    <t>85세 ~ 89세</t>
  </si>
  <si>
    <t>90세 ~ 94세</t>
  </si>
  <si>
    <t>95세 ~ 99세</t>
  </si>
  <si>
    <t>.</t>
  </si>
  <si>
    <t>연령별 인구 증감 비교(외국인)</t>
  </si>
  <si>
    <t>증감률(%)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</si>
</sst>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_-* #,##0_-;\-* #,##0_-;_-* &quot;-&quot;_-;_-@"/>
    <numFmt numFmtId="165" formatCode="#,##0_);[Red]\(#,##0\)"/>
    <numFmt numFmtId="166" formatCode="0.00_);[Red]\(0.00\)"/>
    <numFmt numFmtId="167" formatCode="#,##0;[Red]#,##0"/>
    <numFmt numFmtId="168" formatCode="#,##0.00_);[Red]\(#,##0.00\)"/>
    <numFmt numFmtId="169" formatCode="#,##0_ ;[Red]\-#,##0\ "/>
    <numFmt numFmtId="170" formatCode="#,##0.00_ ;[Red]\-#,##0.00\ "/>
    <numFmt numFmtId="171" formatCode="#,##0.00;[Red]#,##0.00"/>
    <numFmt numFmtId="172" formatCode="#,##0_ "/>
    <numFmt numFmtId="173" formatCode="#,##0_);\(#,##0\)"/>
    <numFmt numFmtId="174" formatCode="_-* #,##0.0_-;\-* #,##0.0_-;_-* &quot;-&quot;_-;_-@"/>
    <numFmt numFmtId="175" formatCode="0_);[Red]\(0\)"/>
    <numFmt numFmtId="176" formatCode="0.00_ "/>
  </numFmts>
  <fonts count="40">
    <font>
      <sz val="11.0"/>
      <color rgb="FF000000"/>
      <name val="Calibri"/>
      <scheme val="minor"/>
    </font>
    <font>
      <b/>
      <sz val="20.0"/>
      <color theme="1"/>
      <name val="Hy견고딕"/>
    </font>
    <font>
      <b/>
      <sz val="20.0"/>
      <color theme="1"/>
      <name val="Hy견명조"/>
    </font>
    <font>
      <sz val="8.0"/>
      <color theme="1"/>
      <name val="Hy견명조"/>
    </font>
    <font>
      <sz val="20.0"/>
      <color theme="1"/>
      <name val="Hy견명조"/>
    </font>
    <font>
      <b/>
      <sz val="14.0"/>
      <color theme="1"/>
      <name val="Malgun Gothic"/>
    </font>
    <font>
      <b/>
      <u/>
      <sz val="10.0"/>
      <color theme="1"/>
      <name val="Malgun Gothic"/>
    </font>
    <font>
      <sz val="9.0"/>
      <color theme="1"/>
      <name val="Batang"/>
    </font>
    <font>
      <b/>
      <sz val="14.0"/>
      <color theme="1"/>
      <name val="Batang"/>
    </font>
    <font>
      <sz val="11.0"/>
      <color theme="1"/>
      <name val="Dotum"/>
    </font>
    <font>
      <sz val="10.0"/>
      <color theme="1"/>
      <name val="함초롬돋움"/>
    </font>
    <font>
      <b/>
      <sz val="10.0"/>
      <color theme="1"/>
      <name val="함초롬돋움"/>
    </font>
    <font>
      <sz val="10.0"/>
      <color theme="1"/>
      <name val="Dotum"/>
    </font>
    <font>
      <b/>
      <sz val="10.0"/>
      <color theme="1"/>
      <name val="Batang"/>
    </font>
    <font>
      <sz val="10.0"/>
      <color rgb="FF000000"/>
      <name val="함초롬돋움"/>
    </font>
    <font>
      <sz val="10.0"/>
      <color theme="1"/>
      <name val="Batang"/>
    </font>
    <font>
      <sz val="12.0"/>
      <color theme="1"/>
      <name val="Dotum"/>
    </font>
    <font>
      <b/>
      <sz val="11.0"/>
      <color theme="1"/>
      <name val="함초롬돋움"/>
    </font>
    <font>
      <sz val="11.0"/>
      <color theme="1"/>
      <name val="함초롬돋움"/>
    </font>
    <font>
      <sz val="11.0"/>
      <color theme="1"/>
      <name val="Hy견명조"/>
    </font>
    <font>
      <b/>
      <sz val="20.0"/>
      <color theme="1"/>
      <name val="궁서체"/>
    </font>
    <font>
      <b/>
      <sz val="12.0"/>
      <color theme="1"/>
      <name val="함초롬돋움"/>
    </font>
    <font/>
    <font>
      <sz val="11.0"/>
      <color theme="1"/>
      <name val="Batang"/>
    </font>
    <font>
      <b/>
      <sz val="11.0"/>
      <color rgb="FF222222"/>
      <name val="함초롬돋움"/>
    </font>
    <font>
      <b/>
      <sz val="11.0"/>
      <color theme="1"/>
      <name val="Batang"/>
    </font>
    <font>
      <sz val="11.0"/>
      <color rgb="FF222222"/>
      <name val="함초롬돋움"/>
    </font>
    <font>
      <sz val="11.0"/>
      <color rgb="FFFF0000"/>
      <name val="함초롬돋움"/>
    </font>
    <font>
      <b/>
      <sz val="16.0"/>
      <color theme="1"/>
      <name val="Hy견고딕"/>
    </font>
    <font>
      <u/>
      <sz val="10.0"/>
      <color theme="1"/>
      <name val="함초롬돋움"/>
    </font>
    <font>
      <b/>
      <sz val="11.0"/>
      <color rgb="FF000000"/>
      <name val="함초롬돋움"/>
    </font>
    <font>
      <sz val="11.0"/>
      <color rgb="FF000000"/>
      <name val="함초롬돋움"/>
    </font>
    <font>
      <b/>
      <sz val="10.0"/>
      <color theme="1"/>
      <name val="Dotum"/>
    </font>
    <font>
      <b/>
      <sz val="11.0"/>
      <color theme="1"/>
      <name val="Dotum"/>
    </font>
    <font>
      <b/>
      <sz val="20.0"/>
      <color theme="1"/>
      <name val="Dotum"/>
    </font>
    <font>
      <sz val="20.0"/>
      <color theme="1"/>
      <name val="Dotum"/>
    </font>
    <font>
      <b/>
      <u/>
      <sz val="12.0"/>
      <color theme="1"/>
      <name val="Dotum"/>
    </font>
    <font>
      <sz val="9.0"/>
      <color theme="1"/>
      <name val="Dotum"/>
    </font>
    <font>
      <sz val="12.0"/>
      <color theme="1"/>
      <name val="함초롬돋움"/>
    </font>
    <font>
      <sz val="12.0"/>
      <color rgb="FF000000"/>
      <name val="함초롬돋움"/>
    </font>
  </fonts>
  <fills count="14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FFFFCC"/>
        <bgColor rgb="FFFFFFCC"/>
      </patternFill>
    </fill>
    <fill>
      <patternFill patternType="solid">
        <fgColor rgb="FFFBD4B4"/>
        <bgColor rgb="FFFBD4B4"/>
      </patternFill>
    </fill>
    <fill>
      <patternFill patternType="solid">
        <fgColor rgb="FFD6E3BC"/>
        <bgColor rgb="FFD6E3BC"/>
      </patternFill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F1DD"/>
        <bgColor rgb="FFEAF1DD"/>
      </patternFill>
    </fill>
    <fill>
      <patternFill patternType="solid">
        <fgColor rgb="FFEAF1DC"/>
        <bgColor rgb="FFEAF1DC"/>
      </patternFill>
    </fill>
    <fill>
      <patternFill patternType="solid">
        <fgColor rgb="FFDAEEF3"/>
        <bgColor rgb="FFDAEEF3"/>
      </patternFill>
    </fill>
    <fill>
      <patternFill patternType="solid">
        <fgColor rgb="FFF8FFE5"/>
        <bgColor rgb="FFF8FFE5"/>
      </patternFill>
    </fill>
    <fill>
      <patternFill patternType="solid">
        <fgColor rgb="FFFDE9D8"/>
        <bgColor rgb="FFFDE9D8"/>
      </patternFill>
    </fill>
  </fills>
  <borders count="96">
    <border/>
    <border>
      <left style="medium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top style="thin">
        <color rgb="FF000000"/>
      </top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top style="medium">
        <color rgb="FF000000"/>
      </top>
      <bottom style="hair">
        <color rgb="FF000000"/>
      </bottom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hair">
        <color rgb="FF000000"/>
      </bottom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right style="hair">
        <color rgb="FF000000"/>
      </right>
      <top style="hair">
        <color rgb="FF000000"/>
      </top>
      <bottom style="medium">
        <color rgb="FF000000"/>
      </bottom>
    </border>
    <border>
      <right style="medium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2D2D89"/>
      </right>
      <top style="medium">
        <color rgb="FF000000"/>
      </top>
    </border>
    <border>
      <left style="thin">
        <color rgb="FF2D2D89"/>
      </left>
      <top style="medium">
        <color rgb="FF000000"/>
      </top>
    </border>
    <border>
      <right style="thin">
        <color rgb="FF2D2D89"/>
      </right>
      <top style="medium">
        <color rgb="FF000000"/>
      </top>
    </border>
    <border>
      <left style="medium">
        <color rgb="FF000000"/>
      </left>
      <right style="thin">
        <color rgb="FF2D2D89"/>
      </right>
      <bottom style="thin">
        <color rgb="FF000000"/>
      </bottom>
    </border>
    <border>
      <left style="thin">
        <color rgb="FF2D2D89"/>
      </left>
      <bottom style="thin">
        <color rgb="FF2D2D89"/>
      </bottom>
    </border>
    <border>
      <right style="thin">
        <color rgb="FF2D2D89"/>
      </right>
      <bottom style="thin">
        <color rgb="FF2D2D89"/>
      </bottom>
    </border>
    <border>
      <right style="medium">
        <color rgb="FF000000"/>
      </right>
      <bottom style="thin">
        <color rgb="FF2D2D89"/>
      </bottom>
    </border>
    <border>
      <left style="medium">
        <color rgb="FF000000"/>
      </left>
      <right style="thin">
        <color rgb="FF2D2D89"/>
      </right>
      <bottom style="double">
        <color rgb="FF2D2D89"/>
      </bottom>
    </border>
    <border>
      <left style="thin">
        <color rgb="FF2D2D89"/>
      </left>
      <right style="thin">
        <color rgb="FF2D2D89"/>
      </right>
      <top style="thin">
        <color rgb="FF2D2D89"/>
      </top>
      <bottom style="double">
        <color rgb="FF2D2D89"/>
      </bottom>
    </border>
    <border>
      <left style="thin">
        <color rgb="FF2D2D89"/>
      </left>
      <right style="medium">
        <color rgb="FF000000"/>
      </right>
      <top style="thin">
        <color rgb="FF2D2D89"/>
      </top>
      <bottom style="double">
        <color rgb="FF2D2D89"/>
      </bottom>
    </border>
    <border>
      <left style="medium">
        <color rgb="FF000000"/>
      </left>
      <right style="thin">
        <color rgb="FF2D2D89"/>
      </right>
      <top style="double">
        <color rgb="FF2D2D89"/>
      </top>
      <bottom style="thin">
        <color rgb="FF2D2D89"/>
      </bottom>
    </border>
    <border>
      <left style="thin">
        <color rgb="FF2D2D89"/>
      </left>
      <right style="thin">
        <color rgb="FF2D2D89"/>
      </right>
      <top style="double">
        <color rgb="FF2D2D89"/>
      </top>
      <bottom style="thin">
        <color rgb="FF2D2D89"/>
      </bottom>
    </border>
    <border>
      <left style="thin">
        <color rgb="FF2D2D89"/>
      </left>
      <right style="medium">
        <color rgb="FF000000"/>
      </right>
      <top style="double">
        <color rgb="FF2D2D89"/>
      </top>
      <bottom style="thin">
        <color rgb="FF2D2D89"/>
      </bottom>
    </border>
    <border>
      <left style="medium">
        <color rgb="FF000000"/>
      </left>
      <right style="thin">
        <color rgb="FF2D2D89"/>
      </right>
      <top style="thin">
        <color rgb="FF2D2D89"/>
      </top>
      <bottom style="thin">
        <color rgb="FF2D2D89"/>
      </bottom>
    </border>
    <border>
      <left style="thin">
        <color rgb="FF2D2D89"/>
      </left>
      <right style="thin">
        <color rgb="FF2D2D89"/>
      </right>
      <top style="thin">
        <color rgb="FF2D2D89"/>
      </top>
      <bottom style="thin">
        <color rgb="FF2D2D89"/>
      </bottom>
    </border>
    <border>
      <left style="thin">
        <color rgb="FF2D2D89"/>
      </left>
      <right style="medium">
        <color rgb="FF000000"/>
      </right>
      <top style="thin">
        <color rgb="FF2D2D89"/>
      </top>
      <bottom style="thin">
        <color rgb="FF2D2D89"/>
      </bottom>
    </border>
    <border>
      <left style="medium">
        <color rgb="FF000000"/>
      </left>
      <right style="thin">
        <color rgb="FF2D2D89"/>
      </right>
      <top style="thin">
        <color rgb="FF2D2D89"/>
      </top>
      <bottom style="medium">
        <color rgb="FF000000"/>
      </bottom>
    </border>
    <border>
      <left style="thin">
        <color rgb="FF2D2D89"/>
      </left>
      <right style="thin">
        <color rgb="FF2D2D89"/>
      </right>
      <top style="thin">
        <color rgb="FF2D2D89"/>
      </top>
      <bottom style="medium">
        <color rgb="FF000000"/>
      </bottom>
    </border>
    <border>
      <left style="thin">
        <color rgb="FF2D2D89"/>
      </left>
      <right style="medium">
        <color rgb="FF000000"/>
      </right>
      <top style="thin">
        <color rgb="FF2D2D89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double">
        <color rgb="FF000000"/>
      </right>
      <top style="medium">
        <color rgb="FF000000"/>
      </top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right style="double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right style="thin">
        <color rgb="FF000000"/>
      </right>
      <top/>
      <bottom style="medium">
        <color rgb="FF000000"/>
      </bottom>
    </border>
    <border>
      <left/>
      <right style="double">
        <color rgb="FF000000"/>
      </right>
      <top/>
      <bottom style="medium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5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vertical="center"/>
    </xf>
    <xf borderId="0" fillId="0" fontId="1" numFmtId="164" xfId="0" applyAlignment="1" applyFont="1" applyNumberFormat="1">
      <alignment vertical="center"/>
    </xf>
    <xf borderId="0" fillId="0" fontId="2" numFmtId="164" xfId="0" applyAlignment="1" applyFont="1" applyNumberFormat="1">
      <alignment horizontal="center" vertical="center"/>
    </xf>
    <xf borderId="0" fillId="0" fontId="3" numFmtId="164" xfId="0" applyAlignment="1" applyFont="1" applyNumberFormat="1">
      <alignment vertical="center"/>
    </xf>
    <xf borderId="0" fillId="0" fontId="4" numFmtId="164" xfId="0" applyFont="1" applyNumberFormat="1"/>
    <xf borderId="0" fillId="0" fontId="5" numFmtId="164" xfId="0" applyAlignment="1" applyFont="1" applyNumberFormat="1">
      <alignment horizontal="center" vertical="center"/>
    </xf>
    <xf borderId="0" fillId="0" fontId="6" numFmtId="164" xfId="0" applyAlignment="1" applyFont="1" applyNumberFormat="1">
      <alignment horizontal="left" vertical="center"/>
    </xf>
    <xf borderId="0" fillId="0" fontId="7" numFmtId="164" xfId="0" applyAlignment="1" applyFont="1" applyNumberFormat="1">
      <alignment horizontal="center" vertical="center"/>
    </xf>
    <xf borderId="0" fillId="0" fontId="8" numFmtId="164" xfId="0" applyAlignment="1" applyFont="1" applyNumberFormat="1">
      <alignment horizontal="center" vertical="center"/>
    </xf>
    <xf borderId="0" fillId="0" fontId="7" numFmtId="164" xfId="0" applyAlignment="1" applyFont="1" applyNumberFormat="1">
      <alignment vertical="center"/>
    </xf>
    <xf borderId="0" fillId="0" fontId="7" numFmtId="164" xfId="0" applyAlignment="1" applyFont="1" applyNumberFormat="1">
      <alignment horizontal="right" vertical="center"/>
    </xf>
    <xf borderId="0" fillId="0" fontId="9" numFmtId="164" xfId="0" applyFont="1" applyNumberFormat="1"/>
    <xf borderId="1" fillId="0" fontId="10" numFmtId="164" xfId="0" applyAlignment="1" applyBorder="1" applyFont="1" applyNumberFormat="1">
      <alignment horizontal="center" shrinkToFit="1" vertical="center" wrapText="0"/>
    </xf>
    <xf borderId="2" fillId="2" fontId="11" numFmtId="164" xfId="0" applyAlignment="1" applyBorder="1" applyFill="1" applyFont="1" applyNumberFormat="1">
      <alignment horizontal="center" shrinkToFit="1" vertical="center" wrapText="0"/>
    </xf>
    <xf borderId="2" fillId="3" fontId="11" numFmtId="164" xfId="0" applyAlignment="1" applyBorder="1" applyFill="1" applyFont="1" applyNumberFormat="1">
      <alignment horizontal="center" shrinkToFit="1" vertical="center" wrapText="0"/>
    </xf>
    <xf borderId="2" fillId="0" fontId="11" numFmtId="164" xfId="0" applyAlignment="1" applyBorder="1" applyFont="1" applyNumberFormat="1">
      <alignment horizontal="center" shrinkToFit="1" vertical="center" wrapText="0"/>
    </xf>
    <xf borderId="3" fillId="0" fontId="11" numFmtId="164" xfId="0" applyAlignment="1" applyBorder="1" applyFont="1" applyNumberFormat="1">
      <alignment horizontal="center" shrinkToFit="1" vertical="center" wrapText="0"/>
    </xf>
    <xf borderId="4" fillId="0" fontId="12" numFmtId="164" xfId="0" applyBorder="1" applyFont="1" applyNumberFormat="1"/>
    <xf borderId="5" fillId="4" fontId="11" numFmtId="164" xfId="0" applyAlignment="1" applyBorder="1" applyFill="1" applyFont="1" applyNumberFormat="1">
      <alignment horizontal="center" vertical="center"/>
    </xf>
    <xf borderId="6" fillId="4" fontId="11" numFmtId="165" xfId="0" applyAlignment="1" applyBorder="1" applyFont="1" applyNumberFormat="1">
      <alignment horizontal="right" shrinkToFit="1" vertical="center" wrapText="0"/>
    </xf>
    <xf borderId="6" fillId="4" fontId="11" numFmtId="3" xfId="0" applyAlignment="1" applyBorder="1" applyFont="1" applyNumberFormat="1">
      <alignment horizontal="right" shrinkToFit="1" vertical="center" wrapText="0"/>
    </xf>
    <xf borderId="0" fillId="0" fontId="13" numFmtId="164" xfId="0" applyFont="1" applyNumberFormat="1"/>
    <xf borderId="5" fillId="5" fontId="11" numFmtId="164" xfId="0" applyAlignment="1" applyBorder="1" applyFill="1" applyFont="1" applyNumberFormat="1">
      <alignment horizontal="center" vertical="center"/>
    </xf>
    <xf borderId="6" fillId="5" fontId="11" numFmtId="165" xfId="0" applyAlignment="1" applyBorder="1" applyFont="1" applyNumberFormat="1">
      <alignment horizontal="right" shrinkToFit="1" vertical="center" wrapText="0"/>
    </xf>
    <xf borderId="6" fillId="5" fontId="11" numFmtId="3" xfId="0" applyAlignment="1" applyBorder="1" applyFont="1" applyNumberFormat="1">
      <alignment vertical="center"/>
    </xf>
    <xf borderId="6" fillId="5" fontId="11" numFmtId="165" xfId="0" applyAlignment="1" applyBorder="1" applyFont="1" applyNumberFormat="1">
      <alignment vertical="center"/>
    </xf>
    <xf borderId="5" fillId="0" fontId="10" numFmtId="164" xfId="0" applyAlignment="1" applyBorder="1" applyFont="1" applyNumberFormat="1">
      <alignment horizontal="center" vertical="center"/>
    </xf>
    <xf borderId="6" fillId="6" fontId="10" numFmtId="165" xfId="0" applyAlignment="1" applyBorder="1" applyFill="1" applyFont="1" applyNumberFormat="1">
      <alignment horizontal="right" shrinkToFit="1" vertical="center" wrapText="0"/>
    </xf>
    <xf borderId="0" fillId="0" fontId="14" numFmtId="3" xfId="0" applyAlignment="1" applyFont="1" applyNumberFormat="1">
      <alignment vertical="center"/>
    </xf>
    <xf borderId="6" fillId="0" fontId="10" numFmtId="3" xfId="0" applyAlignment="1" applyBorder="1" applyFont="1" applyNumberFormat="1">
      <alignment vertical="center"/>
    </xf>
    <xf borderId="6" fillId="0" fontId="10" numFmtId="0" xfId="0" applyAlignment="1" applyBorder="1" applyFont="1">
      <alignment vertical="center"/>
    </xf>
    <xf borderId="6" fillId="0" fontId="10" numFmtId="3" xfId="0" applyAlignment="1" applyBorder="1" applyFont="1" applyNumberFormat="1">
      <alignment vertical="center"/>
    </xf>
    <xf borderId="0" fillId="0" fontId="15" numFmtId="164" xfId="0" applyFont="1" applyNumberFormat="1"/>
    <xf borderId="6" fillId="5" fontId="11" numFmtId="3" xfId="0" applyAlignment="1" applyBorder="1" applyFont="1" applyNumberFormat="1">
      <alignment horizontal="right" shrinkToFit="1" vertical="center" wrapText="0"/>
    </xf>
    <xf borderId="7" fillId="5" fontId="15" numFmtId="164" xfId="0" applyBorder="1" applyFont="1" applyNumberFormat="1"/>
    <xf borderId="7" fillId="5" fontId="13" numFmtId="164" xfId="0" applyBorder="1" applyFont="1" applyNumberFormat="1"/>
    <xf borderId="6" fillId="7" fontId="14" numFmtId="0" xfId="0" applyAlignment="1" applyBorder="1" applyFill="1" applyFont="1">
      <alignment horizontal="right" vertical="center"/>
    </xf>
    <xf borderId="0" fillId="0" fontId="15" numFmtId="164" xfId="0" applyAlignment="1" applyFont="1" applyNumberFormat="1">
      <alignment horizontal="center"/>
    </xf>
    <xf borderId="0" fillId="0" fontId="13" numFmtId="164" xfId="0" applyAlignment="1" applyFont="1" applyNumberFormat="1">
      <alignment horizontal="center"/>
    </xf>
    <xf borderId="8" fillId="5" fontId="11" numFmtId="164" xfId="0" applyAlignment="1" applyBorder="1" applyFont="1" applyNumberFormat="1">
      <alignment horizontal="center" vertical="center"/>
    </xf>
    <xf borderId="9" fillId="5" fontId="11" numFmtId="165" xfId="0" applyAlignment="1" applyBorder="1" applyFont="1" applyNumberFormat="1">
      <alignment horizontal="right" shrinkToFit="1" vertical="center" wrapText="0"/>
    </xf>
    <xf borderId="9" fillId="5" fontId="11" numFmtId="3" xfId="0" applyAlignment="1" applyBorder="1" applyFont="1" applyNumberFormat="1">
      <alignment vertical="center"/>
    </xf>
    <xf borderId="9" fillId="5" fontId="11" numFmtId="0" xfId="0" applyAlignment="1" applyBorder="1" applyFont="1">
      <alignment vertical="center"/>
    </xf>
    <xf borderId="9" fillId="5" fontId="11" numFmtId="0" xfId="0" applyAlignment="1" applyBorder="1" applyFont="1">
      <alignment horizontal="right" shrinkToFit="1" vertical="center" wrapText="0"/>
    </xf>
    <xf borderId="7" fillId="8" fontId="9" numFmtId="164" xfId="0" applyBorder="1" applyFill="1" applyFont="1" applyNumberFormat="1"/>
    <xf borderId="7" fillId="8" fontId="16" numFmtId="164" xfId="0" applyBorder="1" applyFont="1" applyNumberFormat="1"/>
    <xf borderId="10" fillId="6" fontId="17" numFmtId="164" xfId="0" applyAlignment="1" applyBorder="1" applyFont="1" applyNumberFormat="1">
      <alignment horizontal="center"/>
    </xf>
    <xf borderId="11" fillId="6" fontId="17" numFmtId="164" xfId="0" applyAlignment="1" applyBorder="1" applyFont="1" applyNumberFormat="1">
      <alignment horizontal="center"/>
    </xf>
    <xf borderId="12" fillId="6" fontId="17" numFmtId="164" xfId="0" applyAlignment="1" applyBorder="1" applyFont="1" applyNumberFormat="1">
      <alignment horizontal="center"/>
    </xf>
    <xf borderId="13" fillId="6" fontId="17" numFmtId="164" xfId="0" applyAlignment="1" applyBorder="1" applyFont="1" applyNumberFormat="1">
      <alignment horizontal="center"/>
    </xf>
    <xf borderId="14" fillId="0" fontId="18" numFmtId="164" xfId="0" applyAlignment="1" applyBorder="1" applyFont="1" applyNumberFormat="1">
      <alignment horizontal="center"/>
    </xf>
    <xf borderId="15" fillId="0" fontId="18" numFmtId="164" xfId="0" applyAlignment="1" applyBorder="1" applyFont="1" applyNumberFormat="1">
      <alignment horizontal="center"/>
    </xf>
    <xf borderId="16" fillId="0" fontId="18" numFmtId="164" xfId="0" applyAlignment="1" applyBorder="1" applyFont="1" applyNumberFormat="1">
      <alignment horizontal="center"/>
    </xf>
    <xf borderId="17" fillId="0" fontId="18" numFmtId="164" xfId="0" applyAlignment="1" applyBorder="1" applyFont="1" applyNumberFormat="1">
      <alignment horizontal="center"/>
    </xf>
    <xf borderId="18" fillId="0" fontId="18" numFmtId="164" xfId="0" applyAlignment="1" applyBorder="1" applyFont="1" applyNumberFormat="1">
      <alignment horizontal="center"/>
    </xf>
    <xf borderId="19" fillId="0" fontId="18" numFmtId="164" xfId="0" applyAlignment="1" applyBorder="1" applyFont="1" applyNumberFormat="1">
      <alignment horizontal="center"/>
    </xf>
    <xf borderId="0" fillId="0" fontId="1" numFmtId="166" xfId="0" applyAlignment="1" applyFont="1" applyNumberFormat="1">
      <alignment horizontal="center" vertical="center"/>
    </xf>
    <xf borderId="0" fillId="0" fontId="19" numFmtId="0" xfId="0" applyFont="1"/>
    <xf borderId="0" fillId="0" fontId="20" numFmtId="166" xfId="0" applyAlignment="1" applyFont="1" applyNumberFormat="1">
      <alignment horizontal="center" vertical="center"/>
    </xf>
    <xf borderId="0" fillId="0" fontId="9" numFmtId="0" xfId="0" applyFont="1"/>
    <xf borderId="20" fillId="0" fontId="17" numFmtId="167" xfId="0" applyAlignment="1" applyBorder="1" applyFont="1" applyNumberFormat="1">
      <alignment horizontal="center" shrinkToFit="1" vertical="center" wrapText="0"/>
    </xf>
    <xf borderId="21" fillId="6" fontId="21" numFmtId="167" xfId="0" applyAlignment="1" applyBorder="1" applyFont="1" applyNumberFormat="1">
      <alignment horizontal="center" shrinkToFit="1" vertical="center" wrapText="0"/>
    </xf>
    <xf borderId="22" fillId="0" fontId="22" numFmtId="0" xfId="0" applyBorder="1" applyFont="1"/>
    <xf borderId="23" fillId="0" fontId="17" numFmtId="0" xfId="0" applyAlignment="1" applyBorder="1" applyFont="1">
      <alignment horizontal="center" vertical="center"/>
    </xf>
    <xf borderId="0" fillId="0" fontId="23" numFmtId="0" xfId="0" applyFont="1"/>
    <xf borderId="24" fillId="0" fontId="22" numFmtId="0" xfId="0" applyBorder="1" applyFont="1"/>
    <xf borderId="25" fillId="0" fontId="17" numFmtId="167" xfId="0" applyAlignment="1" applyBorder="1" applyFont="1" applyNumberFormat="1">
      <alignment horizontal="center" shrinkToFit="1" vertical="center" wrapText="0"/>
    </xf>
    <xf borderId="26" fillId="0" fontId="17" numFmtId="167" xfId="0" applyAlignment="1" applyBorder="1" applyFont="1" applyNumberFormat="1">
      <alignment horizontal="center" shrinkToFit="1" vertical="center" wrapText="0"/>
    </xf>
    <xf borderId="27" fillId="0" fontId="17" numFmtId="167" xfId="0" applyAlignment="1" applyBorder="1" applyFont="1" applyNumberFormat="1">
      <alignment horizontal="center" shrinkToFit="1" vertical="center" wrapText="0"/>
    </xf>
    <xf borderId="28" fillId="0" fontId="17" numFmtId="167" xfId="0" applyAlignment="1" applyBorder="1" applyFont="1" applyNumberFormat="1">
      <alignment horizontal="center" shrinkToFit="1" vertical="center" wrapText="0"/>
    </xf>
    <xf borderId="29" fillId="0" fontId="22" numFmtId="0" xfId="0" applyBorder="1" applyFont="1"/>
    <xf borderId="30" fillId="9" fontId="17" numFmtId="167" xfId="0" applyAlignment="1" applyBorder="1" applyFill="1" applyFont="1" applyNumberFormat="1">
      <alignment horizontal="center" shrinkToFit="1" vertical="center" wrapText="0"/>
    </xf>
    <xf borderId="31" fillId="10" fontId="24" numFmtId="3" xfId="0" applyAlignment="1" applyBorder="1" applyFill="1" applyFont="1" applyNumberFormat="1">
      <alignment horizontal="right" vertical="center"/>
    </xf>
    <xf borderId="28" fillId="10" fontId="24" numFmtId="166" xfId="0" applyAlignment="1" applyBorder="1" applyFont="1" applyNumberFormat="1">
      <alignment horizontal="right" vertical="center"/>
    </xf>
    <xf borderId="31" fillId="9" fontId="17" numFmtId="164" xfId="0" applyAlignment="1" applyBorder="1" applyFont="1" applyNumberFormat="1">
      <alignment horizontal="right" shrinkToFit="1" vertical="center" wrapText="0"/>
    </xf>
    <xf borderId="32" fillId="9" fontId="17" numFmtId="168" xfId="0" applyAlignment="1" applyBorder="1" applyFont="1" applyNumberFormat="1">
      <alignment horizontal="right" vertical="center"/>
    </xf>
    <xf borderId="31" fillId="9" fontId="17" numFmtId="169" xfId="0" applyAlignment="1" applyBorder="1" applyFont="1" applyNumberFormat="1">
      <alignment horizontal="right" shrinkToFit="1" vertical="center" wrapText="0"/>
    </xf>
    <xf borderId="28" fillId="9" fontId="17" numFmtId="170" xfId="0" applyAlignment="1" applyBorder="1" applyFont="1" applyNumberFormat="1">
      <alignment horizontal="right" vertical="center"/>
    </xf>
    <xf borderId="33" fillId="0" fontId="17" numFmtId="0" xfId="0" applyAlignment="1" applyBorder="1" applyFont="1">
      <alignment horizontal="center"/>
    </xf>
    <xf borderId="0" fillId="0" fontId="25" numFmtId="0" xfId="0" applyFont="1"/>
    <xf borderId="27" fillId="0" fontId="26" numFmtId="3" xfId="0" applyAlignment="1" applyBorder="1" applyFont="1" applyNumberFormat="1">
      <alignment horizontal="right" vertical="center"/>
    </xf>
    <xf borderId="28" fillId="0" fontId="26" numFmtId="166" xfId="0" applyAlignment="1" applyBorder="1" applyFont="1" applyNumberFormat="1">
      <alignment horizontal="right" vertical="center"/>
    </xf>
    <xf borderId="27" fillId="0" fontId="18" numFmtId="167" xfId="0" applyAlignment="1" applyBorder="1" applyFont="1" applyNumberFormat="1">
      <alignment horizontal="right" shrinkToFit="1" vertical="center" wrapText="0"/>
    </xf>
    <xf borderId="28" fillId="0" fontId="18" numFmtId="171" xfId="0" applyAlignment="1" applyBorder="1" applyFont="1" applyNumberFormat="1">
      <alignment horizontal="right" shrinkToFit="1" vertical="center" wrapText="0"/>
    </xf>
    <xf borderId="27" fillId="0" fontId="27" numFmtId="164" xfId="0" applyAlignment="1" applyBorder="1" applyFont="1" applyNumberFormat="1">
      <alignment horizontal="right" shrinkToFit="1" vertical="center" wrapText="0"/>
    </xf>
    <xf borderId="28" fillId="0" fontId="18" numFmtId="170" xfId="0" applyAlignment="1" applyBorder="1" applyFont="1" applyNumberFormat="1">
      <alignment horizontal="right" vertical="center"/>
    </xf>
    <xf borderId="30" fillId="9" fontId="18" numFmtId="167" xfId="0" applyAlignment="1" applyBorder="1" applyFont="1" applyNumberFormat="1">
      <alignment horizontal="center" shrinkToFit="1" vertical="center" wrapText="0"/>
    </xf>
    <xf borderId="28" fillId="0" fontId="18" numFmtId="166" xfId="0" applyAlignment="1" applyBorder="1" applyFont="1" applyNumberFormat="1">
      <alignment horizontal="right" shrinkToFit="1" vertical="center" wrapText="0"/>
    </xf>
    <xf borderId="27" fillId="0" fontId="18" numFmtId="169" xfId="0" applyAlignment="1" applyBorder="1" applyFont="1" applyNumberFormat="1">
      <alignment horizontal="right" shrinkToFit="1" vertical="center" wrapText="0"/>
    </xf>
    <xf borderId="33" fillId="0" fontId="18" numFmtId="0" xfId="0" applyAlignment="1" applyBorder="1" applyFont="1">
      <alignment horizontal="center"/>
    </xf>
    <xf borderId="30" fillId="9" fontId="17" numFmtId="167" xfId="0" applyAlignment="1" applyBorder="1" applyFont="1" applyNumberFormat="1">
      <alignment horizontal="center" vertical="center"/>
    </xf>
    <xf borderId="30" fillId="9" fontId="18" numFmtId="167" xfId="0" applyAlignment="1" applyBorder="1" applyFont="1" applyNumberFormat="1">
      <alignment horizontal="center" vertical="center"/>
    </xf>
    <xf borderId="34" fillId="9" fontId="17" numFmtId="167" xfId="0" applyAlignment="1" applyBorder="1" applyFont="1" applyNumberFormat="1">
      <alignment horizontal="center" vertical="center"/>
    </xf>
    <xf borderId="8" fillId="0" fontId="26" numFmtId="3" xfId="0" applyAlignment="1" applyBorder="1" applyFont="1" applyNumberFormat="1">
      <alignment horizontal="right" vertical="center"/>
    </xf>
    <xf borderId="35" fillId="0" fontId="26" numFmtId="166" xfId="0" applyAlignment="1" applyBorder="1" applyFont="1" applyNumberFormat="1">
      <alignment horizontal="right" vertical="center"/>
    </xf>
    <xf borderId="36" fillId="0" fontId="18" numFmtId="167" xfId="0" applyAlignment="1" applyBorder="1" applyFont="1" applyNumberFormat="1">
      <alignment horizontal="right" shrinkToFit="1" vertical="center" wrapText="0"/>
    </xf>
    <xf borderId="35" fillId="0" fontId="18" numFmtId="171" xfId="0" applyAlignment="1" applyBorder="1" applyFont="1" applyNumberFormat="1">
      <alignment horizontal="right" shrinkToFit="1" vertical="center" wrapText="0"/>
    </xf>
    <xf borderId="36" fillId="0" fontId="18" numFmtId="169" xfId="0" applyAlignment="1" applyBorder="1" applyFont="1" applyNumberFormat="1">
      <alignment horizontal="right" shrinkToFit="1" vertical="center" wrapText="0"/>
    </xf>
    <xf borderId="35" fillId="0" fontId="18" numFmtId="170" xfId="0" applyAlignment="1" applyBorder="1" applyFont="1" applyNumberFormat="1">
      <alignment horizontal="right" vertical="center"/>
    </xf>
    <xf borderId="37" fillId="0" fontId="18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0" fillId="0" fontId="9" numFmtId="167" xfId="0" applyFont="1" applyNumberFormat="1"/>
    <xf borderId="38" fillId="11" fontId="28" numFmtId="0" xfId="0" applyAlignment="1" applyBorder="1" applyFill="1" applyFont="1">
      <alignment horizontal="center" vertical="center"/>
    </xf>
    <xf borderId="39" fillId="0" fontId="22" numFmtId="0" xfId="0" applyBorder="1" applyFont="1"/>
    <xf borderId="40" fillId="0" fontId="22" numFmtId="0" xfId="0" applyBorder="1" applyFont="1"/>
    <xf borderId="0" fillId="0" fontId="9" numFmtId="0" xfId="0" applyAlignment="1" applyFont="1">
      <alignment horizontal="center" vertical="center"/>
    </xf>
    <xf borderId="0" fillId="0" fontId="29" numFmtId="0" xfId="0" applyAlignment="1" applyFont="1">
      <alignment horizontal="right" vertical="center"/>
    </xf>
    <xf borderId="10" fillId="0" fontId="17" numFmtId="0" xfId="0" applyAlignment="1" applyBorder="1" applyFont="1">
      <alignment horizontal="center" vertical="center"/>
    </xf>
    <xf borderId="11" fillId="0" fontId="17" numFmtId="0" xfId="0" applyAlignment="1" applyBorder="1" applyFont="1">
      <alignment horizontal="center" vertical="center"/>
    </xf>
    <xf borderId="13" fillId="0" fontId="17" numFmtId="0" xfId="0" applyAlignment="1" applyBorder="1" applyFont="1">
      <alignment horizontal="center" vertical="center"/>
    </xf>
    <xf borderId="0" fillId="0" fontId="18" numFmtId="0" xfId="0" applyAlignment="1" applyFont="1">
      <alignment horizontal="center" vertical="center"/>
    </xf>
    <xf borderId="14" fillId="9" fontId="17" numFmtId="0" xfId="0" applyAlignment="1" applyBorder="1" applyFont="1">
      <alignment horizontal="center" vertical="center"/>
    </xf>
    <xf borderId="15" fillId="9" fontId="17" numFmtId="0" xfId="0" applyAlignment="1" applyBorder="1" applyFont="1">
      <alignment horizontal="center" vertical="center"/>
    </xf>
    <xf borderId="15" fillId="9" fontId="17" numFmtId="172" xfId="0" applyAlignment="1" applyBorder="1" applyFont="1" applyNumberFormat="1">
      <alignment horizontal="right" vertical="center"/>
    </xf>
    <xf borderId="16" fillId="9" fontId="17" numFmtId="172" xfId="0" applyAlignment="1" applyBorder="1" applyFont="1" applyNumberFormat="1">
      <alignment horizontal="right" vertical="center"/>
    </xf>
    <xf borderId="41" fillId="9" fontId="17" numFmtId="0" xfId="0" applyAlignment="1" applyBorder="1" applyFont="1">
      <alignment horizontal="center" vertical="center"/>
    </xf>
    <xf borderId="15" fillId="3" fontId="11" numFmtId="173" xfId="0" applyAlignment="1" applyBorder="1" applyFont="1" applyNumberFormat="1">
      <alignment horizontal="center" vertical="center"/>
    </xf>
    <xf borderId="15" fillId="3" fontId="17" numFmtId="164" xfId="0" applyAlignment="1" applyBorder="1" applyFont="1" applyNumberFormat="1">
      <alignment horizontal="center" vertical="center"/>
    </xf>
    <xf borderId="16" fillId="3" fontId="17" numFmtId="164" xfId="0" applyAlignment="1" applyBorder="1" applyFont="1" applyNumberFormat="1">
      <alignment horizontal="center" vertical="center"/>
    </xf>
    <xf borderId="42" fillId="0" fontId="22" numFmtId="0" xfId="0" applyBorder="1" applyFont="1"/>
    <xf borderId="15" fillId="12" fontId="11" numFmtId="173" xfId="0" applyAlignment="1" applyBorder="1" applyFill="1" applyFont="1" applyNumberFormat="1">
      <alignment horizontal="center" vertical="center"/>
    </xf>
    <xf borderId="15" fillId="0" fontId="18" numFmtId="164" xfId="0" applyAlignment="1" applyBorder="1" applyFont="1" applyNumberFormat="1">
      <alignment horizontal="center" vertical="center"/>
    </xf>
    <xf borderId="16" fillId="0" fontId="18" numFmtId="164" xfId="0" applyAlignment="1" applyBorder="1" applyFont="1" applyNumberFormat="1">
      <alignment horizontal="center" vertical="center"/>
    </xf>
    <xf borderId="0" fillId="0" fontId="18" numFmtId="164" xfId="0" applyAlignment="1" applyFont="1" applyNumberFormat="1">
      <alignment horizontal="center" vertical="center"/>
    </xf>
    <xf borderId="43" fillId="0" fontId="22" numFmtId="0" xfId="0" applyBorder="1" applyFont="1"/>
    <xf borderId="44" fillId="12" fontId="11" numFmtId="173" xfId="0" applyAlignment="1" applyBorder="1" applyFont="1" applyNumberFormat="1">
      <alignment horizontal="center" vertical="center"/>
    </xf>
    <xf borderId="45" fillId="0" fontId="22" numFmtId="0" xfId="0" applyBorder="1" applyFont="1"/>
    <xf borderId="18" fillId="12" fontId="11" numFmtId="173" xfId="0" applyAlignment="1" applyBorder="1" applyFont="1" applyNumberFormat="1">
      <alignment horizontal="center" vertical="center"/>
    </xf>
    <xf borderId="18" fillId="0" fontId="18" numFmtId="164" xfId="0" applyAlignment="1" applyBorder="1" applyFont="1" applyNumberFormat="1">
      <alignment horizontal="center" vertical="center"/>
    </xf>
    <xf borderId="19" fillId="0" fontId="18" numFmtId="164" xfId="0" applyAlignment="1" applyBorder="1" applyFont="1" applyNumberFormat="1">
      <alignment horizontal="center" vertical="center"/>
    </xf>
    <xf borderId="10" fillId="9" fontId="17" numFmtId="0" xfId="0" applyAlignment="1" applyBorder="1" applyFont="1">
      <alignment horizontal="center" vertical="center"/>
    </xf>
    <xf borderId="11" fillId="9" fontId="17" numFmtId="0" xfId="0" applyAlignment="1" applyBorder="1" applyFont="1">
      <alignment horizontal="center" vertical="center"/>
    </xf>
    <xf borderId="13" fillId="9" fontId="17" numFmtId="0" xfId="0" applyAlignment="1" applyBorder="1" applyFont="1">
      <alignment horizontal="center" vertical="center"/>
    </xf>
    <xf borderId="15" fillId="0" fontId="17" numFmtId="164" xfId="0" applyAlignment="1" applyBorder="1" applyFont="1" applyNumberFormat="1">
      <alignment horizontal="center" vertical="center"/>
    </xf>
    <xf borderId="16" fillId="0" fontId="17" numFmtId="164" xfId="0" applyAlignment="1" applyBorder="1" applyFont="1" applyNumberFormat="1">
      <alignment horizontal="center" vertical="center"/>
    </xf>
    <xf borderId="17" fillId="9" fontId="17" numFmtId="0" xfId="0" applyAlignment="1" applyBorder="1" applyFont="1">
      <alignment horizontal="center" vertical="center"/>
    </xf>
    <xf borderId="0" fillId="0" fontId="17" numFmtId="0" xfId="0" applyAlignment="1" applyFont="1">
      <alignment horizontal="center" vertical="center"/>
    </xf>
    <xf borderId="46" fillId="9" fontId="30" numFmtId="0" xfId="0" applyAlignment="1" applyBorder="1" applyFont="1">
      <alignment horizontal="center" shrinkToFit="0" vertical="center" wrapText="1"/>
    </xf>
    <xf borderId="47" fillId="9" fontId="30" numFmtId="0" xfId="0" applyAlignment="1" applyBorder="1" applyFont="1">
      <alignment horizontal="center" shrinkToFit="0" vertical="center" wrapText="1"/>
    </xf>
    <xf borderId="48" fillId="0" fontId="22" numFmtId="0" xfId="0" applyBorder="1" applyFont="1"/>
    <xf borderId="23" fillId="0" fontId="22" numFmtId="0" xfId="0" applyBorder="1" applyFont="1"/>
    <xf borderId="49" fillId="0" fontId="22" numFmtId="0" xfId="0" applyBorder="1" applyFont="1"/>
    <xf borderId="50" fillId="0" fontId="22" numFmtId="0" xfId="0" applyBorder="1" applyFont="1"/>
    <xf borderId="51" fillId="0" fontId="22" numFmtId="0" xfId="0" applyBorder="1" applyFont="1"/>
    <xf borderId="52" fillId="0" fontId="22" numFmtId="0" xfId="0" applyBorder="1" applyFont="1"/>
    <xf borderId="53" fillId="0" fontId="30" numFmtId="0" xfId="0" applyAlignment="1" applyBorder="1" applyFont="1">
      <alignment horizontal="center" shrinkToFit="0" vertical="center" wrapText="1"/>
    </xf>
    <xf borderId="54" fillId="0" fontId="30" numFmtId="0" xfId="0" applyAlignment="1" applyBorder="1" applyFont="1">
      <alignment horizontal="center" shrinkToFit="0" vertical="center" wrapText="1"/>
    </xf>
    <xf borderId="55" fillId="0" fontId="30" numFmtId="0" xfId="0" applyAlignment="1" applyBorder="1" applyFont="1">
      <alignment horizontal="center" shrinkToFit="0" vertical="center" wrapText="1"/>
    </xf>
    <xf borderId="56" fillId="0" fontId="30" numFmtId="0" xfId="0" applyAlignment="1" applyBorder="1" applyFont="1">
      <alignment horizontal="center" shrinkToFit="0" vertical="center" wrapText="1"/>
    </xf>
    <xf borderId="57" fillId="0" fontId="31" numFmtId="164" xfId="0" applyAlignment="1" applyBorder="1" applyFont="1" applyNumberFormat="1">
      <alignment horizontal="center" shrinkToFit="0" vertical="center" wrapText="1"/>
    </xf>
    <xf borderId="58" fillId="0" fontId="31" numFmtId="164" xfId="0" applyAlignment="1" applyBorder="1" applyFont="1" applyNumberFormat="1">
      <alignment horizontal="center" shrinkToFit="0" vertical="center" wrapText="1"/>
    </xf>
    <xf borderId="59" fillId="0" fontId="30" numFmtId="0" xfId="0" applyAlignment="1" applyBorder="1" applyFont="1">
      <alignment horizontal="center" shrinkToFit="0" vertical="center" wrapText="1"/>
    </xf>
    <xf borderId="60" fillId="0" fontId="31" numFmtId="164" xfId="0" applyAlignment="1" applyBorder="1" applyFont="1" applyNumberFormat="1">
      <alignment horizontal="center" shrinkToFit="0" vertical="center" wrapText="1"/>
    </xf>
    <xf borderId="61" fillId="0" fontId="31" numFmtId="164" xfId="0" applyAlignment="1" applyBorder="1" applyFont="1" applyNumberFormat="1">
      <alignment horizontal="center" shrinkToFit="0" vertical="center" wrapText="1"/>
    </xf>
    <xf borderId="62" fillId="0" fontId="30" numFmtId="0" xfId="0" applyAlignment="1" applyBorder="1" applyFont="1">
      <alignment horizontal="center" shrinkToFit="0" vertical="center" wrapText="1"/>
    </xf>
    <xf borderId="63" fillId="0" fontId="31" numFmtId="164" xfId="0" applyAlignment="1" applyBorder="1" applyFont="1" applyNumberFormat="1">
      <alignment horizontal="center" shrinkToFit="0" vertical="center" wrapText="1"/>
    </xf>
    <xf borderId="64" fillId="0" fontId="31" numFmtId="164" xfId="0" applyAlignment="1" applyBorder="1" applyFont="1" applyNumberFormat="1">
      <alignment horizontal="center" shrinkToFit="0" vertical="center" wrapText="1"/>
    </xf>
    <xf borderId="0" fillId="0" fontId="12" numFmtId="174" xfId="0" applyAlignment="1" applyFont="1" applyNumberFormat="1">
      <alignment horizontal="center" vertical="center"/>
    </xf>
    <xf borderId="0" fillId="0" fontId="32" numFmtId="164" xfId="0" applyAlignment="1" applyFont="1" applyNumberFormat="1">
      <alignment horizontal="center" vertical="center"/>
    </xf>
    <xf borderId="0" fillId="0" fontId="33" numFmtId="164" xfId="0" applyAlignment="1" applyFont="1" applyNumberFormat="1">
      <alignment horizontal="center" vertical="center"/>
    </xf>
    <xf borderId="0" fillId="0" fontId="34" numFmtId="164" xfId="0" applyAlignment="1" applyFont="1" applyNumberFormat="1">
      <alignment horizontal="center" vertical="center"/>
    </xf>
    <xf borderId="0" fillId="0" fontId="35" numFmtId="164" xfId="0" applyFont="1" applyNumberFormat="1"/>
    <xf borderId="0" fillId="0" fontId="36" numFmtId="164" xfId="0" applyAlignment="1" applyFont="1" applyNumberFormat="1">
      <alignment horizontal="left" vertical="center"/>
    </xf>
    <xf borderId="0" fillId="0" fontId="37" numFmtId="164" xfId="0" applyAlignment="1" applyFont="1" applyNumberFormat="1">
      <alignment horizontal="center" vertical="center"/>
    </xf>
    <xf borderId="0" fillId="0" fontId="12" numFmtId="164" xfId="0" applyAlignment="1" applyFont="1" applyNumberFormat="1">
      <alignment horizontal="center" vertical="center"/>
    </xf>
    <xf borderId="65" fillId="0" fontId="38" numFmtId="167" xfId="0" applyAlignment="1" applyBorder="1" applyFont="1" applyNumberFormat="1">
      <alignment horizontal="center" shrinkToFit="1" vertical="center" wrapText="0"/>
    </xf>
    <xf borderId="2" fillId="2" fontId="21" numFmtId="164" xfId="0" applyAlignment="1" applyBorder="1" applyFont="1" applyNumberFormat="1">
      <alignment horizontal="center" shrinkToFit="1" vertical="center" wrapText="0"/>
    </xf>
    <xf borderId="2" fillId="3" fontId="21" numFmtId="166" xfId="0" applyAlignment="1" applyBorder="1" applyFont="1" applyNumberFormat="1">
      <alignment horizontal="center" shrinkToFit="1" vertical="center" wrapText="0"/>
    </xf>
    <xf borderId="2" fillId="3" fontId="21" numFmtId="167" xfId="0" applyAlignment="1" applyBorder="1" applyFont="1" applyNumberFormat="1">
      <alignment horizontal="center" shrinkToFit="1" vertical="center" wrapText="0"/>
    </xf>
    <xf borderId="2" fillId="0" fontId="21" numFmtId="166" xfId="0" applyAlignment="1" applyBorder="1" applyFont="1" applyNumberFormat="1">
      <alignment horizontal="center" shrinkToFit="1" vertical="center" wrapText="0"/>
    </xf>
    <xf borderId="2" fillId="0" fontId="21" numFmtId="167" xfId="0" applyAlignment="1" applyBorder="1" applyFont="1" applyNumberFormat="1">
      <alignment horizontal="center" shrinkToFit="1" vertical="center" wrapText="0"/>
    </xf>
    <xf borderId="2" fillId="0" fontId="21" numFmtId="49" xfId="0" applyAlignment="1" applyBorder="1" applyFont="1" applyNumberFormat="1">
      <alignment horizontal="center" shrinkToFit="1" vertical="center" wrapText="0"/>
    </xf>
    <xf borderId="4" fillId="0" fontId="16" numFmtId="0" xfId="0" applyAlignment="1" applyBorder="1" applyFont="1">
      <alignment horizontal="center" vertical="center"/>
    </xf>
    <xf borderId="5" fillId="6" fontId="17" numFmtId="164" xfId="0" applyAlignment="1" applyBorder="1" applyFont="1" applyNumberFormat="1">
      <alignment horizontal="center" shrinkToFit="1" vertical="center" wrapText="0"/>
    </xf>
    <xf borderId="6" fillId="6" fontId="21" numFmtId="164" xfId="0" applyAlignment="1" applyBorder="1" applyFont="1" applyNumberFormat="1">
      <alignment horizontal="right" vertical="center"/>
    </xf>
    <xf borderId="6" fillId="6" fontId="21" numFmtId="165" xfId="0" applyAlignment="1" applyBorder="1" applyFont="1" applyNumberFormat="1">
      <alignment horizontal="right" shrinkToFit="1" vertical="center" wrapText="0"/>
    </xf>
    <xf borderId="0" fillId="0" fontId="33" numFmtId="164" xfId="0" applyFont="1" applyNumberFormat="1"/>
    <xf borderId="5" fillId="5" fontId="17" numFmtId="164" xfId="0" applyAlignment="1" applyBorder="1" applyFont="1" applyNumberFormat="1">
      <alignment horizontal="center" shrinkToFit="1" vertical="center" wrapText="0"/>
    </xf>
    <xf borderId="6" fillId="5" fontId="21" numFmtId="164" xfId="0" applyAlignment="1" applyBorder="1" applyFont="1" applyNumberFormat="1">
      <alignment horizontal="right" shrinkToFit="1" vertical="center" wrapText="0"/>
    </xf>
    <xf borderId="6" fillId="5" fontId="21" numFmtId="165" xfId="0" applyAlignment="1" applyBorder="1" applyFont="1" applyNumberFormat="1">
      <alignment horizontal="right" shrinkToFit="1" vertical="center" wrapText="0"/>
    </xf>
    <xf borderId="5" fillId="0" fontId="18" numFmtId="164" xfId="0" applyAlignment="1" applyBorder="1" applyFont="1" applyNumberFormat="1">
      <alignment horizontal="center" shrinkToFit="1" vertical="center" wrapText="0"/>
    </xf>
    <xf borderId="6" fillId="6" fontId="38" numFmtId="164" xfId="0" applyAlignment="1" applyBorder="1" applyFont="1" applyNumberFormat="1">
      <alignment horizontal="right" shrinkToFit="1" vertical="center" wrapText="0"/>
    </xf>
    <xf borderId="6" fillId="0" fontId="38" numFmtId="165" xfId="0" applyAlignment="1" applyBorder="1" applyFont="1" applyNumberFormat="1">
      <alignment horizontal="right" vertical="center"/>
    </xf>
    <xf borderId="0" fillId="0" fontId="9" numFmtId="164" xfId="0" applyAlignment="1" applyFont="1" applyNumberFormat="1">
      <alignment horizontal="center"/>
    </xf>
    <xf borderId="6" fillId="0" fontId="38" numFmtId="165" xfId="0" applyAlignment="1" applyBorder="1" applyFont="1" applyNumberFormat="1">
      <alignment horizontal="right" shrinkToFit="1" vertical="center" wrapText="0"/>
    </xf>
    <xf borderId="6" fillId="0" fontId="39" numFmtId="165" xfId="0" applyAlignment="1" applyBorder="1" applyFont="1" applyNumberFormat="1">
      <alignment horizontal="right" shrinkToFit="0" vertical="center" wrapText="1"/>
    </xf>
    <xf borderId="6" fillId="0" fontId="38" numFmtId="165" xfId="0" applyAlignment="1" applyBorder="1" applyFont="1" applyNumberFormat="1">
      <alignment vertical="center"/>
    </xf>
    <xf borderId="0" fillId="0" fontId="9" numFmtId="164" xfId="0" applyAlignment="1" applyFont="1" applyNumberFormat="1">
      <alignment horizontal="center" vertical="center"/>
    </xf>
    <xf borderId="6" fillId="5" fontId="21" numFmtId="165" xfId="0" applyAlignment="1" applyBorder="1" applyFont="1" applyNumberFormat="1">
      <alignment horizontal="right" vertical="center"/>
    </xf>
    <xf borderId="0" fillId="0" fontId="33" numFmtId="164" xfId="0" applyAlignment="1" applyFont="1" applyNumberFormat="1">
      <alignment horizontal="center"/>
    </xf>
    <xf borderId="5" fillId="0" fontId="18" numFmtId="164" xfId="0" applyAlignment="1" applyBorder="1" applyFont="1" applyNumberFormat="1">
      <alignment horizontal="center" vertical="center"/>
    </xf>
    <xf borderId="6" fillId="6" fontId="38" numFmtId="175" xfId="0" applyAlignment="1" applyBorder="1" applyFont="1" applyNumberFormat="1">
      <alignment horizontal="right" shrinkToFit="1" vertical="center" wrapText="0"/>
    </xf>
    <xf borderId="6" fillId="5" fontId="21" numFmtId="172" xfId="0" applyAlignment="1" applyBorder="1" applyFont="1" applyNumberFormat="1">
      <alignment horizontal="right" shrinkToFit="1" vertical="center" wrapText="0"/>
    </xf>
    <xf borderId="6" fillId="6" fontId="38" numFmtId="172" xfId="0" applyAlignment="1" applyBorder="1" applyFont="1" applyNumberFormat="1">
      <alignment horizontal="right" shrinkToFit="1" vertical="center" wrapText="0"/>
    </xf>
    <xf borderId="8" fillId="5" fontId="17" numFmtId="164" xfId="0" applyAlignment="1" applyBorder="1" applyFont="1" applyNumberFormat="1">
      <alignment horizontal="center" shrinkToFit="1" vertical="center" wrapText="0"/>
    </xf>
    <xf borderId="9" fillId="5" fontId="21" numFmtId="165" xfId="0" applyAlignment="1" applyBorder="1" applyFont="1" applyNumberFormat="1">
      <alignment horizontal="right" shrinkToFit="1" vertical="center" wrapText="0"/>
    </xf>
    <xf borderId="9" fillId="5" fontId="21" numFmtId="165" xfId="0" applyAlignment="1" applyBorder="1" applyFont="1" applyNumberFormat="1">
      <alignment horizontal="right" vertical="center"/>
    </xf>
    <xf borderId="66" fillId="0" fontId="1" numFmtId="166" xfId="0" applyAlignment="1" applyBorder="1" applyFont="1" applyNumberFormat="1">
      <alignment horizontal="center" vertical="center"/>
    </xf>
    <xf borderId="67" fillId="0" fontId="22" numFmtId="0" xfId="0" applyBorder="1" applyFont="1"/>
    <xf borderId="68" fillId="0" fontId="22" numFmtId="0" xfId="0" applyBorder="1" applyFont="1"/>
    <xf borderId="69" fillId="0" fontId="17" numFmtId="167" xfId="0" applyAlignment="1" applyBorder="1" applyFont="1" applyNumberFormat="1">
      <alignment horizontal="center" shrinkToFit="1" vertical="center" wrapText="0"/>
    </xf>
    <xf borderId="70" fillId="0" fontId="17" numFmtId="167" xfId="0" applyAlignment="1" applyBorder="1" applyFont="1" applyNumberFormat="1">
      <alignment horizontal="center" shrinkToFit="1" vertical="center" wrapText="0"/>
    </xf>
    <xf borderId="71" fillId="0" fontId="22" numFmtId="0" xfId="0" applyBorder="1" applyFont="1"/>
    <xf borderId="72" fillId="0" fontId="17" numFmtId="0" xfId="0" applyAlignment="1" applyBorder="1" applyFont="1">
      <alignment horizontal="center" vertical="center"/>
    </xf>
    <xf borderId="73" fillId="0" fontId="22" numFmtId="0" xfId="0" applyBorder="1" applyFont="1"/>
    <xf borderId="74" fillId="0" fontId="17" numFmtId="167" xfId="0" applyAlignment="1" applyBorder="1" applyFont="1" applyNumberFormat="1">
      <alignment horizontal="center" shrinkToFit="1" vertical="center" wrapText="0"/>
    </xf>
    <xf borderId="75" fillId="0" fontId="17" numFmtId="167" xfId="0" applyAlignment="1" applyBorder="1" applyFont="1" applyNumberFormat="1">
      <alignment horizontal="center" shrinkToFit="1" vertical="center" wrapText="0"/>
    </xf>
    <xf borderId="76" fillId="0" fontId="22" numFmtId="0" xfId="0" applyBorder="1" applyFont="1"/>
    <xf borderId="77" fillId="6" fontId="17" numFmtId="167" xfId="0" applyAlignment="1" applyBorder="1" applyFont="1" applyNumberFormat="1">
      <alignment horizontal="center" shrinkToFit="1" vertical="center" wrapText="0"/>
    </xf>
    <xf borderId="78" fillId="13" fontId="24" numFmtId="3" xfId="0" applyAlignment="1" applyBorder="1" applyFill="1" applyFont="1" applyNumberFormat="1">
      <alignment horizontal="right" vertical="center"/>
    </xf>
    <xf borderId="79" fillId="13" fontId="24" numFmtId="0" xfId="0" applyAlignment="1" applyBorder="1" applyFont="1">
      <alignment horizontal="right" vertical="center"/>
    </xf>
    <xf borderId="74" fillId="6" fontId="17" numFmtId="165" xfId="0" applyAlignment="1" applyBorder="1" applyFont="1" applyNumberFormat="1">
      <alignment horizontal="right" vertical="center"/>
    </xf>
    <xf borderId="75" fillId="6" fontId="17" numFmtId="166" xfId="0" applyAlignment="1" applyBorder="1" applyFont="1" applyNumberFormat="1">
      <alignment horizontal="right" vertical="center"/>
    </xf>
    <xf borderId="15" fillId="6" fontId="17" numFmtId="169" xfId="0" applyAlignment="1" applyBorder="1" applyFont="1" applyNumberFormat="1">
      <alignment horizontal="right" shrinkToFit="1" vertical="center" wrapText="0"/>
    </xf>
    <xf borderId="75" fillId="6" fontId="17" numFmtId="170" xfId="0" applyAlignment="1" applyBorder="1" applyFont="1" applyNumberFormat="1">
      <alignment vertical="center"/>
    </xf>
    <xf borderId="80" fillId="0" fontId="18" numFmtId="0" xfId="0" applyBorder="1" applyFont="1"/>
    <xf borderId="77" fillId="9" fontId="17" numFmtId="167" xfId="0" applyAlignment="1" applyBorder="1" applyFont="1" applyNumberFormat="1">
      <alignment horizontal="center" shrinkToFit="1" vertical="center" wrapText="0"/>
    </xf>
    <xf borderId="81" fillId="10" fontId="24" numFmtId="0" xfId="0" applyAlignment="1" applyBorder="1" applyFont="1">
      <alignment horizontal="right" vertical="center"/>
    </xf>
    <xf borderId="82" fillId="10" fontId="24" numFmtId="176" xfId="0" applyAlignment="1" applyBorder="1" applyFont="1" applyNumberFormat="1">
      <alignment horizontal="right" vertical="center"/>
    </xf>
    <xf borderId="74" fillId="9" fontId="17" numFmtId="165" xfId="0" applyAlignment="1" applyBorder="1" applyFont="1" applyNumberFormat="1">
      <alignment horizontal="right" vertical="center"/>
    </xf>
    <xf borderId="75" fillId="9" fontId="17" numFmtId="166" xfId="0" applyAlignment="1" applyBorder="1" applyFont="1" applyNumberFormat="1">
      <alignment horizontal="right" vertical="center"/>
    </xf>
    <xf borderId="74" fillId="9" fontId="17" numFmtId="169" xfId="0" applyAlignment="1" applyBorder="1" applyFont="1" applyNumberFormat="1">
      <alignment shrinkToFit="1" vertical="center" wrapText="0"/>
    </xf>
    <xf borderId="75" fillId="9" fontId="17" numFmtId="170" xfId="0" applyAlignment="1" applyBorder="1" applyFont="1" applyNumberFormat="1">
      <alignment vertical="center"/>
    </xf>
    <xf borderId="0" fillId="0" fontId="9" numFmtId="165" xfId="0" applyFont="1" applyNumberFormat="1"/>
    <xf borderId="77" fillId="0" fontId="18" numFmtId="167" xfId="0" applyAlignment="1" applyBorder="1" applyFont="1" applyNumberFormat="1">
      <alignment horizontal="center" shrinkToFit="1" vertical="center" wrapText="0"/>
    </xf>
    <xf borderId="40" fillId="0" fontId="26" numFmtId="0" xfId="0" applyAlignment="1" applyBorder="1" applyFont="1">
      <alignment horizontal="right" vertical="center"/>
    </xf>
    <xf borderId="83" fillId="0" fontId="26" numFmtId="176" xfId="0" applyAlignment="1" applyBorder="1" applyFont="1" applyNumberFormat="1">
      <alignment horizontal="right" vertical="center"/>
    </xf>
    <xf borderId="74" fillId="0" fontId="18" numFmtId="165" xfId="0" applyAlignment="1" applyBorder="1" applyFont="1" applyNumberFormat="1">
      <alignment horizontal="right" vertical="center"/>
    </xf>
    <xf borderId="75" fillId="0" fontId="18" numFmtId="166" xfId="0" applyAlignment="1" applyBorder="1" applyFont="1" applyNumberFormat="1">
      <alignment horizontal="right" vertical="center"/>
    </xf>
    <xf borderId="74" fillId="0" fontId="18" numFmtId="169" xfId="0" applyAlignment="1" applyBorder="1" applyFont="1" applyNumberFormat="1">
      <alignment shrinkToFit="1" vertical="center" wrapText="0"/>
    </xf>
    <xf borderId="75" fillId="0" fontId="18" numFmtId="170" xfId="0" applyAlignment="1" applyBorder="1" applyFont="1" applyNumberFormat="1">
      <alignment vertical="center"/>
    </xf>
    <xf borderId="84" fillId="0" fontId="18" numFmtId="165" xfId="0" applyAlignment="1" applyBorder="1" applyFont="1" applyNumberFormat="1">
      <alignment horizontal="right" vertical="center"/>
    </xf>
    <xf borderId="85" fillId="9" fontId="17" numFmtId="167" xfId="0" applyAlignment="1" applyBorder="1" applyFont="1" applyNumberFormat="1">
      <alignment horizontal="center" shrinkToFit="1" vertical="center" wrapText="0"/>
    </xf>
    <xf borderId="74" fillId="10" fontId="24" numFmtId="0" xfId="0" applyAlignment="1" applyBorder="1" applyFont="1">
      <alignment horizontal="right" vertical="center"/>
    </xf>
    <xf borderId="80" fillId="0" fontId="17" numFmtId="0" xfId="0" applyBorder="1" applyFont="1"/>
    <xf borderId="0" fillId="0" fontId="33" numFmtId="0" xfId="0" applyFont="1"/>
    <xf borderId="86" fillId="0" fontId="18" numFmtId="167" xfId="0" applyAlignment="1" applyBorder="1" applyFont="1" applyNumberFormat="1">
      <alignment horizontal="center" shrinkToFit="1" vertical="center" wrapText="0"/>
    </xf>
    <xf borderId="74" fillId="0" fontId="26" numFmtId="0" xfId="0" applyAlignment="1" applyBorder="1" applyFont="1">
      <alignment horizontal="right" vertical="center"/>
    </xf>
    <xf borderId="74" fillId="10" fontId="24" numFmtId="3" xfId="0" applyAlignment="1" applyBorder="1" applyFont="1" applyNumberFormat="1">
      <alignment horizontal="right" vertical="center"/>
    </xf>
    <xf borderId="87" fillId="9" fontId="17" numFmtId="165" xfId="0" applyAlignment="1" applyBorder="1" applyFont="1" applyNumberFormat="1">
      <alignment horizontal="right" vertical="center"/>
    </xf>
    <xf borderId="85" fillId="9" fontId="17" numFmtId="167" xfId="0" applyAlignment="1" applyBorder="1" applyFont="1" applyNumberFormat="1">
      <alignment horizontal="center" vertical="center"/>
    </xf>
    <xf borderId="77" fillId="9" fontId="17" numFmtId="167" xfId="0" applyAlignment="1" applyBorder="1" applyFont="1" applyNumberFormat="1">
      <alignment horizontal="center" vertical="center"/>
    </xf>
    <xf borderId="75" fillId="10" fontId="24" numFmtId="176" xfId="0" applyAlignment="1" applyBorder="1" applyFont="1" applyNumberFormat="1">
      <alignment horizontal="right" vertical="center"/>
    </xf>
    <xf borderId="81" fillId="9" fontId="17" numFmtId="165" xfId="0" applyAlignment="1" applyBorder="1" applyFont="1" applyNumberFormat="1">
      <alignment horizontal="right" vertical="center"/>
    </xf>
    <xf borderId="77" fillId="0" fontId="18" numFmtId="167" xfId="0" applyAlignment="1" applyBorder="1" applyFont="1" applyNumberFormat="1">
      <alignment horizontal="center" vertical="center"/>
    </xf>
    <xf borderId="88" fillId="0" fontId="26" numFmtId="0" xfId="0" applyAlignment="1" applyBorder="1" applyFont="1">
      <alignment horizontal="right" vertical="center"/>
    </xf>
    <xf borderId="89" fillId="0" fontId="26" numFmtId="176" xfId="0" applyAlignment="1" applyBorder="1" applyFont="1" applyNumberFormat="1">
      <alignment horizontal="right" vertical="center"/>
    </xf>
    <xf borderId="88" fillId="0" fontId="18" numFmtId="165" xfId="0" applyAlignment="1" applyBorder="1" applyFont="1" applyNumberFormat="1">
      <alignment horizontal="right" vertical="center"/>
    </xf>
    <xf borderId="90" fillId="9" fontId="17" numFmtId="167" xfId="0" applyAlignment="1" applyBorder="1" applyFont="1" applyNumberFormat="1">
      <alignment horizontal="center" vertical="center"/>
    </xf>
    <xf borderId="91" fillId="10" fontId="24" numFmtId="0" xfId="0" applyAlignment="1" applyBorder="1" applyFont="1">
      <alignment horizontal="right" vertical="center"/>
    </xf>
    <xf borderId="92" fillId="10" fontId="24" numFmtId="176" xfId="0" applyAlignment="1" applyBorder="1" applyFont="1" applyNumberFormat="1">
      <alignment horizontal="right" vertical="center"/>
    </xf>
    <xf borderId="93" fillId="9" fontId="17" numFmtId="165" xfId="0" applyAlignment="1" applyBorder="1" applyFont="1" applyNumberFormat="1">
      <alignment horizontal="right" vertical="center"/>
    </xf>
    <xf borderId="94" fillId="9" fontId="17" numFmtId="166" xfId="0" applyAlignment="1" applyBorder="1" applyFont="1" applyNumberFormat="1">
      <alignment horizontal="right" vertical="center"/>
    </xf>
    <xf borderId="93" fillId="9" fontId="17" numFmtId="169" xfId="0" applyAlignment="1" applyBorder="1" applyFont="1" applyNumberFormat="1">
      <alignment shrinkToFit="1" vertical="center" wrapText="0"/>
    </xf>
    <xf borderId="94" fillId="9" fontId="17" numFmtId="170" xfId="0" applyAlignment="1" applyBorder="1" applyFont="1" applyNumberFormat="1">
      <alignment vertical="center"/>
    </xf>
    <xf borderId="95" fillId="0" fontId="17" numFmtId="0" xfId="0" applyBorder="1" applyFont="1"/>
    <xf borderId="0" fillId="0" fontId="25" numFmtId="166" xfId="0" applyAlignment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7.71"/>
    <col customWidth="1" min="2" max="2" width="10.86"/>
    <col customWidth="1" min="3" max="5" width="9.71"/>
    <col customWidth="1" min="6" max="6" width="10.71"/>
    <col customWidth="1" min="7" max="43" width="9.71"/>
    <col customWidth="1" min="44" max="63" width="8.86"/>
  </cols>
  <sheetData>
    <row r="1" ht="31.5" customHeight="1">
      <c r="A1" s="1" t="s">
        <v>0</v>
      </c>
      <c r="B1" s="2"/>
      <c r="C1" s="2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ht="13.5" customHeight="1">
      <c r="A2" s="6" t="s">
        <v>1</v>
      </c>
      <c r="B2" s="7" t="s">
        <v>2</v>
      </c>
      <c r="C2" s="8"/>
      <c r="D2" s="9"/>
      <c r="E2" s="10"/>
      <c r="F2" s="9"/>
      <c r="G2" s="8"/>
      <c r="H2" s="8"/>
      <c r="I2" s="8"/>
      <c r="J2" s="11"/>
      <c r="K2" s="8"/>
      <c r="L2" s="8"/>
      <c r="M2" s="11"/>
      <c r="N2" s="8"/>
      <c r="O2" s="8"/>
      <c r="P2" s="8"/>
      <c r="Q2" s="11"/>
      <c r="R2" s="8"/>
      <c r="S2" s="8"/>
      <c r="T2" s="8"/>
      <c r="U2" s="8"/>
      <c r="V2" s="11"/>
      <c r="W2" s="11"/>
      <c r="X2" s="8"/>
      <c r="Y2" s="8"/>
      <c r="Z2" s="11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</row>
    <row r="3" ht="24.75" customHeight="1">
      <c r="A3" s="13" t="s">
        <v>3</v>
      </c>
      <c r="B3" s="14" t="s">
        <v>4</v>
      </c>
      <c r="C3" s="15" t="s">
        <v>5</v>
      </c>
      <c r="D3" s="15" t="s">
        <v>6</v>
      </c>
      <c r="E3" s="15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16" t="s">
        <v>15</v>
      </c>
      <c r="N3" s="16" t="s">
        <v>16</v>
      </c>
      <c r="O3" s="17" t="s">
        <v>17</v>
      </c>
      <c r="P3" s="16" t="s">
        <v>18</v>
      </c>
      <c r="Q3" s="16" t="s">
        <v>19</v>
      </c>
      <c r="R3" s="16" t="s">
        <v>20</v>
      </c>
      <c r="S3" s="16" t="s">
        <v>21</v>
      </c>
      <c r="T3" s="16" t="s">
        <v>22</v>
      </c>
      <c r="U3" s="16" t="s">
        <v>23</v>
      </c>
      <c r="V3" s="16" t="s">
        <v>24</v>
      </c>
      <c r="W3" s="16" t="s">
        <v>25</v>
      </c>
      <c r="X3" s="16" t="s">
        <v>26</v>
      </c>
      <c r="Y3" s="16" t="s">
        <v>27</v>
      </c>
      <c r="Z3" s="16" t="s">
        <v>28</v>
      </c>
      <c r="AA3" s="16" t="s">
        <v>29</v>
      </c>
      <c r="AB3" s="16" t="s">
        <v>30</v>
      </c>
      <c r="AC3" s="16" t="s">
        <v>31</v>
      </c>
      <c r="AD3" s="16" t="s">
        <v>32</v>
      </c>
      <c r="AE3" s="16" t="s">
        <v>33</v>
      </c>
      <c r="AF3" s="16" t="s">
        <v>34</v>
      </c>
      <c r="AG3" s="16" t="s">
        <v>35</v>
      </c>
      <c r="AH3" s="16" t="s">
        <v>36</v>
      </c>
      <c r="AI3" s="16" t="s">
        <v>37</v>
      </c>
      <c r="AJ3" s="16" t="s">
        <v>38</v>
      </c>
      <c r="AK3" s="16" t="s">
        <v>39</v>
      </c>
      <c r="AL3" s="16" t="s">
        <v>40</v>
      </c>
      <c r="AM3" s="16" t="s">
        <v>41</v>
      </c>
      <c r="AN3" s="16" t="s">
        <v>42</v>
      </c>
      <c r="AO3" s="16" t="s">
        <v>43</v>
      </c>
      <c r="AP3" s="16" t="s">
        <v>44</v>
      </c>
      <c r="AQ3" s="16" t="s">
        <v>45</v>
      </c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</row>
    <row r="4" ht="15.0" customHeight="1">
      <c r="A4" s="19" t="s">
        <v>46</v>
      </c>
      <c r="B4" s="20">
        <f>SUM(C4,D4,E4)</f>
        <v>1075784</v>
      </c>
      <c r="C4" s="21">
        <f t="shared" ref="C4:AQ4" si="1">SUM(C5,C16,C27,C38,C49,C60,C71,C82,C93,C104,C115)</f>
        <v>259786</v>
      </c>
      <c r="D4" s="20">
        <f t="shared" si="1"/>
        <v>440826</v>
      </c>
      <c r="E4" s="20">
        <f t="shared" si="1"/>
        <v>375172</v>
      </c>
      <c r="F4" s="20">
        <f t="shared" si="1"/>
        <v>33433</v>
      </c>
      <c r="G4" s="20">
        <f t="shared" si="1"/>
        <v>27091</v>
      </c>
      <c r="H4" s="20">
        <f t="shared" si="1"/>
        <v>20415</v>
      </c>
      <c r="I4" s="20">
        <f t="shared" si="1"/>
        <v>23927</v>
      </c>
      <c r="J4" s="20">
        <f t="shared" si="1"/>
        <v>8203</v>
      </c>
      <c r="K4" s="20">
        <f t="shared" si="1"/>
        <v>8315</v>
      </c>
      <c r="L4" s="20">
        <f t="shared" si="1"/>
        <v>19327</v>
      </c>
      <c r="M4" s="20">
        <f t="shared" si="1"/>
        <v>25113</v>
      </c>
      <c r="N4" s="20">
        <f t="shared" si="1"/>
        <v>31846</v>
      </c>
      <c r="O4" s="20">
        <f t="shared" si="1"/>
        <v>12569</v>
      </c>
      <c r="P4" s="20">
        <f t="shared" si="1"/>
        <v>36310</v>
      </c>
      <c r="Q4" s="20">
        <f t="shared" si="1"/>
        <v>13237</v>
      </c>
      <c r="R4" s="20">
        <f t="shared" si="1"/>
        <v>38086</v>
      </c>
      <c r="S4" s="20">
        <f t="shared" si="1"/>
        <v>30203</v>
      </c>
      <c r="T4" s="20">
        <f t="shared" si="1"/>
        <v>17455</v>
      </c>
      <c r="U4" s="20">
        <f t="shared" si="1"/>
        <v>41603</v>
      </c>
      <c r="V4" s="20">
        <f t="shared" si="1"/>
        <v>13232</v>
      </c>
      <c r="W4" s="20">
        <f t="shared" si="1"/>
        <v>33239</v>
      </c>
      <c r="X4" s="20">
        <f t="shared" si="1"/>
        <v>21573</v>
      </c>
      <c r="Y4" s="20">
        <f t="shared" si="1"/>
        <v>26397</v>
      </c>
      <c r="Z4" s="20">
        <f t="shared" si="1"/>
        <v>40253</v>
      </c>
      <c r="AA4" s="20">
        <f t="shared" si="1"/>
        <v>32013</v>
      </c>
      <c r="AB4" s="20">
        <f t="shared" si="1"/>
        <v>32603</v>
      </c>
      <c r="AC4" s="20">
        <f t="shared" si="1"/>
        <v>27133</v>
      </c>
      <c r="AD4" s="20">
        <f t="shared" si="1"/>
        <v>26668</v>
      </c>
      <c r="AE4" s="20">
        <f t="shared" si="1"/>
        <v>24344</v>
      </c>
      <c r="AF4" s="20">
        <f t="shared" si="1"/>
        <v>36024</v>
      </c>
      <c r="AG4" s="20">
        <f t="shared" si="1"/>
        <v>36174</v>
      </c>
      <c r="AH4" s="20">
        <f t="shared" si="1"/>
        <v>40974</v>
      </c>
      <c r="AI4" s="20">
        <f t="shared" si="1"/>
        <v>37986</v>
      </c>
      <c r="AJ4" s="20">
        <f t="shared" si="1"/>
        <v>29004</v>
      </c>
      <c r="AK4" s="20">
        <f t="shared" si="1"/>
        <v>18315</v>
      </c>
      <c r="AL4" s="20">
        <f t="shared" si="1"/>
        <v>26885</v>
      </c>
      <c r="AM4" s="21">
        <f t="shared" si="1"/>
        <v>49926</v>
      </c>
      <c r="AN4" s="20">
        <f t="shared" si="1"/>
        <v>20334</v>
      </c>
      <c r="AO4" s="20">
        <f t="shared" si="1"/>
        <v>33106</v>
      </c>
      <c r="AP4" s="20">
        <f t="shared" si="1"/>
        <v>27792</v>
      </c>
      <c r="AQ4" s="21">
        <f t="shared" si="1"/>
        <v>54676</v>
      </c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</row>
    <row r="5" ht="15.0" customHeight="1">
      <c r="A5" s="23" t="s">
        <v>47</v>
      </c>
      <c r="B5" s="24">
        <f t="shared" ref="B5:AQ5" si="2">SUM(B6:B15)</f>
        <v>92690</v>
      </c>
      <c r="C5" s="25">
        <f t="shared" si="2"/>
        <v>19559</v>
      </c>
      <c r="D5" s="26">
        <f t="shared" si="2"/>
        <v>38640</v>
      </c>
      <c r="E5" s="26">
        <f t="shared" si="2"/>
        <v>34491</v>
      </c>
      <c r="F5" s="26">
        <f t="shared" si="2"/>
        <v>2057</v>
      </c>
      <c r="G5" s="26">
        <f t="shared" si="2"/>
        <v>1821</v>
      </c>
      <c r="H5" s="26">
        <f t="shared" si="2"/>
        <v>1386</v>
      </c>
      <c r="I5" s="26">
        <f t="shared" si="2"/>
        <v>3042</v>
      </c>
      <c r="J5" s="26">
        <f t="shared" si="2"/>
        <v>326</v>
      </c>
      <c r="K5" s="26">
        <f t="shared" si="2"/>
        <v>226</v>
      </c>
      <c r="L5" s="26">
        <f t="shared" si="2"/>
        <v>1181</v>
      </c>
      <c r="M5" s="26">
        <f t="shared" si="2"/>
        <v>1498</v>
      </c>
      <c r="N5" s="26">
        <f t="shared" si="2"/>
        <v>3406</v>
      </c>
      <c r="O5" s="26">
        <f t="shared" si="2"/>
        <v>1005</v>
      </c>
      <c r="P5" s="26">
        <f t="shared" si="2"/>
        <v>2955</v>
      </c>
      <c r="Q5" s="26">
        <f t="shared" si="2"/>
        <v>656</v>
      </c>
      <c r="R5" s="26">
        <f t="shared" si="2"/>
        <v>3095</v>
      </c>
      <c r="S5" s="26">
        <f t="shared" si="2"/>
        <v>2990</v>
      </c>
      <c r="T5" s="26">
        <f t="shared" si="2"/>
        <v>1790</v>
      </c>
      <c r="U5" s="26">
        <f t="shared" si="2"/>
        <v>3986</v>
      </c>
      <c r="V5" s="26">
        <f t="shared" si="2"/>
        <v>856</v>
      </c>
      <c r="W5" s="26">
        <f t="shared" si="2"/>
        <v>2679</v>
      </c>
      <c r="X5" s="26">
        <f t="shared" si="2"/>
        <v>1647</v>
      </c>
      <c r="Y5" s="26">
        <f t="shared" si="2"/>
        <v>2847</v>
      </c>
      <c r="Z5" s="26">
        <f t="shared" si="2"/>
        <v>3092</v>
      </c>
      <c r="AA5" s="26">
        <f t="shared" si="2"/>
        <v>2384</v>
      </c>
      <c r="AB5" s="26">
        <f t="shared" si="2"/>
        <v>3042</v>
      </c>
      <c r="AC5" s="26">
        <f t="shared" si="2"/>
        <v>2354</v>
      </c>
      <c r="AD5" s="26">
        <f t="shared" si="2"/>
        <v>3154</v>
      </c>
      <c r="AE5" s="26">
        <f t="shared" si="2"/>
        <v>1706</v>
      </c>
      <c r="AF5" s="26">
        <f t="shared" si="2"/>
        <v>3018</v>
      </c>
      <c r="AG5" s="26">
        <f t="shared" si="2"/>
        <v>2557</v>
      </c>
      <c r="AH5" s="26">
        <f t="shared" si="2"/>
        <v>4353</v>
      </c>
      <c r="AI5" s="26">
        <f t="shared" si="2"/>
        <v>3245</v>
      </c>
      <c r="AJ5" s="26">
        <f t="shared" si="2"/>
        <v>2287</v>
      </c>
      <c r="AK5" s="26">
        <f t="shared" si="2"/>
        <v>1382</v>
      </c>
      <c r="AL5" s="26">
        <f t="shared" si="2"/>
        <v>2215</v>
      </c>
      <c r="AM5" s="25">
        <f t="shared" si="2"/>
        <v>5538</v>
      </c>
      <c r="AN5" s="26">
        <f t="shared" si="2"/>
        <v>1962</v>
      </c>
      <c r="AO5" s="26">
        <f t="shared" si="2"/>
        <v>3064</v>
      </c>
      <c r="AP5" s="26">
        <f t="shared" si="2"/>
        <v>2566</v>
      </c>
      <c r="AQ5" s="25">
        <f t="shared" si="2"/>
        <v>5322</v>
      </c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</row>
    <row r="6" ht="15.0" customHeight="1">
      <c r="A6" s="27" t="s">
        <v>48</v>
      </c>
      <c r="B6" s="28">
        <f t="shared" ref="B6:B15" si="3">SUM(C6,D6,E6)</f>
        <v>5734</v>
      </c>
      <c r="C6" s="29">
        <v>1288.0</v>
      </c>
      <c r="D6" s="30">
        <v>2345.0</v>
      </c>
      <c r="E6" s="30">
        <v>2101.0</v>
      </c>
      <c r="F6" s="31">
        <v>115.0</v>
      </c>
      <c r="G6" s="31">
        <v>101.0</v>
      </c>
      <c r="H6" s="31">
        <v>80.0</v>
      </c>
      <c r="I6" s="31">
        <v>219.0</v>
      </c>
      <c r="J6" s="31">
        <v>18.0</v>
      </c>
      <c r="K6" s="31">
        <v>12.0</v>
      </c>
      <c r="L6" s="31">
        <v>77.0</v>
      </c>
      <c r="M6" s="31">
        <v>114.0</v>
      </c>
      <c r="N6" s="31">
        <v>246.0</v>
      </c>
      <c r="O6" s="31">
        <v>78.0</v>
      </c>
      <c r="P6" s="31">
        <v>189.0</v>
      </c>
      <c r="Q6" s="31">
        <v>39.0</v>
      </c>
      <c r="R6" s="31">
        <v>292.0</v>
      </c>
      <c r="S6" s="31">
        <v>152.0</v>
      </c>
      <c r="T6" s="31">
        <v>147.0</v>
      </c>
      <c r="U6" s="31">
        <v>296.0</v>
      </c>
      <c r="V6" s="31">
        <v>88.0</v>
      </c>
      <c r="W6" s="31">
        <v>137.0</v>
      </c>
      <c r="X6" s="31">
        <v>111.0</v>
      </c>
      <c r="Y6" s="31">
        <v>188.0</v>
      </c>
      <c r="Z6" s="31">
        <v>181.0</v>
      </c>
      <c r="AA6" s="31">
        <v>154.0</v>
      </c>
      <c r="AB6" s="31">
        <v>116.0</v>
      </c>
      <c r="AC6" s="31">
        <v>63.0</v>
      </c>
      <c r="AD6" s="31">
        <v>178.0</v>
      </c>
      <c r="AE6" s="31">
        <v>100.0</v>
      </c>
      <c r="AF6" s="31">
        <v>142.0</v>
      </c>
      <c r="AG6" s="31">
        <v>283.0</v>
      </c>
      <c r="AH6" s="31">
        <v>234.0</v>
      </c>
      <c r="AI6" s="31">
        <v>137.0</v>
      </c>
      <c r="AJ6" s="31">
        <v>153.0</v>
      </c>
      <c r="AK6" s="31">
        <v>146.0</v>
      </c>
      <c r="AL6" s="31">
        <v>121.0</v>
      </c>
      <c r="AM6" s="32">
        <v>338.0</v>
      </c>
      <c r="AN6" s="31">
        <v>116.0</v>
      </c>
      <c r="AO6" s="31">
        <v>173.0</v>
      </c>
      <c r="AP6" s="31">
        <v>172.0</v>
      </c>
      <c r="AQ6" s="32">
        <v>228.0</v>
      </c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</row>
    <row r="7" ht="15.0" customHeight="1">
      <c r="A7" s="27" t="s">
        <v>49</v>
      </c>
      <c r="B7" s="28">
        <f t="shared" si="3"/>
        <v>6378</v>
      </c>
      <c r="C7" s="29">
        <v>1413.0</v>
      </c>
      <c r="D7" s="30">
        <v>2652.0</v>
      </c>
      <c r="E7" s="30">
        <v>2313.0</v>
      </c>
      <c r="F7" s="31">
        <v>144.0</v>
      </c>
      <c r="G7" s="31">
        <v>113.0</v>
      </c>
      <c r="H7" s="31">
        <v>100.0</v>
      </c>
      <c r="I7" s="31">
        <v>236.0</v>
      </c>
      <c r="J7" s="31">
        <v>19.0</v>
      </c>
      <c r="K7" s="31">
        <v>6.0</v>
      </c>
      <c r="L7" s="31">
        <v>97.0</v>
      </c>
      <c r="M7" s="31">
        <v>110.0</v>
      </c>
      <c r="N7" s="31">
        <v>250.0</v>
      </c>
      <c r="O7" s="31">
        <v>77.0</v>
      </c>
      <c r="P7" s="31">
        <v>212.0</v>
      </c>
      <c r="Q7" s="31">
        <v>49.0</v>
      </c>
      <c r="R7" s="31">
        <v>282.0</v>
      </c>
      <c r="S7" s="31">
        <v>208.0</v>
      </c>
      <c r="T7" s="31">
        <v>169.0</v>
      </c>
      <c r="U7" s="31">
        <v>351.0</v>
      </c>
      <c r="V7" s="31">
        <v>78.0</v>
      </c>
      <c r="W7" s="31">
        <v>143.0</v>
      </c>
      <c r="X7" s="31">
        <v>129.0</v>
      </c>
      <c r="Y7" s="31">
        <v>197.0</v>
      </c>
      <c r="Z7" s="31">
        <v>202.0</v>
      </c>
      <c r="AA7" s="31">
        <v>184.0</v>
      </c>
      <c r="AB7" s="31">
        <v>146.0</v>
      </c>
      <c r="AC7" s="31">
        <v>88.0</v>
      </c>
      <c r="AD7" s="31">
        <v>200.0</v>
      </c>
      <c r="AE7" s="31">
        <v>117.0</v>
      </c>
      <c r="AF7" s="31">
        <v>158.0</v>
      </c>
      <c r="AG7" s="31">
        <v>253.0</v>
      </c>
      <c r="AH7" s="31">
        <v>283.0</v>
      </c>
      <c r="AI7" s="31">
        <v>181.0</v>
      </c>
      <c r="AJ7" s="31">
        <v>135.0</v>
      </c>
      <c r="AK7" s="31">
        <v>139.0</v>
      </c>
      <c r="AL7" s="31">
        <v>151.0</v>
      </c>
      <c r="AM7" s="32">
        <v>380.0</v>
      </c>
      <c r="AN7" s="31">
        <v>126.0</v>
      </c>
      <c r="AO7" s="31">
        <v>199.0</v>
      </c>
      <c r="AP7" s="31">
        <v>171.0</v>
      </c>
      <c r="AQ7" s="32">
        <v>295.0</v>
      </c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</row>
    <row r="8" ht="15.0" customHeight="1">
      <c r="A8" s="27" t="s">
        <v>50</v>
      </c>
      <c r="B8" s="28">
        <f t="shared" si="3"/>
        <v>7056</v>
      </c>
      <c r="C8" s="29">
        <v>1484.0</v>
      </c>
      <c r="D8" s="30">
        <v>2957.0</v>
      </c>
      <c r="E8" s="30">
        <v>2615.0</v>
      </c>
      <c r="F8" s="31">
        <v>144.0</v>
      </c>
      <c r="G8" s="31">
        <v>127.0</v>
      </c>
      <c r="H8" s="31">
        <v>99.0</v>
      </c>
      <c r="I8" s="31">
        <v>247.0</v>
      </c>
      <c r="J8" s="31">
        <v>16.0</v>
      </c>
      <c r="K8" s="31">
        <v>14.0</v>
      </c>
      <c r="L8" s="31">
        <v>69.0</v>
      </c>
      <c r="M8" s="31">
        <v>116.0</v>
      </c>
      <c r="N8" s="31">
        <v>291.0</v>
      </c>
      <c r="O8" s="31">
        <v>87.0</v>
      </c>
      <c r="P8" s="31">
        <v>237.0</v>
      </c>
      <c r="Q8" s="31">
        <v>37.0</v>
      </c>
      <c r="R8" s="31">
        <v>298.0</v>
      </c>
      <c r="S8" s="31">
        <v>206.0</v>
      </c>
      <c r="T8" s="31">
        <v>172.0</v>
      </c>
      <c r="U8" s="31">
        <v>377.0</v>
      </c>
      <c r="V8" s="31">
        <v>64.0</v>
      </c>
      <c r="W8" s="31">
        <v>163.0</v>
      </c>
      <c r="X8" s="31">
        <v>117.0</v>
      </c>
      <c r="Y8" s="31">
        <v>230.0</v>
      </c>
      <c r="Z8" s="31">
        <v>213.0</v>
      </c>
      <c r="AA8" s="31">
        <v>208.0</v>
      </c>
      <c r="AB8" s="31">
        <v>167.0</v>
      </c>
      <c r="AC8" s="31">
        <v>124.0</v>
      </c>
      <c r="AD8" s="31">
        <v>273.0</v>
      </c>
      <c r="AE8" s="31">
        <v>148.0</v>
      </c>
      <c r="AF8" s="31">
        <v>197.0</v>
      </c>
      <c r="AG8" s="31">
        <v>210.0</v>
      </c>
      <c r="AH8" s="31">
        <v>320.0</v>
      </c>
      <c r="AI8" s="31">
        <v>200.0</v>
      </c>
      <c r="AJ8" s="31">
        <v>173.0</v>
      </c>
      <c r="AK8" s="31">
        <v>142.0</v>
      </c>
      <c r="AL8" s="31">
        <v>148.0</v>
      </c>
      <c r="AM8" s="32">
        <v>438.0</v>
      </c>
      <c r="AN8" s="31">
        <v>163.0</v>
      </c>
      <c r="AO8" s="31">
        <v>226.0</v>
      </c>
      <c r="AP8" s="31">
        <v>224.0</v>
      </c>
      <c r="AQ8" s="32">
        <v>371.0</v>
      </c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</row>
    <row r="9" ht="15.0" customHeight="1">
      <c r="A9" s="27" t="s">
        <v>51</v>
      </c>
      <c r="B9" s="28">
        <f t="shared" si="3"/>
        <v>7937</v>
      </c>
      <c r="C9" s="29">
        <v>1774.0</v>
      </c>
      <c r="D9" s="30">
        <v>3323.0</v>
      </c>
      <c r="E9" s="30">
        <v>2840.0</v>
      </c>
      <c r="F9" s="31">
        <v>166.0</v>
      </c>
      <c r="G9" s="31">
        <v>153.0</v>
      </c>
      <c r="H9" s="31">
        <v>112.0</v>
      </c>
      <c r="I9" s="31">
        <v>282.0</v>
      </c>
      <c r="J9" s="31">
        <v>32.0</v>
      </c>
      <c r="K9" s="31">
        <v>22.0</v>
      </c>
      <c r="L9" s="31">
        <v>110.0</v>
      </c>
      <c r="M9" s="31">
        <v>129.0</v>
      </c>
      <c r="N9" s="31">
        <v>331.0</v>
      </c>
      <c r="O9" s="31">
        <v>96.0</v>
      </c>
      <c r="P9" s="31">
        <v>273.0</v>
      </c>
      <c r="Q9" s="31">
        <v>68.0</v>
      </c>
      <c r="R9" s="31">
        <v>299.0</v>
      </c>
      <c r="S9" s="31">
        <v>268.0</v>
      </c>
      <c r="T9" s="31">
        <v>182.0</v>
      </c>
      <c r="U9" s="31">
        <v>392.0</v>
      </c>
      <c r="V9" s="31">
        <v>69.0</v>
      </c>
      <c r="W9" s="31">
        <v>210.0</v>
      </c>
      <c r="X9" s="31">
        <v>129.0</v>
      </c>
      <c r="Y9" s="31">
        <v>262.0</v>
      </c>
      <c r="Z9" s="31">
        <v>245.0</v>
      </c>
      <c r="AA9" s="31">
        <v>200.0</v>
      </c>
      <c r="AB9" s="31">
        <v>221.0</v>
      </c>
      <c r="AC9" s="31">
        <v>159.0</v>
      </c>
      <c r="AD9" s="31">
        <v>308.0</v>
      </c>
      <c r="AE9" s="31">
        <v>158.0</v>
      </c>
      <c r="AF9" s="31">
        <v>221.0</v>
      </c>
      <c r="AG9" s="31">
        <v>230.0</v>
      </c>
      <c r="AH9" s="31">
        <v>311.0</v>
      </c>
      <c r="AI9" s="31">
        <v>271.0</v>
      </c>
      <c r="AJ9" s="31">
        <v>174.0</v>
      </c>
      <c r="AK9" s="31">
        <v>122.0</v>
      </c>
      <c r="AL9" s="31">
        <v>180.0</v>
      </c>
      <c r="AM9" s="32">
        <v>502.0</v>
      </c>
      <c r="AN9" s="31">
        <v>140.0</v>
      </c>
      <c r="AO9" s="31">
        <v>262.0</v>
      </c>
      <c r="AP9" s="31">
        <v>215.0</v>
      </c>
      <c r="AQ9" s="32">
        <v>433.0</v>
      </c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</row>
    <row r="10" ht="15.0" customHeight="1">
      <c r="A10" s="27" t="s">
        <v>52</v>
      </c>
      <c r="B10" s="28">
        <f t="shared" si="3"/>
        <v>8754</v>
      </c>
      <c r="C10" s="29">
        <v>1896.0</v>
      </c>
      <c r="D10" s="30">
        <v>3669.0</v>
      </c>
      <c r="E10" s="30">
        <v>3189.0</v>
      </c>
      <c r="F10" s="31">
        <v>180.0</v>
      </c>
      <c r="G10" s="31">
        <v>159.0</v>
      </c>
      <c r="H10" s="31">
        <v>133.0</v>
      </c>
      <c r="I10" s="31">
        <v>319.0</v>
      </c>
      <c r="J10" s="31">
        <v>34.0</v>
      </c>
      <c r="K10" s="31">
        <v>30.0</v>
      </c>
      <c r="L10" s="31">
        <v>105.0</v>
      </c>
      <c r="M10" s="31">
        <v>156.0</v>
      </c>
      <c r="N10" s="31">
        <v>321.0</v>
      </c>
      <c r="O10" s="31">
        <v>116.0</v>
      </c>
      <c r="P10" s="31">
        <v>278.0</v>
      </c>
      <c r="Q10" s="31">
        <v>65.0</v>
      </c>
      <c r="R10" s="31">
        <v>310.0</v>
      </c>
      <c r="S10" s="31">
        <v>287.0</v>
      </c>
      <c r="T10" s="31">
        <v>186.0</v>
      </c>
      <c r="U10" s="31">
        <v>365.0</v>
      </c>
      <c r="V10" s="31">
        <v>98.0</v>
      </c>
      <c r="W10" s="31">
        <v>252.0</v>
      </c>
      <c r="X10" s="31">
        <v>169.0</v>
      </c>
      <c r="Y10" s="31">
        <v>296.0</v>
      </c>
      <c r="Z10" s="31">
        <v>316.0</v>
      </c>
      <c r="AA10" s="31">
        <v>227.0</v>
      </c>
      <c r="AB10" s="31">
        <v>273.0</v>
      </c>
      <c r="AC10" s="31">
        <v>181.0</v>
      </c>
      <c r="AD10" s="31">
        <v>288.0</v>
      </c>
      <c r="AE10" s="31">
        <v>148.0</v>
      </c>
      <c r="AF10" s="31">
        <v>273.0</v>
      </c>
      <c r="AG10" s="31">
        <v>267.0</v>
      </c>
      <c r="AH10" s="31">
        <v>362.0</v>
      </c>
      <c r="AI10" s="31">
        <v>281.0</v>
      </c>
      <c r="AJ10" s="31">
        <v>197.0</v>
      </c>
      <c r="AK10" s="31">
        <v>145.0</v>
      </c>
      <c r="AL10" s="31">
        <v>212.0</v>
      </c>
      <c r="AM10" s="32">
        <v>543.0</v>
      </c>
      <c r="AN10" s="31">
        <v>172.0</v>
      </c>
      <c r="AO10" s="31">
        <v>289.0</v>
      </c>
      <c r="AP10" s="31">
        <v>231.0</v>
      </c>
      <c r="AQ10" s="32">
        <v>490.0</v>
      </c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</row>
    <row r="11" ht="15.0" customHeight="1">
      <c r="A11" s="27" t="s">
        <v>53</v>
      </c>
      <c r="B11" s="28">
        <f t="shared" si="3"/>
        <v>9985</v>
      </c>
      <c r="C11" s="29">
        <v>2076.0</v>
      </c>
      <c r="D11" s="30">
        <v>4186.0</v>
      </c>
      <c r="E11" s="30">
        <v>3723.0</v>
      </c>
      <c r="F11" s="31">
        <v>196.0</v>
      </c>
      <c r="G11" s="31">
        <v>187.0</v>
      </c>
      <c r="H11" s="31">
        <v>166.0</v>
      </c>
      <c r="I11" s="31">
        <v>325.0</v>
      </c>
      <c r="J11" s="31">
        <v>33.0</v>
      </c>
      <c r="K11" s="31">
        <v>27.0</v>
      </c>
      <c r="L11" s="31">
        <v>132.0</v>
      </c>
      <c r="M11" s="31">
        <v>169.0</v>
      </c>
      <c r="N11" s="31">
        <v>368.0</v>
      </c>
      <c r="O11" s="31">
        <v>97.0</v>
      </c>
      <c r="P11" s="31">
        <v>317.0</v>
      </c>
      <c r="Q11" s="31">
        <v>59.0</v>
      </c>
      <c r="R11" s="31">
        <v>325.0</v>
      </c>
      <c r="S11" s="31">
        <v>318.0</v>
      </c>
      <c r="T11" s="31">
        <v>193.0</v>
      </c>
      <c r="U11" s="31">
        <v>465.0</v>
      </c>
      <c r="V11" s="31">
        <v>89.0</v>
      </c>
      <c r="W11" s="31">
        <v>296.0</v>
      </c>
      <c r="X11" s="31">
        <v>200.0</v>
      </c>
      <c r="Y11" s="31">
        <v>308.0</v>
      </c>
      <c r="Z11" s="31">
        <v>341.0</v>
      </c>
      <c r="AA11" s="31">
        <v>249.0</v>
      </c>
      <c r="AB11" s="31">
        <v>315.0</v>
      </c>
      <c r="AC11" s="31">
        <v>256.0</v>
      </c>
      <c r="AD11" s="31">
        <v>337.0</v>
      </c>
      <c r="AE11" s="31">
        <v>167.0</v>
      </c>
      <c r="AF11" s="31">
        <v>327.0</v>
      </c>
      <c r="AG11" s="31">
        <v>248.0</v>
      </c>
      <c r="AH11" s="31">
        <v>476.0</v>
      </c>
      <c r="AI11" s="31">
        <v>351.0</v>
      </c>
      <c r="AJ11" s="31">
        <v>256.0</v>
      </c>
      <c r="AK11" s="31">
        <v>151.0</v>
      </c>
      <c r="AL11" s="31">
        <v>259.0</v>
      </c>
      <c r="AM11" s="32">
        <v>589.0</v>
      </c>
      <c r="AN11" s="31">
        <v>205.0</v>
      </c>
      <c r="AO11" s="31">
        <v>304.0</v>
      </c>
      <c r="AP11" s="31">
        <v>281.0</v>
      </c>
      <c r="AQ11" s="32">
        <v>603.0</v>
      </c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</row>
    <row r="12" ht="15.0" customHeight="1">
      <c r="A12" s="27" t="s">
        <v>54</v>
      </c>
      <c r="B12" s="28">
        <f t="shared" si="3"/>
        <v>11300</v>
      </c>
      <c r="C12" s="29">
        <v>2405.0</v>
      </c>
      <c r="D12" s="30">
        <v>4678.0</v>
      </c>
      <c r="E12" s="30">
        <v>4217.0</v>
      </c>
      <c r="F12" s="31">
        <v>261.0</v>
      </c>
      <c r="G12" s="31">
        <v>232.0</v>
      </c>
      <c r="H12" s="31">
        <v>169.0</v>
      </c>
      <c r="I12" s="31">
        <v>364.0</v>
      </c>
      <c r="J12" s="31">
        <v>40.0</v>
      </c>
      <c r="K12" s="31">
        <v>28.0</v>
      </c>
      <c r="L12" s="31">
        <v>131.0</v>
      </c>
      <c r="M12" s="31">
        <v>159.0</v>
      </c>
      <c r="N12" s="31">
        <v>433.0</v>
      </c>
      <c r="O12" s="31">
        <v>122.0</v>
      </c>
      <c r="P12" s="31">
        <v>364.0</v>
      </c>
      <c r="Q12" s="31">
        <v>102.0</v>
      </c>
      <c r="R12" s="31">
        <v>308.0</v>
      </c>
      <c r="S12" s="31">
        <v>364.0</v>
      </c>
      <c r="T12" s="31">
        <v>200.0</v>
      </c>
      <c r="U12" s="31">
        <v>481.0</v>
      </c>
      <c r="V12" s="31">
        <v>92.0</v>
      </c>
      <c r="W12" s="31">
        <v>357.0</v>
      </c>
      <c r="X12" s="31">
        <v>192.0</v>
      </c>
      <c r="Y12" s="31">
        <v>341.0</v>
      </c>
      <c r="Z12" s="31">
        <v>365.0</v>
      </c>
      <c r="AA12" s="31">
        <v>267.0</v>
      </c>
      <c r="AB12" s="31">
        <v>415.0</v>
      </c>
      <c r="AC12" s="31">
        <v>304.0</v>
      </c>
      <c r="AD12" s="31">
        <v>381.0</v>
      </c>
      <c r="AE12" s="31">
        <v>196.0</v>
      </c>
      <c r="AF12" s="31">
        <v>415.0</v>
      </c>
      <c r="AG12" s="31">
        <v>259.0</v>
      </c>
      <c r="AH12" s="31">
        <v>558.0</v>
      </c>
      <c r="AI12" s="31">
        <v>410.0</v>
      </c>
      <c r="AJ12" s="31">
        <v>279.0</v>
      </c>
      <c r="AK12" s="31">
        <v>145.0</v>
      </c>
      <c r="AL12" s="31">
        <v>263.0</v>
      </c>
      <c r="AM12" s="32">
        <v>692.0</v>
      </c>
      <c r="AN12" s="31">
        <v>235.0</v>
      </c>
      <c r="AO12" s="31">
        <v>372.0</v>
      </c>
      <c r="AP12" s="31">
        <v>294.0</v>
      </c>
      <c r="AQ12" s="32">
        <v>710.0</v>
      </c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</row>
    <row r="13" ht="15.0" customHeight="1">
      <c r="A13" s="27" t="s">
        <v>55</v>
      </c>
      <c r="B13" s="28">
        <f t="shared" si="3"/>
        <v>11551</v>
      </c>
      <c r="C13" s="29">
        <v>2295.0</v>
      </c>
      <c r="D13" s="30">
        <v>4751.0</v>
      </c>
      <c r="E13" s="30">
        <v>4505.0</v>
      </c>
      <c r="F13" s="31">
        <v>256.0</v>
      </c>
      <c r="G13" s="31">
        <v>233.0</v>
      </c>
      <c r="H13" s="31">
        <v>191.0</v>
      </c>
      <c r="I13" s="31">
        <v>332.0</v>
      </c>
      <c r="J13" s="31">
        <v>38.0</v>
      </c>
      <c r="K13" s="31">
        <v>21.0</v>
      </c>
      <c r="L13" s="31">
        <v>143.0</v>
      </c>
      <c r="M13" s="31">
        <v>173.0</v>
      </c>
      <c r="N13" s="31">
        <v>411.0</v>
      </c>
      <c r="O13" s="31">
        <v>102.0</v>
      </c>
      <c r="P13" s="31">
        <v>331.0</v>
      </c>
      <c r="Q13" s="31">
        <v>64.0</v>
      </c>
      <c r="R13" s="31">
        <v>318.0</v>
      </c>
      <c r="S13" s="31">
        <v>382.0</v>
      </c>
      <c r="T13" s="31">
        <v>218.0</v>
      </c>
      <c r="U13" s="31">
        <v>411.0</v>
      </c>
      <c r="V13" s="31">
        <v>91.0</v>
      </c>
      <c r="W13" s="31">
        <v>353.0</v>
      </c>
      <c r="X13" s="31">
        <v>202.0</v>
      </c>
      <c r="Y13" s="31">
        <v>330.0</v>
      </c>
      <c r="Z13" s="31">
        <v>380.0</v>
      </c>
      <c r="AA13" s="31">
        <v>284.0</v>
      </c>
      <c r="AB13" s="31">
        <v>451.0</v>
      </c>
      <c r="AC13" s="31">
        <v>344.0</v>
      </c>
      <c r="AD13" s="31">
        <v>379.0</v>
      </c>
      <c r="AE13" s="31">
        <v>193.0</v>
      </c>
      <c r="AF13" s="31">
        <v>415.0</v>
      </c>
      <c r="AG13" s="31">
        <v>280.0</v>
      </c>
      <c r="AH13" s="31">
        <v>599.0</v>
      </c>
      <c r="AI13" s="31">
        <v>460.0</v>
      </c>
      <c r="AJ13" s="31">
        <v>278.0</v>
      </c>
      <c r="AK13" s="31">
        <v>128.0</v>
      </c>
      <c r="AL13" s="31">
        <v>275.0</v>
      </c>
      <c r="AM13" s="32">
        <v>727.0</v>
      </c>
      <c r="AN13" s="31">
        <v>248.0</v>
      </c>
      <c r="AO13" s="31">
        <v>410.0</v>
      </c>
      <c r="AP13" s="31">
        <v>364.0</v>
      </c>
      <c r="AQ13" s="32">
        <v>736.0</v>
      </c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</row>
    <row r="14" ht="15.0" customHeight="1">
      <c r="A14" s="27" t="s">
        <v>56</v>
      </c>
      <c r="B14" s="28">
        <f t="shared" si="3"/>
        <v>11376</v>
      </c>
      <c r="C14" s="29">
        <v>2307.0</v>
      </c>
      <c r="D14" s="30">
        <v>4776.0</v>
      </c>
      <c r="E14" s="30">
        <v>4293.0</v>
      </c>
      <c r="F14" s="31">
        <v>271.0</v>
      </c>
      <c r="G14" s="31">
        <v>237.0</v>
      </c>
      <c r="H14" s="31">
        <v>161.0</v>
      </c>
      <c r="I14" s="31">
        <v>336.0</v>
      </c>
      <c r="J14" s="31">
        <v>47.0</v>
      </c>
      <c r="K14" s="31">
        <v>30.0</v>
      </c>
      <c r="L14" s="31">
        <v>145.0</v>
      </c>
      <c r="M14" s="31">
        <v>179.0</v>
      </c>
      <c r="N14" s="31">
        <v>352.0</v>
      </c>
      <c r="O14" s="31">
        <v>97.0</v>
      </c>
      <c r="P14" s="31">
        <v>361.0</v>
      </c>
      <c r="Q14" s="31">
        <v>91.0</v>
      </c>
      <c r="R14" s="31">
        <v>328.0</v>
      </c>
      <c r="S14" s="31">
        <v>377.0</v>
      </c>
      <c r="T14" s="31">
        <v>153.0</v>
      </c>
      <c r="U14" s="31">
        <v>417.0</v>
      </c>
      <c r="V14" s="31">
        <v>93.0</v>
      </c>
      <c r="W14" s="31">
        <v>366.0</v>
      </c>
      <c r="X14" s="31">
        <v>185.0</v>
      </c>
      <c r="Y14" s="31">
        <v>324.0</v>
      </c>
      <c r="Z14" s="31">
        <v>391.0</v>
      </c>
      <c r="AA14" s="31">
        <v>295.0</v>
      </c>
      <c r="AB14" s="31">
        <v>423.0</v>
      </c>
      <c r="AC14" s="31">
        <v>390.0</v>
      </c>
      <c r="AD14" s="31">
        <v>390.0</v>
      </c>
      <c r="AE14" s="31">
        <v>240.0</v>
      </c>
      <c r="AF14" s="31">
        <v>404.0</v>
      </c>
      <c r="AG14" s="31">
        <v>249.0</v>
      </c>
      <c r="AH14" s="31">
        <v>595.0</v>
      </c>
      <c r="AI14" s="31">
        <v>478.0</v>
      </c>
      <c r="AJ14" s="31">
        <v>301.0</v>
      </c>
      <c r="AK14" s="31">
        <v>133.0</v>
      </c>
      <c r="AL14" s="31">
        <v>278.0</v>
      </c>
      <c r="AM14" s="32">
        <v>660.0</v>
      </c>
      <c r="AN14" s="31">
        <v>231.0</v>
      </c>
      <c r="AO14" s="31">
        <v>384.0</v>
      </c>
      <c r="AP14" s="31">
        <v>282.0</v>
      </c>
      <c r="AQ14" s="32">
        <v>702.0</v>
      </c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</row>
    <row r="15" ht="15.0" customHeight="1">
      <c r="A15" s="27" t="s">
        <v>57</v>
      </c>
      <c r="B15" s="28">
        <f t="shared" si="3"/>
        <v>12619</v>
      </c>
      <c r="C15" s="29">
        <v>2621.0</v>
      </c>
      <c r="D15" s="30">
        <v>5303.0</v>
      </c>
      <c r="E15" s="30">
        <v>4695.0</v>
      </c>
      <c r="F15" s="31">
        <v>324.0</v>
      </c>
      <c r="G15" s="31">
        <v>279.0</v>
      </c>
      <c r="H15" s="31">
        <v>175.0</v>
      </c>
      <c r="I15" s="31">
        <v>382.0</v>
      </c>
      <c r="J15" s="31">
        <v>49.0</v>
      </c>
      <c r="K15" s="31">
        <v>36.0</v>
      </c>
      <c r="L15" s="31">
        <v>172.0</v>
      </c>
      <c r="M15" s="31">
        <v>193.0</v>
      </c>
      <c r="N15" s="31">
        <v>403.0</v>
      </c>
      <c r="O15" s="31">
        <v>133.0</v>
      </c>
      <c r="P15" s="31">
        <v>393.0</v>
      </c>
      <c r="Q15" s="31">
        <v>82.0</v>
      </c>
      <c r="R15" s="31">
        <v>335.0</v>
      </c>
      <c r="S15" s="31">
        <v>428.0</v>
      </c>
      <c r="T15" s="31">
        <v>170.0</v>
      </c>
      <c r="U15" s="31">
        <v>431.0</v>
      </c>
      <c r="V15" s="31">
        <v>94.0</v>
      </c>
      <c r="W15" s="31">
        <v>402.0</v>
      </c>
      <c r="X15" s="31">
        <v>213.0</v>
      </c>
      <c r="Y15" s="31">
        <v>371.0</v>
      </c>
      <c r="Z15" s="31">
        <v>458.0</v>
      </c>
      <c r="AA15" s="31">
        <v>316.0</v>
      </c>
      <c r="AB15" s="31">
        <v>515.0</v>
      </c>
      <c r="AC15" s="31">
        <v>445.0</v>
      </c>
      <c r="AD15" s="31">
        <v>420.0</v>
      </c>
      <c r="AE15" s="31">
        <v>239.0</v>
      </c>
      <c r="AF15" s="31">
        <v>466.0</v>
      </c>
      <c r="AG15" s="31">
        <v>278.0</v>
      </c>
      <c r="AH15" s="31">
        <v>615.0</v>
      </c>
      <c r="AI15" s="31">
        <v>476.0</v>
      </c>
      <c r="AJ15" s="31">
        <v>341.0</v>
      </c>
      <c r="AK15" s="31">
        <v>131.0</v>
      </c>
      <c r="AL15" s="31">
        <v>328.0</v>
      </c>
      <c r="AM15" s="32">
        <v>669.0</v>
      </c>
      <c r="AN15" s="31">
        <v>326.0</v>
      </c>
      <c r="AO15" s="31">
        <v>445.0</v>
      </c>
      <c r="AP15" s="31">
        <v>332.0</v>
      </c>
      <c r="AQ15" s="32">
        <v>754.0</v>
      </c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</row>
    <row r="16" ht="15.0" customHeight="1">
      <c r="A16" s="23" t="s">
        <v>58</v>
      </c>
      <c r="B16" s="24">
        <f t="shared" ref="B16:AQ16" si="4">SUM(B17:B26)</f>
        <v>119959</v>
      </c>
      <c r="C16" s="34">
        <f t="shared" si="4"/>
        <v>24530</v>
      </c>
      <c r="D16" s="24">
        <f t="shared" si="4"/>
        <v>50376</v>
      </c>
      <c r="E16" s="24">
        <f t="shared" si="4"/>
        <v>45053</v>
      </c>
      <c r="F16" s="24">
        <f t="shared" si="4"/>
        <v>3605</v>
      </c>
      <c r="G16" s="24">
        <f t="shared" si="4"/>
        <v>2402</v>
      </c>
      <c r="H16" s="24">
        <f t="shared" si="4"/>
        <v>1769</v>
      </c>
      <c r="I16" s="24">
        <f t="shared" si="4"/>
        <v>2206</v>
      </c>
      <c r="J16" s="24">
        <f t="shared" si="4"/>
        <v>522</v>
      </c>
      <c r="K16" s="24">
        <f t="shared" si="4"/>
        <v>433</v>
      </c>
      <c r="L16" s="24">
        <f t="shared" si="4"/>
        <v>1690</v>
      </c>
      <c r="M16" s="24">
        <f t="shared" si="4"/>
        <v>2186</v>
      </c>
      <c r="N16" s="24">
        <f t="shared" si="4"/>
        <v>3190</v>
      </c>
      <c r="O16" s="24">
        <f t="shared" si="4"/>
        <v>1257</v>
      </c>
      <c r="P16" s="24">
        <f t="shared" si="4"/>
        <v>4180</v>
      </c>
      <c r="Q16" s="24">
        <f t="shared" si="4"/>
        <v>1090</v>
      </c>
      <c r="R16" s="24">
        <f t="shared" si="4"/>
        <v>3477</v>
      </c>
      <c r="S16" s="24">
        <f t="shared" si="4"/>
        <v>3575</v>
      </c>
      <c r="T16" s="24">
        <f t="shared" si="4"/>
        <v>1200</v>
      </c>
      <c r="U16" s="24">
        <f t="shared" si="4"/>
        <v>3303</v>
      </c>
      <c r="V16" s="24">
        <f t="shared" si="4"/>
        <v>1210</v>
      </c>
      <c r="W16" s="24">
        <f t="shared" si="4"/>
        <v>4259</v>
      </c>
      <c r="X16" s="24">
        <f t="shared" si="4"/>
        <v>2159</v>
      </c>
      <c r="Y16" s="24">
        <f t="shared" si="4"/>
        <v>2680</v>
      </c>
      <c r="Z16" s="24">
        <f t="shared" si="4"/>
        <v>4806</v>
      </c>
      <c r="AA16" s="24">
        <f t="shared" si="4"/>
        <v>3058</v>
      </c>
      <c r="AB16" s="24">
        <f t="shared" si="4"/>
        <v>5549</v>
      </c>
      <c r="AC16" s="24">
        <f t="shared" si="4"/>
        <v>4548</v>
      </c>
      <c r="AD16" s="24">
        <f t="shared" si="4"/>
        <v>3418</v>
      </c>
      <c r="AE16" s="24">
        <f t="shared" si="4"/>
        <v>2649</v>
      </c>
      <c r="AF16" s="24">
        <f t="shared" si="4"/>
        <v>4485</v>
      </c>
      <c r="AG16" s="24">
        <f t="shared" si="4"/>
        <v>3519</v>
      </c>
      <c r="AH16" s="24">
        <f t="shared" si="4"/>
        <v>5671</v>
      </c>
      <c r="AI16" s="24">
        <f t="shared" si="4"/>
        <v>5320</v>
      </c>
      <c r="AJ16" s="24">
        <f t="shared" si="4"/>
        <v>3500</v>
      </c>
      <c r="AK16" s="24">
        <f t="shared" si="4"/>
        <v>1504</v>
      </c>
      <c r="AL16" s="24">
        <f t="shared" si="4"/>
        <v>3204</v>
      </c>
      <c r="AM16" s="34">
        <f t="shared" si="4"/>
        <v>5370</v>
      </c>
      <c r="AN16" s="24">
        <f t="shared" si="4"/>
        <v>2772</v>
      </c>
      <c r="AO16" s="24">
        <f t="shared" si="4"/>
        <v>4119</v>
      </c>
      <c r="AP16" s="24">
        <f t="shared" si="4"/>
        <v>3313</v>
      </c>
      <c r="AQ16" s="34">
        <f t="shared" si="4"/>
        <v>6761</v>
      </c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5"/>
    </row>
    <row r="17" ht="15.0" customHeight="1">
      <c r="A17" s="27" t="s">
        <v>59</v>
      </c>
      <c r="B17" s="28">
        <f t="shared" ref="B17:B26" si="5">SUM(C17,D17,E17)</f>
        <v>12354</v>
      </c>
      <c r="C17" s="32">
        <v>2576.0</v>
      </c>
      <c r="D17" s="30">
        <v>5260.0</v>
      </c>
      <c r="E17" s="30">
        <v>4518.0</v>
      </c>
      <c r="F17" s="31">
        <v>372.0</v>
      </c>
      <c r="G17" s="31">
        <v>247.0</v>
      </c>
      <c r="H17" s="31">
        <v>194.0</v>
      </c>
      <c r="I17" s="31">
        <v>335.0</v>
      </c>
      <c r="J17" s="31">
        <v>49.0</v>
      </c>
      <c r="K17" s="31">
        <v>26.0</v>
      </c>
      <c r="L17" s="31">
        <v>180.0</v>
      </c>
      <c r="M17" s="31">
        <v>191.0</v>
      </c>
      <c r="N17" s="31">
        <v>389.0</v>
      </c>
      <c r="O17" s="31">
        <v>122.0</v>
      </c>
      <c r="P17" s="31">
        <v>374.0</v>
      </c>
      <c r="Q17" s="31">
        <v>97.0</v>
      </c>
      <c r="R17" s="31">
        <v>351.0</v>
      </c>
      <c r="S17" s="31">
        <v>424.0</v>
      </c>
      <c r="T17" s="31">
        <v>149.0</v>
      </c>
      <c r="U17" s="31">
        <v>366.0</v>
      </c>
      <c r="V17" s="31">
        <v>108.0</v>
      </c>
      <c r="W17" s="31">
        <v>406.0</v>
      </c>
      <c r="X17" s="31">
        <v>216.0</v>
      </c>
      <c r="Y17" s="31">
        <v>349.0</v>
      </c>
      <c r="Z17" s="31">
        <v>489.0</v>
      </c>
      <c r="AA17" s="31">
        <v>317.0</v>
      </c>
      <c r="AB17" s="31">
        <v>549.0</v>
      </c>
      <c r="AC17" s="31">
        <v>426.0</v>
      </c>
      <c r="AD17" s="31">
        <v>403.0</v>
      </c>
      <c r="AE17" s="31">
        <v>252.0</v>
      </c>
      <c r="AF17" s="31">
        <v>455.0</v>
      </c>
      <c r="AG17" s="31">
        <v>294.0</v>
      </c>
      <c r="AH17" s="31">
        <v>615.0</v>
      </c>
      <c r="AI17" s="31">
        <v>516.0</v>
      </c>
      <c r="AJ17" s="31">
        <v>319.0</v>
      </c>
      <c r="AK17" s="31">
        <v>118.0</v>
      </c>
      <c r="AL17" s="31">
        <v>291.0</v>
      </c>
      <c r="AM17" s="32">
        <v>585.0</v>
      </c>
      <c r="AN17" s="31">
        <v>257.0</v>
      </c>
      <c r="AO17" s="31">
        <v>438.0</v>
      </c>
      <c r="AP17" s="31">
        <v>358.0</v>
      </c>
      <c r="AQ17" s="32">
        <v>727.0</v>
      </c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</row>
    <row r="18" ht="15.0" customHeight="1">
      <c r="A18" s="27" t="s">
        <v>60</v>
      </c>
      <c r="B18" s="28">
        <f t="shared" si="5"/>
        <v>12789</v>
      </c>
      <c r="C18" s="32">
        <v>2571.0</v>
      </c>
      <c r="D18" s="30">
        <v>5396.0</v>
      </c>
      <c r="E18" s="30">
        <v>4822.0</v>
      </c>
      <c r="F18" s="31">
        <v>345.0</v>
      </c>
      <c r="G18" s="31">
        <v>260.0</v>
      </c>
      <c r="H18" s="31">
        <v>190.0</v>
      </c>
      <c r="I18" s="31">
        <v>308.0</v>
      </c>
      <c r="J18" s="31">
        <v>51.0</v>
      </c>
      <c r="K18" s="31">
        <v>44.0</v>
      </c>
      <c r="L18" s="31">
        <v>190.0</v>
      </c>
      <c r="M18" s="31">
        <v>221.0</v>
      </c>
      <c r="N18" s="31">
        <v>332.0</v>
      </c>
      <c r="O18" s="31">
        <v>108.0</v>
      </c>
      <c r="P18" s="31">
        <v>412.0</v>
      </c>
      <c r="Q18" s="31">
        <v>110.0</v>
      </c>
      <c r="R18" s="31">
        <v>349.0</v>
      </c>
      <c r="S18" s="31">
        <v>389.0</v>
      </c>
      <c r="T18" s="31">
        <v>156.0</v>
      </c>
      <c r="U18" s="31">
        <v>342.0</v>
      </c>
      <c r="V18" s="31">
        <v>128.0</v>
      </c>
      <c r="W18" s="31">
        <v>471.0</v>
      </c>
      <c r="X18" s="31">
        <v>257.0</v>
      </c>
      <c r="Y18" s="31">
        <v>316.0</v>
      </c>
      <c r="Z18" s="31">
        <v>459.0</v>
      </c>
      <c r="AA18" s="31">
        <v>307.0</v>
      </c>
      <c r="AB18" s="31">
        <v>593.0</v>
      </c>
      <c r="AC18" s="31">
        <v>456.0</v>
      </c>
      <c r="AD18" s="31">
        <v>383.0</v>
      </c>
      <c r="AE18" s="31">
        <v>267.0</v>
      </c>
      <c r="AF18" s="31">
        <v>523.0</v>
      </c>
      <c r="AG18" s="31">
        <v>317.0</v>
      </c>
      <c r="AH18" s="31">
        <v>661.0</v>
      </c>
      <c r="AI18" s="31">
        <v>586.0</v>
      </c>
      <c r="AJ18" s="31">
        <v>370.0</v>
      </c>
      <c r="AK18" s="31">
        <v>131.0</v>
      </c>
      <c r="AL18" s="31">
        <v>344.0</v>
      </c>
      <c r="AM18" s="32">
        <v>599.0</v>
      </c>
      <c r="AN18" s="31">
        <v>287.0</v>
      </c>
      <c r="AO18" s="31">
        <v>438.0</v>
      </c>
      <c r="AP18" s="31">
        <v>324.0</v>
      </c>
      <c r="AQ18" s="32">
        <v>765.0</v>
      </c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</row>
    <row r="19" ht="15.0" customHeight="1">
      <c r="A19" s="27" t="s">
        <v>61</v>
      </c>
      <c r="B19" s="28">
        <f t="shared" si="5"/>
        <v>11721</v>
      </c>
      <c r="C19" s="32">
        <v>2382.0</v>
      </c>
      <c r="D19" s="30">
        <v>4856.0</v>
      </c>
      <c r="E19" s="30">
        <v>4483.0</v>
      </c>
      <c r="F19" s="31">
        <v>320.0</v>
      </c>
      <c r="G19" s="31">
        <v>242.0</v>
      </c>
      <c r="H19" s="31">
        <v>155.0</v>
      </c>
      <c r="I19" s="31">
        <v>288.0</v>
      </c>
      <c r="J19" s="31">
        <v>71.0</v>
      </c>
      <c r="K19" s="31">
        <v>32.0</v>
      </c>
      <c r="L19" s="31">
        <v>183.0</v>
      </c>
      <c r="M19" s="31">
        <v>199.0</v>
      </c>
      <c r="N19" s="31">
        <v>339.0</v>
      </c>
      <c r="O19" s="31">
        <v>113.0</v>
      </c>
      <c r="P19" s="31">
        <v>349.0</v>
      </c>
      <c r="Q19" s="31">
        <v>91.0</v>
      </c>
      <c r="R19" s="31">
        <v>320.0</v>
      </c>
      <c r="S19" s="31">
        <v>333.0</v>
      </c>
      <c r="T19" s="31">
        <v>84.0</v>
      </c>
      <c r="U19" s="31">
        <v>271.0</v>
      </c>
      <c r="V19" s="31">
        <v>112.0</v>
      </c>
      <c r="W19" s="31">
        <v>395.0</v>
      </c>
      <c r="X19" s="31">
        <v>229.0</v>
      </c>
      <c r="Y19" s="31">
        <v>273.0</v>
      </c>
      <c r="Z19" s="31">
        <v>486.0</v>
      </c>
      <c r="AA19" s="31">
        <v>320.0</v>
      </c>
      <c r="AB19" s="31">
        <v>520.0</v>
      </c>
      <c r="AC19" s="31">
        <v>461.0</v>
      </c>
      <c r="AD19" s="31">
        <v>376.0</v>
      </c>
      <c r="AE19" s="31">
        <v>227.0</v>
      </c>
      <c r="AF19" s="31">
        <v>449.0</v>
      </c>
      <c r="AG19" s="31">
        <v>334.0</v>
      </c>
      <c r="AH19" s="31">
        <v>580.0</v>
      </c>
      <c r="AI19" s="31">
        <v>544.0</v>
      </c>
      <c r="AJ19" s="31">
        <v>348.0</v>
      </c>
      <c r="AK19" s="31">
        <v>151.0</v>
      </c>
      <c r="AL19" s="31">
        <v>272.0</v>
      </c>
      <c r="AM19" s="32">
        <v>533.0</v>
      </c>
      <c r="AN19" s="31">
        <v>287.0</v>
      </c>
      <c r="AO19" s="31">
        <v>389.0</v>
      </c>
      <c r="AP19" s="31">
        <v>325.0</v>
      </c>
      <c r="AQ19" s="32">
        <v>720.0</v>
      </c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</row>
    <row r="20" ht="15.0" customHeight="1">
      <c r="A20" s="27" t="s">
        <v>62</v>
      </c>
      <c r="B20" s="28">
        <f t="shared" si="5"/>
        <v>12173</v>
      </c>
      <c r="C20" s="32">
        <v>2458.0</v>
      </c>
      <c r="D20" s="30">
        <v>5067.0</v>
      </c>
      <c r="E20" s="30">
        <v>4648.0</v>
      </c>
      <c r="F20" s="31">
        <v>337.0</v>
      </c>
      <c r="G20" s="31">
        <v>259.0</v>
      </c>
      <c r="H20" s="31">
        <v>184.0</v>
      </c>
      <c r="I20" s="31">
        <v>286.0</v>
      </c>
      <c r="J20" s="31">
        <v>40.0</v>
      </c>
      <c r="K20" s="31">
        <v>41.0</v>
      </c>
      <c r="L20" s="31">
        <v>160.0</v>
      </c>
      <c r="M20" s="31">
        <v>207.0</v>
      </c>
      <c r="N20" s="31">
        <v>295.0</v>
      </c>
      <c r="O20" s="31">
        <v>130.0</v>
      </c>
      <c r="P20" s="31">
        <v>415.0</v>
      </c>
      <c r="Q20" s="31">
        <v>104.0</v>
      </c>
      <c r="R20" s="31">
        <v>324.0</v>
      </c>
      <c r="S20" s="31">
        <v>358.0</v>
      </c>
      <c r="T20" s="31">
        <v>107.0</v>
      </c>
      <c r="U20" s="31">
        <v>300.0</v>
      </c>
      <c r="V20" s="31">
        <v>102.0</v>
      </c>
      <c r="W20" s="31">
        <v>451.0</v>
      </c>
      <c r="X20" s="31">
        <v>213.0</v>
      </c>
      <c r="Y20" s="31">
        <v>274.0</v>
      </c>
      <c r="Z20" s="31">
        <v>510.0</v>
      </c>
      <c r="AA20" s="31">
        <v>255.0</v>
      </c>
      <c r="AB20" s="31">
        <v>608.0</v>
      </c>
      <c r="AC20" s="31">
        <v>472.0</v>
      </c>
      <c r="AD20" s="31">
        <v>362.0</v>
      </c>
      <c r="AE20" s="31">
        <v>259.0</v>
      </c>
      <c r="AF20" s="31">
        <v>472.0</v>
      </c>
      <c r="AG20" s="31">
        <v>335.0</v>
      </c>
      <c r="AH20" s="31">
        <v>625.0</v>
      </c>
      <c r="AI20" s="31">
        <v>501.0</v>
      </c>
      <c r="AJ20" s="31">
        <v>361.0</v>
      </c>
      <c r="AK20" s="31">
        <v>147.0</v>
      </c>
      <c r="AL20" s="31">
        <v>311.0</v>
      </c>
      <c r="AM20" s="32">
        <v>601.0</v>
      </c>
      <c r="AN20" s="31">
        <v>297.0</v>
      </c>
      <c r="AO20" s="31">
        <v>435.0</v>
      </c>
      <c r="AP20" s="31">
        <v>364.0</v>
      </c>
      <c r="AQ20" s="32">
        <v>671.0</v>
      </c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</row>
    <row r="21" ht="15.0" customHeight="1">
      <c r="A21" s="27" t="s">
        <v>63</v>
      </c>
      <c r="B21" s="28">
        <f t="shared" si="5"/>
        <v>13205</v>
      </c>
      <c r="C21" s="32">
        <v>2665.0</v>
      </c>
      <c r="D21" s="30">
        <v>5557.0</v>
      </c>
      <c r="E21" s="30">
        <v>4983.0</v>
      </c>
      <c r="F21" s="31">
        <v>404.0</v>
      </c>
      <c r="G21" s="31">
        <v>268.0</v>
      </c>
      <c r="H21" s="31">
        <v>177.0</v>
      </c>
      <c r="I21" s="31">
        <v>270.0</v>
      </c>
      <c r="J21" s="31">
        <v>63.0</v>
      </c>
      <c r="K21" s="31">
        <v>54.0</v>
      </c>
      <c r="L21" s="31">
        <v>180.0</v>
      </c>
      <c r="M21" s="31">
        <v>210.0</v>
      </c>
      <c r="N21" s="31">
        <v>326.0</v>
      </c>
      <c r="O21" s="31">
        <v>129.0</v>
      </c>
      <c r="P21" s="31">
        <v>473.0</v>
      </c>
      <c r="Q21" s="31">
        <v>111.0</v>
      </c>
      <c r="R21" s="31">
        <v>369.0</v>
      </c>
      <c r="S21" s="31">
        <v>406.0</v>
      </c>
      <c r="T21" s="31">
        <v>114.0</v>
      </c>
      <c r="U21" s="31">
        <v>320.0</v>
      </c>
      <c r="V21" s="31">
        <v>131.0</v>
      </c>
      <c r="W21" s="31">
        <v>455.0</v>
      </c>
      <c r="X21" s="31">
        <v>234.0</v>
      </c>
      <c r="Y21" s="31">
        <v>252.0</v>
      </c>
      <c r="Z21" s="31">
        <v>513.0</v>
      </c>
      <c r="AA21" s="31">
        <v>337.0</v>
      </c>
      <c r="AB21" s="31">
        <v>674.0</v>
      </c>
      <c r="AC21" s="31">
        <v>574.0</v>
      </c>
      <c r="AD21" s="31">
        <v>375.0</v>
      </c>
      <c r="AE21" s="31">
        <v>298.0</v>
      </c>
      <c r="AF21" s="31">
        <v>505.0</v>
      </c>
      <c r="AG21" s="31">
        <v>377.0</v>
      </c>
      <c r="AH21" s="31">
        <v>591.0</v>
      </c>
      <c r="AI21" s="31">
        <v>643.0</v>
      </c>
      <c r="AJ21" s="31">
        <v>406.0</v>
      </c>
      <c r="AK21" s="31">
        <v>156.0</v>
      </c>
      <c r="AL21" s="31">
        <v>378.0</v>
      </c>
      <c r="AM21" s="32">
        <v>575.0</v>
      </c>
      <c r="AN21" s="31">
        <v>294.0</v>
      </c>
      <c r="AO21" s="31">
        <v>447.0</v>
      </c>
      <c r="AP21" s="31">
        <v>354.0</v>
      </c>
      <c r="AQ21" s="32">
        <v>762.0</v>
      </c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</row>
    <row r="22" ht="15.0" customHeight="1">
      <c r="A22" s="27" t="s">
        <v>64</v>
      </c>
      <c r="B22" s="28">
        <f t="shared" si="5"/>
        <v>12026</v>
      </c>
      <c r="C22" s="32">
        <v>2350.0</v>
      </c>
      <c r="D22" s="30">
        <v>5095.0</v>
      </c>
      <c r="E22" s="30">
        <v>4581.0</v>
      </c>
      <c r="F22" s="31">
        <v>363.0</v>
      </c>
      <c r="G22" s="31">
        <v>215.0</v>
      </c>
      <c r="H22" s="31">
        <v>168.0</v>
      </c>
      <c r="I22" s="31">
        <v>215.0</v>
      </c>
      <c r="J22" s="31">
        <v>54.0</v>
      </c>
      <c r="K22" s="31">
        <v>35.0</v>
      </c>
      <c r="L22" s="31">
        <v>159.0</v>
      </c>
      <c r="M22" s="31">
        <v>186.0</v>
      </c>
      <c r="N22" s="31">
        <v>295.0</v>
      </c>
      <c r="O22" s="31">
        <v>117.0</v>
      </c>
      <c r="P22" s="31">
        <v>447.0</v>
      </c>
      <c r="Q22" s="31">
        <v>96.0</v>
      </c>
      <c r="R22" s="31">
        <v>359.0</v>
      </c>
      <c r="S22" s="31">
        <v>348.0</v>
      </c>
      <c r="T22" s="31">
        <v>126.0</v>
      </c>
      <c r="U22" s="31">
        <v>318.0</v>
      </c>
      <c r="V22" s="31">
        <v>104.0</v>
      </c>
      <c r="W22" s="31">
        <v>463.0</v>
      </c>
      <c r="X22" s="31">
        <v>222.0</v>
      </c>
      <c r="Y22" s="31">
        <v>233.0</v>
      </c>
      <c r="Z22" s="31">
        <v>526.0</v>
      </c>
      <c r="AA22" s="31">
        <v>301.0</v>
      </c>
      <c r="AB22" s="31">
        <v>561.0</v>
      </c>
      <c r="AC22" s="31">
        <v>464.0</v>
      </c>
      <c r="AD22" s="31">
        <v>359.0</v>
      </c>
      <c r="AE22" s="31">
        <v>266.0</v>
      </c>
      <c r="AF22" s="31">
        <v>445.0</v>
      </c>
      <c r="AG22" s="31">
        <v>329.0</v>
      </c>
      <c r="AH22" s="31">
        <v>573.0</v>
      </c>
      <c r="AI22" s="31">
        <v>548.0</v>
      </c>
      <c r="AJ22" s="31">
        <v>359.0</v>
      </c>
      <c r="AK22" s="31">
        <v>143.0</v>
      </c>
      <c r="AL22" s="31">
        <v>322.0</v>
      </c>
      <c r="AM22" s="32">
        <v>542.0</v>
      </c>
      <c r="AN22" s="31">
        <v>271.0</v>
      </c>
      <c r="AO22" s="31">
        <v>416.0</v>
      </c>
      <c r="AP22" s="31">
        <v>359.0</v>
      </c>
      <c r="AQ22" s="32">
        <v>719.0</v>
      </c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</row>
    <row r="23" ht="15.0" customHeight="1">
      <c r="A23" s="27" t="s">
        <v>65</v>
      </c>
      <c r="B23" s="28">
        <f t="shared" si="5"/>
        <v>10985</v>
      </c>
      <c r="C23" s="32">
        <v>2246.0</v>
      </c>
      <c r="D23" s="30">
        <v>4588.0</v>
      </c>
      <c r="E23" s="30">
        <v>4151.0</v>
      </c>
      <c r="F23" s="31">
        <v>389.0</v>
      </c>
      <c r="G23" s="31">
        <v>215.0</v>
      </c>
      <c r="H23" s="31">
        <v>167.0</v>
      </c>
      <c r="I23" s="31">
        <v>157.0</v>
      </c>
      <c r="J23" s="31">
        <v>56.0</v>
      </c>
      <c r="K23" s="31">
        <v>37.0</v>
      </c>
      <c r="L23" s="31">
        <v>139.0</v>
      </c>
      <c r="M23" s="31">
        <v>194.0</v>
      </c>
      <c r="N23" s="31">
        <v>257.0</v>
      </c>
      <c r="O23" s="31">
        <v>119.0</v>
      </c>
      <c r="P23" s="31">
        <v>418.0</v>
      </c>
      <c r="Q23" s="31">
        <v>98.0</v>
      </c>
      <c r="R23" s="31">
        <v>291.0</v>
      </c>
      <c r="S23" s="31">
        <v>333.0</v>
      </c>
      <c r="T23" s="31">
        <v>111.0</v>
      </c>
      <c r="U23" s="31">
        <v>283.0</v>
      </c>
      <c r="V23" s="31">
        <v>106.0</v>
      </c>
      <c r="W23" s="31">
        <v>401.0</v>
      </c>
      <c r="X23" s="31">
        <v>189.0</v>
      </c>
      <c r="Y23" s="31">
        <v>206.0</v>
      </c>
      <c r="Z23" s="31">
        <v>464.0</v>
      </c>
      <c r="AA23" s="31">
        <v>290.0</v>
      </c>
      <c r="AB23" s="31">
        <v>495.0</v>
      </c>
      <c r="AC23" s="31">
        <v>410.0</v>
      </c>
      <c r="AD23" s="31">
        <v>315.0</v>
      </c>
      <c r="AE23" s="31">
        <v>256.0</v>
      </c>
      <c r="AF23" s="31">
        <v>438.0</v>
      </c>
      <c r="AG23" s="31">
        <v>392.0</v>
      </c>
      <c r="AH23" s="31">
        <v>480.0</v>
      </c>
      <c r="AI23" s="31">
        <v>478.0</v>
      </c>
      <c r="AJ23" s="31">
        <v>333.0</v>
      </c>
      <c r="AK23" s="31">
        <v>157.0</v>
      </c>
      <c r="AL23" s="31">
        <v>276.0</v>
      </c>
      <c r="AM23" s="32">
        <v>478.0</v>
      </c>
      <c r="AN23" s="31">
        <v>248.0</v>
      </c>
      <c r="AO23" s="31">
        <v>404.0</v>
      </c>
      <c r="AP23" s="31">
        <v>311.0</v>
      </c>
      <c r="AQ23" s="32">
        <v>594.0</v>
      </c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</row>
    <row r="24" ht="15.0" customHeight="1">
      <c r="A24" s="27" t="s">
        <v>66</v>
      </c>
      <c r="B24" s="28">
        <f t="shared" si="5"/>
        <v>11405</v>
      </c>
      <c r="C24" s="32">
        <v>2250.0</v>
      </c>
      <c r="D24" s="30">
        <v>4863.0</v>
      </c>
      <c r="E24" s="30">
        <v>4292.0</v>
      </c>
      <c r="F24" s="31">
        <v>345.0</v>
      </c>
      <c r="G24" s="31">
        <v>207.0</v>
      </c>
      <c r="H24" s="31">
        <v>183.0</v>
      </c>
      <c r="I24" s="31">
        <v>123.0</v>
      </c>
      <c r="J24" s="31">
        <v>37.0</v>
      </c>
      <c r="K24" s="31">
        <v>39.0</v>
      </c>
      <c r="L24" s="31">
        <v>150.0</v>
      </c>
      <c r="M24" s="31">
        <v>230.0</v>
      </c>
      <c r="N24" s="31">
        <v>268.0</v>
      </c>
      <c r="O24" s="31">
        <v>130.0</v>
      </c>
      <c r="P24" s="31">
        <v>414.0</v>
      </c>
      <c r="Q24" s="31">
        <v>124.0</v>
      </c>
      <c r="R24" s="31">
        <v>366.0</v>
      </c>
      <c r="S24" s="31">
        <v>347.0</v>
      </c>
      <c r="T24" s="31">
        <v>98.0</v>
      </c>
      <c r="U24" s="31">
        <v>320.0</v>
      </c>
      <c r="V24" s="31">
        <v>143.0</v>
      </c>
      <c r="W24" s="31">
        <v>429.0</v>
      </c>
      <c r="X24" s="31">
        <v>180.0</v>
      </c>
      <c r="Y24" s="31">
        <v>228.0</v>
      </c>
      <c r="Z24" s="31">
        <v>499.0</v>
      </c>
      <c r="AA24" s="31">
        <v>292.0</v>
      </c>
      <c r="AB24" s="31">
        <v>529.0</v>
      </c>
      <c r="AC24" s="31">
        <v>466.0</v>
      </c>
      <c r="AD24" s="31">
        <v>294.0</v>
      </c>
      <c r="AE24" s="31">
        <v>294.0</v>
      </c>
      <c r="AF24" s="31">
        <v>378.0</v>
      </c>
      <c r="AG24" s="31">
        <v>356.0</v>
      </c>
      <c r="AH24" s="31">
        <v>511.0</v>
      </c>
      <c r="AI24" s="31">
        <v>519.0</v>
      </c>
      <c r="AJ24" s="31">
        <v>341.0</v>
      </c>
      <c r="AK24" s="31">
        <v>153.0</v>
      </c>
      <c r="AL24" s="31">
        <v>344.0</v>
      </c>
      <c r="AM24" s="32">
        <v>479.0</v>
      </c>
      <c r="AN24" s="31">
        <v>285.0</v>
      </c>
      <c r="AO24" s="31">
        <v>369.0</v>
      </c>
      <c r="AP24" s="31">
        <v>308.0</v>
      </c>
      <c r="AQ24" s="32">
        <v>627.0</v>
      </c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</row>
    <row r="25" ht="15.0" customHeight="1">
      <c r="A25" s="27" t="s">
        <v>67</v>
      </c>
      <c r="B25" s="28">
        <f t="shared" si="5"/>
        <v>11884</v>
      </c>
      <c r="C25" s="32">
        <v>2431.0</v>
      </c>
      <c r="D25" s="30">
        <v>4992.0</v>
      </c>
      <c r="E25" s="30">
        <v>4461.0</v>
      </c>
      <c r="F25" s="31">
        <v>352.0</v>
      </c>
      <c r="G25" s="31">
        <v>220.0</v>
      </c>
      <c r="H25" s="31">
        <v>170.0</v>
      </c>
      <c r="I25" s="31">
        <v>139.0</v>
      </c>
      <c r="J25" s="31">
        <v>45.0</v>
      </c>
      <c r="K25" s="31">
        <v>52.0</v>
      </c>
      <c r="L25" s="31">
        <v>170.0</v>
      </c>
      <c r="M25" s="31">
        <v>263.0</v>
      </c>
      <c r="N25" s="31">
        <v>341.0</v>
      </c>
      <c r="O25" s="31">
        <v>130.0</v>
      </c>
      <c r="P25" s="31">
        <v>413.0</v>
      </c>
      <c r="Q25" s="31">
        <v>136.0</v>
      </c>
      <c r="R25" s="31">
        <v>395.0</v>
      </c>
      <c r="S25" s="31">
        <v>327.0</v>
      </c>
      <c r="T25" s="31">
        <v>130.0</v>
      </c>
      <c r="U25" s="31">
        <v>376.0</v>
      </c>
      <c r="V25" s="31">
        <v>139.0</v>
      </c>
      <c r="W25" s="31">
        <v>416.0</v>
      </c>
      <c r="X25" s="31">
        <v>238.0</v>
      </c>
      <c r="Y25" s="31">
        <v>231.0</v>
      </c>
      <c r="Z25" s="31">
        <v>451.0</v>
      </c>
      <c r="AA25" s="31">
        <v>332.0</v>
      </c>
      <c r="AB25" s="31">
        <v>554.0</v>
      </c>
      <c r="AC25" s="31">
        <v>449.0</v>
      </c>
      <c r="AD25" s="31">
        <v>291.0</v>
      </c>
      <c r="AE25" s="31">
        <v>253.0</v>
      </c>
      <c r="AF25" s="31">
        <v>410.0</v>
      </c>
      <c r="AG25" s="31">
        <v>399.0</v>
      </c>
      <c r="AH25" s="31">
        <v>562.0</v>
      </c>
      <c r="AI25" s="31">
        <v>523.0</v>
      </c>
      <c r="AJ25" s="31">
        <v>363.0</v>
      </c>
      <c r="AK25" s="31">
        <v>175.0</v>
      </c>
      <c r="AL25" s="31">
        <v>345.0</v>
      </c>
      <c r="AM25" s="32">
        <v>499.0</v>
      </c>
      <c r="AN25" s="31">
        <v>272.0</v>
      </c>
      <c r="AO25" s="31">
        <v>412.0</v>
      </c>
      <c r="AP25" s="31">
        <v>300.0</v>
      </c>
      <c r="AQ25" s="32">
        <v>611.0</v>
      </c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</row>
    <row r="26" ht="15.0" customHeight="1">
      <c r="A26" s="27" t="s">
        <v>68</v>
      </c>
      <c r="B26" s="28">
        <f t="shared" si="5"/>
        <v>11417</v>
      </c>
      <c r="C26" s="32">
        <v>2601.0</v>
      </c>
      <c r="D26" s="30">
        <v>4702.0</v>
      </c>
      <c r="E26" s="30">
        <v>4114.0</v>
      </c>
      <c r="F26" s="31">
        <v>378.0</v>
      </c>
      <c r="G26" s="31">
        <v>269.0</v>
      </c>
      <c r="H26" s="31">
        <v>181.0</v>
      </c>
      <c r="I26" s="31">
        <v>85.0</v>
      </c>
      <c r="J26" s="31">
        <v>56.0</v>
      </c>
      <c r="K26" s="31">
        <v>73.0</v>
      </c>
      <c r="L26" s="31">
        <v>179.0</v>
      </c>
      <c r="M26" s="31">
        <v>285.0</v>
      </c>
      <c r="N26" s="31">
        <v>348.0</v>
      </c>
      <c r="O26" s="31">
        <v>159.0</v>
      </c>
      <c r="P26" s="31">
        <v>465.0</v>
      </c>
      <c r="Q26" s="31">
        <v>123.0</v>
      </c>
      <c r="R26" s="31">
        <v>353.0</v>
      </c>
      <c r="S26" s="31">
        <v>310.0</v>
      </c>
      <c r="T26" s="31">
        <v>125.0</v>
      </c>
      <c r="U26" s="31">
        <v>407.0</v>
      </c>
      <c r="V26" s="31">
        <v>137.0</v>
      </c>
      <c r="W26" s="31">
        <v>372.0</v>
      </c>
      <c r="X26" s="31">
        <v>181.0</v>
      </c>
      <c r="Y26" s="31">
        <v>318.0</v>
      </c>
      <c r="Z26" s="31">
        <v>409.0</v>
      </c>
      <c r="AA26" s="31">
        <v>307.0</v>
      </c>
      <c r="AB26" s="31">
        <v>466.0</v>
      </c>
      <c r="AC26" s="31">
        <v>370.0</v>
      </c>
      <c r="AD26" s="31">
        <v>260.0</v>
      </c>
      <c r="AE26" s="31">
        <v>277.0</v>
      </c>
      <c r="AF26" s="31">
        <v>410.0</v>
      </c>
      <c r="AG26" s="31">
        <v>386.0</v>
      </c>
      <c r="AH26" s="31">
        <v>473.0</v>
      </c>
      <c r="AI26" s="31">
        <v>462.0</v>
      </c>
      <c r="AJ26" s="31">
        <v>300.0</v>
      </c>
      <c r="AK26" s="31">
        <v>173.0</v>
      </c>
      <c r="AL26" s="31">
        <v>321.0</v>
      </c>
      <c r="AM26" s="32">
        <v>479.0</v>
      </c>
      <c r="AN26" s="31">
        <v>274.0</v>
      </c>
      <c r="AO26" s="31">
        <v>371.0</v>
      </c>
      <c r="AP26" s="31">
        <v>310.0</v>
      </c>
      <c r="AQ26" s="32">
        <v>565.0</v>
      </c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</row>
    <row r="27" ht="15.0" customHeight="1">
      <c r="A27" s="23" t="s">
        <v>69</v>
      </c>
      <c r="B27" s="24">
        <f t="shared" ref="B27:AQ27" si="6">SUM(B28:B37)</f>
        <v>136825</v>
      </c>
      <c r="C27" s="34">
        <f t="shared" si="6"/>
        <v>34157</v>
      </c>
      <c r="D27" s="24">
        <f t="shared" si="6"/>
        <v>57004</v>
      </c>
      <c r="E27" s="24">
        <f t="shared" si="6"/>
        <v>45664</v>
      </c>
      <c r="F27" s="24">
        <f t="shared" si="6"/>
        <v>4767</v>
      </c>
      <c r="G27" s="24">
        <f t="shared" si="6"/>
        <v>3438</v>
      </c>
      <c r="H27" s="24">
        <f t="shared" si="6"/>
        <v>2149</v>
      </c>
      <c r="I27" s="24">
        <f t="shared" si="6"/>
        <v>1753</v>
      </c>
      <c r="J27" s="24">
        <f t="shared" si="6"/>
        <v>700</v>
      </c>
      <c r="K27" s="24">
        <f t="shared" si="6"/>
        <v>796</v>
      </c>
      <c r="L27" s="24">
        <f t="shared" si="6"/>
        <v>2407</v>
      </c>
      <c r="M27" s="24">
        <f t="shared" si="6"/>
        <v>4375</v>
      </c>
      <c r="N27" s="24">
        <f t="shared" si="6"/>
        <v>5257</v>
      </c>
      <c r="O27" s="24">
        <f t="shared" si="6"/>
        <v>1824</v>
      </c>
      <c r="P27" s="24">
        <f t="shared" si="6"/>
        <v>4885</v>
      </c>
      <c r="Q27" s="24">
        <f t="shared" si="6"/>
        <v>1806</v>
      </c>
      <c r="R27" s="24">
        <f t="shared" si="6"/>
        <v>4938</v>
      </c>
      <c r="S27" s="24">
        <f t="shared" si="6"/>
        <v>3743</v>
      </c>
      <c r="T27" s="24">
        <f t="shared" si="6"/>
        <v>2332</v>
      </c>
      <c r="U27" s="24">
        <f t="shared" si="6"/>
        <v>6504</v>
      </c>
      <c r="V27" s="24">
        <f t="shared" si="6"/>
        <v>1927</v>
      </c>
      <c r="W27" s="24">
        <f t="shared" si="6"/>
        <v>4055</v>
      </c>
      <c r="X27" s="24">
        <f t="shared" si="6"/>
        <v>2592</v>
      </c>
      <c r="Y27" s="24">
        <f t="shared" si="6"/>
        <v>5371</v>
      </c>
      <c r="Z27" s="24">
        <f t="shared" si="6"/>
        <v>4462</v>
      </c>
      <c r="AA27" s="24">
        <f t="shared" si="6"/>
        <v>4087</v>
      </c>
      <c r="AB27" s="24">
        <f t="shared" si="6"/>
        <v>3635</v>
      </c>
      <c r="AC27" s="24">
        <f t="shared" si="6"/>
        <v>3289</v>
      </c>
      <c r="AD27" s="24">
        <f t="shared" si="6"/>
        <v>2552</v>
      </c>
      <c r="AE27" s="24">
        <f t="shared" si="6"/>
        <v>3306</v>
      </c>
      <c r="AF27" s="24">
        <f t="shared" si="6"/>
        <v>4211</v>
      </c>
      <c r="AG27" s="24">
        <f t="shared" si="6"/>
        <v>5104</v>
      </c>
      <c r="AH27" s="24">
        <f t="shared" si="6"/>
        <v>4841</v>
      </c>
      <c r="AI27" s="24">
        <f t="shared" si="6"/>
        <v>4046</v>
      </c>
      <c r="AJ27" s="24">
        <f t="shared" si="6"/>
        <v>3759</v>
      </c>
      <c r="AK27" s="24">
        <f t="shared" si="6"/>
        <v>2821</v>
      </c>
      <c r="AL27" s="24">
        <f t="shared" si="6"/>
        <v>4052</v>
      </c>
      <c r="AM27" s="34">
        <f t="shared" si="6"/>
        <v>5532</v>
      </c>
      <c r="AN27" s="24">
        <f t="shared" si="6"/>
        <v>2212</v>
      </c>
      <c r="AO27" s="24">
        <f t="shared" si="6"/>
        <v>3683</v>
      </c>
      <c r="AP27" s="24">
        <f t="shared" si="6"/>
        <v>3924</v>
      </c>
      <c r="AQ27" s="34">
        <f t="shared" si="6"/>
        <v>5690</v>
      </c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36"/>
    </row>
    <row r="28" ht="15.0" customHeight="1">
      <c r="A28" s="27" t="s">
        <v>70</v>
      </c>
      <c r="B28" s="28">
        <f t="shared" ref="B28:B37" si="7">SUM(C28,D28,E28)</f>
        <v>12461</v>
      </c>
      <c r="C28" s="32">
        <v>2821.0</v>
      </c>
      <c r="D28" s="30">
        <v>5229.0</v>
      </c>
      <c r="E28" s="30">
        <v>4411.0</v>
      </c>
      <c r="F28" s="37">
        <v>430.0</v>
      </c>
      <c r="G28" s="37">
        <v>293.0</v>
      </c>
      <c r="H28" s="37">
        <v>165.0</v>
      </c>
      <c r="I28" s="37">
        <v>119.0</v>
      </c>
      <c r="J28" s="31">
        <v>49.0</v>
      </c>
      <c r="K28" s="31">
        <v>68.0</v>
      </c>
      <c r="L28" s="31">
        <v>189.0</v>
      </c>
      <c r="M28" s="31">
        <v>332.0</v>
      </c>
      <c r="N28" s="31">
        <v>402.0</v>
      </c>
      <c r="O28" s="31">
        <v>165.0</v>
      </c>
      <c r="P28" s="31">
        <v>480.0</v>
      </c>
      <c r="Q28" s="31">
        <v>129.0</v>
      </c>
      <c r="R28" s="31">
        <v>432.0</v>
      </c>
      <c r="S28" s="31">
        <v>342.0</v>
      </c>
      <c r="T28" s="31">
        <v>168.0</v>
      </c>
      <c r="U28" s="31">
        <v>456.0</v>
      </c>
      <c r="V28" s="31">
        <v>128.0</v>
      </c>
      <c r="W28" s="31">
        <v>417.0</v>
      </c>
      <c r="X28" s="31">
        <v>246.0</v>
      </c>
      <c r="Y28" s="31">
        <v>400.0</v>
      </c>
      <c r="Z28" s="31">
        <v>462.0</v>
      </c>
      <c r="AA28" s="31">
        <v>325.0</v>
      </c>
      <c r="AB28" s="31">
        <v>475.0</v>
      </c>
      <c r="AC28" s="31">
        <v>385.0</v>
      </c>
      <c r="AD28" s="31">
        <v>246.0</v>
      </c>
      <c r="AE28" s="31">
        <v>301.0</v>
      </c>
      <c r="AF28" s="31">
        <v>446.0</v>
      </c>
      <c r="AG28" s="31">
        <v>383.0</v>
      </c>
      <c r="AH28" s="31">
        <v>504.0</v>
      </c>
      <c r="AI28" s="31">
        <v>456.0</v>
      </c>
      <c r="AJ28" s="31">
        <v>347.0</v>
      </c>
      <c r="AK28" s="31">
        <v>202.0</v>
      </c>
      <c r="AL28" s="31">
        <v>383.0</v>
      </c>
      <c r="AM28" s="32">
        <v>512.0</v>
      </c>
      <c r="AN28" s="31">
        <v>257.0</v>
      </c>
      <c r="AO28" s="31">
        <v>423.0</v>
      </c>
      <c r="AP28" s="31">
        <v>336.0</v>
      </c>
      <c r="AQ28" s="32">
        <v>608.0</v>
      </c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</row>
    <row r="29" ht="15.0" customHeight="1">
      <c r="A29" s="27" t="s">
        <v>71</v>
      </c>
      <c r="B29" s="28">
        <f t="shared" si="7"/>
        <v>14299</v>
      </c>
      <c r="C29" s="32">
        <v>3359.0</v>
      </c>
      <c r="D29" s="30">
        <v>6066.0</v>
      </c>
      <c r="E29" s="30">
        <v>4874.0</v>
      </c>
      <c r="F29" s="37">
        <v>501.0</v>
      </c>
      <c r="G29" s="37">
        <v>363.0</v>
      </c>
      <c r="H29" s="37">
        <v>214.0</v>
      </c>
      <c r="I29" s="37">
        <v>141.0</v>
      </c>
      <c r="J29" s="31">
        <v>64.0</v>
      </c>
      <c r="K29" s="31">
        <v>80.0</v>
      </c>
      <c r="L29" s="31">
        <v>216.0</v>
      </c>
      <c r="M29" s="31">
        <v>386.0</v>
      </c>
      <c r="N29" s="31">
        <v>495.0</v>
      </c>
      <c r="O29" s="31">
        <v>180.0</v>
      </c>
      <c r="P29" s="31">
        <v>533.0</v>
      </c>
      <c r="Q29" s="31">
        <v>186.0</v>
      </c>
      <c r="R29" s="31">
        <v>443.0</v>
      </c>
      <c r="S29" s="31">
        <v>362.0</v>
      </c>
      <c r="T29" s="31">
        <v>209.0</v>
      </c>
      <c r="U29" s="31">
        <v>604.0</v>
      </c>
      <c r="V29" s="31">
        <v>187.0</v>
      </c>
      <c r="W29" s="31">
        <v>466.0</v>
      </c>
      <c r="X29" s="31">
        <v>240.0</v>
      </c>
      <c r="Y29" s="31">
        <v>571.0</v>
      </c>
      <c r="Z29" s="31">
        <v>505.0</v>
      </c>
      <c r="AA29" s="31">
        <v>385.0</v>
      </c>
      <c r="AB29" s="31">
        <v>491.0</v>
      </c>
      <c r="AC29" s="31">
        <v>413.0</v>
      </c>
      <c r="AD29" s="31">
        <v>305.0</v>
      </c>
      <c r="AE29" s="31">
        <v>388.0</v>
      </c>
      <c r="AF29" s="31">
        <v>497.0</v>
      </c>
      <c r="AG29" s="31">
        <v>469.0</v>
      </c>
      <c r="AH29" s="31">
        <v>556.0</v>
      </c>
      <c r="AI29" s="31">
        <v>499.0</v>
      </c>
      <c r="AJ29" s="31">
        <v>433.0</v>
      </c>
      <c r="AK29" s="31">
        <v>208.0</v>
      </c>
      <c r="AL29" s="31">
        <v>461.0</v>
      </c>
      <c r="AM29" s="32">
        <v>551.0</v>
      </c>
      <c r="AN29" s="31">
        <v>295.0</v>
      </c>
      <c r="AO29" s="31">
        <v>395.0</v>
      </c>
      <c r="AP29" s="31">
        <v>334.0</v>
      </c>
      <c r="AQ29" s="32">
        <v>673.0</v>
      </c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</row>
    <row r="30" ht="15.0" customHeight="1">
      <c r="A30" s="27" t="s">
        <v>72</v>
      </c>
      <c r="B30" s="28">
        <f t="shared" si="7"/>
        <v>13948</v>
      </c>
      <c r="C30" s="32">
        <v>3344.0</v>
      </c>
      <c r="D30" s="30">
        <v>5944.0</v>
      </c>
      <c r="E30" s="30">
        <v>4660.0</v>
      </c>
      <c r="F30" s="37">
        <v>481.0</v>
      </c>
      <c r="G30" s="37">
        <v>353.0</v>
      </c>
      <c r="H30" s="37">
        <v>195.0</v>
      </c>
      <c r="I30" s="37">
        <v>130.0</v>
      </c>
      <c r="J30" s="31">
        <v>64.0</v>
      </c>
      <c r="K30" s="31">
        <v>75.0</v>
      </c>
      <c r="L30" s="31">
        <v>201.0</v>
      </c>
      <c r="M30" s="31">
        <v>424.0</v>
      </c>
      <c r="N30" s="31">
        <v>531.0</v>
      </c>
      <c r="O30" s="31">
        <v>189.0</v>
      </c>
      <c r="P30" s="31">
        <v>523.0</v>
      </c>
      <c r="Q30" s="31">
        <v>178.0</v>
      </c>
      <c r="R30" s="31">
        <v>441.0</v>
      </c>
      <c r="S30" s="31">
        <v>386.0</v>
      </c>
      <c r="T30" s="31">
        <v>180.0</v>
      </c>
      <c r="U30" s="31">
        <v>622.0</v>
      </c>
      <c r="V30" s="31">
        <v>170.0</v>
      </c>
      <c r="W30" s="31">
        <v>440.0</v>
      </c>
      <c r="X30" s="31">
        <v>236.0</v>
      </c>
      <c r="Y30" s="31">
        <v>688.0</v>
      </c>
      <c r="Z30" s="31">
        <v>503.0</v>
      </c>
      <c r="AA30" s="31">
        <v>404.0</v>
      </c>
      <c r="AB30" s="31">
        <v>432.0</v>
      </c>
      <c r="AC30" s="31">
        <v>414.0</v>
      </c>
      <c r="AD30" s="31">
        <v>256.0</v>
      </c>
      <c r="AE30" s="31">
        <v>339.0</v>
      </c>
      <c r="AF30" s="31">
        <v>433.0</v>
      </c>
      <c r="AG30" s="31">
        <v>435.0</v>
      </c>
      <c r="AH30" s="31">
        <v>498.0</v>
      </c>
      <c r="AI30" s="31">
        <v>447.0</v>
      </c>
      <c r="AJ30" s="31">
        <v>407.0</v>
      </c>
      <c r="AK30" s="31">
        <v>263.0</v>
      </c>
      <c r="AL30" s="31">
        <v>470.0</v>
      </c>
      <c r="AM30" s="32">
        <v>532.0</v>
      </c>
      <c r="AN30" s="31">
        <v>259.0</v>
      </c>
      <c r="AO30" s="31">
        <v>408.0</v>
      </c>
      <c r="AP30" s="31">
        <v>344.0</v>
      </c>
      <c r="AQ30" s="32">
        <v>597.0</v>
      </c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</row>
    <row r="31" ht="15.0" customHeight="1">
      <c r="A31" s="27" t="s">
        <v>73</v>
      </c>
      <c r="B31" s="28">
        <f t="shared" si="7"/>
        <v>13869</v>
      </c>
      <c r="C31" s="32">
        <v>3482.0</v>
      </c>
      <c r="D31" s="30">
        <v>5802.0</v>
      </c>
      <c r="E31" s="30">
        <v>4585.0</v>
      </c>
      <c r="F31" s="37">
        <v>457.0</v>
      </c>
      <c r="G31" s="37">
        <v>357.0</v>
      </c>
      <c r="H31" s="37">
        <v>203.0</v>
      </c>
      <c r="I31" s="37">
        <v>174.0</v>
      </c>
      <c r="J31" s="31">
        <v>70.0</v>
      </c>
      <c r="K31" s="31">
        <v>81.0</v>
      </c>
      <c r="L31" s="31">
        <v>212.0</v>
      </c>
      <c r="M31" s="31">
        <v>453.0</v>
      </c>
      <c r="N31" s="31">
        <v>599.0</v>
      </c>
      <c r="O31" s="31">
        <v>212.0</v>
      </c>
      <c r="P31" s="31">
        <v>487.0</v>
      </c>
      <c r="Q31" s="31">
        <v>177.0</v>
      </c>
      <c r="R31" s="31">
        <v>467.0</v>
      </c>
      <c r="S31" s="31">
        <v>369.0</v>
      </c>
      <c r="T31" s="31">
        <v>197.0</v>
      </c>
      <c r="U31" s="31">
        <v>643.0</v>
      </c>
      <c r="V31" s="31">
        <v>171.0</v>
      </c>
      <c r="W31" s="31">
        <v>440.0</v>
      </c>
      <c r="X31" s="31">
        <v>225.0</v>
      </c>
      <c r="Y31" s="31">
        <v>624.0</v>
      </c>
      <c r="Z31" s="31">
        <v>450.0</v>
      </c>
      <c r="AA31" s="31">
        <v>421.0</v>
      </c>
      <c r="AB31" s="31">
        <v>406.0</v>
      </c>
      <c r="AC31" s="31">
        <v>356.0</v>
      </c>
      <c r="AD31" s="31">
        <v>253.0</v>
      </c>
      <c r="AE31" s="31">
        <v>371.0</v>
      </c>
      <c r="AF31" s="31">
        <v>409.0</v>
      </c>
      <c r="AG31" s="31">
        <v>439.0</v>
      </c>
      <c r="AH31" s="31">
        <v>501.0</v>
      </c>
      <c r="AI31" s="31">
        <v>413.0</v>
      </c>
      <c r="AJ31" s="31">
        <v>419.0</v>
      </c>
      <c r="AK31" s="31">
        <v>249.0</v>
      </c>
      <c r="AL31" s="31">
        <v>471.0</v>
      </c>
      <c r="AM31" s="32">
        <v>501.0</v>
      </c>
      <c r="AN31" s="31">
        <v>242.0</v>
      </c>
      <c r="AO31" s="31">
        <v>402.0</v>
      </c>
      <c r="AP31" s="31">
        <v>337.0</v>
      </c>
      <c r="AQ31" s="32">
        <v>611.0</v>
      </c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</row>
    <row r="32" ht="15.0" customHeight="1">
      <c r="A32" s="27" t="s">
        <v>74</v>
      </c>
      <c r="B32" s="28">
        <f t="shared" si="7"/>
        <v>14131</v>
      </c>
      <c r="C32" s="32">
        <v>3506.0</v>
      </c>
      <c r="D32" s="30">
        <v>5930.0</v>
      </c>
      <c r="E32" s="30">
        <v>4695.0</v>
      </c>
      <c r="F32" s="37">
        <v>526.0</v>
      </c>
      <c r="G32" s="37">
        <v>355.0</v>
      </c>
      <c r="H32" s="37">
        <v>203.0</v>
      </c>
      <c r="I32" s="37">
        <v>168.0</v>
      </c>
      <c r="J32" s="31">
        <v>75.0</v>
      </c>
      <c r="K32" s="31">
        <v>79.0</v>
      </c>
      <c r="L32" s="31">
        <v>221.0</v>
      </c>
      <c r="M32" s="31">
        <v>460.0</v>
      </c>
      <c r="N32" s="31">
        <v>541.0</v>
      </c>
      <c r="O32" s="31">
        <v>215.0</v>
      </c>
      <c r="P32" s="31">
        <v>480.0</v>
      </c>
      <c r="Q32" s="31">
        <v>183.0</v>
      </c>
      <c r="R32" s="31">
        <v>520.0</v>
      </c>
      <c r="S32" s="31">
        <v>384.0</v>
      </c>
      <c r="T32" s="31">
        <v>244.0</v>
      </c>
      <c r="U32" s="31">
        <v>694.0</v>
      </c>
      <c r="V32" s="31">
        <v>202.0</v>
      </c>
      <c r="W32" s="31">
        <v>410.0</v>
      </c>
      <c r="X32" s="31">
        <v>248.0</v>
      </c>
      <c r="Y32" s="31">
        <v>518.0</v>
      </c>
      <c r="Z32" s="31">
        <v>458.0</v>
      </c>
      <c r="AA32" s="31">
        <v>445.0</v>
      </c>
      <c r="AB32" s="31">
        <v>396.0</v>
      </c>
      <c r="AC32" s="31">
        <v>367.0</v>
      </c>
      <c r="AD32" s="31">
        <v>244.0</v>
      </c>
      <c r="AE32" s="31">
        <v>342.0</v>
      </c>
      <c r="AF32" s="31">
        <v>458.0</v>
      </c>
      <c r="AG32" s="31">
        <v>466.0</v>
      </c>
      <c r="AH32" s="31">
        <v>486.0</v>
      </c>
      <c r="AI32" s="31">
        <v>447.0</v>
      </c>
      <c r="AJ32" s="31">
        <v>406.0</v>
      </c>
      <c r="AK32" s="31">
        <v>266.0</v>
      </c>
      <c r="AL32" s="31">
        <v>443.0</v>
      </c>
      <c r="AM32" s="32">
        <v>554.0</v>
      </c>
      <c r="AN32" s="31">
        <v>226.0</v>
      </c>
      <c r="AO32" s="31">
        <v>407.0</v>
      </c>
      <c r="AP32" s="31">
        <v>412.0</v>
      </c>
      <c r="AQ32" s="32">
        <v>582.0</v>
      </c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</row>
    <row r="33" ht="15.0" customHeight="1">
      <c r="A33" s="27" t="s">
        <v>75</v>
      </c>
      <c r="B33" s="28">
        <f t="shared" si="7"/>
        <v>13549</v>
      </c>
      <c r="C33" s="32">
        <v>3577.0</v>
      </c>
      <c r="D33" s="30">
        <v>5520.0</v>
      </c>
      <c r="E33" s="30">
        <v>4452.0</v>
      </c>
      <c r="F33" s="37">
        <v>484.0</v>
      </c>
      <c r="G33" s="37">
        <v>350.0</v>
      </c>
      <c r="H33" s="37">
        <v>240.0</v>
      </c>
      <c r="I33" s="37">
        <v>181.0</v>
      </c>
      <c r="J33" s="31">
        <v>76.0</v>
      </c>
      <c r="K33" s="31">
        <v>71.0</v>
      </c>
      <c r="L33" s="31">
        <v>257.0</v>
      </c>
      <c r="M33" s="31">
        <v>479.0</v>
      </c>
      <c r="N33" s="31">
        <v>538.0</v>
      </c>
      <c r="O33" s="31">
        <v>188.0</v>
      </c>
      <c r="P33" s="31">
        <v>513.0</v>
      </c>
      <c r="Q33" s="31">
        <v>200.0</v>
      </c>
      <c r="R33" s="31">
        <v>484.0</v>
      </c>
      <c r="S33" s="31">
        <v>370.0</v>
      </c>
      <c r="T33" s="31">
        <v>226.0</v>
      </c>
      <c r="U33" s="31">
        <v>671.0</v>
      </c>
      <c r="V33" s="31">
        <v>202.0</v>
      </c>
      <c r="W33" s="31">
        <v>338.0</v>
      </c>
      <c r="X33" s="31">
        <v>256.0</v>
      </c>
      <c r="Y33" s="31">
        <v>542.0</v>
      </c>
      <c r="Z33" s="31">
        <v>411.0</v>
      </c>
      <c r="AA33" s="31">
        <v>402.0</v>
      </c>
      <c r="AB33" s="31">
        <v>318.0</v>
      </c>
      <c r="AC33" s="31">
        <v>336.0</v>
      </c>
      <c r="AD33" s="31">
        <v>222.0</v>
      </c>
      <c r="AE33" s="31">
        <v>328.0</v>
      </c>
      <c r="AF33" s="31">
        <v>414.0</v>
      </c>
      <c r="AG33" s="31">
        <v>495.0</v>
      </c>
      <c r="AH33" s="31">
        <v>464.0</v>
      </c>
      <c r="AI33" s="31">
        <v>382.0</v>
      </c>
      <c r="AJ33" s="31">
        <v>369.0</v>
      </c>
      <c r="AK33" s="31">
        <v>273.0</v>
      </c>
      <c r="AL33" s="31">
        <v>409.0</v>
      </c>
      <c r="AM33" s="32">
        <v>540.0</v>
      </c>
      <c r="AN33" s="31">
        <v>201.0</v>
      </c>
      <c r="AO33" s="31">
        <v>360.0</v>
      </c>
      <c r="AP33" s="31">
        <v>379.0</v>
      </c>
      <c r="AQ33" s="32">
        <v>580.0</v>
      </c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</row>
    <row r="34" ht="15.0" customHeight="1">
      <c r="A34" s="27" t="s">
        <v>76</v>
      </c>
      <c r="B34" s="28">
        <f t="shared" si="7"/>
        <v>13829</v>
      </c>
      <c r="C34" s="32">
        <v>3501.0</v>
      </c>
      <c r="D34" s="30">
        <v>5752.0</v>
      </c>
      <c r="E34" s="30">
        <v>4576.0</v>
      </c>
      <c r="F34" s="37">
        <v>494.0</v>
      </c>
      <c r="G34" s="37">
        <v>353.0</v>
      </c>
      <c r="H34" s="37">
        <v>222.0</v>
      </c>
      <c r="I34" s="37">
        <v>182.0</v>
      </c>
      <c r="J34" s="31">
        <v>73.0</v>
      </c>
      <c r="K34" s="31">
        <v>97.0</v>
      </c>
      <c r="L34" s="31">
        <v>268.0</v>
      </c>
      <c r="M34" s="31">
        <v>472.0</v>
      </c>
      <c r="N34" s="31">
        <v>507.0</v>
      </c>
      <c r="O34" s="31">
        <v>150.0</v>
      </c>
      <c r="P34" s="31">
        <v>480.0</v>
      </c>
      <c r="Q34" s="31">
        <v>203.0</v>
      </c>
      <c r="R34" s="31">
        <v>485.0</v>
      </c>
      <c r="S34" s="31">
        <v>405.0</v>
      </c>
      <c r="T34" s="31">
        <v>269.0</v>
      </c>
      <c r="U34" s="31">
        <v>720.0</v>
      </c>
      <c r="V34" s="31">
        <v>211.0</v>
      </c>
      <c r="W34" s="31">
        <v>401.0</v>
      </c>
      <c r="X34" s="31">
        <v>269.0</v>
      </c>
      <c r="Y34" s="31">
        <v>552.0</v>
      </c>
      <c r="Z34" s="31">
        <v>435.0</v>
      </c>
      <c r="AA34" s="31">
        <v>441.0</v>
      </c>
      <c r="AB34" s="31">
        <v>307.0</v>
      </c>
      <c r="AC34" s="31">
        <v>284.0</v>
      </c>
      <c r="AD34" s="31">
        <v>247.0</v>
      </c>
      <c r="AE34" s="31">
        <v>321.0</v>
      </c>
      <c r="AF34" s="31">
        <v>405.0</v>
      </c>
      <c r="AG34" s="31">
        <v>524.0</v>
      </c>
      <c r="AH34" s="31">
        <v>452.0</v>
      </c>
      <c r="AI34" s="31">
        <v>406.0</v>
      </c>
      <c r="AJ34" s="31">
        <v>371.0</v>
      </c>
      <c r="AK34" s="31">
        <v>354.0</v>
      </c>
      <c r="AL34" s="31">
        <v>366.0</v>
      </c>
      <c r="AM34" s="32">
        <v>533.0</v>
      </c>
      <c r="AN34" s="31">
        <v>234.0</v>
      </c>
      <c r="AO34" s="31">
        <v>331.0</v>
      </c>
      <c r="AP34" s="31">
        <v>452.0</v>
      </c>
      <c r="AQ34" s="32">
        <v>553.0</v>
      </c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</row>
    <row r="35" ht="15.0" customHeight="1">
      <c r="A35" s="27" t="s">
        <v>77</v>
      </c>
      <c r="B35" s="28">
        <f t="shared" si="7"/>
        <v>13688</v>
      </c>
      <c r="C35" s="32">
        <v>3491.0</v>
      </c>
      <c r="D35" s="30">
        <v>5709.0</v>
      </c>
      <c r="E35" s="30">
        <v>4488.0</v>
      </c>
      <c r="F35" s="37">
        <v>458.0</v>
      </c>
      <c r="G35" s="37">
        <v>324.0</v>
      </c>
      <c r="H35" s="37">
        <v>204.0</v>
      </c>
      <c r="I35" s="37">
        <v>201.0</v>
      </c>
      <c r="J35" s="31">
        <v>83.0</v>
      </c>
      <c r="K35" s="31">
        <v>84.0</v>
      </c>
      <c r="L35" s="31">
        <v>273.0</v>
      </c>
      <c r="M35" s="31">
        <v>477.0</v>
      </c>
      <c r="N35" s="31">
        <v>545.0</v>
      </c>
      <c r="O35" s="31">
        <v>186.0</v>
      </c>
      <c r="P35" s="31">
        <v>452.0</v>
      </c>
      <c r="Q35" s="31">
        <v>204.0</v>
      </c>
      <c r="R35" s="31">
        <v>530.0</v>
      </c>
      <c r="S35" s="31">
        <v>365.0</v>
      </c>
      <c r="T35" s="31">
        <v>282.0</v>
      </c>
      <c r="U35" s="31">
        <v>721.0</v>
      </c>
      <c r="V35" s="31">
        <v>199.0</v>
      </c>
      <c r="W35" s="31">
        <v>395.0</v>
      </c>
      <c r="X35" s="31">
        <v>275.0</v>
      </c>
      <c r="Y35" s="31">
        <v>519.0</v>
      </c>
      <c r="Z35" s="31">
        <v>437.0</v>
      </c>
      <c r="AA35" s="31">
        <v>466.0</v>
      </c>
      <c r="AB35" s="31">
        <v>285.0</v>
      </c>
      <c r="AC35" s="31">
        <v>285.0</v>
      </c>
      <c r="AD35" s="31">
        <v>245.0</v>
      </c>
      <c r="AE35" s="31">
        <v>308.0</v>
      </c>
      <c r="AF35" s="31">
        <v>397.0</v>
      </c>
      <c r="AG35" s="31">
        <v>572.0</v>
      </c>
      <c r="AH35" s="31">
        <v>440.0</v>
      </c>
      <c r="AI35" s="31">
        <v>347.0</v>
      </c>
      <c r="AJ35" s="31">
        <v>395.0</v>
      </c>
      <c r="AK35" s="31">
        <v>322.0</v>
      </c>
      <c r="AL35" s="31">
        <v>342.0</v>
      </c>
      <c r="AM35" s="32">
        <v>602.0</v>
      </c>
      <c r="AN35" s="31">
        <v>161.0</v>
      </c>
      <c r="AO35" s="31">
        <v>332.0</v>
      </c>
      <c r="AP35" s="31">
        <v>444.0</v>
      </c>
      <c r="AQ35" s="32">
        <v>531.0</v>
      </c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</row>
    <row r="36" ht="15.0" customHeight="1">
      <c r="A36" s="27" t="s">
        <v>78</v>
      </c>
      <c r="B36" s="28">
        <f t="shared" si="7"/>
        <v>13417</v>
      </c>
      <c r="C36" s="32">
        <v>3541.0</v>
      </c>
      <c r="D36" s="30">
        <v>5420.0</v>
      </c>
      <c r="E36" s="30">
        <v>4456.0</v>
      </c>
      <c r="F36" s="37">
        <v>477.0</v>
      </c>
      <c r="G36" s="37">
        <v>343.0</v>
      </c>
      <c r="H36" s="37">
        <v>256.0</v>
      </c>
      <c r="I36" s="37">
        <v>197.0</v>
      </c>
      <c r="J36" s="31">
        <v>81.0</v>
      </c>
      <c r="K36" s="31">
        <v>83.0</v>
      </c>
      <c r="L36" s="31">
        <v>267.0</v>
      </c>
      <c r="M36" s="31">
        <v>461.0</v>
      </c>
      <c r="N36" s="31">
        <v>557.0</v>
      </c>
      <c r="O36" s="31">
        <v>157.0</v>
      </c>
      <c r="P36" s="31">
        <v>484.0</v>
      </c>
      <c r="Q36" s="31">
        <v>178.0</v>
      </c>
      <c r="R36" s="31">
        <v>537.0</v>
      </c>
      <c r="S36" s="31">
        <v>372.0</v>
      </c>
      <c r="T36" s="31">
        <v>287.0</v>
      </c>
      <c r="U36" s="31">
        <v>668.0</v>
      </c>
      <c r="V36" s="31">
        <v>209.0</v>
      </c>
      <c r="W36" s="31">
        <v>362.0</v>
      </c>
      <c r="X36" s="31">
        <v>274.0</v>
      </c>
      <c r="Y36" s="31">
        <v>491.0</v>
      </c>
      <c r="Z36" s="31">
        <v>396.0</v>
      </c>
      <c r="AA36" s="31">
        <v>381.0</v>
      </c>
      <c r="AB36" s="31">
        <v>272.0</v>
      </c>
      <c r="AC36" s="31">
        <v>226.0</v>
      </c>
      <c r="AD36" s="31">
        <v>259.0</v>
      </c>
      <c r="AE36" s="31">
        <v>309.0</v>
      </c>
      <c r="AF36" s="31">
        <v>377.0</v>
      </c>
      <c r="AG36" s="31">
        <v>623.0</v>
      </c>
      <c r="AH36" s="31">
        <v>466.0</v>
      </c>
      <c r="AI36" s="31">
        <v>341.0</v>
      </c>
      <c r="AJ36" s="31">
        <v>297.0</v>
      </c>
      <c r="AK36" s="31">
        <v>335.0</v>
      </c>
      <c r="AL36" s="31">
        <v>322.0</v>
      </c>
      <c r="AM36" s="32">
        <v>597.0</v>
      </c>
      <c r="AN36" s="31">
        <v>182.0</v>
      </c>
      <c r="AO36" s="31">
        <v>327.0</v>
      </c>
      <c r="AP36" s="31">
        <v>477.0</v>
      </c>
      <c r="AQ36" s="32">
        <v>489.0</v>
      </c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</row>
    <row r="37" ht="15.0" customHeight="1">
      <c r="A37" s="27" t="s">
        <v>79</v>
      </c>
      <c r="B37" s="28">
        <f t="shared" si="7"/>
        <v>13634</v>
      </c>
      <c r="C37" s="32">
        <v>3535.0</v>
      </c>
      <c r="D37" s="30">
        <v>5632.0</v>
      </c>
      <c r="E37" s="30">
        <v>4467.0</v>
      </c>
      <c r="F37" s="37">
        <v>459.0</v>
      </c>
      <c r="G37" s="37">
        <v>347.0</v>
      </c>
      <c r="H37" s="37">
        <v>247.0</v>
      </c>
      <c r="I37" s="37">
        <v>260.0</v>
      </c>
      <c r="J37" s="31">
        <v>65.0</v>
      </c>
      <c r="K37" s="31">
        <v>78.0</v>
      </c>
      <c r="L37" s="31">
        <v>303.0</v>
      </c>
      <c r="M37" s="31">
        <v>431.0</v>
      </c>
      <c r="N37" s="31">
        <v>542.0</v>
      </c>
      <c r="O37" s="31">
        <v>182.0</v>
      </c>
      <c r="P37" s="31">
        <v>453.0</v>
      </c>
      <c r="Q37" s="31">
        <v>168.0</v>
      </c>
      <c r="R37" s="31">
        <v>599.0</v>
      </c>
      <c r="S37" s="31">
        <v>388.0</v>
      </c>
      <c r="T37" s="31">
        <v>270.0</v>
      </c>
      <c r="U37" s="31">
        <v>705.0</v>
      </c>
      <c r="V37" s="31">
        <v>248.0</v>
      </c>
      <c r="W37" s="31">
        <v>386.0</v>
      </c>
      <c r="X37" s="31">
        <v>323.0</v>
      </c>
      <c r="Y37" s="31">
        <v>466.0</v>
      </c>
      <c r="Z37" s="31">
        <v>405.0</v>
      </c>
      <c r="AA37" s="31">
        <v>417.0</v>
      </c>
      <c r="AB37" s="31">
        <v>253.0</v>
      </c>
      <c r="AC37" s="31">
        <v>223.0</v>
      </c>
      <c r="AD37" s="31">
        <v>275.0</v>
      </c>
      <c r="AE37" s="31">
        <v>299.0</v>
      </c>
      <c r="AF37" s="31">
        <v>375.0</v>
      </c>
      <c r="AG37" s="31">
        <v>698.0</v>
      </c>
      <c r="AH37" s="31">
        <v>474.0</v>
      </c>
      <c r="AI37" s="31">
        <v>308.0</v>
      </c>
      <c r="AJ37" s="31">
        <v>315.0</v>
      </c>
      <c r="AK37" s="31">
        <v>349.0</v>
      </c>
      <c r="AL37" s="31">
        <v>385.0</v>
      </c>
      <c r="AM37" s="32">
        <v>610.0</v>
      </c>
      <c r="AN37" s="31">
        <v>155.0</v>
      </c>
      <c r="AO37" s="31">
        <v>298.0</v>
      </c>
      <c r="AP37" s="31">
        <v>409.0</v>
      </c>
      <c r="AQ37" s="32">
        <v>466.0</v>
      </c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</row>
    <row r="38" ht="15.0" customHeight="1">
      <c r="A38" s="23" t="s">
        <v>80</v>
      </c>
      <c r="B38" s="24">
        <f t="shared" ref="B38:AQ38" si="8">SUM(B39:B48)</f>
        <v>138767</v>
      </c>
      <c r="C38" s="34">
        <f t="shared" si="8"/>
        <v>33146</v>
      </c>
      <c r="D38" s="24">
        <f t="shared" si="8"/>
        <v>56100</v>
      </c>
      <c r="E38" s="24">
        <f t="shared" si="8"/>
        <v>49521</v>
      </c>
      <c r="F38" s="24">
        <f t="shared" si="8"/>
        <v>3796</v>
      </c>
      <c r="G38" s="24">
        <f t="shared" si="8"/>
        <v>3020</v>
      </c>
      <c r="H38" s="24">
        <f t="shared" si="8"/>
        <v>2349</v>
      </c>
      <c r="I38" s="24">
        <f t="shared" si="8"/>
        <v>3926</v>
      </c>
      <c r="J38" s="24">
        <f t="shared" si="8"/>
        <v>689</v>
      </c>
      <c r="K38" s="24">
        <f t="shared" si="8"/>
        <v>717</v>
      </c>
      <c r="L38" s="24">
        <f t="shared" si="8"/>
        <v>2448</v>
      </c>
      <c r="M38" s="24">
        <f t="shared" si="8"/>
        <v>3280</v>
      </c>
      <c r="N38" s="24">
        <f t="shared" si="8"/>
        <v>5455</v>
      </c>
      <c r="O38" s="24">
        <f t="shared" si="8"/>
        <v>1610</v>
      </c>
      <c r="P38" s="24">
        <f t="shared" si="8"/>
        <v>4420</v>
      </c>
      <c r="Q38" s="24">
        <f t="shared" si="8"/>
        <v>1436</v>
      </c>
      <c r="R38" s="24">
        <f t="shared" si="8"/>
        <v>5920</v>
      </c>
      <c r="S38" s="24">
        <f t="shared" si="8"/>
        <v>4249</v>
      </c>
      <c r="T38" s="24">
        <f t="shared" si="8"/>
        <v>3128</v>
      </c>
      <c r="U38" s="24">
        <f t="shared" si="8"/>
        <v>7348</v>
      </c>
      <c r="V38" s="24">
        <f t="shared" si="8"/>
        <v>1893</v>
      </c>
      <c r="W38" s="24">
        <f t="shared" si="8"/>
        <v>3497</v>
      </c>
      <c r="X38" s="24">
        <f t="shared" si="8"/>
        <v>2650</v>
      </c>
      <c r="Y38" s="24">
        <f t="shared" si="8"/>
        <v>4242</v>
      </c>
      <c r="Z38" s="24">
        <f t="shared" si="8"/>
        <v>4154</v>
      </c>
      <c r="AA38" s="24">
        <f t="shared" si="8"/>
        <v>3828</v>
      </c>
      <c r="AB38" s="24">
        <f t="shared" si="8"/>
        <v>3044</v>
      </c>
      <c r="AC38" s="24">
        <f t="shared" si="8"/>
        <v>2189</v>
      </c>
      <c r="AD38" s="24">
        <f t="shared" si="8"/>
        <v>3517</v>
      </c>
      <c r="AE38" s="24">
        <f t="shared" si="8"/>
        <v>2653</v>
      </c>
      <c r="AF38" s="24">
        <f t="shared" si="8"/>
        <v>3788</v>
      </c>
      <c r="AG38" s="24">
        <f t="shared" si="8"/>
        <v>6271</v>
      </c>
      <c r="AH38" s="24">
        <f t="shared" si="8"/>
        <v>5811</v>
      </c>
      <c r="AI38" s="24">
        <f t="shared" si="8"/>
        <v>3839</v>
      </c>
      <c r="AJ38" s="24">
        <f t="shared" si="8"/>
        <v>3271</v>
      </c>
      <c r="AK38" s="24">
        <f t="shared" si="8"/>
        <v>3130</v>
      </c>
      <c r="AL38" s="24">
        <f t="shared" si="8"/>
        <v>3421</v>
      </c>
      <c r="AM38" s="34">
        <f t="shared" si="8"/>
        <v>7504</v>
      </c>
      <c r="AN38" s="24">
        <f t="shared" si="8"/>
        <v>2369</v>
      </c>
      <c r="AO38" s="24">
        <f t="shared" si="8"/>
        <v>4014</v>
      </c>
      <c r="AP38" s="24">
        <f t="shared" si="8"/>
        <v>4103</v>
      </c>
      <c r="AQ38" s="34">
        <f t="shared" si="8"/>
        <v>5788</v>
      </c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5"/>
    </row>
    <row r="39" ht="15.0" customHeight="1">
      <c r="A39" s="27" t="s">
        <v>81</v>
      </c>
      <c r="B39" s="28">
        <f t="shared" ref="B39:B48" si="9">SUM(C39,D39,E39)</f>
        <v>13353</v>
      </c>
      <c r="C39" s="32">
        <v>3368.0</v>
      </c>
      <c r="D39" s="30">
        <v>5391.0</v>
      </c>
      <c r="E39" s="30">
        <v>4594.0</v>
      </c>
      <c r="F39" s="37">
        <v>392.0</v>
      </c>
      <c r="G39" s="37">
        <v>293.0</v>
      </c>
      <c r="H39" s="37">
        <v>248.0</v>
      </c>
      <c r="I39" s="37">
        <v>302.0</v>
      </c>
      <c r="J39" s="31">
        <v>67.0</v>
      </c>
      <c r="K39" s="31">
        <v>80.0</v>
      </c>
      <c r="L39" s="31">
        <v>268.0</v>
      </c>
      <c r="M39" s="31">
        <v>424.0</v>
      </c>
      <c r="N39" s="31">
        <v>518.0</v>
      </c>
      <c r="O39" s="31">
        <v>165.0</v>
      </c>
      <c r="P39" s="31">
        <v>431.0</v>
      </c>
      <c r="Q39" s="31">
        <v>180.0</v>
      </c>
      <c r="R39" s="31">
        <v>574.0</v>
      </c>
      <c r="S39" s="31">
        <v>409.0</v>
      </c>
      <c r="T39" s="31">
        <v>330.0</v>
      </c>
      <c r="U39" s="31">
        <v>715.0</v>
      </c>
      <c r="V39" s="31">
        <v>236.0</v>
      </c>
      <c r="W39" s="31">
        <v>310.0</v>
      </c>
      <c r="X39" s="31">
        <v>305.0</v>
      </c>
      <c r="Y39" s="31">
        <v>448.0</v>
      </c>
      <c r="Z39" s="31">
        <v>378.0</v>
      </c>
      <c r="AA39" s="31">
        <v>379.0</v>
      </c>
      <c r="AB39" s="31">
        <v>246.0</v>
      </c>
      <c r="AC39" s="31">
        <v>210.0</v>
      </c>
      <c r="AD39" s="31">
        <v>261.0</v>
      </c>
      <c r="AE39" s="31">
        <v>269.0</v>
      </c>
      <c r="AF39" s="31">
        <v>321.0</v>
      </c>
      <c r="AG39" s="31">
        <v>708.0</v>
      </c>
      <c r="AH39" s="31">
        <v>489.0</v>
      </c>
      <c r="AI39" s="31">
        <v>331.0</v>
      </c>
      <c r="AJ39" s="31">
        <v>321.0</v>
      </c>
      <c r="AK39" s="31">
        <v>340.0</v>
      </c>
      <c r="AL39" s="31">
        <v>357.0</v>
      </c>
      <c r="AM39" s="32">
        <v>604.0</v>
      </c>
      <c r="AN39" s="31">
        <v>195.0</v>
      </c>
      <c r="AO39" s="31">
        <v>333.0</v>
      </c>
      <c r="AP39" s="31">
        <v>432.0</v>
      </c>
      <c r="AQ39" s="32">
        <v>484.0</v>
      </c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</row>
    <row r="40" ht="15.0" customHeight="1">
      <c r="A40" s="27" t="s">
        <v>82</v>
      </c>
      <c r="B40" s="28">
        <f t="shared" si="9"/>
        <v>12182</v>
      </c>
      <c r="C40" s="32">
        <v>3101.0</v>
      </c>
      <c r="D40" s="30">
        <v>4882.0</v>
      </c>
      <c r="E40" s="30">
        <v>4199.0</v>
      </c>
      <c r="F40" s="37">
        <v>360.0</v>
      </c>
      <c r="G40" s="37">
        <v>295.0</v>
      </c>
      <c r="H40" s="37">
        <v>201.0</v>
      </c>
      <c r="I40" s="37">
        <v>295.0</v>
      </c>
      <c r="J40" s="31">
        <v>70.0</v>
      </c>
      <c r="K40" s="31">
        <v>67.0</v>
      </c>
      <c r="L40" s="31">
        <v>264.0</v>
      </c>
      <c r="M40" s="31">
        <v>351.0</v>
      </c>
      <c r="N40" s="31">
        <v>474.0</v>
      </c>
      <c r="O40" s="31">
        <v>145.0</v>
      </c>
      <c r="P40" s="31">
        <v>416.0</v>
      </c>
      <c r="Q40" s="31">
        <v>163.0</v>
      </c>
      <c r="R40" s="31">
        <v>596.0</v>
      </c>
      <c r="S40" s="31">
        <v>348.0</v>
      </c>
      <c r="T40" s="31">
        <v>274.0</v>
      </c>
      <c r="U40" s="31">
        <v>660.0</v>
      </c>
      <c r="V40" s="31">
        <v>189.0</v>
      </c>
      <c r="W40" s="31">
        <v>302.0</v>
      </c>
      <c r="X40" s="31">
        <v>251.0</v>
      </c>
      <c r="Y40" s="31">
        <v>368.0</v>
      </c>
      <c r="Z40" s="31">
        <v>358.0</v>
      </c>
      <c r="AA40" s="31">
        <v>328.0</v>
      </c>
      <c r="AB40" s="31">
        <v>232.0</v>
      </c>
      <c r="AC40" s="31">
        <v>163.0</v>
      </c>
      <c r="AD40" s="31">
        <v>257.0</v>
      </c>
      <c r="AE40" s="31">
        <v>243.0</v>
      </c>
      <c r="AF40" s="31">
        <v>313.0</v>
      </c>
      <c r="AG40" s="31">
        <v>707.0</v>
      </c>
      <c r="AH40" s="31">
        <v>439.0</v>
      </c>
      <c r="AI40" s="31">
        <v>336.0</v>
      </c>
      <c r="AJ40" s="31">
        <v>269.0</v>
      </c>
      <c r="AK40" s="31">
        <v>313.0</v>
      </c>
      <c r="AL40" s="31">
        <v>328.0</v>
      </c>
      <c r="AM40" s="32">
        <v>559.0</v>
      </c>
      <c r="AN40" s="31">
        <v>175.0</v>
      </c>
      <c r="AO40" s="31">
        <v>307.0</v>
      </c>
      <c r="AP40" s="31">
        <v>369.0</v>
      </c>
      <c r="AQ40" s="32">
        <v>397.0</v>
      </c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</row>
    <row r="41" ht="15.0" customHeight="1">
      <c r="A41" s="27" t="s">
        <v>83</v>
      </c>
      <c r="B41" s="28">
        <f t="shared" si="9"/>
        <v>12221</v>
      </c>
      <c r="C41" s="32">
        <v>2942.0</v>
      </c>
      <c r="D41" s="30">
        <v>4971.0</v>
      </c>
      <c r="E41" s="30">
        <v>4308.0</v>
      </c>
      <c r="F41" s="37">
        <v>344.0</v>
      </c>
      <c r="G41" s="37">
        <v>243.0</v>
      </c>
      <c r="H41" s="37">
        <v>199.0</v>
      </c>
      <c r="I41" s="37">
        <v>324.0</v>
      </c>
      <c r="J41" s="31">
        <v>71.0</v>
      </c>
      <c r="K41" s="31">
        <v>67.0</v>
      </c>
      <c r="L41" s="31">
        <v>219.0</v>
      </c>
      <c r="M41" s="31">
        <v>306.0</v>
      </c>
      <c r="N41" s="31">
        <v>482.0</v>
      </c>
      <c r="O41" s="31">
        <v>158.0</v>
      </c>
      <c r="P41" s="31">
        <v>403.0</v>
      </c>
      <c r="Q41" s="31">
        <v>126.0</v>
      </c>
      <c r="R41" s="31">
        <v>561.0</v>
      </c>
      <c r="S41" s="31">
        <v>396.0</v>
      </c>
      <c r="T41" s="31">
        <v>313.0</v>
      </c>
      <c r="U41" s="31">
        <v>605.0</v>
      </c>
      <c r="V41" s="31">
        <v>195.0</v>
      </c>
      <c r="W41" s="31">
        <v>327.0</v>
      </c>
      <c r="X41" s="31">
        <v>234.0</v>
      </c>
      <c r="Y41" s="31">
        <v>404.0</v>
      </c>
      <c r="Z41" s="31">
        <v>363.0</v>
      </c>
      <c r="AA41" s="31">
        <v>342.0</v>
      </c>
      <c r="AB41" s="31">
        <v>215.0</v>
      </c>
      <c r="AC41" s="31">
        <v>141.0</v>
      </c>
      <c r="AD41" s="31">
        <v>297.0</v>
      </c>
      <c r="AE41" s="31">
        <v>258.0</v>
      </c>
      <c r="AF41" s="31">
        <v>320.0</v>
      </c>
      <c r="AG41" s="31">
        <v>646.0</v>
      </c>
      <c r="AH41" s="31">
        <v>509.0</v>
      </c>
      <c r="AI41" s="31">
        <v>291.0</v>
      </c>
      <c r="AJ41" s="31">
        <v>297.0</v>
      </c>
      <c r="AK41" s="31">
        <v>293.0</v>
      </c>
      <c r="AL41" s="31">
        <v>329.0</v>
      </c>
      <c r="AM41" s="32">
        <v>612.0</v>
      </c>
      <c r="AN41" s="31">
        <v>186.0</v>
      </c>
      <c r="AO41" s="31">
        <v>332.0</v>
      </c>
      <c r="AP41" s="31">
        <v>392.0</v>
      </c>
      <c r="AQ41" s="32">
        <v>421.0</v>
      </c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</row>
    <row r="42" ht="15.0" customHeight="1">
      <c r="A42" s="27" t="s">
        <v>84</v>
      </c>
      <c r="B42" s="28">
        <f t="shared" si="9"/>
        <v>12660</v>
      </c>
      <c r="C42" s="32">
        <v>3029.0</v>
      </c>
      <c r="D42" s="30">
        <v>5154.0</v>
      </c>
      <c r="E42" s="30">
        <v>4477.0</v>
      </c>
      <c r="F42" s="37">
        <v>321.0</v>
      </c>
      <c r="G42" s="37">
        <v>263.0</v>
      </c>
      <c r="H42" s="37">
        <v>242.0</v>
      </c>
      <c r="I42" s="37">
        <v>330.0</v>
      </c>
      <c r="J42" s="31">
        <v>68.0</v>
      </c>
      <c r="K42" s="31">
        <v>67.0</v>
      </c>
      <c r="L42" s="31">
        <v>228.0</v>
      </c>
      <c r="M42" s="31">
        <v>300.0</v>
      </c>
      <c r="N42" s="31">
        <v>539.0</v>
      </c>
      <c r="O42" s="31">
        <v>152.0</v>
      </c>
      <c r="P42" s="31">
        <v>379.0</v>
      </c>
      <c r="Q42" s="31">
        <v>140.0</v>
      </c>
      <c r="R42" s="31">
        <v>576.0</v>
      </c>
      <c r="S42" s="31">
        <v>390.0</v>
      </c>
      <c r="T42" s="31">
        <v>302.0</v>
      </c>
      <c r="U42" s="31">
        <v>722.0</v>
      </c>
      <c r="V42" s="31">
        <v>186.0</v>
      </c>
      <c r="W42" s="31">
        <v>271.0</v>
      </c>
      <c r="X42" s="31">
        <v>246.0</v>
      </c>
      <c r="Y42" s="31">
        <v>387.0</v>
      </c>
      <c r="Z42" s="31">
        <v>360.0</v>
      </c>
      <c r="AA42" s="31">
        <v>386.0</v>
      </c>
      <c r="AB42" s="31">
        <v>256.0</v>
      </c>
      <c r="AC42" s="31">
        <v>178.0</v>
      </c>
      <c r="AD42" s="31">
        <v>297.0</v>
      </c>
      <c r="AE42" s="31">
        <v>250.0</v>
      </c>
      <c r="AF42" s="31">
        <v>347.0</v>
      </c>
      <c r="AG42" s="31">
        <v>695.0</v>
      </c>
      <c r="AH42" s="31">
        <v>495.0</v>
      </c>
      <c r="AI42" s="31">
        <v>325.0</v>
      </c>
      <c r="AJ42" s="31">
        <v>286.0</v>
      </c>
      <c r="AK42" s="31">
        <v>341.0</v>
      </c>
      <c r="AL42" s="31">
        <v>294.0</v>
      </c>
      <c r="AM42" s="32">
        <v>673.0</v>
      </c>
      <c r="AN42" s="31">
        <v>192.0</v>
      </c>
      <c r="AO42" s="31">
        <v>352.0</v>
      </c>
      <c r="AP42" s="31">
        <v>365.0</v>
      </c>
      <c r="AQ42" s="32">
        <v>459.0</v>
      </c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</row>
    <row r="43" ht="15.0" customHeight="1">
      <c r="A43" s="27" t="s">
        <v>85</v>
      </c>
      <c r="B43" s="28">
        <f t="shared" si="9"/>
        <v>12390</v>
      </c>
      <c r="C43" s="32">
        <v>2858.0</v>
      </c>
      <c r="D43" s="30">
        <v>4998.0</v>
      </c>
      <c r="E43" s="30">
        <v>4534.0</v>
      </c>
      <c r="F43" s="37">
        <v>327.0</v>
      </c>
      <c r="G43" s="37">
        <v>265.0</v>
      </c>
      <c r="H43" s="37">
        <v>213.0</v>
      </c>
      <c r="I43" s="37">
        <v>363.0</v>
      </c>
      <c r="J43" s="31">
        <v>57.0</v>
      </c>
      <c r="K43" s="31">
        <v>68.0</v>
      </c>
      <c r="L43" s="31">
        <v>234.0</v>
      </c>
      <c r="M43" s="31">
        <v>253.0</v>
      </c>
      <c r="N43" s="31">
        <v>481.0</v>
      </c>
      <c r="O43" s="31">
        <v>155.0</v>
      </c>
      <c r="P43" s="31">
        <v>320.0</v>
      </c>
      <c r="Q43" s="31">
        <v>122.0</v>
      </c>
      <c r="R43" s="31">
        <v>580.0</v>
      </c>
      <c r="S43" s="31">
        <v>407.0</v>
      </c>
      <c r="T43" s="31">
        <v>301.0</v>
      </c>
      <c r="U43" s="31">
        <v>695.0</v>
      </c>
      <c r="V43" s="31">
        <v>173.0</v>
      </c>
      <c r="W43" s="31">
        <v>285.0</v>
      </c>
      <c r="X43" s="31">
        <v>241.0</v>
      </c>
      <c r="Y43" s="31">
        <v>381.0</v>
      </c>
      <c r="Z43" s="31">
        <v>349.0</v>
      </c>
      <c r="AA43" s="31">
        <v>357.0</v>
      </c>
      <c r="AB43" s="31">
        <v>229.0</v>
      </c>
      <c r="AC43" s="31">
        <v>166.0</v>
      </c>
      <c r="AD43" s="31">
        <v>306.0</v>
      </c>
      <c r="AE43" s="31">
        <v>236.0</v>
      </c>
      <c r="AF43" s="31">
        <v>292.0</v>
      </c>
      <c r="AG43" s="31">
        <v>614.0</v>
      </c>
      <c r="AH43" s="31">
        <v>555.0</v>
      </c>
      <c r="AI43" s="31">
        <v>309.0</v>
      </c>
      <c r="AJ43" s="31">
        <v>287.0</v>
      </c>
      <c r="AK43" s="31">
        <v>326.0</v>
      </c>
      <c r="AL43" s="31">
        <v>298.0</v>
      </c>
      <c r="AM43" s="32">
        <v>686.0</v>
      </c>
      <c r="AN43" s="31">
        <v>202.0</v>
      </c>
      <c r="AO43" s="31">
        <v>383.0</v>
      </c>
      <c r="AP43" s="31">
        <v>391.0</v>
      </c>
      <c r="AQ43" s="32">
        <v>483.0</v>
      </c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</row>
    <row r="44" ht="15.0" customHeight="1">
      <c r="A44" s="27" t="s">
        <v>86</v>
      </c>
      <c r="B44" s="28">
        <f t="shared" si="9"/>
        <v>13259</v>
      </c>
      <c r="C44" s="32">
        <v>3127.0</v>
      </c>
      <c r="D44" s="30">
        <v>5221.0</v>
      </c>
      <c r="E44" s="30">
        <v>4911.0</v>
      </c>
      <c r="F44" s="37">
        <v>365.0</v>
      </c>
      <c r="G44" s="37">
        <v>264.0</v>
      </c>
      <c r="H44" s="37">
        <v>210.0</v>
      </c>
      <c r="I44" s="37">
        <v>363.0</v>
      </c>
      <c r="J44" s="31">
        <v>63.0</v>
      </c>
      <c r="K44" s="31">
        <v>59.0</v>
      </c>
      <c r="L44" s="31">
        <v>243.0</v>
      </c>
      <c r="M44" s="31">
        <v>308.0</v>
      </c>
      <c r="N44" s="31">
        <v>548.0</v>
      </c>
      <c r="O44" s="31">
        <v>154.0</v>
      </c>
      <c r="P44" s="31">
        <v>408.0</v>
      </c>
      <c r="Q44" s="31">
        <v>142.0</v>
      </c>
      <c r="R44" s="31">
        <v>559.0</v>
      </c>
      <c r="S44" s="31">
        <v>381.0</v>
      </c>
      <c r="T44" s="31">
        <v>284.0</v>
      </c>
      <c r="U44" s="31">
        <v>744.0</v>
      </c>
      <c r="V44" s="31">
        <v>178.0</v>
      </c>
      <c r="W44" s="31">
        <v>326.0</v>
      </c>
      <c r="X44" s="31">
        <v>222.0</v>
      </c>
      <c r="Y44" s="31">
        <v>419.0</v>
      </c>
      <c r="Z44" s="31">
        <v>371.0</v>
      </c>
      <c r="AA44" s="31">
        <v>325.0</v>
      </c>
      <c r="AB44" s="31">
        <v>285.0</v>
      </c>
      <c r="AC44" s="31">
        <v>213.0</v>
      </c>
      <c r="AD44" s="31">
        <v>336.0</v>
      </c>
      <c r="AE44" s="31">
        <v>224.0</v>
      </c>
      <c r="AF44" s="31">
        <v>354.0</v>
      </c>
      <c r="AG44" s="31">
        <v>640.0</v>
      </c>
      <c r="AH44" s="31">
        <v>603.0</v>
      </c>
      <c r="AI44" s="31">
        <v>367.0</v>
      </c>
      <c r="AJ44" s="31">
        <v>347.0</v>
      </c>
      <c r="AK44" s="31">
        <v>315.0</v>
      </c>
      <c r="AL44" s="31">
        <v>349.0</v>
      </c>
      <c r="AM44" s="32">
        <v>733.0</v>
      </c>
      <c r="AN44" s="31">
        <v>220.0</v>
      </c>
      <c r="AO44" s="31">
        <v>390.0</v>
      </c>
      <c r="AP44" s="31">
        <v>397.0</v>
      </c>
      <c r="AQ44" s="32">
        <v>550.0</v>
      </c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</row>
    <row r="45" ht="15.0" customHeight="1">
      <c r="A45" s="27" t="s">
        <v>87</v>
      </c>
      <c r="B45" s="28">
        <f t="shared" si="9"/>
        <v>13736</v>
      </c>
      <c r="C45" s="32">
        <v>3226.0</v>
      </c>
      <c r="D45" s="30">
        <v>5557.0</v>
      </c>
      <c r="E45" s="30">
        <v>4953.0</v>
      </c>
      <c r="F45" s="37">
        <v>372.0</v>
      </c>
      <c r="G45" s="37">
        <v>301.0</v>
      </c>
      <c r="H45" s="37">
        <v>237.0</v>
      </c>
      <c r="I45" s="37">
        <v>399.0</v>
      </c>
      <c r="J45" s="31">
        <v>60.0</v>
      </c>
      <c r="K45" s="31">
        <v>62.0</v>
      </c>
      <c r="L45" s="31">
        <v>209.0</v>
      </c>
      <c r="M45" s="31">
        <v>342.0</v>
      </c>
      <c r="N45" s="31">
        <v>526.0</v>
      </c>
      <c r="O45" s="31">
        <v>156.0</v>
      </c>
      <c r="P45" s="31">
        <v>435.0</v>
      </c>
      <c r="Q45" s="31">
        <v>127.0</v>
      </c>
      <c r="R45" s="31">
        <v>548.0</v>
      </c>
      <c r="S45" s="31">
        <v>402.0</v>
      </c>
      <c r="T45" s="31">
        <v>315.0</v>
      </c>
      <c r="U45" s="31">
        <v>736.0</v>
      </c>
      <c r="V45" s="31">
        <v>164.0</v>
      </c>
      <c r="W45" s="31">
        <v>361.0</v>
      </c>
      <c r="X45" s="31">
        <v>251.0</v>
      </c>
      <c r="Y45" s="31">
        <v>442.0</v>
      </c>
      <c r="Z45" s="31">
        <v>421.0</v>
      </c>
      <c r="AA45" s="31">
        <v>367.0</v>
      </c>
      <c r="AB45" s="31">
        <v>299.0</v>
      </c>
      <c r="AC45" s="31">
        <v>221.0</v>
      </c>
      <c r="AD45" s="31">
        <v>396.0</v>
      </c>
      <c r="AE45" s="31">
        <v>254.0</v>
      </c>
      <c r="AF45" s="31">
        <v>380.0</v>
      </c>
      <c r="AG45" s="31">
        <v>557.0</v>
      </c>
      <c r="AH45" s="31">
        <v>565.0</v>
      </c>
      <c r="AI45" s="31">
        <v>378.0</v>
      </c>
      <c r="AJ45" s="31">
        <v>331.0</v>
      </c>
      <c r="AK45" s="31">
        <v>304.0</v>
      </c>
      <c r="AL45" s="31">
        <v>336.0</v>
      </c>
      <c r="AM45" s="32">
        <v>814.0</v>
      </c>
      <c r="AN45" s="31">
        <v>263.0</v>
      </c>
      <c r="AO45" s="31">
        <v>422.0</v>
      </c>
      <c r="AP45" s="31">
        <v>403.0</v>
      </c>
      <c r="AQ45" s="32">
        <v>580.0</v>
      </c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</row>
    <row r="46" ht="15.0" customHeight="1">
      <c r="A46" s="27" t="s">
        <v>88</v>
      </c>
      <c r="B46" s="28">
        <f t="shared" si="9"/>
        <v>14260</v>
      </c>
      <c r="C46" s="32">
        <v>3361.0</v>
      </c>
      <c r="D46" s="30">
        <v>5759.0</v>
      </c>
      <c r="E46" s="30">
        <v>5140.0</v>
      </c>
      <c r="F46" s="37">
        <v>355.0</v>
      </c>
      <c r="G46" s="37">
        <v>320.0</v>
      </c>
      <c r="H46" s="37">
        <v>242.0</v>
      </c>
      <c r="I46" s="37">
        <v>441.0</v>
      </c>
      <c r="J46" s="31">
        <v>65.0</v>
      </c>
      <c r="K46" s="31">
        <v>70.0</v>
      </c>
      <c r="L46" s="31">
        <v>223.0</v>
      </c>
      <c r="M46" s="31">
        <v>293.0</v>
      </c>
      <c r="N46" s="31">
        <v>575.0</v>
      </c>
      <c r="O46" s="31">
        <v>160.0</v>
      </c>
      <c r="P46" s="31">
        <v>489.0</v>
      </c>
      <c r="Q46" s="31">
        <v>128.0</v>
      </c>
      <c r="R46" s="31">
        <v>609.0</v>
      </c>
      <c r="S46" s="31">
        <v>440.0</v>
      </c>
      <c r="T46" s="31">
        <v>332.0</v>
      </c>
      <c r="U46" s="31">
        <v>746.0</v>
      </c>
      <c r="V46" s="31">
        <v>192.0</v>
      </c>
      <c r="W46" s="31">
        <v>354.0</v>
      </c>
      <c r="X46" s="31">
        <v>247.0</v>
      </c>
      <c r="Y46" s="31">
        <v>395.0</v>
      </c>
      <c r="Z46" s="31">
        <v>462.0</v>
      </c>
      <c r="AA46" s="31">
        <v>368.0</v>
      </c>
      <c r="AB46" s="31">
        <v>330.0</v>
      </c>
      <c r="AC46" s="31">
        <v>250.0</v>
      </c>
      <c r="AD46" s="31">
        <v>382.0</v>
      </c>
      <c r="AE46" s="31">
        <v>262.0</v>
      </c>
      <c r="AF46" s="31">
        <v>390.0</v>
      </c>
      <c r="AG46" s="31">
        <v>524.0</v>
      </c>
      <c r="AH46" s="31">
        <v>640.0</v>
      </c>
      <c r="AI46" s="31">
        <v>427.0</v>
      </c>
      <c r="AJ46" s="31">
        <v>324.0</v>
      </c>
      <c r="AK46" s="31">
        <v>304.0</v>
      </c>
      <c r="AL46" s="31">
        <v>319.0</v>
      </c>
      <c r="AM46" s="32">
        <v>830.0</v>
      </c>
      <c r="AN46" s="31">
        <v>258.0</v>
      </c>
      <c r="AO46" s="31">
        <v>422.0</v>
      </c>
      <c r="AP46" s="31">
        <v>408.0</v>
      </c>
      <c r="AQ46" s="32">
        <v>684.0</v>
      </c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</row>
    <row r="47" ht="15.0" customHeight="1">
      <c r="A47" s="27" t="s">
        <v>89</v>
      </c>
      <c r="B47" s="28">
        <f t="shared" si="9"/>
        <v>16369</v>
      </c>
      <c r="C47" s="32">
        <v>3807.0</v>
      </c>
      <c r="D47" s="30">
        <v>6624.0</v>
      </c>
      <c r="E47" s="30">
        <v>5938.0</v>
      </c>
      <c r="F47" s="37">
        <v>465.0</v>
      </c>
      <c r="G47" s="37">
        <v>355.0</v>
      </c>
      <c r="H47" s="37">
        <v>262.0</v>
      </c>
      <c r="I47" s="37">
        <v>504.0</v>
      </c>
      <c r="J47" s="31">
        <v>74.0</v>
      </c>
      <c r="K47" s="31">
        <v>87.0</v>
      </c>
      <c r="L47" s="31">
        <v>250.0</v>
      </c>
      <c r="M47" s="31">
        <v>345.0</v>
      </c>
      <c r="N47" s="31">
        <v>647.0</v>
      </c>
      <c r="O47" s="31">
        <v>176.0</v>
      </c>
      <c r="P47" s="31">
        <v>508.0</v>
      </c>
      <c r="Q47" s="31">
        <v>134.0</v>
      </c>
      <c r="R47" s="31">
        <v>634.0</v>
      </c>
      <c r="S47" s="31">
        <v>529.0</v>
      </c>
      <c r="T47" s="31">
        <v>331.0</v>
      </c>
      <c r="U47" s="31">
        <v>801.0</v>
      </c>
      <c r="V47" s="31">
        <v>197.0</v>
      </c>
      <c r="W47" s="31">
        <v>440.0</v>
      </c>
      <c r="X47" s="31">
        <v>313.0</v>
      </c>
      <c r="Y47" s="31">
        <v>427.0</v>
      </c>
      <c r="Z47" s="31">
        <v>528.0</v>
      </c>
      <c r="AA47" s="31">
        <v>458.0</v>
      </c>
      <c r="AB47" s="31">
        <v>424.0</v>
      </c>
      <c r="AC47" s="31">
        <v>281.0</v>
      </c>
      <c r="AD47" s="31">
        <v>440.0</v>
      </c>
      <c r="AE47" s="31">
        <v>303.0</v>
      </c>
      <c r="AF47" s="31">
        <v>518.0</v>
      </c>
      <c r="AG47" s="31">
        <v>607.0</v>
      </c>
      <c r="AH47" s="31">
        <v>697.0</v>
      </c>
      <c r="AI47" s="31">
        <v>514.0</v>
      </c>
      <c r="AJ47" s="31">
        <v>371.0</v>
      </c>
      <c r="AK47" s="31">
        <v>292.0</v>
      </c>
      <c r="AL47" s="31">
        <v>389.0</v>
      </c>
      <c r="AM47" s="32">
        <v>977.0</v>
      </c>
      <c r="AN47" s="31">
        <v>324.0</v>
      </c>
      <c r="AO47" s="31">
        <v>488.0</v>
      </c>
      <c r="AP47" s="31">
        <v>475.0</v>
      </c>
      <c r="AQ47" s="32">
        <v>804.0</v>
      </c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</row>
    <row r="48" ht="15.0" customHeight="1">
      <c r="A48" s="27" t="s">
        <v>90</v>
      </c>
      <c r="B48" s="28">
        <f t="shared" si="9"/>
        <v>18337</v>
      </c>
      <c r="C48" s="32">
        <v>4327.0</v>
      </c>
      <c r="D48" s="30">
        <v>7543.0</v>
      </c>
      <c r="E48" s="30">
        <v>6467.0</v>
      </c>
      <c r="F48" s="37">
        <v>495.0</v>
      </c>
      <c r="G48" s="37">
        <v>421.0</v>
      </c>
      <c r="H48" s="37">
        <v>295.0</v>
      </c>
      <c r="I48" s="37">
        <v>605.0</v>
      </c>
      <c r="J48" s="31">
        <v>94.0</v>
      </c>
      <c r="K48" s="31">
        <v>90.0</v>
      </c>
      <c r="L48" s="31">
        <v>310.0</v>
      </c>
      <c r="M48" s="31">
        <v>358.0</v>
      </c>
      <c r="N48" s="31">
        <v>665.0</v>
      </c>
      <c r="O48" s="31">
        <v>189.0</v>
      </c>
      <c r="P48" s="31">
        <v>631.0</v>
      </c>
      <c r="Q48" s="31">
        <v>174.0</v>
      </c>
      <c r="R48" s="31">
        <v>683.0</v>
      </c>
      <c r="S48" s="31">
        <v>547.0</v>
      </c>
      <c r="T48" s="31">
        <v>346.0</v>
      </c>
      <c r="U48" s="31">
        <v>924.0</v>
      </c>
      <c r="V48" s="31">
        <v>183.0</v>
      </c>
      <c r="W48" s="31">
        <v>521.0</v>
      </c>
      <c r="X48" s="31">
        <v>340.0</v>
      </c>
      <c r="Y48" s="31">
        <v>571.0</v>
      </c>
      <c r="Z48" s="31">
        <v>564.0</v>
      </c>
      <c r="AA48" s="31">
        <v>518.0</v>
      </c>
      <c r="AB48" s="31">
        <v>528.0</v>
      </c>
      <c r="AC48" s="31">
        <v>366.0</v>
      </c>
      <c r="AD48" s="31">
        <v>545.0</v>
      </c>
      <c r="AE48" s="31">
        <v>354.0</v>
      </c>
      <c r="AF48" s="31">
        <v>553.0</v>
      </c>
      <c r="AG48" s="31">
        <v>573.0</v>
      </c>
      <c r="AH48" s="31">
        <v>819.0</v>
      </c>
      <c r="AI48" s="31">
        <v>561.0</v>
      </c>
      <c r="AJ48" s="31">
        <v>438.0</v>
      </c>
      <c r="AK48" s="31">
        <v>302.0</v>
      </c>
      <c r="AL48" s="31">
        <v>422.0</v>
      </c>
      <c r="AM48" s="32">
        <v>1016.0</v>
      </c>
      <c r="AN48" s="31">
        <v>354.0</v>
      </c>
      <c r="AO48" s="31">
        <v>585.0</v>
      </c>
      <c r="AP48" s="31">
        <v>471.0</v>
      </c>
      <c r="AQ48" s="32">
        <v>926.0</v>
      </c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</row>
    <row r="49" ht="15.0" customHeight="1">
      <c r="A49" s="23" t="s">
        <v>91</v>
      </c>
      <c r="B49" s="24">
        <f t="shared" ref="B49:AQ49" si="10">SUM(B50:B59)</f>
        <v>196558</v>
      </c>
      <c r="C49" s="34">
        <f t="shared" si="10"/>
        <v>43412</v>
      </c>
      <c r="D49" s="24">
        <f t="shared" si="10"/>
        <v>81917</v>
      </c>
      <c r="E49" s="24">
        <f t="shared" si="10"/>
        <v>71229</v>
      </c>
      <c r="F49" s="24">
        <f t="shared" si="10"/>
        <v>5872</v>
      </c>
      <c r="G49" s="24">
        <f t="shared" si="10"/>
        <v>4574</v>
      </c>
      <c r="H49" s="24">
        <f t="shared" si="10"/>
        <v>3272</v>
      </c>
      <c r="I49" s="24">
        <f t="shared" si="10"/>
        <v>4484</v>
      </c>
      <c r="J49" s="24">
        <f t="shared" si="10"/>
        <v>1043</v>
      </c>
      <c r="K49" s="24">
        <f t="shared" si="10"/>
        <v>972</v>
      </c>
      <c r="L49" s="24">
        <f t="shared" si="10"/>
        <v>3099</v>
      </c>
      <c r="M49" s="24">
        <f t="shared" si="10"/>
        <v>3815</v>
      </c>
      <c r="N49" s="24">
        <f t="shared" si="10"/>
        <v>5660</v>
      </c>
      <c r="O49" s="24">
        <f t="shared" si="10"/>
        <v>2047</v>
      </c>
      <c r="P49" s="24">
        <f t="shared" si="10"/>
        <v>6653</v>
      </c>
      <c r="Q49" s="24">
        <f t="shared" si="10"/>
        <v>1921</v>
      </c>
      <c r="R49" s="24">
        <f t="shared" si="10"/>
        <v>6395</v>
      </c>
      <c r="S49" s="24">
        <f t="shared" si="10"/>
        <v>5776</v>
      </c>
      <c r="T49" s="24">
        <f t="shared" si="10"/>
        <v>2738</v>
      </c>
      <c r="U49" s="24">
        <f t="shared" si="10"/>
        <v>7082</v>
      </c>
      <c r="V49" s="24">
        <f t="shared" si="10"/>
        <v>2232</v>
      </c>
      <c r="W49" s="24">
        <f t="shared" si="10"/>
        <v>6295</v>
      </c>
      <c r="X49" s="24">
        <f t="shared" si="10"/>
        <v>3801</v>
      </c>
      <c r="Y49" s="24">
        <f t="shared" si="10"/>
        <v>4627</v>
      </c>
      <c r="Z49" s="24">
        <f t="shared" si="10"/>
        <v>7565</v>
      </c>
      <c r="AA49" s="24">
        <f t="shared" si="10"/>
        <v>5275</v>
      </c>
      <c r="AB49" s="24">
        <f t="shared" si="10"/>
        <v>7575</v>
      </c>
      <c r="AC49" s="24">
        <f t="shared" si="10"/>
        <v>5918</v>
      </c>
      <c r="AD49" s="24">
        <f t="shared" si="10"/>
        <v>5544</v>
      </c>
      <c r="AE49" s="24">
        <f t="shared" si="10"/>
        <v>4027</v>
      </c>
      <c r="AF49" s="24">
        <f t="shared" si="10"/>
        <v>7067</v>
      </c>
      <c r="AG49" s="24">
        <f t="shared" si="10"/>
        <v>5821</v>
      </c>
      <c r="AH49" s="24">
        <f t="shared" si="10"/>
        <v>8775</v>
      </c>
      <c r="AI49" s="24">
        <f t="shared" si="10"/>
        <v>7731</v>
      </c>
      <c r="AJ49" s="24">
        <f t="shared" si="10"/>
        <v>5269</v>
      </c>
      <c r="AK49" s="24">
        <f t="shared" si="10"/>
        <v>2968</v>
      </c>
      <c r="AL49" s="24">
        <f t="shared" si="10"/>
        <v>4926</v>
      </c>
      <c r="AM49" s="34">
        <f t="shared" si="10"/>
        <v>9650</v>
      </c>
      <c r="AN49" s="24">
        <f t="shared" si="10"/>
        <v>3945</v>
      </c>
      <c r="AO49" s="24">
        <f t="shared" si="10"/>
        <v>6324</v>
      </c>
      <c r="AP49" s="24">
        <f t="shared" si="10"/>
        <v>5253</v>
      </c>
      <c r="AQ49" s="34">
        <f t="shared" si="10"/>
        <v>10567</v>
      </c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5"/>
    </row>
    <row r="50" ht="15.0" customHeight="1">
      <c r="A50" s="27" t="s">
        <v>92</v>
      </c>
      <c r="B50" s="28">
        <f t="shared" ref="B50:B59" si="11">SUM(C50,D50,E50)</f>
        <v>19630</v>
      </c>
      <c r="C50" s="32">
        <v>4419.0</v>
      </c>
      <c r="D50" s="30">
        <v>8133.0</v>
      </c>
      <c r="E50" s="30">
        <v>7078.0</v>
      </c>
      <c r="F50" s="37">
        <v>540.0</v>
      </c>
      <c r="G50" s="37">
        <v>452.0</v>
      </c>
      <c r="H50" s="37">
        <v>301.0</v>
      </c>
      <c r="I50" s="37">
        <v>572.0</v>
      </c>
      <c r="J50" s="31">
        <v>102.0</v>
      </c>
      <c r="K50" s="31">
        <v>94.0</v>
      </c>
      <c r="L50" s="31">
        <v>305.0</v>
      </c>
      <c r="M50" s="31">
        <v>365.0</v>
      </c>
      <c r="N50" s="31">
        <v>710.0</v>
      </c>
      <c r="O50" s="31">
        <v>186.0</v>
      </c>
      <c r="P50" s="31">
        <v>626.0</v>
      </c>
      <c r="Q50" s="31">
        <v>166.0</v>
      </c>
      <c r="R50" s="31">
        <v>648.0</v>
      </c>
      <c r="S50" s="31">
        <v>652.0</v>
      </c>
      <c r="T50" s="31">
        <v>334.0</v>
      </c>
      <c r="U50" s="31">
        <v>869.0</v>
      </c>
      <c r="V50" s="31">
        <v>192.0</v>
      </c>
      <c r="W50" s="31">
        <v>608.0</v>
      </c>
      <c r="X50" s="31">
        <v>403.0</v>
      </c>
      <c r="Y50" s="31">
        <v>593.0</v>
      </c>
      <c r="Z50" s="31">
        <v>634.0</v>
      </c>
      <c r="AA50" s="31">
        <v>526.0</v>
      </c>
      <c r="AB50" s="31">
        <v>640.0</v>
      </c>
      <c r="AC50" s="31">
        <v>469.0</v>
      </c>
      <c r="AD50" s="31">
        <v>614.0</v>
      </c>
      <c r="AE50" s="31">
        <v>367.0</v>
      </c>
      <c r="AF50" s="31">
        <v>584.0</v>
      </c>
      <c r="AG50" s="31">
        <v>596.0</v>
      </c>
      <c r="AH50" s="31">
        <v>867.0</v>
      </c>
      <c r="AI50" s="31">
        <v>650.0</v>
      </c>
      <c r="AJ50" s="31">
        <v>457.0</v>
      </c>
      <c r="AK50" s="31">
        <v>340.0</v>
      </c>
      <c r="AL50" s="31">
        <v>468.0</v>
      </c>
      <c r="AM50" s="32">
        <v>1091.0</v>
      </c>
      <c r="AN50" s="31">
        <v>420.0</v>
      </c>
      <c r="AO50" s="31">
        <v>622.0</v>
      </c>
      <c r="AP50" s="31">
        <v>555.0</v>
      </c>
      <c r="AQ50" s="32">
        <v>1012.0</v>
      </c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</row>
    <row r="51" ht="15.0" customHeight="1">
      <c r="A51" s="27" t="s">
        <v>93</v>
      </c>
      <c r="B51" s="28">
        <f t="shared" si="11"/>
        <v>19693</v>
      </c>
      <c r="C51" s="32">
        <v>4315.0</v>
      </c>
      <c r="D51" s="30">
        <v>8259.0</v>
      </c>
      <c r="E51" s="30">
        <v>7119.0</v>
      </c>
      <c r="F51" s="37">
        <v>503.0</v>
      </c>
      <c r="G51" s="37">
        <v>475.0</v>
      </c>
      <c r="H51" s="37">
        <v>298.0</v>
      </c>
      <c r="I51" s="37">
        <v>583.0</v>
      </c>
      <c r="J51" s="31">
        <v>98.0</v>
      </c>
      <c r="K51" s="31">
        <v>77.0</v>
      </c>
      <c r="L51" s="31">
        <v>289.0</v>
      </c>
      <c r="M51" s="31">
        <v>345.0</v>
      </c>
      <c r="N51" s="31">
        <v>667.0</v>
      </c>
      <c r="O51" s="31">
        <v>196.0</v>
      </c>
      <c r="P51" s="31">
        <v>611.0</v>
      </c>
      <c r="Q51" s="31">
        <v>173.0</v>
      </c>
      <c r="R51" s="31">
        <v>673.0</v>
      </c>
      <c r="S51" s="31">
        <v>593.0</v>
      </c>
      <c r="T51" s="31">
        <v>343.0</v>
      </c>
      <c r="U51" s="31">
        <v>825.0</v>
      </c>
      <c r="V51" s="31">
        <v>229.0</v>
      </c>
      <c r="W51" s="31">
        <v>582.0</v>
      </c>
      <c r="X51" s="31">
        <v>384.0</v>
      </c>
      <c r="Y51" s="31">
        <v>522.0</v>
      </c>
      <c r="Z51" s="31">
        <v>723.0</v>
      </c>
      <c r="AA51" s="31">
        <v>561.0</v>
      </c>
      <c r="AB51" s="31">
        <v>663.0</v>
      </c>
      <c r="AC51" s="31">
        <v>541.0</v>
      </c>
      <c r="AD51" s="31">
        <v>567.0</v>
      </c>
      <c r="AE51" s="31">
        <v>363.0</v>
      </c>
      <c r="AF51" s="31">
        <v>690.0</v>
      </c>
      <c r="AG51" s="31">
        <v>548.0</v>
      </c>
      <c r="AH51" s="31">
        <v>869.0</v>
      </c>
      <c r="AI51" s="31">
        <v>685.0</v>
      </c>
      <c r="AJ51" s="31">
        <v>510.0</v>
      </c>
      <c r="AK51" s="31">
        <v>292.0</v>
      </c>
      <c r="AL51" s="31">
        <v>488.0</v>
      </c>
      <c r="AM51" s="32">
        <v>1092.0</v>
      </c>
      <c r="AN51" s="31">
        <v>383.0</v>
      </c>
      <c r="AO51" s="31">
        <v>632.0</v>
      </c>
      <c r="AP51" s="31">
        <v>567.0</v>
      </c>
      <c r="AQ51" s="32">
        <v>1053.0</v>
      </c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</row>
    <row r="52" ht="15.0" customHeight="1">
      <c r="A52" s="27" t="s">
        <v>94</v>
      </c>
      <c r="B52" s="28">
        <f t="shared" si="11"/>
        <v>20236</v>
      </c>
      <c r="C52" s="32">
        <v>4489.0</v>
      </c>
      <c r="D52" s="30">
        <v>8450.0</v>
      </c>
      <c r="E52" s="30">
        <v>7297.0</v>
      </c>
      <c r="F52" s="37">
        <v>588.0</v>
      </c>
      <c r="G52" s="37">
        <v>449.0</v>
      </c>
      <c r="H52" s="37">
        <v>348.0</v>
      </c>
      <c r="I52" s="37">
        <v>539.0</v>
      </c>
      <c r="J52" s="31">
        <v>108.0</v>
      </c>
      <c r="K52" s="31">
        <v>80.0</v>
      </c>
      <c r="L52" s="31">
        <v>356.0</v>
      </c>
      <c r="M52" s="31">
        <v>386.0</v>
      </c>
      <c r="N52" s="31">
        <v>614.0</v>
      </c>
      <c r="O52" s="31">
        <v>196.0</v>
      </c>
      <c r="P52" s="31">
        <v>645.0</v>
      </c>
      <c r="Q52" s="31">
        <v>180.0</v>
      </c>
      <c r="R52" s="31">
        <v>647.0</v>
      </c>
      <c r="S52" s="31">
        <v>649.0</v>
      </c>
      <c r="T52" s="31">
        <v>281.0</v>
      </c>
      <c r="U52" s="31">
        <v>771.0</v>
      </c>
      <c r="V52" s="31">
        <v>206.0</v>
      </c>
      <c r="W52" s="31">
        <v>620.0</v>
      </c>
      <c r="X52" s="31">
        <v>411.0</v>
      </c>
      <c r="Y52" s="31">
        <v>544.0</v>
      </c>
      <c r="Z52" s="31">
        <v>731.0</v>
      </c>
      <c r="AA52" s="31">
        <v>520.0</v>
      </c>
      <c r="AB52" s="31">
        <v>781.0</v>
      </c>
      <c r="AC52" s="31">
        <v>567.0</v>
      </c>
      <c r="AD52" s="31">
        <v>580.0</v>
      </c>
      <c r="AE52" s="31">
        <v>380.0</v>
      </c>
      <c r="AF52" s="31">
        <v>762.0</v>
      </c>
      <c r="AG52" s="31">
        <v>600.0</v>
      </c>
      <c r="AH52" s="31">
        <v>912.0</v>
      </c>
      <c r="AI52" s="31">
        <v>692.0</v>
      </c>
      <c r="AJ52" s="31">
        <v>502.0</v>
      </c>
      <c r="AK52" s="31">
        <v>312.0</v>
      </c>
      <c r="AL52" s="31">
        <v>496.0</v>
      </c>
      <c r="AM52" s="32">
        <v>1072.0</v>
      </c>
      <c r="AN52" s="31">
        <v>377.0</v>
      </c>
      <c r="AO52" s="31">
        <v>671.0</v>
      </c>
      <c r="AP52" s="31">
        <v>542.0</v>
      </c>
      <c r="AQ52" s="32">
        <v>1121.0</v>
      </c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</row>
    <row r="53" ht="15.0" customHeight="1">
      <c r="A53" s="27" t="s">
        <v>95</v>
      </c>
      <c r="B53" s="28">
        <f t="shared" si="11"/>
        <v>18055</v>
      </c>
      <c r="C53" s="32">
        <v>4036.0</v>
      </c>
      <c r="D53" s="30">
        <v>7409.0</v>
      </c>
      <c r="E53" s="30">
        <v>6610.0</v>
      </c>
      <c r="F53" s="37">
        <v>535.0</v>
      </c>
      <c r="G53" s="37">
        <v>389.0</v>
      </c>
      <c r="H53" s="37">
        <v>296.0</v>
      </c>
      <c r="I53" s="37">
        <v>476.0</v>
      </c>
      <c r="J53" s="31">
        <v>105.0</v>
      </c>
      <c r="K53" s="31">
        <v>84.0</v>
      </c>
      <c r="L53" s="31">
        <v>284.0</v>
      </c>
      <c r="M53" s="31">
        <v>363.0</v>
      </c>
      <c r="N53" s="31">
        <v>573.0</v>
      </c>
      <c r="O53" s="31">
        <v>197.0</v>
      </c>
      <c r="P53" s="31">
        <v>576.0</v>
      </c>
      <c r="Q53" s="31">
        <v>158.0</v>
      </c>
      <c r="R53" s="31">
        <v>584.0</v>
      </c>
      <c r="S53" s="31">
        <v>505.0</v>
      </c>
      <c r="T53" s="31">
        <v>265.0</v>
      </c>
      <c r="U53" s="31">
        <v>650.0</v>
      </c>
      <c r="V53" s="31">
        <v>184.0</v>
      </c>
      <c r="W53" s="31">
        <v>582.0</v>
      </c>
      <c r="X53" s="31">
        <v>338.0</v>
      </c>
      <c r="Y53" s="31">
        <v>436.0</v>
      </c>
      <c r="Z53" s="31">
        <v>674.0</v>
      </c>
      <c r="AA53" s="31">
        <v>459.0</v>
      </c>
      <c r="AB53" s="31">
        <v>735.0</v>
      </c>
      <c r="AC53" s="31">
        <v>532.0</v>
      </c>
      <c r="AD53" s="31">
        <v>523.0</v>
      </c>
      <c r="AE53" s="31">
        <v>325.0</v>
      </c>
      <c r="AF53" s="31">
        <v>617.0</v>
      </c>
      <c r="AG53" s="31">
        <v>496.0</v>
      </c>
      <c r="AH53" s="31">
        <v>834.0</v>
      </c>
      <c r="AI53" s="31">
        <v>716.0</v>
      </c>
      <c r="AJ53" s="31">
        <v>455.0</v>
      </c>
      <c r="AK53" s="31">
        <v>272.0</v>
      </c>
      <c r="AL53" s="31">
        <v>466.0</v>
      </c>
      <c r="AM53" s="32">
        <v>860.0</v>
      </c>
      <c r="AN53" s="31">
        <v>382.0</v>
      </c>
      <c r="AO53" s="31">
        <v>614.0</v>
      </c>
      <c r="AP53" s="31">
        <v>489.0</v>
      </c>
      <c r="AQ53" s="32">
        <v>1026.0</v>
      </c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</row>
    <row r="54" ht="15.0" customHeight="1">
      <c r="A54" s="27" t="s">
        <v>96</v>
      </c>
      <c r="B54" s="28">
        <f t="shared" si="11"/>
        <v>18794</v>
      </c>
      <c r="C54" s="32">
        <v>4079.0</v>
      </c>
      <c r="D54" s="30">
        <v>7860.0</v>
      </c>
      <c r="E54" s="30">
        <v>6855.0</v>
      </c>
      <c r="F54" s="37">
        <v>567.0</v>
      </c>
      <c r="G54" s="37">
        <v>461.0</v>
      </c>
      <c r="H54" s="37">
        <v>299.0</v>
      </c>
      <c r="I54" s="37">
        <v>445.0</v>
      </c>
      <c r="J54" s="31">
        <v>84.0</v>
      </c>
      <c r="K54" s="31">
        <v>93.0</v>
      </c>
      <c r="L54" s="31">
        <v>280.0</v>
      </c>
      <c r="M54" s="31">
        <v>359.0</v>
      </c>
      <c r="N54" s="31">
        <v>502.0</v>
      </c>
      <c r="O54" s="31">
        <v>195.0</v>
      </c>
      <c r="P54" s="31">
        <v>618.0</v>
      </c>
      <c r="Q54" s="31">
        <v>176.0</v>
      </c>
      <c r="R54" s="31">
        <v>583.0</v>
      </c>
      <c r="S54" s="31">
        <v>541.0</v>
      </c>
      <c r="T54" s="31">
        <v>260.0</v>
      </c>
      <c r="U54" s="31">
        <v>647.0</v>
      </c>
      <c r="V54" s="31">
        <v>203.0</v>
      </c>
      <c r="W54" s="31">
        <v>584.0</v>
      </c>
      <c r="X54" s="31">
        <v>364.0</v>
      </c>
      <c r="Y54" s="31">
        <v>481.0</v>
      </c>
      <c r="Z54" s="31">
        <v>675.0</v>
      </c>
      <c r="AA54" s="31">
        <v>479.0</v>
      </c>
      <c r="AB54" s="31">
        <v>788.0</v>
      </c>
      <c r="AC54" s="31">
        <v>609.0</v>
      </c>
      <c r="AD54" s="31">
        <v>600.0</v>
      </c>
      <c r="AE54" s="31">
        <v>368.0</v>
      </c>
      <c r="AF54" s="31">
        <v>678.0</v>
      </c>
      <c r="AG54" s="31">
        <v>534.0</v>
      </c>
      <c r="AH54" s="31">
        <v>825.0</v>
      </c>
      <c r="AI54" s="31">
        <v>737.0</v>
      </c>
      <c r="AJ54" s="31">
        <v>523.0</v>
      </c>
      <c r="AK54" s="31">
        <v>284.0</v>
      </c>
      <c r="AL54" s="31">
        <v>500.0</v>
      </c>
      <c r="AM54" s="32">
        <v>981.0</v>
      </c>
      <c r="AN54" s="31">
        <v>347.0</v>
      </c>
      <c r="AO54" s="31">
        <v>587.0</v>
      </c>
      <c r="AP54" s="31">
        <v>515.0</v>
      </c>
      <c r="AQ54" s="32">
        <v>1022.0</v>
      </c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</row>
    <row r="55" ht="15.0" customHeight="1">
      <c r="A55" s="27" t="s">
        <v>97</v>
      </c>
      <c r="B55" s="28">
        <f t="shared" si="11"/>
        <v>18663</v>
      </c>
      <c r="C55" s="32">
        <v>4014.0</v>
      </c>
      <c r="D55" s="30">
        <v>7688.0</v>
      </c>
      <c r="E55" s="30">
        <v>6961.0</v>
      </c>
      <c r="F55" s="37">
        <v>564.0</v>
      </c>
      <c r="G55" s="37">
        <v>422.0</v>
      </c>
      <c r="H55" s="37">
        <v>322.0</v>
      </c>
      <c r="I55" s="37">
        <v>399.0</v>
      </c>
      <c r="J55" s="31">
        <v>100.0</v>
      </c>
      <c r="K55" s="31">
        <v>94.0</v>
      </c>
      <c r="L55" s="31">
        <v>291.0</v>
      </c>
      <c r="M55" s="31">
        <v>322.0</v>
      </c>
      <c r="N55" s="31">
        <v>501.0</v>
      </c>
      <c r="O55" s="31">
        <v>179.0</v>
      </c>
      <c r="P55" s="31">
        <v>647.0</v>
      </c>
      <c r="Q55" s="31">
        <v>173.0</v>
      </c>
      <c r="R55" s="31">
        <v>585.0</v>
      </c>
      <c r="S55" s="31">
        <v>561.0</v>
      </c>
      <c r="T55" s="31">
        <v>226.0</v>
      </c>
      <c r="U55" s="31">
        <v>608.0</v>
      </c>
      <c r="V55" s="31">
        <v>234.0</v>
      </c>
      <c r="W55" s="31">
        <v>615.0</v>
      </c>
      <c r="X55" s="31">
        <v>376.0</v>
      </c>
      <c r="Y55" s="31">
        <v>424.0</v>
      </c>
      <c r="Z55" s="31">
        <v>714.0</v>
      </c>
      <c r="AA55" s="31">
        <v>455.0</v>
      </c>
      <c r="AB55" s="31">
        <v>720.0</v>
      </c>
      <c r="AC55" s="31">
        <v>603.0</v>
      </c>
      <c r="AD55" s="31">
        <v>515.0</v>
      </c>
      <c r="AE55" s="31">
        <v>364.0</v>
      </c>
      <c r="AF55" s="31">
        <v>688.0</v>
      </c>
      <c r="AG55" s="31">
        <v>532.0</v>
      </c>
      <c r="AH55" s="31">
        <v>861.0</v>
      </c>
      <c r="AI55" s="31">
        <v>819.0</v>
      </c>
      <c r="AJ55" s="31">
        <v>531.0</v>
      </c>
      <c r="AK55" s="31">
        <v>269.0</v>
      </c>
      <c r="AL55" s="31">
        <v>470.0</v>
      </c>
      <c r="AM55" s="32">
        <v>900.0</v>
      </c>
      <c r="AN55" s="31">
        <v>407.0</v>
      </c>
      <c r="AO55" s="31">
        <v>615.0</v>
      </c>
      <c r="AP55" s="31">
        <v>491.0</v>
      </c>
      <c r="AQ55" s="32">
        <v>1066.0</v>
      </c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</row>
    <row r="56" ht="15.0" customHeight="1">
      <c r="A56" s="27" t="s">
        <v>98</v>
      </c>
      <c r="B56" s="28">
        <f t="shared" si="11"/>
        <v>19269</v>
      </c>
      <c r="C56" s="32">
        <v>4122.0</v>
      </c>
      <c r="D56" s="30">
        <v>8029.0</v>
      </c>
      <c r="E56" s="30">
        <v>7118.0</v>
      </c>
      <c r="F56" s="37">
        <v>573.0</v>
      </c>
      <c r="G56" s="37">
        <v>446.0</v>
      </c>
      <c r="H56" s="37">
        <v>295.0</v>
      </c>
      <c r="I56" s="37">
        <v>388.0</v>
      </c>
      <c r="J56" s="31">
        <v>83.0</v>
      </c>
      <c r="K56" s="31">
        <v>93.0</v>
      </c>
      <c r="L56" s="31">
        <v>292.0</v>
      </c>
      <c r="M56" s="31">
        <v>403.0</v>
      </c>
      <c r="N56" s="31">
        <v>517.0</v>
      </c>
      <c r="O56" s="31">
        <v>189.0</v>
      </c>
      <c r="P56" s="31">
        <v>671.0</v>
      </c>
      <c r="Q56" s="31">
        <v>172.0</v>
      </c>
      <c r="R56" s="31">
        <v>591.0</v>
      </c>
      <c r="S56" s="31">
        <v>570.0</v>
      </c>
      <c r="T56" s="31">
        <v>257.0</v>
      </c>
      <c r="U56" s="31">
        <v>642.0</v>
      </c>
      <c r="V56" s="31">
        <v>228.0</v>
      </c>
      <c r="W56" s="31">
        <v>621.0</v>
      </c>
      <c r="X56" s="31">
        <v>346.0</v>
      </c>
      <c r="Y56" s="31">
        <v>426.0</v>
      </c>
      <c r="Z56" s="31">
        <v>767.0</v>
      </c>
      <c r="AA56" s="31">
        <v>519.0</v>
      </c>
      <c r="AB56" s="31">
        <v>738.0</v>
      </c>
      <c r="AC56" s="31">
        <v>622.0</v>
      </c>
      <c r="AD56" s="31">
        <v>545.0</v>
      </c>
      <c r="AE56" s="31">
        <v>430.0</v>
      </c>
      <c r="AF56" s="31">
        <v>727.0</v>
      </c>
      <c r="AG56" s="31">
        <v>557.0</v>
      </c>
      <c r="AH56" s="31">
        <v>946.0</v>
      </c>
      <c r="AI56" s="31">
        <v>857.0</v>
      </c>
      <c r="AJ56" s="31">
        <v>564.0</v>
      </c>
      <c r="AK56" s="31">
        <v>296.0</v>
      </c>
      <c r="AL56" s="31">
        <v>456.0</v>
      </c>
      <c r="AM56" s="32">
        <v>866.0</v>
      </c>
      <c r="AN56" s="31">
        <v>373.0</v>
      </c>
      <c r="AO56" s="31">
        <v>639.0</v>
      </c>
      <c r="AP56" s="31">
        <v>526.0</v>
      </c>
      <c r="AQ56" s="32">
        <v>1038.0</v>
      </c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</row>
    <row r="57" ht="15.0" customHeight="1">
      <c r="A57" s="27" t="s">
        <v>99</v>
      </c>
      <c r="B57" s="28">
        <f t="shared" si="11"/>
        <v>20471</v>
      </c>
      <c r="C57" s="32">
        <v>4602.0</v>
      </c>
      <c r="D57" s="30">
        <v>8457.0</v>
      </c>
      <c r="E57" s="30">
        <v>7412.0</v>
      </c>
      <c r="F57" s="37">
        <v>676.0</v>
      </c>
      <c r="G57" s="37">
        <v>491.0</v>
      </c>
      <c r="H57" s="37">
        <v>357.0</v>
      </c>
      <c r="I57" s="37">
        <v>388.0</v>
      </c>
      <c r="J57" s="31">
        <v>93.0</v>
      </c>
      <c r="K57" s="31">
        <v>120.0</v>
      </c>
      <c r="L57" s="31">
        <v>329.0</v>
      </c>
      <c r="M57" s="31">
        <v>429.0</v>
      </c>
      <c r="N57" s="31">
        <v>519.0</v>
      </c>
      <c r="O57" s="31">
        <v>233.0</v>
      </c>
      <c r="P57" s="31">
        <v>720.0</v>
      </c>
      <c r="Q57" s="31">
        <v>247.0</v>
      </c>
      <c r="R57" s="31">
        <v>655.0</v>
      </c>
      <c r="S57" s="31">
        <v>550.0</v>
      </c>
      <c r="T57" s="31">
        <v>249.0</v>
      </c>
      <c r="U57" s="31">
        <v>659.0</v>
      </c>
      <c r="V57" s="31">
        <v>239.0</v>
      </c>
      <c r="W57" s="31">
        <v>704.0</v>
      </c>
      <c r="X57" s="31">
        <v>392.0</v>
      </c>
      <c r="Y57" s="31">
        <v>400.0</v>
      </c>
      <c r="Z57" s="31">
        <v>844.0</v>
      </c>
      <c r="AA57" s="31">
        <v>514.0</v>
      </c>
      <c r="AB57" s="31">
        <v>854.0</v>
      </c>
      <c r="AC57" s="31">
        <v>677.0</v>
      </c>
      <c r="AD57" s="31">
        <v>537.0</v>
      </c>
      <c r="AE57" s="31">
        <v>422.0</v>
      </c>
      <c r="AF57" s="31">
        <v>761.0</v>
      </c>
      <c r="AG57" s="31">
        <v>670.0</v>
      </c>
      <c r="AH57" s="31">
        <v>919.0</v>
      </c>
      <c r="AI57" s="31">
        <v>886.0</v>
      </c>
      <c r="AJ57" s="31">
        <v>603.0</v>
      </c>
      <c r="AK57" s="31">
        <v>294.0</v>
      </c>
      <c r="AL57" s="31">
        <v>502.0</v>
      </c>
      <c r="AM57" s="32">
        <v>919.0</v>
      </c>
      <c r="AN57" s="31">
        <v>398.0</v>
      </c>
      <c r="AO57" s="31">
        <v>645.0</v>
      </c>
      <c r="AP57" s="31">
        <v>537.0</v>
      </c>
      <c r="AQ57" s="32">
        <v>1039.0</v>
      </c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</row>
    <row r="58" ht="15.0" customHeight="1">
      <c r="A58" s="27" t="s">
        <v>100</v>
      </c>
      <c r="B58" s="28">
        <f t="shared" si="11"/>
        <v>21105</v>
      </c>
      <c r="C58" s="32">
        <v>4700.0</v>
      </c>
      <c r="D58" s="30">
        <v>8908.0</v>
      </c>
      <c r="E58" s="30">
        <v>7497.0</v>
      </c>
      <c r="F58" s="37">
        <v>690.0</v>
      </c>
      <c r="G58" s="37">
        <v>476.0</v>
      </c>
      <c r="H58" s="37">
        <v>388.0</v>
      </c>
      <c r="I58" s="37">
        <v>342.0</v>
      </c>
      <c r="J58" s="31">
        <v>139.0</v>
      </c>
      <c r="K58" s="31">
        <v>121.0</v>
      </c>
      <c r="L58" s="31">
        <v>327.0</v>
      </c>
      <c r="M58" s="31">
        <v>414.0</v>
      </c>
      <c r="N58" s="31">
        <v>562.0</v>
      </c>
      <c r="O58" s="31">
        <v>251.0</v>
      </c>
      <c r="P58" s="31">
        <v>749.0</v>
      </c>
      <c r="Q58" s="31">
        <v>241.0</v>
      </c>
      <c r="R58" s="31">
        <v>733.0</v>
      </c>
      <c r="S58" s="31">
        <v>603.0</v>
      </c>
      <c r="T58" s="31">
        <v>265.0</v>
      </c>
      <c r="U58" s="31">
        <v>682.0</v>
      </c>
      <c r="V58" s="31">
        <v>244.0</v>
      </c>
      <c r="W58" s="31">
        <v>717.0</v>
      </c>
      <c r="X58" s="31">
        <v>404.0</v>
      </c>
      <c r="Y58" s="31">
        <v>399.0</v>
      </c>
      <c r="Z58" s="31">
        <v>932.0</v>
      </c>
      <c r="AA58" s="31">
        <v>608.0</v>
      </c>
      <c r="AB58" s="31">
        <v>850.0</v>
      </c>
      <c r="AC58" s="31">
        <v>637.0</v>
      </c>
      <c r="AD58" s="31">
        <v>573.0</v>
      </c>
      <c r="AE58" s="31">
        <v>507.0</v>
      </c>
      <c r="AF58" s="31">
        <v>754.0</v>
      </c>
      <c r="AG58" s="31">
        <v>647.0</v>
      </c>
      <c r="AH58" s="31">
        <v>873.0</v>
      </c>
      <c r="AI58" s="31">
        <v>871.0</v>
      </c>
      <c r="AJ58" s="31">
        <v>594.0</v>
      </c>
      <c r="AK58" s="31">
        <v>297.0</v>
      </c>
      <c r="AL58" s="31">
        <v>558.0</v>
      </c>
      <c r="AM58" s="32">
        <v>958.0</v>
      </c>
      <c r="AN58" s="31">
        <v>450.0</v>
      </c>
      <c r="AO58" s="31">
        <v>642.0</v>
      </c>
      <c r="AP58" s="31">
        <v>502.0</v>
      </c>
      <c r="AQ58" s="32">
        <v>1105.0</v>
      </c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</row>
    <row r="59" ht="15.0" customHeight="1">
      <c r="A59" s="27" t="s">
        <v>101</v>
      </c>
      <c r="B59" s="28">
        <f t="shared" si="11"/>
        <v>20642</v>
      </c>
      <c r="C59" s="32">
        <v>4636.0</v>
      </c>
      <c r="D59" s="30">
        <v>8724.0</v>
      </c>
      <c r="E59" s="30">
        <v>7282.0</v>
      </c>
      <c r="F59" s="37">
        <v>636.0</v>
      </c>
      <c r="G59" s="37">
        <v>513.0</v>
      </c>
      <c r="H59" s="37">
        <v>368.0</v>
      </c>
      <c r="I59" s="37">
        <v>352.0</v>
      </c>
      <c r="J59" s="31">
        <v>131.0</v>
      </c>
      <c r="K59" s="31">
        <v>116.0</v>
      </c>
      <c r="L59" s="31">
        <v>346.0</v>
      </c>
      <c r="M59" s="31">
        <v>429.0</v>
      </c>
      <c r="N59" s="31">
        <v>495.0</v>
      </c>
      <c r="O59" s="31">
        <v>225.0</v>
      </c>
      <c r="P59" s="31">
        <v>790.0</v>
      </c>
      <c r="Q59" s="31">
        <v>235.0</v>
      </c>
      <c r="R59" s="31">
        <v>696.0</v>
      </c>
      <c r="S59" s="31">
        <v>552.0</v>
      </c>
      <c r="T59" s="31">
        <v>258.0</v>
      </c>
      <c r="U59" s="31">
        <v>729.0</v>
      </c>
      <c r="V59" s="31">
        <v>273.0</v>
      </c>
      <c r="W59" s="31">
        <v>662.0</v>
      </c>
      <c r="X59" s="31">
        <v>383.0</v>
      </c>
      <c r="Y59" s="31">
        <v>402.0</v>
      </c>
      <c r="Z59" s="31">
        <v>871.0</v>
      </c>
      <c r="AA59" s="31">
        <v>634.0</v>
      </c>
      <c r="AB59" s="31">
        <v>806.0</v>
      </c>
      <c r="AC59" s="31">
        <v>661.0</v>
      </c>
      <c r="AD59" s="31">
        <v>490.0</v>
      </c>
      <c r="AE59" s="31">
        <v>501.0</v>
      </c>
      <c r="AF59" s="31">
        <v>806.0</v>
      </c>
      <c r="AG59" s="31">
        <v>641.0</v>
      </c>
      <c r="AH59" s="31">
        <v>869.0</v>
      </c>
      <c r="AI59" s="31">
        <v>818.0</v>
      </c>
      <c r="AJ59" s="31">
        <v>530.0</v>
      </c>
      <c r="AK59" s="31">
        <v>312.0</v>
      </c>
      <c r="AL59" s="31">
        <v>522.0</v>
      </c>
      <c r="AM59" s="32">
        <v>911.0</v>
      </c>
      <c r="AN59" s="31">
        <v>408.0</v>
      </c>
      <c r="AO59" s="31">
        <v>657.0</v>
      </c>
      <c r="AP59" s="31">
        <v>529.0</v>
      </c>
      <c r="AQ59" s="32">
        <v>1085.0</v>
      </c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</row>
    <row r="60" ht="15.0" customHeight="1">
      <c r="A60" s="23" t="s">
        <v>102</v>
      </c>
      <c r="B60" s="24">
        <f t="shared" ref="B60:AQ60" si="12">SUM(B61:B70)</f>
        <v>173061</v>
      </c>
      <c r="C60" s="34">
        <f t="shared" si="12"/>
        <v>44232</v>
      </c>
      <c r="D60" s="24">
        <f t="shared" si="12"/>
        <v>70708</v>
      </c>
      <c r="E60" s="24">
        <f t="shared" si="12"/>
        <v>58121</v>
      </c>
      <c r="F60" s="24">
        <f t="shared" si="12"/>
        <v>6104</v>
      </c>
      <c r="G60" s="24">
        <f t="shared" si="12"/>
        <v>4866</v>
      </c>
      <c r="H60" s="24">
        <f t="shared" si="12"/>
        <v>3746</v>
      </c>
      <c r="I60" s="24">
        <f t="shared" si="12"/>
        <v>3094</v>
      </c>
      <c r="J60" s="24">
        <f t="shared" si="12"/>
        <v>1563</v>
      </c>
      <c r="K60" s="24">
        <f t="shared" si="12"/>
        <v>1527</v>
      </c>
      <c r="L60" s="24">
        <f t="shared" si="12"/>
        <v>3483</v>
      </c>
      <c r="M60" s="24">
        <f t="shared" si="12"/>
        <v>4248</v>
      </c>
      <c r="N60" s="24">
        <f t="shared" si="12"/>
        <v>4239</v>
      </c>
      <c r="O60" s="24">
        <f t="shared" si="12"/>
        <v>2322</v>
      </c>
      <c r="P60" s="24">
        <f t="shared" si="12"/>
        <v>6454</v>
      </c>
      <c r="Q60" s="24">
        <f t="shared" si="12"/>
        <v>2586</v>
      </c>
      <c r="R60" s="24">
        <f t="shared" si="12"/>
        <v>6260</v>
      </c>
      <c r="S60" s="24">
        <f t="shared" si="12"/>
        <v>5199</v>
      </c>
      <c r="T60" s="24">
        <f t="shared" si="12"/>
        <v>2824</v>
      </c>
      <c r="U60" s="24">
        <f t="shared" si="12"/>
        <v>6698</v>
      </c>
      <c r="V60" s="24">
        <f t="shared" si="12"/>
        <v>2311</v>
      </c>
      <c r="W60" s="24">
        <f t="shared" si="12"/>
        <v>5502</v>
      </c>
      <c r="X60" s="24">
        <f t="shared" si="12"/>
        <v>3588</v>
      </c>
      <c r="Y60" s="24">
        <f t="shared" si="12"/>
        <v>3272</v>
      </c>
      <c r="Z60" s="24">
        <f t="shared" si="12"/>
        <v>6465</v>
      </c>
      <c r="AA60" s="24">
        <f t="shared" si="12"/>
        <v>5192</v>
      </c>
      <c r="AB60" s="24">
        <f t="shared" si="12"/>
        <v>5115</v>
      </c>
      <c r="AC60" s="24">
        <f t="shared" si="12"/>
        <v>4663</v>
      </c>
      <c r="AD60" s="24">
        <f t="shared" si="12"/>
        <v>3347</v>
      </c>
      <c r="AE60" s="24">
        <f t="shared" si="12"/>
        <v>4631</v>
      </c>
      <c r="AF60" s="24">
        <f t="shared" si="12"/>
        <v>5641</v>
      </c>
      <c r="AG60" s="24">
        <f t="shared" si="12"/>
        <v>5539</v>
      </c>
      <c r="AH60" s="24">
        <f t="shared" si="12"/>
        <v>6009</v>
      </c>
      <c r="AI60" s="24">
        <f t="shared" si="12"/>
        <v>6160</v>
      </c>
      <c r="AJ60" s="24">
        <f t="shared" si="12"/>
        <v>4870</v>
      </c>
      <c r="AK60" s="24">
        <f t="shared" si="12"/>
        <v>2945</v>
      </c>
      <c r="AL60" s="24">
        <f t="shared" si="12"/>
        <v>4243</v>
      </c>
      <c r="AM60" s="34">
        <f t="shared" si="12"/>
        <v>7430</v>
      </c>
      <c r="AN60" s="24">
        <f t="shared" si="12"/>
        <v>3158</v>
      </c>
      <c r="AO60" s="24">
        <f t="shared" si="12"/>
        <v>5167</v>
      </c>
      <c r="AP60" s="24">
        <f t="shared" si="12"/>
        <v>4176</v>
      </c>
      <c r="AQ60" s="34">
        <f t="shared" si="12"/>
        <v>8424</v>
      </c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5"/>
    </row>
    <row r="61" ht="15.0" customHeight="1">
      <c r="A61" s="27" t="s">
        <v>103</v>
      </c>
      <c r="B61" s="28">
        <f t="shared" ref="B61:B70" si="13">SUM(C61,D61,E61)</f>
        <v>21171</v>
      </c>
      <c r="C61" s="32">
        <v>4690.0</v>
      </c>
      <c r="D61" s="30">
        <v>8827.0</v>
      </c>
      <c r="E61" s="30">
        <v>7654.0</v>
      </c>
      <c r="F61" s="37">
        <v>686.0</v>
      </c>
      <c r="G61" s="37">
        <v>464.0</v>
      </c>
      <c r="H61" s="37">
        <v>367.0</v>
      </c>
      <c r="I61" s="37">
        <v>313.0</v>
      </c>
      <c r="J61" s="31">
        <v>126.0</v>
      </c>
      <c r="K61" s="31">
        <v>130.0</v>
      </c>
      <c r="L61" s="31">
        <v>355.0</v>
      </c>
      <c r="M61" s="31">
        <v>443.0</v>
      </c>
      <c r="N61" s="31">
        <v>508.0</v>
      </c>
      <c r="O61" s="31">
        <v>251.0</v>
      </c>
      <c r="P61" s="31">
        <v>792.0</v>
      </c>
      <c r="Q61" s="31">
        <v>255.0</v>
      </c>
      <c r="R61" s="31">
        <v>679.0</v>
      </c>
      <c r="S61" s="31">
        <v>660.0</v>
      </c>
      <c r="T61" s="31">
        <v>305.0</v>
      </c>
      <c r="U61" s="31">
        <v>771.0</v>
      </c>
      <c r="V61" s="31">
        <v>260.0</v>
      </c>
      <c r="W61" s="31">
        <v>668.0</v>
      </c>
      <c r="X61" s="31">
        <v>384.0</v>
      </c>
      <c r="Y61" s="31">
        <v>397.0</v>
      </c>
      <c r="Z61" s="31">
        <v>879.0</v>
      </c>
      <c r="AA61" s="31">
        <v>563.0</v>
      </c>
      <c r="AB61" s="31">
        <v>759.0</v>
      </c>
      <c r="AC61" s="31">
        <v>687.0</v>
      </c>
      <c r="AD61" s="31">
        <v>514.0</v>
      </c>
      <c r="AE61" s="31">
        <v>568.0</v>
      </c>
      <c r="AF61" s="31">
        <v>733.0</v>
      </c>
      <c r="AG61" s="31">
        <v>684.0</v>
      </c>
      <c r="AH61" s="31">
        <v>869.0</v>
      </c>
      <c r="AI61" s="31">
        <v>872.0</v>
      </c>
      <c r="AJ61" s="31">
        <v>632.0</v>
      </c>
      <c r="AK61" s="31">
        <v>301.0</v>
      </c>
      <c r="AL61" s="31">
        <v>580.0</v>
      </c>
      <c r="AM61" s="32">
        <v>956.0</v>
      </c>
      <c r="AN61" s="31">
        <v>434.0</v>
      </c>
      <c r="AO61" s="31">
        <v>628.0</v>
      </c>
      <c r="AP61" s="31">
        <v>578.0</v>
      </c>
      <c r="AQ61" s="32">
        <v>1120.0</v>
      </c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</row>
    <row r="62" ht="15.0" customHeight="1">
      <c r="A62" s="27" t="s">
        <v>104</v>
      </c>
      <c r="B62" s="28">
        <f t="shared" si="13"/>
        <v>21196</v>
      </c>
      <c r="C62" s="32">
        <v>4808.0</v>
      </c>
      <c r="D62" s="30">
        <v>8953.0</v>
      </c>
      <c r="E62" s="30">
        <v>7435.0</v>
      </c>
      <c r="F62" s="37">
        <v>748.0</v>
      </c>
      <c r="G62" s="37">
        <v>517.0</v>
      </c>
      <c r="H62" s="37">
        <v>387.0</v>
      </c>
      <c r="I62" s="37">
        <v>293.0</v>
      </c>
      <c r="J62" s="31">
        <v>144.0</v>
      </c>
      <c r="K62" s="31">
        <v>134.0</v>
      </c>
      <c r="L62" s="31">
        <v>319.0</v>
      </c>
      <c r="M62" s="31">
        <v>463.0</v>
      </c>
      <c r="N62" s="31">
        <v>500.0</v>
      </c>
      <c r="O62" s="31">
        <v>279.0</v>
      </c>
      <c r="P62" s="31">
        <v>752.0</v>
      </c>
      <c r="Q62" s="31">
        <v>272.0</v>
      </c>
      <c r="R62" s="31">
        <v>756.0</v>
      </c>
      <c r="S62" s="31">
        <v>675.0</v>
      </c>
      <c r="T62" s="31">
        <v>315.0</v>
      </c>
      <c r="U62" s="31">
        <v>752.0</v>
      </c>
      <c r="V62" s="31">
        <v>259.0</v>
      </c>
      <c r="W62" s="31">
        <v>733.0</v>
      </c>
      <c r="X62" s="31">
        <v>415.0</v>
      </c>
      <c r="Y62" s="31">
        <v>364.0</v>
      </c>
      <c r="Z62" s="31">
        <v>828.0</v>
      </c>
      <c r="AA62" s="31">
        <v>637.0</v>
      </c>
      <c r="AB62" s="31">
        <v>756.0</v>
      </c>
      <c r="AC62" s="31">
        <v>695.0</v>
      </c>
      <c r="AD62" s="31">
        <v>472.0</v>
      </c>
      <c r="AE62" s="31">
        <v>545.0</v>
      </c>
      <c r="AF62" s="31">
        <v>751.0</v>
      </c>
      <c r="AG62" s="31">
        <v>679.0</v>
      </c>
      <c r="AH62" s="31">
        <v>808.0</v>
      </c>
      <c r="AI62" s="31">
        <v>803.0</v>
      </c>
      <c r="AJ62" s="31">
        <v>574.0</v>
      </c>
      <c r="AK62" s="31">
        <v>333.0</v>
      </c>
      <c r="AL62" s="31">
        <v>563.0</v>
      </c>
      <c r="AM62" s="32">
        <v>949.0</v>
      </c>
      <c r="AN62" s="31">
        <v>397.0</v>
      </c>
      <c r="AO62" s="31">
        <v>699.0</v>
      </c>
      <c r="AP62" s="31">
        <v>550.0</v>
      </c>
      <c r="AQ62" s="32">
        <v>1080.0</v>
      </c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</row>
    <row r="63" ht="15.0" customHeight="1">
      <c r="A63" s="27" t="s">
        <v>105</v>
      </c>
      <c r="B63" s="28">
        <f t="shared" si="13"/>
        <v>19685</v>
      </c>
      <c r="C63" s="32">
        <v>4657.0</v>
      </c>
      <c r="D63" s="30">
        <v>8213.0</v>
      </c>
      <c r="E63" s="30">
        <v>6815.0</v>
      </c>
      <c r="F63" s="37">
        <v>624.0</v>
      </c>
      <c r="G63" s="37">
        <v>537.0</v>
      </c>
      <c r="H63" s="37">
        <v>361.0</v>
      </c>
      <c r="I63" s="37">
        <v>326.0</v>
      </c>
      <c r="J63" s="31">
        <v>125.0</v>
      </c>
      <c r="K63" s="31">
        <v>132.0</v>
      </c>
      <c r="L63" s="31">
        <v>355.0</v>
      </c>
      <c r="M63" s="31">
        <v>446.0</v>
      </c>
      <c r="N63" s="31">
        <v>478.0</v>
      </c>
      <c r="O63" s="31">
        <v>272.0</v>
      </c>
      <c r="P63" s="31">
        <v>748.0</v>
      </c>
      <c r="Q63" s="31">
        <v>253.0</v>
      </c>
      <c r="R63" s="31">
        <v>671.0</v>
      </c>
      <c r="S63" s="31">
        <v>617.0</v>
      </c>
      <c r="T63" s="31">
        <v>297.0</v>
      </c>
      <c r="U63" s="31">
        <v>771.0</v>
      </c>
      <c r="V63" s="31">
        <v>283.0</v>
      </c>
      <c r="W63" s="31">
        <v>629.0</v>
      </c>
      <c r="X63" s="31">
        <v>398.0</v>
      </c>
      <c r="Y63" s="31">
        <v>322.0</v>
      </c>
      <c r="Z63" s="31">
        <v>782.0</v>
      </c>
      <c r="AA63" s="31">
        <v>553.0</v>
      </c>
      <c r="AB63" s="31">
        <v>651.0</v>
      </c>
      <c r="AC63" s="31">
        <v>588.0</v>
      </c>
      <c r="AD63" s="31">
        <v>418.0</v>
      </c>
      <c r="AE63" s="31">
        <v>505.0</v>
      </c>
      <c r="AF63" s="31">
        <v>728.0</v>
      </c>
      <c r="AG63" s="31">
        <v>609.0</v>
      </c>
      <c r="AH63" s="31">
        <v>740.0</v>
      </c>
      <c r="AI63" s="31">
        <v>753.0</v>
      </c>
      <c r="AJ63" s="31">
        <v>545.0</v>
      </c>
      <c r="AK63" s="31">
        <v>343.0</v>
      </c>
      <c r="AL63" s="31">
        <v>504.0</v>
      </c>
      <c r="AM63" s="32">
        <v>879.0</v>
      </c>
      <c r="AN63" s="31">
        <v>375.0</v>
      </c>
      <c r="AO63" s="31">
        <v>625.0</v>
      </c>
      <c r="AP63" s="31">
        <v>460.0</v>
      </c>
      <c r="AQ63" s="32">
        <v>982.0</v>
      </c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</row>
    <row r="64" ht="15.0" customHeight="1">
      <c r="A64" s="27" t="s">
        <v>106</v>
      </c>
      <c r="B64" s="28">
        <f t="shared" si="13"/>
        <v>19148</v>
      </c>
      <c r="C64" s="32">
        <v>4712.0</v>
      </c>
      <c r="D64" s="30">
        <v>7847.0</v>
      </c>
      <c r="E64" s="30">
        <v>6589.0</v>
      </c>
      <c r="F64" s="37">
        <v>689.0</v>
      </c>
      <c r="G64" s="37">
        <v>520.0</v>
      </c>
      <c r="H64" s="37">
        <v>365.0</v>
      </c>
      <c r="I64" s="37">
        <v>325.0</v>
      </c>
      <c r="J64" s="31">
        <v>161.0</v>
      </c>
      <c r="K64" s="31">
        <v>150.0</v>
      </c>
      <c r="L64" s="31">
        <v>365.0</v>
      </c>
      <c r="M64" s="31">
        <v>432.0</v>
      </c>
      <c r="N64" s="31">
        <v>493.0</v>
      </c>
      <c r="O64" s="31">
        <v>257.0</v>
      </c>
      <c r="P64" s="31">
        <v>685.0</v>
      </c>
      <c r="Q64" s="31">
        <v>270.0</v>
      </c>
      <c r="R64" s="31">
        <v>699.0</v>
      </c>
      <c r="S64" s="31">
        <v>549.0</v>
      </c>
      <c r="T64" s="31">
        <v>321.0</v>
      </c>
      <c r="U64" s="31">
        <v>726.0</v>
      </c>
      <c r="V64" s="31">
        <v>288.0</v>
      </c>
      <c r="W64" s="31">
        <v>604.0</v>
      </c>
      <c r="X64" s="31">
        <v>384.0</v>
      </c>
      <c r="Y64" s="31">
        <v>353.0</v>
      </c>
      <c r="Z64" s="31">
        <v>699.0</v>
      </c>
      <c r="AA64" s="31">
        <v>552.0</v>
      </c>
      <c r="AB64" s="31">
        <v>625.0</v>
      </c>
      <c r="AC64" s="31">
        <v>552.0</v>
      </c>
      <c r="AD64" s="31">
        <v>346.0</v>
      </c>
      <c r="AE64" s="31">
        <v>537.0</v>
      </c>
      <c r="AF64" s="31">
        <v>612.0</v>
      </c>
      <c r="AG64" s="31">
        <v>625.0</v>
      </c>
      <c r="AH64" s="31">
        <v>682.0</v>
      </c>
      <c r="AI64" s="31">
        <v>711.0</v>
      </c>
      <c r="AJ64" s="31">
        <v>570.0</v>
      </c>
      <c r="AK64" s="31">
        <v>321.0</v>
      </c>
      <c r="AL64" s="31">
        <v>458.0</v>
      </c>
      <c r="AM64" s="32">
        <v>866.0</v>
      </c>
      <c r="AN64" s="31">
        <v>391.0</v>
      </c>
      <c r="AO64" s="31">
        <v>601.0</v>
      </c>
      <c r="AP64" s="31">
        <v>466.0</v>
      </c>
      <c r="AQ64" s="32">
        <v>898.0</v>
      </c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</row>
    <row r="65" ht="15.0" customHeight="1">
      <c r="A65" s="27" t="s">
        <v>107</v>
      </c>
      <c r="B65" s="28">
        <f t="shared" si="13"/>
        <v>17026</v>
      </c>
      <c r="C65" s="32">
        <v>4328.0</v>
      </c>
      <c r="D65" s="30">
        <v>7071.0</v>
      </c>
      <c r="E65" s="30">
        <v>5627.0</v>
      </c>
      <c r="F65" s="37">
        <v>609.0</v>
      </c>
      <c r="G65" s="37">
        <v>523.0</v>
      </c>
      <c r="H65" s="37">
        <v>335.0</v>
      </c>
      <c r="I65" s="37">
        <v>277.0</v>
      </c>
      <c r="J65" s="31">
        <v>125.0</v>
      </c>
      <c r="K65" s="31">
        <v>136.0</v>
      </c>
      <c r="L65" s="31">
        <v>355.0</v>
      </c>
      <c r="M65" s="31">
        <v>426.0</v>
      </c>
      <c r="N65" s="31">
        <v>416.0</v>
      </c>
      <c r="O65" s="31">
        <v>208.0</v>
      </c>
      <c r="P65" s="31">
        <v>649.0</v>
      </c>
      <c r="Q65" s="31">
        <v>269.0</v>
      </c>
      <c r="R65" s="31">
        <v>629.0</v>
      </c>
      <c r="S65" s="31">
        <v>511.0</v>
      </c>
      <c r="T65" s="31">
        <v>305.0</v>
      </c>
      <c r="U65" s="31">
        <v>703.0</v>
      </c>
      <c r="V65" s="31">
        <v>221.0</v>
      </c>
      <c r="W65" s="31">
        <v>627.0</v>
      </c>
      <c r="X65" s="31">
        <v>333.0</v>
      </c>
      <c r="Y65" s="31">
        <v>308.0</v>
      </c>
      <c r="Z65" s="31">
        <v>643.0</v>
      </c>
      <c r="AA65" s="31">
        <v>528.0</v>
      </c>
      <c r="AB65" s="31">
        <v>488.0</v>
      </c>
      <c r="AC65" s="31">
        <v>477.0</v>
      </c>
      <c r="AD65" s="31">
        <v>314.0</v>
      </c>
      <c r="AE65" s="31">
        <v>452.0</v>
      </c>
      <c r="AF65" s="31">
        <v>532.0</v>
      </c>
      <c r="AG65" s="31">
        <v>548.0</v>
      </c>
      <c r="AH65" s="31">
        <v>601.0</v>
      </c>
      <c r="AI65" s="31">
        <v>614.0</v>
      </c>
      <c r="AJ65" s="31">
        <v>441.0</v>
      </c>
      <c r="AK65" s="31">
        <v>275.0</v>
      </c>
      <c r="AL65" s="31">
        <v>425.0</v>
      </c>
      <c r="AM65" s="32">
        <v>644.0</v>
      </c>
      <c r="AN65" s="31">
        <v>320.0</v>
      </c>
      <c r="AO65" s="31">
        <v>510.0</v>
      </c>
      <c r="AP65" s="31">
        <v>416.0</v>
      </c>
      <c r="AQ65" s="32">
        <v>833.0</v>
      </c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</row>
    <row r="66" ht="15.0" customHeight="1">
      <c r="A66" s="27" t="s">
        <v>108</v>
      </c>
      <c r="B66" s="28">
        <f t="shared" si="13"/>
        <v>15723</v>
      </c>
      <c r="C66" s="32">
        <v>4244.0</v>
      </c>
      <c r="D66" s="30">
        <v>6398.0</v>
      </c>
      <c r="E66" s="30">
        <v>5081.0</v>
      </c>
      <c r="F66" s="37">
        <v>572.0</v>
      </c>
      <c r="G66" s="37">
        <v>469.0</v>
      </c>
      <c r="H66" s="37">
        <v>376.0</v>
      </c>
      <c r="I66" s="37">
        <v>289.0</v>
      </c>
      <c r="J66" s="31">
        <v>140.0</v>
      </c>
      <c r="K66" s="31">
        <v>150.0</v>
      </c>
      <c r="L66" s="31">
        <v>356.0</v>
      </c>
      <c r="M66" s="31">
        <v>392.0</v>
      </c>
      <c r="N66" s="31">
        <v>371.0</v>
      </c>
      <c r="O66" s="31">
        <v>227.0</v>
      </c>
      <c r="P66" s="31">
        <v>654.0</v>
      </c>
      <c r="Q66" s="31">
        <v>248.0</v>
      </c>
      <c r="R66" s="31">
        <v>586.0</v>
      </c>
      <c r="S66" s="31">
        <v>451.0</v>
      </c>
      <c r="T66" s="31">
        <v>264.0</v>
      </c>
      <c r="U66" s="31">
        <v>663.0</v>
      </c>
      <c r="V66" s="31">
        <v>219.0</v>
      </c>
      <c r="W66" s="31">
        <v>514.0</v>
      </c>
      <c r="X66" s="31">
        <v>332.0</v>
      </c>
      <c r="Y66" s="31">
        <v>312.0</v>
      </c>
      <c r="Z66" s="31">
        <v>535.0</v>
      </c>
      <c r="AA66" s="31">
        <v>505.0</v>
      </c>
      <c r="AB66" s="31">
        <v>443.0</v>
      </c>
      <c r="AC66" s="31">
        <v>397.0</v>
      </c>
      <c r="AD66" s="31">
        <v>238.0</v>
      </c>
      <c r="AE66" s="31">
        <v>429.0</v>
      </c>
      <c r="AF66" s="31">
        <v>510.0</v>
      </c>
      <c r="AG66" s="31">
        <v>493.0</v>
      </c>
      <c r="AH66" s="31">
        <v>530.0</v>
      </c>
      <c r="AI66" s="31">
        <v>528.0</v>
      </c>
      <c r="AJ66" s="31">
        <v>418.0</v>
      </c>
      <c r="AK66" s="31">
        <v>255.0</v>
      </c>
      <c r="AL66" s="31">
        <v>352.0</v>
      </c>
      <c r="AM66" s="32">
        <v>649.0</v>
      </c>
      <c r="AN66" s="31">
        <v>270.0</v>
      </c>
      <c r="AO66" s="31">
        <v>466.0</v>
      </c>
      <c r="AP66" s="31">
        <v>379.0</v>
      </c>
      <c r="AQ66" s="32">
        <v>741.0</v>
      </c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</row>
    <row r="67" ht="15.0" customHeight="1">
      <c r="A67" s="27" t="s">
        <v>109</v>
      </c>
      <c r="B67" s="28">
        <f t="shared" si="13"/>
        <v>15502</v>
      </c>
      <c r="C67" s="32">
        <v>4373.0</v>
      </c>
      <c r="D67" s="30">
        <v>6131.0</v>
      </c>
      <c r="E67" s="30">
        <v>4998.0</v>
      </c>
      <c r="F67" s="37">
        <v>599.0</v>
      </c>
      <c r="G67" s="37">
        <v>472.0</v>
      </c>
      <c r="H67" s="37">
        <v>406.0</v>
      </c>
      <c r="I67" s="37">
        <v>326.0</v>
      </c>
      <c r="J67" s="31">
        <v>181.0</v>
      </c>
      <c r="K67" s="31">
        <v>175.0</v>
      </c>
      <c r="L67" s="31">
        <v>338.0</v>
      </c>
      <c r="M67" s="31">
        <v>428.0</v>
      </c>
      <c r="N67" s="31">
        <v>379.0</v>
      </c>
      <c r="O67" s="31">
        <v>221.0</v>
      </c>
      <c r="P67" s="31">
        <v>572.0</v>
      </c>
      <c r="Q67" s="31">
        <v>276.0</v>
      </c>
      <c r="R67" s="31">
        <v>615.0</v>
      </c>
      <c r="S67" s="31">
        <v>470.0</v>
      </c>
      <c r="T67" s="31">
        <v>241.0</v>
      </c>
      <c r="U67" s="31">
        <v>634.0</v>
      </c>
      <c r="V67" s="31">
        <v>200.0</v>
      </c>
      <c r="W67" s="31">
        <v>424.0</v>
      </c>
      <c r="X67" s="31">
        <v>316.0</v>
      </c>
      <c r="Y67" s="31">
        <v>325.0</v>
      </c>
      <c r="Z67" s="31">
        <v>530.0</v>
      </c>
      <c r="AA67" s="31">
        <v>503.0</v>
      </c>
      <c r="AB67" s="31">
        <v>387.0</v>
      </c>
      <c r="AC67" s="31">
        <v>346.0</v>
      </c>
      <c r="AD67" s="31">
        <v>277.0</v>
      </c>
      <c r="AE67" s="31">
        <v>391.0</v>
      </c>
      <c r="AF67" s="31">
        <v>472.0</v>
      </c>
      <c r="AG67" s="31">
        <v>504.0</v>
      </c>
      <c r="AH67" s="31">
        <v>491.0</v>
      </c>
      <c r="AI67" s="31">
        <v>531.0</v>
      </c>
      <c r="AJ67" s="31">
        <v>463.0</v>
      </c>
      <c r="AK67" s="31">
        <v>257.0</v>
      </c>
      <c r="AL67" s="31">
        <v>355.0</v>
      </c>
      <c r="AM67" s="32">
        <v>647.0</v>
      </c>
      <c r="AN67" s="31">
        <v>243.0</v>
      </c>
      <c r="AO67" s="31">
        <v>443.0</v>
      </c>
      <c r="AP67" s="31">
        <v>337.0</v>
      </c>
      <c r="AQ67" s="32">
        <v>727.0</v>
      </c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</row>
    <row r="68" ht="15.0" customHeight="1">
      <c r="A68" s="27" t="s">
        <v>110</v>
      </c>
      <c r="B68" s="28">
        <f t="shared" si="13"/>
        <v>15337</v>
      </c>
      <c r="C68" s="32">
        <v>4352.0</v>
      </c>
      <c r="D68" s="30">
        <v>6061.0</v>
      </c>
      <c r="E68" s="30">
        <v>4924.0</v>
      </c>
      <c r="F68" s="37">
        <v>575.0</v>
      </c>
      <c r="G68" s="37">
        <v>444.0</v>
      </c>
      <c r="H68" s="37">
        <v>399.0</v>
      </c>
      <c r="I68" s="37">
        <v>362.0</v>
      </c>
      <c r="J68" s="31">
        <v>194.0</v>
      </c>
      <c r="K68" s="31">
        <v>158.0</v>
      </c>
      <c r="L68" s="31">
        <v>361.0</v>
      </c>
      <c r="M68" s="31">
        <v>439.0</v>
      </c>
      <c r="N68" s="31">
        <v>342.0</v>
      </c>
      <c r="O68" s="31">
        <v>239.0</v>
      </c>
      <c r="P68" s="31">
        <v>585.0</v>
      </c>
      <c r="Q68" s="31">
        <v>254.0</v>
      </c>
      <c r="R68" s="31">
        <v>557.0</v>
      </c>
      <c r="S68" s="31">
        <v>422.0</v>
      </c>
      <c r="T68" s="31">
        <v>272.0</v>
      </c>
      <c r="U68" s="31">
        <v>581.0</v>
      </c>
      <c r="V68" s="31">
        <v>213.0</v>
      </c>
      <c r="W68" s="31">
        <v>481.0</v>
      </c>
      <c r="X68" s="31">
        <v>336.0</v>
      </c>
      <c r="Y68" s="31">
        <v>326.0</v>
      </c>
      <c r="Z68" s="31">
        <v>562.0</v>
      </c>
      <c r="AA68" s="31">
        <v>470.0</v>
      </c>
      <c r="AB68" s="31">
        <v>364.0</v>
      </c>
      <c r="AC68" s="31">
        <v>332.0</v>
      </c>
      <c r="AD68" s="31">
        <v>283.0</v>
      </c>
      <c r="AE68" s="31">
        <v>409.0</v>
      </c>
      <c r="AF68" s="31">
        <v>453.0</v>
      </c>
      <c r="AG68" s="31">
        <v>492.0</v>
      </c>
      <c r="AH68" s="31">
        <v>494.0</v>
      </c>
      <c r="AI68" s="31">
        <v>480.0</v>
      </c>
      <c r="AJ68" s="31">
        <v>445.0</v>
      </c>
      <c r="AK68" s="31">
        <v>309.0</v>
      </c>
      <c r="AL68" s="31">
        <v>340.0</v>
      </c>
      <c r="AM68" s="32">
        <v>647.0</v>
      </c>
      <c r="AN68" s="31">
        <v>263.0</v>
      </c>
      <c r="AO68" s="31">
        <v>381.0</v>
      </c>
      <c r="AP68" s="31">
        <v>353.0</v>
      </c>
      <c r="AQ68" s="32">
        <v>720.0</v>
      </c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</row>
    <row r="69" ht="15.0" customHeight="1">
      <c r="A69" s="27" t="s">
        <v>111</v>
      </c>
      <c r="B69" s="28">
        <f t="shared" si="13"/>
        <v>13865</v>
      </c>
      <c r="C69" s="32">
        <v>3825.0</v>
      </c>
      <c r="D69" s="30">
        <v>5495.0</v>
      </c>
      <c r="E69" s="30">
        <v>4545.0</v>
      </c>
      <c r="F69" s="37">
        <v>434.0</v>
      </c>
      <c r="G69" s="37">
        <v>448.0</v>
      </c>
      <c r="H69" s="37">
        <v>366.0</v>
      </c>
      <c r="I69" s="37">
        <v>275.0</v>
      </c>
      <c r="J69" s="31">
        <v>169.0</v>
      </c>
      <c r="K69" s="31">
        <v>162.0</v>
      </c>
      <c r="L69" s="31">
        <v>311.0</v>
      </c>
      <c r="M69" s="31">
        <v>401.0</v>
      </c>
      <c r="N69" s="31">
        <v>347.0</v>
      </c>
      <c r="O69" s="31">
        <v>188.0</v>
      </c>
      <c r="P69" s="31">
        <v>491.0</v>
      </c>
      <c r="Q69" s="31">
        <v>233.0</v>
      </c>
      <c r="R69" s="31">
        <v>516.0</v>
      </c>
      <c r="S69" s="31">
        <v>436.0</v>
      </c>
      <c r="T69" s="31">
        <v>249.0</v>
      </c>
      <c r="U69" s="31">
        <v>538.0</v>
      </c>
      <c r="V69" s="31">
        <v>181.0</v>
      </c>
      <c r="W69" s="31">
        <v>406.0</v>
      </c>
      <c r="X69" s="31">
        <v>327.0</v>
      </c>
      <c r="Y69" s="31">
        <v>253.0</v>
      </c>
      <c r="Z69" s="31">
        <v>492.0</v>
      </c>
      <c r="AA69" s="31">
        <v>446.0</v>
      </c>
      <c r="AB69" s="31">
        <v>324.0</v>
      </c>
      <c r="AC69" s="31">
        <v>292.0</v>
      </c>
      <c r="AD69" s="31">
        <v>230.0</v>
      </c>
      <c r="AE69" s="31">
        <v>388.0</v>
      </c>
      <c r="AF69" s="31">
        <v>417.0</v>
      </c>
      <c r="AG69" s="31">
        <v>442.0</v>
      </c>
      <c r="AH69" s="31">
        <v>403.0</v>
      </c>
      <c r="AI69" s="31">
        <v>445.0</v>
      </c>
      <c r="AJ69" s="31">
        <v>378.0</v>
      </c>
      <c r="AK69" s="31">
        <v>286.0</v>
      </c>
      <c r="AL69" s="31">
        <v>316.0</v>
      </c>
      <c r="AM69" s="32">
        <v>604.0</v>
      </c>
      <c r="AN69" s="31">
        <v>244.0</v>
      </c>
      <c r="AO69" s="31">
        <v>402.0</v>
      </c>
      <c r="AP69" s="31">
        <v>322.0</v>
      </c>
      <c r="AQ69" s="32">
        <v>703.0</v>
      </c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</row>
    <row r="70" ht="15.0" customHeight="1">
      <c r="A70" s="27" t="s">
        <v>112</v>
      </c>
      <c r="B70" s="28">
        <f t="shared" si="13"/>
        <v>14408</v>
      </c>
      <c r="C70" s="32">
        <v>4243.0</v>
      </c>
      <c r="D70" s="30">
        <v>5712.0</v>
      </c>
      <c r="E70" s="30">
        <v>4453.0</v>
      </c>
      <c r="F70" s="37">
        <v>568.0</v>
      </c>
      <c r="G70" s="37">
        <v>472.0</v>
      </c>
      <c r="H70" s="37">
        <v>384.0</v>
      </c>
      <c r="I70" s="37">
        <v>308.0</v>
      </c>
      <c r="J70" s="31">
        <v>198.0</v>
      </c>
      <c r="K70" s="31">
        <v>200.0</v>
      </c>
      <c r="L70" s="31">
        <v>368.0</v>
      </c>
      <c r="M70" s="31">
        <v>378.0</v>
      </c>
      <c r="N70" s="31">
        <v>405.0</v>
      </c>
      <c r="O70" s="31">
        <v>180.0</v>
      </c>
      <c r="P70" s="31">
        <v>526.0</v>
      </c>
      <c r="Q70" s="31">
        <v>256.0</v>
      </c>
      <c r="R70" s="31">
        <v>552.0</v>
      </c>
      <c r="S70" s="31">
        <v>408.0</v>
      </c>
      <c r="T70" s="31">
        <v>255.0</v>
      </c>
      <c r="U70" s="31">
        <v>559.0</v>
      </c>
      <c r="V70" s="31">
        <v>187.0</v>
      </c>
      <c r="W70" s="31">
        <v>416.0</v>
      </c>
      <c r="X70" s="31">
        <v>363.0</v>
      </c>
      <c r="Y70" s="31">
        <v>312.0</v>
      </c>
      <c r="Z70" s="31">
        <v>515.0</v>
      </c>
      <c r="AA70" s="31">
        <v>435.0</v>
      </c>
      <c r="AB70" s="31">
        <v>318.0</v>
      </c>
      <c r="AC70" s="31">
        <v>297.0</v>
      </c>
      <c r="AD70" s="31">
        <v>255.0</v>
      </c>
      <c r="AE70" s="31">
        <v>407.0</v>
      </c>
      <c r="AF70" s="31">
        <v>433.0</v>
      </c>
      <c r="AG70" s="31">
        <v>463.0</v>
      </c>
      <c r="AH70" s="31">
        <v>391.0</v>
      </c>
      <c r="AI70" s="31">
        <v>423.0</v>
      </c>
      <c r="AJ70" s="31">
        <v>404.0</v>
      </c>
      <c r="AK70" s="31">
        <v>265.0</v>
      </c>
      <c r="AL70" s="31">
        <v>350.0</v>
      </c>
      <c r="AM70" s="32">
        <v>589.0</v>
      </c>
      <c r="AN70" s="31">
        <v>221.0</v>
      </c>
      <c r="AO70" s="31">
        <v>412.0</v>
      </c>
      <c r="AP70" s="31">
        <v>315.0</v>
      </c>
      <c r="AQ70" s="32">
        <v>620.0</v>
      </c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</row>
    <row r="71" ht="15.0" customHeight="1">
      <c r="A71" s="23" t="s">
        <v>113</v>
      </c>
      <c r="B71" s="24">
        <f t="shared" ref="B71:AQ71" si="14">SUM(B72:B81)</f>
        <v>115189</v>
      </c>
      <c r="C71" s="34">
        <f t="shared" si="14"/>
        <v>34858</v>
      </c>
      <c r="D71" s="24">
        <f t="shared" si="14"/>
        <v>44696</v>
      </c>
      <c r="E71" s="24">
        <f t="shared" si="14"/>
        <v>35635</v>
      </c>
      <c r="F71" s="24">
        <f t="shared" si="14"/>
        <v>4125</v>
      </c>
      <c r="G71" s="24">
        <f t="shared" si="14"/>
        <v>4018</v>
      </c>
      <c r="H71" s="24">
        <f t="shared" si="14"/>
        <v>3257</v>
      </c>
      <c r="I71" s="24">
        <f t="shared" si="14"/>
        <v>3083</v>
      </c>
      <c r="J71" s="24">
        <f t="shared" si="14"/>
        <v>1831</v>
      </c>
      <c r="K71" s="24">
        <f t="shared" si="14"/>
        <v>1944</v>
      </c>
      <c r="L71" s="24">
        <f t="shared" si="14"/>
        <v>3012</v>
      </c>
      <c r="M71" s="24">
        <f t="shared" si="14"/>
        <v>3322</v>
      </c>
      <c r="N71" s="24">
        <f t="shared" si="14"/>
        <v>2750</v>
      </c>
      <c r="O71" s="24">
        <f t="shared" si="14"/>
        <v>1453</v>
      </c>
      <c r="P71" s="24">
        <f t="shared" si="14"/>
        <v>3853</v>
      </c>
      <c r="Q71" s="24">
        <f t="shared" si="14"/>
        <v>2210</v>
      </c>
      <c r="R71" s="24">
        <f t="shared" si="14"/>
        <v>4266</v>
      </c>
      <c r="S71" s="24">
        <f t="shared" si="14"/>
        <v>2844</v>
      </c>
      <c r="T71" s="24">
        <f t="shared" si="14"/>
        <v>1879</v>
      </c>
      <c r="U71" s="24">
        <f t="shared" si="14"/>
        <v>3913</v>
      </c>
      <c r="V71" s="24">
        <f t="shared" si="14"/>
        <v>1425</v>
      </c>
      <c r="W71" s="24">
        <f t="shared" si="14"/>
        <v>3574</v>
      </c>
      <c r="X71" s="24">
        <f t="shared" si="14"/>
        <v>2849</v>
      </c>
      <c r="Y71" s="24">
        <f t="shared" si="14"/>
        <v>2089</v>
      </c>
      <c r="Z71" s="24">
        <f t="shared" si="14"/>
        <v>4599</v>
      </c>
      <c r="AA71" s="24">
        <f t="shared" si="14"/>
        <v>3869</v>
      </c>
      <c r="AB71" s="24">
        <f t="shared" si="14"/>
        <v>2325</v>
      </c>
      <c r="AC71" s="24">
        <f t="shared" si="14"/>
        <v>2195</v>
      </c>
      <c r="AD71" s="24">
        <f t="shared" si="14"/>
        <v>2293</v>
      </c>
      <c r="AE71" s="24">
        <f t="shared" si="14"/>
        <v>2998</v>
      </c>
      <c r="AF71" s="24">
        <f t="shared" si="14"/>
        <v>3578</v>
      </c>
      <c r="AG71" s="24">
        <f t="shared" si="14"/>
        <v>3813</v>
      </c>
      <c r="AH71" s="24">
        <f t="shared" si="14"/>
        <v>2675</v>
      </c>
      <c r="AI71" s="24">
        <f t="shared" si="14"/>
        <v>3534</v>
      </c>
      <c r="AJ71" s="24">
        <f t="shared" si="14"/>
        <v>3031</v>
      </c>
      <c r="AK71" s="24">
        <f t="shared" si="14"/>
        <v>1868</v>
      </c>
      <c r="AL71" s="24">
        <f t="shared" si="14"/>
        <v>2517</v>
      </c>
      <c r="AM71" s="34">
        <f t="shared" si="14"/>
        <v>5010</v>
      </c>
      <c r="AN71" s="24">
        <f t="shared" si="14"/>
        <v>1831</v>
      </c>
      <c r="AO71" s="24">
        <f t="shared" si="14"/>
        <v>3139</v>
      </c>
      <c r="AP71" s="24">
        <f t="shared" si="14"/>
        <v>2385</v>
      </c>
      <c r="AQ71" s="34">
        <f t="shared" si="14"/>
        <v>5832</v>
      </c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5"/>
    </row>
    <row r="72" ht="15.0" customHeight="1">
      <c r="A72" s="27" t="s">
        <v>114</v>
      </c>
      <c r="B72" s="28">
        <f t="shared" ref="B72:B81" si="15">SUM(C72,D72,E72)</f>
        <v>14099</v>
      </c>
      <c r="C72" s="32">
        <v>4415.0</v>
      </c>
      <c r="D72" s="30">
        <v>5438.0</v>
      </c>
      <c r="E72" s="30">
        <v>4246.0</v>
      </c>
      <c r="F72" s="37">
        <v>580.0</v>
      </c>
      <c r="G72" s="37">
        <v>469.0</v>
      </c>
      <c r="H72" s="37">
        <v>412.0</v>
      </c>
      <c r="I72" s="37">
        <v>325.0</v>
      </c>
      <c r="J72" s="31">
        <v>219.0</v>
      </c>
      <c r="K72" s="31">
        <v>213.0</v>
      </c>
      <c r="L72" s="31">
        <v>376.0</v>
      </c>
      <c r="M72" s="31">
        <v>439.0</v>
      </c>
      <c r="N72" s="31">
        <v>359.0</v>
      </c>
      <c r="O72" s="31">
        <v>174.0</v>
      </c>
      <c r="P72" s="31">
        <v>560.0</v>
      </c>
      <c r="Q72" s="31">
        <v>289.0</v>
      </c>
      <c r="R72" s="31">
        <v>531.0</v>
      </c>
      <c r="S72" s="31">
        <v>349.0</v>
      </c>
      <c r="T72" s="31">
        <v>260.0</v>
      </c>
      <c r="U72" s="31">
        <v>524.0</v>
      </c>
      <c r="V72" s="31">
        <v>192.0</v>
      </c>
      <c r="W72" s="31">
        <v>413.0</v>
      </c>
      <c r="X72" s="31">
        <v>326.0</v>
      </c>
      <c r="Y72" s="31">
        <v>281.0</v>
      </c>
      <c r="Z72" s="31">
        <v>500.0</v>
      </c>
      <c r="AA72" s="31">
        <v>443.0</v>
      </c>
      <c r="AB72" s="31">
        <v>278.0</v>
      </c>
      <c r="AC72" s="31">
        <v>286.0</v>
      </c>
      <c r="AD72" s="31">
        <v>244.0</v>
      </c>
      <c r="AE72" s="31">
        <v>389.0</v>
      </c>
      <c r="AF72" s="31">
        <v>422.0</v>
      </c>
      <c r="AG72" s="31">
        <v>447.0</v>
      </c>
      <c r="AH72" s="31">
        <v>396.0</v>
      </c>
      <c r="AI72" s="31">
        <v>401.0</v>
      </c>
      <c r="AJ72" s="31">
        <v>373.0</v>
      </c>
      <c r="AK72" s="31">
        <v>229.0</v>
      </c>
      <c r="AL72" s="31">
        <v>294.0</v>
      </c>
      <c r="AM72" s="32">
        <v>599.0</v>
      </c>
      <c r="AN72" s="31">
        <v>193.0</v>
      </c>
      <c r="AO72" s="31">
        <v>368.0</v>
      </c>
      <c r="AP72" s="31">
        <v>282.0</v>
      </c>
      <c r="AQ72" s="32">
        <v>664.0</v>
      </c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</row>
    <row r="73" ht="15.0" customHeight="1">
      <c r="A73" s="27" t="s">
        <v>115</v>
      </c>
      <c r="B73" s="28">
        <f t="shared" si="15"/>
        <v>14552</v>
      </c>
      <c r="C73" s="32">
        <v>4530.0</v>
      </c>
      <c r="D73" s="30">
        <v>5608.0</v>
      </c>
      <c r="E73" s="30">
        <v>4414.0</v>
      </c>
      <c r="F73" s="37">
        <v>537.0</v>
      </c>
      <c r="G73" s="37">
        <v>516.0</v>
      </c>
      <c r="H73" s="37">
        <v>410.0</v>
      </c>
      <c r="I73" s="37">
        <v>395.0</v>
      </c>
      <c r="J73" s="31">
        <v>211.0</v>
      </c>
      <c r="K73" s="31">
        <v>260.0</v>
      </c>
      <c r="L73" s="31">
        <v>387.0</v>
      </c>
      <c r="M73" s="31">
        <v>444.0</v>
      </c>
      <c r="N73" s="31">
        <v>354.0</v>
      </c>
      <c r="O73" s="31">
        <v>196.0</v>
      </c>
      <c r="P73" s="31">
        <v>519.0</v>
      </c>
      <c r="Q73" s="31">
        <v>301.0</v>
      </c>
      <c r="R73" s="31">
        <v>576.0</v>
      </c>
      <c r="S73" s="31">
        <v>407.0</v>
      </c>
      <c r="T73" s="31">
        <v>265.0</v>
      </c>
      <c r="U73" s="31">
        <v>552.0</v>
      </c>
      <c r="V73" s="31">
        <v>185.0</v>
      </c>
      <c r="W73" s="31">
        <v>426.0</v>
      </c>
      <c r="X73" s="31">
        <v>361.0</v>
      </c>
      <c r="Y73" s="31">
        <v>318.0</v>
      </c>
      <c r="Z73" s="31">
        <v>514.0</v>
      </c>
      <c r="AA73" s="31">
        <v>451.0</v>
      </c>
      <c r="AB73" s="31">
        <v>271.0</v>
      </c>
      <c r="AC73" s="31">
        <v>260.0</v>
      </c>
      <c r="AD73" s="31">
        <v>222.0</v>
      </c>
      <c r="AE73" s="31">
        <v>361.0</v>
      </c>
      <c r="AF73" s="31">
        <v>439.0</v>
      </c>
      <c r="AG73" s="31">
        <v>477.0</v>
      </c>
      <c r="AH73" s="31">
        <v>384.0</v>
      </c>
      <c r="AI73" s="31">
        <v>438.0</v>
      </c>
      <c r="AJ73" s="31">
        <v>379.0</v>
      </c>
      <c r="AK73" s="31">
        <v>253.0</v>
      </c>
      <c r="AL73" s="31">
        <v>321.0</v>
      </c>
      <c r="AM73" s="32">
        <v>613.0</v>
      </c>
      <c r="AN73" s="31">
        <v>222.0</v>
      </c>
      <c r="AO73" s="31">
        <v>345.0</v>
      </c>
      <c r="AP73" s="31">
        <v>317.0</v>
      </c>
      <c r="AQ73" s="32">
        <v>665.0</v>
      </c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</row>
    <row r="74" ht="15.0" customHeight="1">
      <c r="A74" s="27" t="s">
        <v>116</v>
      </c>
      <c r="B74" s="28">
        <f t="shared" si="15"/>
        <v>13397</v>
      </c>
      <c r="C74" s="32">
        <v>4162.0</v>
      </c>
      <c r="D74" s="30">
        <v>5162.0</v>
      </c>
      <c r="E74" s="30">
        <v>4073.0</v>
      </c>
      <c r="F74" s="37">
        <v>521.0</v>
      </c>
      <c r="G74" s="37">
        <v>473.0</v>
      </c>
      <c r="H74" s="37">
        <v>390.0</v>
      </c>
      <c r="I74" s="37">
        <v>363.0</v>
      </c>
      <c r="J74" s="31">
        <v>199.0</v>
      </c>
      <c r="K74" s="31">
        <v>240.0</v>
      </c>
      <c r="L74" s="31">
        <v>355.0</v>
      </c>
      <c r="M74" s="31">
        <v>370.0</v>
      </c>
      <c r="N74" s="31">
        <v>330.0</v>
      </c>
      <c r="O74" s="31">
        <v>178.0</v>
      </c>
      <c r="P74" s="31">
        <v>497.0</v>
      </c>
      <c r="Q74" s="31">
        <v>246.0</v>
      </c>
      <c r="R74" s="31">
        <v>521.0</v>
      </c>
      <c r="S74" s="31">
        <v>345.0</v>
      </c>
      <c r="T74" s="31">
        <v>256.0</v>
      </c>
      <c r="U74" s="31">
        <v>466.0</v>
      </c>
      <c r="V74" s="31">
        <v>173.0</v>
      </c>
      <c r="W74" s="31">
        <v>424.0</v>
      </c>
      <c r="X74" s="31">
        <v>336.0</v>
      </c>
      <c r="Y74" s="31">
        <v>278.0</v>
      </c>
      <c r="Z74" s="31">
        <v>482.0</v>
      </c>
      <c r="AA74" s="31">
        <v>409.0</v>
      </c>
      <c r="AB74" s="31">
        <v>284.0</v>
      </c>
      <c r="AC74" s="31">
        <v>234.0</v>
      </c>
      <c r="AD74" s="31">
        <v>231.0</v>
      </c>
      <c r="AE74" s="31">
        <v>351.0</v>
      </c>
      <c r="AF74" s="31">
        <v>372.0</v>
      </c>
      <c r="AG74" s="31">
        <v>469.0</v>
      </c>
      <c r="AH74" s="31">
        <v>320.0</v>
      </c>
      <c r="AI74" s="31">
        <v>396.0</v>
      </c>
      <c r="AJ74" s="31">
        <v>344.0</v>
      </c>
      <c r="AK74" s="31">
        <v>222.0</v>
      </c>
      <c r="AL74" s="31">
        <v>312.0</v>
      </c>
      <c r="AM74" s="32">
        <v>565.0</v>
      </c>
      <c r="AN74" s="31">
        <v>215.0</v>
      </c>
      <c r="AO74" s="31">
        <v>335.0</v>
      </c>
      <c r="AP74" s="31">
        <v>268.0</v>
      </c>
      <c r="AQ74" s="32">
        <v>627.0</v>
      </c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</row>
    <row r="75" ht="15.0" customHeight="1">
      <c r="A75" s="27" t="s">
        <v>117</v>
      </c>
      <c r="B75" s="28">
        <f t="shared" si="15"/>
        <v>12098</v>
      </c>
      <c r="C75" s="32">
        <v>3813.0</v>
      </c>
      <c r="D75" s="30">
        <v>4676.0</v>
      </c>
      <c r="E75" s="30">
        <v>3609.0</v>
      </c>
      <c r="F75" s="37">
        <v>429.0</v>
      </c>
      <c r="G75" s="37">
        <v>467.0</v>
      </c>
      <c r="H75" s="37">
        <v>351.0</v>
      </c>
      <c r="I75" s="37">
        <v>343.0</v>
      </c>
      <c r="J75" s="31">
        <v>190.0</v>
      </c>
      <c r="K75" s="31">
        <v>192.0</v>
      </c>
      <c r="L75" s="31">
        <v>317.0</v>
      </c>
      <c r="M75" s="31">
        <v>373.0</v>
      </c>
      <c r="N75" s="31">
        <v>323.0</v>
      </c>
      <c r="O75" s="31">
        <v>158.0</v>
      </c>
      <c r="P75" s="31">
        <v>410.0</v>
      </c>
      <c r="Q75" s="31">
        <v>260.0</v>
      </c>
      <c r="R75" s="31">
        <v>432.0</v>
      </c>
      <c r="S75" s="31">
        <v>296.0</v>
      </c>
      <c r="T75" s="31">
        <v>209.0</v>
      </c>
      <c r="U75" s="31">
        <v>428.0</v>
      </c>
      <c r="V75" s="31">
        <v>143.0</v>
      </c>
      <c r="W75" s="31">
        <v>381.0</v>
      </c>
      <c r="X75" s="31">
        <v>297.0</v>
      </c>
      <c r="Y75" s="31">
        <v>233.0</v>
      </c>
      <c r="Z75" s="31">
        <v>490.0</v>
      </c>
      <c r="AA75" s="31">
        <v>396.0</v>
      </c>
      <c r="AB75" s="31">
        <v>218.0</v>
      </c>
      <c r="AC75" s="31">
        <v>235.0</v>
      </c>
      <c r="AD75" s="31">
        <v>248.0</v>
      </c>
      <c r="AE75" s="31">
        <v>303.0</v>
      </c>
      <c r="AF75" s="31">
        <v>367.0</v>
      </c>
      <c r="AG75" s="31">
        <v>395.0</v>
      </c>
      <c r="AH75" s="31">
        <v>262.0</v>
      </c>
      <c r="AI75" s="31">
        <v>382.0</v>
      </c>
      <c r="AJ75" s="31">
        <v>326.0</v>
      </c>
      <c r="AK75" s="31">
        <v>195.0</v>
      </c>
      <c r="AL75" s="31">
        <v>243.0</v>
      </c>
      <c r="AM75" s="32">
        <v>524.0</v>
      </c>
      <c r="AN75" s="31">
        <v>188.0</v>
      </c>
      <c r="AO75" s="31">
        <v>297.0</v>
      </c>
      <c r="AP75" s="31">
        <v>233.0</v>
      </c>
      <c r="AQ75" s="32">
        <v>564.0</v>
      </c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</row>
    <row r="76" ht="15.0" customHeight="1">
      <c r="A76" s="27" t="s">
        <v>118</v>
      </c>
      <c r="B76" s="28">
        <f t="shared" si="15"/>
        <v>11457</v>
      </c>
      <c r="C76" s="32">
        <v>3441.0</v>
      </c>
      <c r="D76" s="30">
        <v>4463.0</v>
      </c>
      <c r="E76" s="30">
        <v>3553.0</v>
      </c>
      <c r="F76" s="37">
        <v>412.0</v>
      </c>
      <c r="G76" s="37">
        <v>391.0</v>
      </c>
      <c r="H76" s="37">
        <v>338.0</v>
      </c>
      <c r="I76" s="37">
        <v>335.0</v>
      </c>
      <c r="J76" s="31">
        <v>180.0</v>
      </c>
      <c r="K76" s="31">
        <v>177.0</v>
      </c>
      <c r="L76" s="31">
        <v>309.0</v>
      </c>
      <c r="M76" s="31">
        <v>359.0</v>
      </c>
      <c r="N76" s="31">
        <v>235.0</v>
      </c>
      <c r="O76" s="31">
        <v>145.0</v>
      </c>
      <c r="P76" s="31">
        <v>350.0</v>
      </c>
      <c r="Q76" s="31">
        <v>210.0</v>
      </c>
      <c r="R76" s="31">
        <v>450.0</v>
      </c>
      <c r="S76" s="31">
        <v>273.0</v>
      </c>
      <c r="T76" s="31">
        <v>176.0</v>
      </c>
      <c r="U76" s="31">
        <v>421.0</v>
      </c>
      <c r="V76" s="31">
        <v>129.0</v>
      </c>
      <c r="W76" s="31">
        <v>334.0</v>
      </c>
      <c r="X76" s="31">
        <v>279.0</v>
      </c>
      <c r="Y76" s="31">
        <v>198.0</v>
      </c>
      <c r="Z76" s="31">
        <v>481.0</v>
      </c>
      <c r="AA76" s="31">
        <v>366.0</v>
      </c>
      <c r="AB76" s="31">
        <v>248.0</v>
      </c>
      <c r="AC76" s="31">
        <v>209.0</v>
      </c>
      <c r="AD76" s="31">
        <v>211.0</v>
      </c>
      <c r="AE76" s="31">
        <v>301.0</v>
      </c>
      <c r="AF76" s="31">
        <v>387.0</v>
      </c>
      <c r="AG76" s="31">
        <v>370.0</v>
      </c>
      <c r="AH76" s="31">
        <v>261.0</v>
      </c>
      <c r="AI76" s="31">
        <v>345.0</v>
      </c>
      <c r="AJ76" s="31">
        <v>339.0</v>
      </c>
      <c r="AK76" s="31">
        <v>182.0</v>
      </c>
      <c r="AL76" s="31">
        <v>249.0</v>
      </c>
      <c r="AM76" s="32">
        <v>490.0</v>
      </c>
      <c r="AN76" s="31">
        <v>184.0</v>
      </c>
      <c r="AO76" s="31">
        <v>304.0</v>
      </c>
      <c r="AP76" s="31">
        <v>235.0</v>
      </c>
      <c r="AQ76" s="32">
        <v>594.0</v>
      </c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</row>
    <row r="77" ht="15.0" customHeight="1">
      <c r="A77" s="27" t="s">
        <v>119</v>
      </c>
      <c r="B77" s="28">
        <f t="shared" si="15"/>
        <v>10638</v>
      </c>
      <c r="C77" s="32">
        <v>3187.0</v>
      </c>
      <c r="D77" s="30">
        <v>4136.0</v>
      </c>
      <c r="E77" s="30">
        <v>3315.0</v>
      </c>
      <c r="F77" s="37">
        <v>371.0</v>
      </c>
      <c r="G77" s="37">
        <v>396.0</v>
      </c>
      <c r="H77" s="37">
        <v>286.0</v>
      </c>
      <c r="I77" s="37">
        <v>258.0</v>
      </c>
      <c r="J77" s="31">
        <v>181.0</v>
      </c>
      <c r="K77" s="31">
        <v>172.0</v>
      </c>
      <c r="L77" s="31">
        <v>296.0</v>
      </c>
      <c r="M77" s="31">
        <v>303.0</v>
      </c>
      <c r="N77" s="31">
        <v>270.0</v>
      </c>
      <c r="O77" s="31">
        <v>129.0</v>
      </c>
      <c r="P77" s="31">
        <v>333.0</v>
      </c>
      <c r="Q77" s="31">
        <v>192.0</v>
      </c>
      <c r="R77" s="31">
        <v>380.0</v>
      </c>
      <c r="S77" s="31">
        <v>281.0</v>
      </c>
      <c r="T77" s="31">
        <v>170.0</v>
      </c>
      <c r="U77" s="31">
        <v>350.0</v>
      </c>
      <c r="V77" s="31">
        <v>126.0</v>
      </c>
      <c r="W77" s="31">
        <v>359.0</v>
      </c>
      <c r="X77" s="31">
        <v>247.0</v>
      </c>
      <c r="Y77" s="31">
        <v>169.0</v>
      </c>
      <c r="Z77" s="31">
        <v>441.0</v>
      </c>
      <c r="AA77" s="31">
        <v>346.0</v>
      </c>
      <c r="AB77" s="31">
        <v>213.0</v>
      </c>
      <c r="AC77" s="31">
        <v>223.0</v>
      </c>
      <c r="AD77" s="31">
        <v>231.0</v>
      </c>
      <c r="AE77" s="31">
        <v>273.0</v>
      </c>
      <c r="AF77" s="31">
        <v>327.0</v>
      </c>
      <c r="AG77" s="31">
        <v>373.0</v>
      </c>
      <c r="AH77" s="31">
        <v>215.0</v>
      </c>
      <c r="AI77" s="31">
        <v>302.0</v>
      </c>
      <c r="AJ77" s="31">
        <v>285.0</v>
      </c>
      <c r="AK77" s="31">
        <v>179.0</v>
      </c>
      <c r="AL77" s="31">
        <v>230.0</v>
      </c>
      <c r="AM77" s="32">
        <v>473.0</v>
      </c>
      <c r="AN77" s="31">
        <v>182.0</v>
      </c>
      <c r="AO77" s="31">
        <v>308.0</v>
      </c>
      <c r="AP77" s="31">
        <v>206.0</v>
      </c>
      <c r="AQ77" s="32">
        <v>562.0</v>
      </c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</row>
    <row r="78" ht="15.0" customHeight="1">
      <c r="A78" s="27" t="s">
        <v>120</v>
      </c>
      <c r="B78" s="28">
        <f t="shared" si="15"/>
        <v>10576</v>
      </c>
      <c r="C78" s="32">
        <v>3132.0</v>
      </c>
      <c r="D78" s="30">
        <v>4143.0</v>
      </c>
      <c r="E78" s="30">
        <v>3301.0</v>
      </c>
      <c r="F78" s="37">
        <v>356.0</v>
      </c>
      <c r="G78" s="37">
        <v>369.0</v>
      </c>
      <c r="H78" s="37">
        <v>301.0</v>
      </c>
      <c r="I78" s="37">
        <v>290.0</v>
      </c>
      <c r="J78" s="31">
        <v>159.0</v>
      </c>
      <c r="K78" s="31">
        <v>196.0</v>
      </c>
      <c r="L78" s="31">
        <v>258.0</v>
      </c>
      <c r="M78" s="31">
        <v>300.0</v>
      </c>
      <c r="N78" s="31">
        <v>220.0</v>
      </c>
      <c r="O78" s="31">
        <v>138.0</v>
      </c>
      <c r="P78" s="31">
        <v>349.0</v>
      </c>
      <c r="Q78" s="31">
        <v>196.0</v>
      </c>
      <c r="R78" s="31">
        <v>381.0</v>
      </c>
      <c r="S78" s="31">
        <v>251.0</v>
      </c>
      <c r="T78" s="31">
        <v>158.0</v>
      </c>
      <c r="U78" s="31">
        <v>348.0</v>
      </c>
      <c r="V78" s="31">
        <v>127.0</v>
      </c>
      <c r="W78" s="31">
        <v>347.0</v>
      </c>
      <c r="X78" s="31">
        <v>281.0</v>
      </c>
      <c r="Y78" s="31">
        <v>186.0</v>
      </c>
      <c r="Z78" s="31">
        <v>450.0</v>
      </c>
      <c r="AA78" s="31">
        <v>381.0</v>
      </c>
      <c r="AB78" s="31">
        <v>199.0</v>
      </c>
      <c r="AC78" s="31">
        <v>194.0</v>
      </c>
      <c r="AD78" s="31">
        <v>234.0</v>
      </c>
      <c r="AE78" s="31">
        <v>289.0</v>
      </c>
      <c r="AF78" s="31">
        <v>317.0</v>
      </c>
      <c r="AG78" s="31">
        <v>368.0</v>
      </c>
      <c r="AH78" s="31">
        <v>205.0</v>
      </c>
      <c r="AI78" s="31">
        <v>319.0</v>
      </c>
      <c r="AJ78" s="31">
        <v>277.0</v>
      </c>
      <c r="AK78" s="31">
        <v>159.0</v>
      </c>
      <c r="AL78" s="31">
        <v>256.0</v>
      </c>
      <c r="AM78" s="32">
        <v>475.0</v>
      </c>
      <c r="AN78" s="31">
        <v>144.0</v>
      </c>
      <c r="AO78" s="31">
        <v>303.0</v>
      </c>
      <c r="AP78" s="31">
        <v>219.0</v>
      </c>
      <c r="AQ78" s="32">
        <v>576.0</v>
      </c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</row>
    <row r="79" ht="15.0" customHeight="1">
      <c r="A79" s="27" t="s">
        <v>121</v>
      </c>
      <c r="B79" s="28">
        <f t="shared" si="15"/>
        <v>10422</v>
      </c>
      <c r="C79" s="32">
        <v>3048.0</v>
      </c>
      <c r="D79" s="30">
        <v>4049.0</v>
      </c>
      <c r="E79" s="30">
        <v>3325.0</v>
      </c>
      <c r="F79" s="37">
        <v>362.0</v>
      </c>
      <c r="G79" s="37">
        <v>354.0</v>
      </c>
      <c r="H79" s="37">
        <v>279.0</v>
      </c>
      <c r="I79" s="37">
        <v>258.0</v>
      </c>
      <c r="J79" s="31">
        <v>169.0</v>
      </c>
      <c r="K79" s="31">
        <v>168.0</v>
      </c>
      <c r="L79" s="31">
        <v>283.0</v>
      </c>
      <c r="M79" s="31">
        <v>290.0</v>
      </c>
      <c r="N79" s="31">
        <v>243.0</v>
      </c>
      <c r="O79" s="31">
        <v>118.0</v>
      </c>
      <c r="P79" s="31">
        <v>317.0</v>
      </c>
      <c r="Q79" s="31">
        <v>207.0</v>
      </c>
      <c r="R79" s="31">
        <v>393.0</v>
      </c>
      <c r="S79" s="31">
        <v>247.0</v>
      </c>
      <c r="T79" s="31">
        <v>153.0</v>
      </c>
      <c r="U79" s="31">
        <v>290.0</v>
      </c>
      <c r="V79" s="31">
        <v>123.0</v>
      </c>
      <c r="W79" s="31">
        <v>321.0</v>
      </c>
      <c r="X79" s="31">
        <v>271.0</v>
      </c>
      <c r="Y79" s="31">
        <v>162.0</v>
      </c>
      <c r="Z79" s="31">
        <v>446.0</v>
      </c>
      <c r="AA79" s="31">
        <v>379.0</v>
      </c>
      <c r="AB79" s="31">
        <v>226.0</v>
      </c>
      <c r="AC79" s="31">
        <v>188.0</v>
      </c>
      <c r="AD79" s="31">
        <v>222.0</v>
      </c>
      <c r="AE79" s="31">
        <v>276.0</v>
      </c>
      <c r="AF79" s="31">
        <v>352.0</v>
      </c>
      <c r="AG79" s="31">
        <v>354.0</v>
      </c>
      <c r="AH79" s="31">
        <v>226.0</v>
      </c>
      <c r="AI79" s="31">
        <v>352.0</v>
      </c>
      <c r="AJ79" s="31">
        <v>262.0</v>
      </c>
      <c r="AK79" s="31">
        <v>165.0</v>
      </c>
      <c r="AL79" s="31">
        <v>224.0</v>
      </c>
      <c r="AM79" s="32">
        <v>482.0</v>
      </c>
      <c r="AN79" s="31">
        <v>189.0</v>
      </c>
      <c r="AO79" s="31">
        <v>335.0</v>
      </c>
      <c r="AP79" s="31">
        <v>212.0</v>
      </c>
      <c r="AQ79" s="32">
        <v>524.0</v>
      </c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</row>
    <row r="80" ht="15.0" customHeight="1">
      <c r="A80" s="27" t="s">
        <v>122</v>
      </c>
      <c r="B80" s="28">
        <f t="shared" si="15"/>
        <v>8637</v>
      </c>
      <c r="C80" s="32">
        <v>2443.0</v>
      </c>
      <c r="D80" s="30">
        <v>3332.0</v>
      </c>
      <c r="E80" s="30">
        <v>2862.0</v>
      </c>
      <c r="F80" s="37">
        <v>270.0</v>
      </c>
      <c r="G80" s="37">
        <v>267.0</v>
      </c>
      <c r="H80" s="37">
        <v>243.0</v>
      </c>
      <c r="I80" s="37">
        <v>243.0</v>
      </c>
      <c r="J80" s="31">
        <v>163.0</v>
      </c>
      <c r="K80" s="31">
        <v>155.0</v>
      </c>
      <c r="L80" s="31">
        <v>204.0</v>
      </c>
      <c r="M80" s="31">
        <v>225.0</v>
      </c>
      <c r="N80" s="31">
        <v>195.0</v>
      </c>
      <c r="O80" s="31">
        <v>93.0</v>
      </c>
      <c r="P80" s="31">
        <v>237.0</v>
      </c>
      <c r="Q80" s="31">
        <v>148.0</v>
      </c>
      <c r="R80" s="31">
        <v>292.0</v>
      </c>
      <c r="S80" s="31">
        <v>200.0</v>
      </c>
      <c r="T80" s="31">
        <v>114.0</v>
      </c>
      <c r="U80" s="31">
        <v>242.0</v>
      </c>
      <c r="V80" s="31">
        <v>115.0</v>
      </c>
      <c r="W80" s="31">
        <v>253.0</v>
      </c>
      <c r="X80" s="31">
        <v>219.0</v>
      </c>
      <c r="Y80" s="31">
        <v>128.0</v>
      </c>
      <c r="Z80" s="31">
        <v>382.0</v>
      </c>
      <c r="AA80" s="31">
        <v>337.0</v>
      </c>
      <c r="AB80" s="31">
        <v>167.0</v>
      </c>
      <c r="AC80" s="31">
        <v>165.0</v>
      </c>
      <c r="AD80" s="31">
        <v>217.0</v>
      </c>
      <c r="AE80" s="31">
        <v>221.0</v>
      </c>
      <c r="AF80" s="31">
        <v>280.0</v>
      </c>
      <c r="AG80" s="31">
        <v>298.0</v>
      </c>
      <c r="AH80" s="31">
        <v>206.0</v>
      </c>
      <c r="AI80" s="31">
        <v>302.0</v>
      </c>
      <c r="AJ80" s="31">
        <v>217.0</v>
      </c>
      <c r="AK80" s="31">
        <v>132.0</v>
      </c>
      <c r="AL80" s="31">
        <v>184.0</v>
      </c>
      <c r="AM80" s="32">
        <v>373.0</v>
      </c>
      <c r="AN80" s="31">
        <v>162.0</v>
      </c>
      <c r="AO80" s="31">
        <v>285.0</v>
      </c>
      <c r="AP80" s="31">
        <v>207.0</v>
      </c>
      <c r="AQ80" s="32">
        <v>496.0</v>
      </c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</row>
    <row r="81" ht="15.0" customHeight="1">
      <c r="A81" s="27" t="s">
        <v>123</v>
      </c>
      <c r="B81" s="28">
        <f t="shared" si="15"/>
        <v>9313</v>
      </c>
      <c r="C81" s="32">
        <v>2687.0</v>
      </c>
      <c r="D81" s="30">
        <v>3689.0</v>
      </c>
      <c r="E81" s="30">
        <v>2937.0</v>
      </c>
      <c r="F81" s="37">
        <v>287.0</v>
      </c>
      <c r="G81" s="37">
        <v>316.0</v>
      </c>
      <c r="H81" s="37">
        <v>247.0</v>
      </c>
      <c r="I81" s="37">
        <v>273.0</v>
      </c>
      <c r="J81" s="31">
        <v>160.0</v>
      </c>
      <c r="K81" s="31">
        <v>171.0</v>
      </c>
      <c r="L81" s="31">
        <v>227.0</v>
      </c>
      <c r="M81" s="31">
        <v>219.0</v>
      </c>
      <c r="N81" s="31">
        <v>221.0</v>
      </c>
      <c r="O81" s="31">
        <v>124.0</v>
      </c>
      <c r="P81" s="31">
        <v>281.0</v>
      </c>
      <c r="Q81" s="31">
        <v>161.0</v>
      </c>
      <c r="R81" s="31">
        <v>310.0</v>
      </c>
      <c r="S81" s="31">
        <v>195.0</v>
      </c>
      <c r="T81" s="31">
        <v>118.0</v>
      </c>
      <c r="U81" s="31">
        <v>292.0</v>
      </c>
      <c r="V81" s="31">
        <v>112.0</v>
      </c>
      <c r="W81" s="31">
        <v>316.0</v>
      </c>
      <c r="X81" s="31">
        <v>232.0</v>
      </c>
      <c r="Y81" s="31">
        <v>136.0</v>
      </c>
      <c r="Z81" s="31">
        <v>413.0</v>
      </c>
      <c r="AA81" s="31">
        <v>361.0</v>
      </c>
      <c r="AB81" s="31">
        <v>221.0</v>
      </c>
      <c r="AC81" s="31">
        <v>201.0</v>
      </c>
      <c r="AD81" s="31">
        <v>233.0</v>
      </c>
      <c r="AE81" s="31">
        <v>234.0</v>
      </c>
      <c r="AF81" s="31">
        <v>315.0</v>
      </c>
      <c r="AG81" s="31">
        <v>262.0</v>
      </c>
      <c r="AH81" s="31">
        <v>200.0</v>
      </c>
      <c r="AI81" s="31">
        <v>297.0</v>
      </c>
      <c r="AJ81" s="31">
        <v>229.0</v>
      </c>
      <c r="AK81" s="31">
        <v>152.0</v>
      </c>
      <c r="AL81" s="31">
        <v>204.0</v>
      </c>
      <c r="AM81" s="32">
        <v>416.0</v>
      </c>
      <c r="AN81" s="31">
        <v>152.0</v>
      </c>
      <c r="AO81" s="31">
        <v>259.0</v>
      </c>
      <c r="AP81" s="31">
        <v>206.0</v>
      </c>
      <c r="AQ81" s="32">
        <v>560.0</v>
      </c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</row>
    <row r="82" ht="15.0" customHeight="1">
      <c r="A82" s="23" t="s">
        <v>124</v>
      </c>
      <c r="B82" s="24">
        <f t="shared" ref="B82:AQ82" si="16">SUM(B83:B92)</f>
        <v>66518</v>
      </c>
      <c r="C82" s="34">
        <f t="shared" si="16"/>
        <v>16474</v>
      </c>
      <c r="D82" s="24">
        <f t="shared" si="16"/>
        <v>26670</v>
      </c>
      <c r="E82" s="24">
        <f t="shared" si="16"/>
        <v>23374</v>
      </c>
      <c r="F82" s="24">
        <f t="shared" si="16"/>
        <v>1969</v>
      </c>
      <c r="G82" s="24">
        <f t="shared" si="16"/>
        <v>1916</v>
      </c>
      <c r="H82" s="24">
        <f t="shared" si="16"/>
        <v>1537</v>
      </c>
      <c r="I82" s="24">
        <f t="shared" si="16"/>
        <v>1580</v>
      </c>
      <c r="J82" s="24">
        <f t="shared" si="16"/>
        <v>931</v>
      </c>
      <c r="K82" s="24">
        <f t="shared" si="16"/>
        <v>925</v>
      </c>
      <c r="L82" s="24">
        <f t="shared" si="16"/>
        <v>1219</v>
      </c>
      <c r="M82" s="24">
        <f t="shared" si="16"/>
        <v>1525</v>
      </c>
      <c r="N82" s="24">
        <f t="shared" si="16"/>
        <v>1278</v>
      </c>
      <c r="O82" s="24">
        <f t="shared" si="16"/>
        <v>668</v>
      </c>
      <c r="P82" s="24">
        <f t="shared" si="16"/>
        <v>1899</v>
      </c>
      <c r="Q82" s="24">
        <f t="shared" si="16"/>
        <v>1027</v>
      </c>
      <c r="R82" s="24">
        <f t="shared" si="16"/>
        <v>2378</v>
      </c>
      <c r="S82" s="24">
        <f t="shared" si="16"/>
        <v>1223</v>
      </c>
      <c r="T82" s="24">
        <f t="shared" si="16"/>
        <v>774</v>
      </c>
      <c r="U82" s="24">
        <f t="shared" si="16"/>
        <v>1872</v>
      </c>
      <c r="V82" s="24">
        <f t="shared" si="16"/>
        <v>886</v>
      </c>
      <c r="W82" s="24">
        <f t="shared" si="16"/>
        <v>2218</v>
      </c>
      <c r="X82" s="24">
        <f t="shared" si="16"/>
        <v>1508</v>
      </c>
      <c r="Y82" s="24">
        <f t="shared" si="16"/>
        <v>851</v>
      </c>
      <c r="Z82" s="24">
        <f t="shared" si="16"/>
        <v>3288</v>
      </c>
      <c r="AA82" s="24">
        <f t="shared" si="16"/>
        <v>2796</v>
      </c>
      <c r="AB82" s="24">
        <f t="shared" si="16"/>
        <v>1513</v>
      </c>
      <c r="AC82" s="24">
        <f t="shared" si="16"/>
        <v>1279</v>
      </c>
      <c r="AD82" s="24">
        <f t="shared" si="16"/>
        <v>1820</v>
      </c>
      <c r="AE82" s="24">
        <f t="shared" si="16"/>
        <v>1518</v>
      </c>
      <c r="AF82" s="24">
        <f t="shared" si="16"/>
        <v>2746</v>
      </c>
      <c r="AG82" s="24">
        <f t="shared" si="16"/>
        <v>2289</v>
      </c>
      <c r="AH82" s="24">
        <f t="shared" si="16"/>
        <v>1699</v>
      </c>
      <c r="AI82" s="24">
        <f t="shared" si="16"/>
        <v>2742</v>
      </c>
      <c r="AJ82" s="24">
        <f t="shared" si="16"/>
        <v>1901</v>
      </c>
      <c r="AK82" s="24">
        <f t="shared" si="16"/>
        <v>1064</v>
      </c>
      <c r="AL82" s="24">
        <f t="shared" si="16"/>
        <v>1497</v>
      </c>
      <c r="AM82" s="34">
        <f t="shared" si="16"/>
        <v>2681</v>
      </c>
      <c r="AN82" s="24">
        <f t="shared" si="16"/>
        <v>1365</v>
      </c>
      <c r="AO82" s="24">
        <f t="shared" si="16"/>
        <v>2380</v>
      </c>
      <c r="AP82" s="24">
        <f t="shared" si="16"/>
        <v>1390</v>
      </c>
      <c r="AQ82" s="34">
        <f t="shared" si="16"/>
        <v>4366</v>
      </c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5"/>
    </row>
    <row r="83" ht="15.0" customHeight="1">
      <c r="A83" s="27" t="s">
        <v>125</v>
      </c>
      <c r="B83" s="28">
        <f t="shared" ref="B83:B92" si="17">SUM(C83,D83,E83)</f>
        <v>7139</v>
      </c>
      <c r="C83" s="32">
        <v>1998.0</v>
      </c>
      <c r="D83" s="30">
        <v>2803.0</v>
      </c>
      <c r="E83" s="30">
        <v>2338.0</v>
      </c>
      <c r="F83" s="37">
        <v>238.0</v>
      </c>
      <c r="G83" s="37">
        <v>222.0</v>
      </c>
      <c r="H83" s="37">
        <v>194.0</v>
      </c>
      <c r="I83" s="37">
        <v>210.0</v>
      </c>
      <c r="J83" s="31">
        <v>101.0</v>
      </c>
      <c r="K83" s="31">
        <v>107.0</v>
      </c>
      <c r="L83" s="31">
        <v>156.0</v>
      </c>
      <c r="M83" s="31">
        <v>191.0</v>
      </c>
      <c r="N83" s="31">
        <v>170.0</v>
      </c>
      <c r="O83" s="31">
        <v>71.0</v>
      </c>
      <c r="P83" s="31">
        <v>214.0</v>
      </c>
      <c r="Q83" s="31">
        <v>124.0</v>
      </c>
      <c r="R83" s="31">
        <v>253.0</v>
      </c>
      <c r="S83" s="31">
        <v>152.0</v>
      </c>
      <c r="T83" s="31">
        <v>90.0</v>
      </c>
      <c r="U83" s="31">
        <v>221.0</v>
      </c>
      <c r="V83" s="31">
        <v>89.0</v>
      </c>
      <c r="W83" s="31">
        <v>212.0</v>
      </c>
      <c r="X83" s="31">
        <v>182.0</v>
      </c>
      <c r="Y83" s="31">
        <v>92.0</v>
      </c>
      <c r="Z83" s="31">
        <v>350.0</v>
      </c>
      <c r="AA83" s="31">
        <v>262.0</v>
      </c>
      <c r="AB83" s="31">
        <v>132.0</v>
      </c>
      <c r="AC83" s="31">
        <v>123.0</v>
      </c>
      <c r="AD83" s="31">
        <v>205.0</v>
      </c>
      <c r="AE83" s="31">
        <v>146.0</v>
      </c>
      <c r="AF83" s="31">
        <v>294.0</v>
      </c>
      <c r="AG83" s="31">
        <v>222.0</v>
      </c>
      <c r="AH83" s="31">
        <v>156.0</v>
      </c>
      <c r="AI83" s="31">
        <v>262.0</v>
      </c>
      <c r="AJ83" s="31">
        <v>187.0</v>
      </c>
      <c r="AK83" s="31">
        <v>123.0</v>
      </c>
      <c r="AL83" s="31">
        <v>159.0</v>
      </c>
      <c r="AM83" s="32">
        <v>282.0</v>
      </c>
      <c r="AN83" s="31">
        <v>123.0</v>
      </c>
      <c r="AO83" s="31">
        <v>224.0</v>
      </c>
      <c r="AP83" s="31">
        <v>149.0</v>
      </c>
      <c r="AQ83" s="32">
        <v>451.0</v>
      </c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</row>
    <row r="84" ht="15.0" customHeight="1">
      <c r="A84" s="27" t="s">
        <v>126</v>
      </c>
      <c r="B84" s="28">
        <f t="shared" si="17"/>
        <v>7013</v>
      </c>
      <c r="C84" s="32">
        <v>1827.0</v>
      </c>
      <c r="D84" s="30">
        <v>2787.0</v>
      </c>
      <c r="E84" s="30">
        <v>2399.0</v>
      </c>
      <c r="F84" s="37">
        <v>207.0</v>
      </c>
      <c r="G84" s="37">
        <v>204.0</v>
      </c>
      <c r="H84" s="37">
        <v>170.0</v>
      </c>
      <c r="I84" s="37">
        <v>174.0</v>
      </c>
      <c r="J84" s="31">
        <v>111.0</v>
      </c>
      <c r="K84" s="31">
        <v>96.0</v>
      </c>
      <c r="L84" s="31">
        <v>134.0</v>
      </c>
      <c r="M84" s="31">
        <v>184.0</v>
      </c>
      <c r="N84" s="31">
        <v>136.0</v>
      </c>
      <c r="O84" s="31">
        <v>79.0</v>
      </c>
      <c r="P84" s="31">
        <v>212.0</v>
      </c>
      <c r="Q84" s="31">
        <v>120.0</v>
      </c>
      <c r="R84" s="31">
        <v>265.0</v>
      </c>
      <c r="S84" s="31">
        <v>147.0</v>
      </c>
      <c r="T84" s="31">
        <v>85.0</v>
      </c>
      <c r="U84" s="31">
        <v>177.0</v>
      </c>
      <c r="V84" s="31">
        <v>87.0</v>
      </c>
      <c r="W84" s="31">
        <v>243.0</v>
      </c>
      <c r="X84" s="31">
        <v>153.0</v>
      </c>
      <c r="Y84" s="31">
        <v>101.0</v>
      </c>
      <c r="Z84" s="31">
        <v>336.0</v>
      </c>
      <c r="AA84" s="31">
        <v>289.0</v>
      </c>
      <c r="AB84" s="31">
        <v>165.0</v>
      </c>
      <c r="AC84" s="31">
        <v>123.0</v>
      </c>
      <c r="AD84" s="31">
        <v>168.0</v>
      </c>
      <c r="AE84" s="31">
        <v>175.0</v>
      </c>
      <c r="AF84" s="31">
        <v>273.0</v>
      </c>
      <c r="AG84" s="31">
        <v>218.0</v>
      </c>
      <c r="AH84" s="31">
        <v>180.0</v>
      </c>
      <c r="AI84" s="31">
        <v>276.0</v>
      </c>
      <c r="AJ84" s="31">
        <v>173.0</v>
      </c>
      <c r="AK84" s="31">
        <v>118.0</v>
      </c>
      <c r="AL84" s="31">
        <v>166.0</v>
      </c>
      <c r="AM84" s="32">
        <v>289.0</v>
      </c>
      <c r="AN84" s="31">
        <v>153.0</v>
      </c>
      <c r="AO84" s="31">
        <v>212.0</v>
      </c>
      <c r="AP84" s="31">
        <v>136.0</v>
      </c>
      <c r="AQ84" s="32">
        <v>478.0</v>
      </c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</row>
    <row r="85" ht="15.0" customHeight="1">
      <c r="A85" s="27" t="s">
        <v>127</v>
      </c>
      <c r="B85" s="28">
        <f t="shared" si="17"/>
        <v>7316</v>
      </c>
      <c r="C85" s="32">
        <v>1833.0</v>
      </c>
      <c r="D85" s="30">
        <v>2913.0</v>
      </c>
      <c r="E85" s="30">
        <v>2570.0</v>
      </c>
      <c r="F85" s="37">
        <v>197.0</v>
      </c>
      <c r="G85" s="37">
        <v>252.0</v>
      </c>
      <c r="H85" s="37">
        <v>171.0</v>
      </c>
      <c r="I85" s="37">
        <v>184.0</v>
      </c>
      <c r="J85" s="31">
        <v>89.0</v>
      </c>
      <c r="K85" s="31">
        <v>83.0</v>
      </c>
      <c r="L85" s="31">
        <v>146.0</v>
      </c>
      <c r="M85" s="31">
        <v>171.0</v>
      </c>
      <c r="N85" s="31">
        <v>143.0</v>
      </c>
      <c r="O85" s="31">
        <v>68.0</v>
      </c>
      <c r="P85" s="31">
        <v>214.0</v>
      </c>
      <c r="Q85" s="31">
        <v>115.0</v>
      </c>
      <c r="R85" s="31">
        <v>244.0</v>
      </c>
      <c r="S85" s="31">
        <v>144.0</v>
      </c>
      <c r="T85" s="31">
        <v>100.0</v>
      </c>
      <c r="U85" s="31">
        <v>217.0</v>
      </c>
      <c r="V85" s="31">
        <v>95.0</v>
      </c>
      <c r="W85" s="31">
        <v>243.0</v>
      </c>
      <c r="X85" s="31">
        <v>162.0</v>
      </c>
      <c r="Y85" s="31">
        <v>97.0</v>
      </c>
      <c r="Z85" s="31">
        <v>341.0</v>
      </c>
      <c r="AA85" s="31">
        <v>294.0</v>
      </c>
      <c r="AB85" s="31">
        <v>164.0</v>
      </c>
      <c r="AC85" s="31">
        <v>136.0</v>
      </c>
      <c r="AD85" s="31">
        <v>212.0</v>
      </c>
      <c r="AE85" s="31">
        <v>174.0</v>
      </c>
      <c r="AF85" s="31">
        <v>290.0</v>
      </c>
      <c r="AG85" s="31">
        <v>242.0</v>
      </c>
      <c r="AH85" s="31">
        <v>188.0</v>
      </c>
      <c r="AI85" s="31">
        <v>309.0</v>
      </c>
      <c r="AJ85" s="31">
        <v>209.0</v>
      </c>
      <c r="AK85" s="31">
        <v>111.0</v>
      </c>
      <c r="AL85" s="31">
        <v>140.0</v>
      </c>
      <c r="AM85" s="32">
        <v>305.0</v>
      </c>
      <c r="AN85" s="31">
        <v>140.0</v>
      </c>
      <c r="AO85" s="31">
        <v>286.0</v>
      </c>
      <c r="AP85" s="31">
        <v>136.0</v>
      </c>
      <c r="AQ85" s="32">
        <v>504.0</v>
      </c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</row>
    <row r="86" ht="15.0" customHeight="1">
      <c r="A86" s="27" t="s">
        <v>128</v>
      </c>
      <c r="B86" s="28">
        <f t="shared" si="17"/>
        <v>7326</v>
      </c>
      <c r="C86" s="32">
        <v>1742.0</v>
      </c>
      <c r="D86" s="30">
        <v>2918.0</v>
      </c>
      <c r="E86" s="30">
        <v>2666.0</v>
      </c>
      <c r="F86" s="37">
        <v>206.0</v>
      </c>
      <c r="G86" s="37">
        <v>196.0</v>
      </c>
      <c r="H86" s="37">
        <v>150.0</v>
      </c>
      <c r="I86" s="37">
        <v>193.0</v>
      </c>
      <c r="J86" s="31">
        <v>106.0</v>
      </c>
      <c r="K86" s="31">
        <v>110.0</v>
      </c>
      <c r="L86" s="31">
        <v>110.0</v>
      </c>
      <c r="M86" s="31">
        <v>164.0</v>
      </c>
      <c r="N86" s="31">
        <v>133.0</v>
      </c>
      <c r="O86" s="31">
        <v>72.0</v>
      </c>
      <c r="P86" s="31">
        <v>181.0</v>
      </c>
      <c r="Q86" s="31">
        <v>121.0</v>
      </c>
      <c r="R86" s="31">
        <v>258.0</v>
      </c>
      <c r="S86" s="31">
        <v>133.0</v>
      </c>
      <c r="T86" s="31">
        <v>72.0</v>
      </c>
      <c r="U86" s="31">
        <v>219.0</v>
      </c>
      <c r="V86" s="31">
        <v>87.0</v>
      </c>
      <c r="W86" s="31">
        <v>259.0</v>
      </c>
      <c r="X86" s="31">
        <v>157.0</v>
      </c>
      <c r="Y86" s="31">
        <v>99.0</v>
      </c>
      <c r="Z86" s="31">
        <v>367.0</v>
      </c>
      <c r="AA86" s="31">
        <v>312.0</v>
      </c>
      <c r="AB86" s="31">
        <v>177.0</v>
      </c>
      <c r="AC86" s="31">
        <v>166.0</v>
      </c>
      <c r="AD86" s="31">
        <v>182.0</v>
      </c>
      <c r="AE86" s="31">
        <v>157.0</v>
      </c>
      <c r="AF86" s="31">
        <v>273.0</v>
      </c>
      <c r="AG86" s="31">
        <v>244.0</v>
      </c>
      <c r="AH86" s="31">
        <v>191.0</v>
      </c>
      <c r="AI86" s="31">
        <v>285.0</v>
      </c>
      <c r="AJ86" s="31">
        <v>217.0</v>
      </c>
      <c r="AK86" s="31">
        <v>117.0</v>
      </c>
      <c r="AL86" s="31">
        <v>173.0</v>
      </c>
      <c r="AM86" s="32">
        <v>308.0</v>
      </c>
      <c r="AN86" s="31">
        <v>166.0</v>
      </c>
      <c r="AO86" s="31">
        <v>274.0</v>
      </c>
      <c r="AP86" s="31">
        <v>181.0</v>
      </c>
      <c r="AQ86" s="32">
        <v>510.0</v>
      </c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</row>
    <row r="87" ht="15.0" customHeight="1">
      <c r="A87" s="27" t="s">
        <v>129</v>
      </c>
      <c r="B87" s="28">
        <f t="shared" si="17"/>
        <v>7709</v>
      </c>
      <c r="C87" s="32">
        <v>1924.0</v>
      </c>
      <c r="D87" s="30">
        <v>3104.0</v>
      </c>
      <c r="E87" s="30">
        <v>2681.0</v>
      </c>
      <c r="F87" s="37">
        <v>231.0</v>
      </c>
      <c r="G87" s="37">
        <v>207.0</v>
      </c>
      <c r="H87" s="37">
        <v>178.0</v>
      </c>
      <c r="I87" s="37">
        <v>190.0</v>
      </c>
      <c r="J87" s="31">
        <v>107.0</v>
      </c>
      <c r="K87" s="31">
        <v>112.0</v>
      </c>
      <c r="L87" s="31">
        <v>143.0</v>
      </c>
      <c r="M87" s="31">
        <v>174.0</v>
      </c>
      <c r="N87" s="31">
        <v>147.0</v>
      </c>
      <c r="O87" s="31">
        <v>84.0</v>
      </c>
      <c r="P87" s="31">
        <v>224.0</v>
      </c>
      <c r="Q87" s="31">
        <v>127.0</v>
      </c>
      <c r="R87" s="31">
        <v>290.0</v>
      </c>
      <c r="S87" s="31">
        <v>136.0</v>
      </c>
      <c r="T87" s="31">
        <v>85.0</v>
      </c>
      <c r="U87" s="31">
        <v>226.0</v>
      </c>
      <c r="V87" s="31">
        <v>97.0</v>
      </c>
      <c r="W87" s="31">
        <v>246.0</v>
      </c>
      <c r="X87" s="31">
        <v>180.0</v>
      </c>
      <c r="Y87" s="31">
        <v>95.0</v>
      </c>
      <c r="Z87" s="31">
        <v>379.0</v>
      </c>
      <c r="AA87" s="31">
        <v>309.0</v>
      </c>
      <c r="AB87" s="31">
        <v>171.0</v>
      </c>
      <c r="AC87" s="31">
        <v>142.0</v>
      </c>
      <c r="AD87" s="31">
        <v>199.0</v>
      </c>
      <c r="AE87" s="31">
        <v>194.0</v>
      </c>
      <c r="AF87" s="31">
        <v>355.0</v>
      </c>
      <c r="AG87" s="31">
        <v>273.0</v>
      </c>
      <c r="AH87" s="31">
        <v>207.0</v>
      </c>
      <c r="AI87" s="31">
        <v>323.0</v>
      </c>
      <c r="AJ87" s="31">
        <v>186.0</v>
      </c>
      <c r="AK87" s="31">
        <v>115.0</v>
      </c>
      <c r="AL87" s="31">
        <v>166.0</v>
      </c>
      <c r="AM87" s="32">
        <v>344.0</v>
      </c>
      <c r="AN87" s="31">
        <v>148.0</v>
      </c>
      <c r="AO87" s="31">
        <v>273.0</v>
      </c>
      <c r="AP87" s="31">
        <v>164.0</v>
      </c>
      <c r="AQ87" s="32">
        <v>482.0</v>
      </c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</row>
    <row r="88" ht="15.0" customHeight="1">
      <c r="A88" s="27" t="s">
        <v>130</v>
      </c>
      <c r="B88" s="28">
        <f t="shared" si="17"/>
        <v>7370</v>
      </c>
      <c r="C88" s="32">
        <v>1681.0</v>
      </c>
      <c r="D88" s="30">
        <v>3060.0</v>
      </c>
      <c r="E88" s="30">
        <v>2629.0</v>
      </c>
      <c r="F88" s="37">
        <v>187.0</v>
      </c>
      <c r="G88" s="37">
        <v>203.0</v>
      </c>
      <c r="H88" s="37">
        <v>149.0</v>
      </c>
      <c r="I88" s="37">
        <v>171.0</v>
      </c>
      <c r="J88" s="31">
        <v>95.0</v>
      </c>
      <c r="K88" s="31">
        <v>94.0</v>
      </c>
      <c r="L88" s="31">
        <v>121.0</v>
      </c>
      <c r="M88" s="31">
        <v>151.0</v>
      </c>
      <c r="N88" s="31">
        <v>151.0</v>
      </c>
      <c r="O88" s="31">
        <v>76.0</v>
      </c>
      <c r="P88" s="31">
        <v>196.0</v>
      </c>
      <c r="Q88" s="31">
        <v>87.0</v>
      </c>
      <c r="R88" s="31">
        <v>254.0</v>
      </c>
      <c r="S88" s="31">
        <v>152.0</v>
      </c>
      <c r="T88" s="31">
        <v>88.0</v>
      </c>
      <c r="U88" s="31">
        <v>216.0</v>
      </c>
      <c r="V88" s="31">
        <v>107.0</v>
      </c>
      <c r="W88" s="31">
        <v>245.0</v>
      </c>
      <c r="X88" s="31">
        <v>171.0</v>
      </c>
      <c r="Y88" s="31">
        <v>101.0</v>
      </c>
      <c r="Z88" s="31">
        <v>383.0</v>
      </c>
      <c r="AA88" s="31">
        <v>299.0</v>
      </c>
      <c r="AB88" s="31">
        <v>173.0</v>
      </c>
      <c r="AC88" s="31">
        <v>154.0</v>
      </c>
      <c r="AD88" s="31">
        <v>227.0</v>
      </c>
      <c r="AE88" s="31">
        <v>167.0</v>
      </c>
      <c r="AF88" s="31">
        <v>323.0</v>
      </c>
      <c r="AG88" s="31">
        <v>266.0</v>
      </c>
      <c r="AH88" s="31">
        <v>185.0</v>
      </c>
      <c r="AI88" s="31">
        <v>309.0</v>
      </c>
      <c r="AJ88" s="31">
        <v>224.0</v>
      </c>
      <c r="AK88" s="31">
        <v>117.0</v>
      </c>
      <c r="AL88" s="31">
        <v>192.0</v>
      </c>
      <c r="AM88" s="32">
        <v>284.0</v>
      </c>
      <c r="AN88" s="31">
        <v>169.0</v>
      </c>
      <c r="AO88" s="31">
        <v>263.0</v>
      </c>
      <c r="AP88" s="31">
        <v>131.0</v>
      </c>
      <c r="AQ88" s="32">
        <v>489.0</v>
      </c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</row>
    <row r="89" ht="15.0" customHeight="1">
      <c r="A89" s="27" t="s">
        <v>131</v>
      </c>
      <c r="B89" s="28">
        <f t="shared" si="17"/>
        <v>5714</v>
      </c>
      <c r="C89" s="32">
        <v>1379.0</v>
      </c>
      <c r="D89" s="30">
        <v>2300.0</v>
      </c>
      <c r="E89" s="30">
        <v>2035.0</v>
      </c>
      <c r="F89" s="37">
        <v>175.0</v>
      </c>
      <c r="G89" s="37">
        <v>150.0</v>
      </c>
      <c r="H89" s="37">
        <v>142.0</v>
      </c>
      <c r="I89" s="37">
        <v>104.0</v>
      </c>
      <c r="J89" s="31">
        <v>88.0</v>
      </c>
      <c r="K89" s="31">
        <v>71.0</v>
      </c>
      <c r="L89" s="31">
        <v>97.0</v>
      </c>
      <c r="M89" s="31">
        <v>139.0</v>
      </c>
      <c r="N89" s="31">
        <v>90.0</v>
      </c>
      <c r="O89" s="31">
        <v>57.0</v>
      </c>
      <c r="P89" s="31">
        <v>162.0</v>
      </c>
      <c r="Q89" s="31">
        <v>104.0</v>
      </c>
      <c r="R89" s="31">
        <v>194.0</v>
      </c>
      <c r="S89" s="31">
        <v>92.0</v>
      </c>
      <c r="T89" s="31">
        <v>63.0</v>
      </c>
      <c r="U89" s="31">
        <v>144.0</v>
      </c>
      <c r="V89" s="31">
        <v>69.0</v>
      </c>
      <c r="W89" s="31">
        <v>179.0</v>
      </c>
      <c r="X89" s="31">
        <v>134.0</v>
      </c>
      <c r="Y89" s="31">
        <v>87.0</v>
      </c>
      <c r="Z89" s="31">
        <v>311.0</v>
      </c>
      <c r="AA89" s="31">
        <v>251.0</v>
      </c>
      <c r="AB89" s="31">
        <v>141.0</v>
      </c>
      <c r="AC89" s="31">
        <v>111.0</v>
      </c>
      <c r="AD89" s="31">
        <v>156.0</v>
      </c>
      <c r="AE89" s="31">
        <v>134.0</v>
      </c>
      <c r="AF89" s="31">
        <v>234.0</v>
      </c>
      <c r="AG89" s="31">
        <v>180.0</v>
      </c>
      <c r="AH89" s="31">
        <v>127.0</v>
      </c>
      <c r="AI89" s="31">
        <v>238.0</v>
      </c>
      <c r="AJ89" s="31">
        <v>199.0</v>
      </c>
      <c r="AK89" s="31">
        <v>90.0</v>
      </c>
      <c r="AL89" s="31">
        <v>124.0</v>
      </c>
      <c r="AM89" s="32">
        <v>231.0</v>
      </c>
      <c r="AN89" s="31">
        <v>119.0</v>
      </c>
      <c r="AO89" s="31">
        <v>184.0</v>
      </c>
      <c r="AP89" s="31">
        <v>150.0</v>
      </c>
      <c r="AQ89" s="32">
        <v>393.0</v>
      </c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</row>
    <row r="90" ht="15.0" customHeight="1">
      <c r="A90" s="27" t="s">
        <v>132</v>
      </c>
      <c r="B90" s="28">
        <f t="shared" si="17"/>
        <v>5609</v>
      </c>
      <c r="C90" s="32">
        <v>1344.0</v>
      </c>
      <c r="D90" s="30">
        <v>2267.0</v>
      </c>
      <c r="E90" s="30">
        <v>1998.0</v>
      </c>
      <c r="F90" s="37">
        <v>182.0</v>
      </c>
      <c r="G90" s="37">
        <v>164.0</v>
      </c>
      <c r="H90" s="37">
        <v>125.0</v>
      </c>
      <c r="I90" s="37">
        <v>127.0</v>
      </c>
      <c r="J90" s="31">
        <v>68.0</v>
      </c>
      <c r="K90" s="31">
        <v>81.0</v>
      </c>
      <c r="L90" s="31">
        <v>89.0</v>
      </c>
      <c r="M90" s="31">
        <v>119.0</v>
      </c>
      <c r="N90" s="31">
        <v>98.0</v>
      </c>
      <c r="O90" s="31">
        <v>52.0</v>
      </c>
      <c r="P90" s="31">
        <v>168.0</v>
      </c>
      <c r="Q90" s="31">
        <v>71.0</v>
      </c>
      <c r="R90" s="31">
        <v>195.0</v>
      </c>
      <c r="S90" s="31">
        <v>77.0</v>
      </c>
      <c r="T90" s="31">
        <v>59.0</v>
      </c>
      <c r="U90" s="31">
        <v>155.0</v>
      </c>
      <c r="V90" s="31">
        <v>81.0</v>
      </c>
      <c r="W90" s="31">
        <v>190.0</v>
      </c>
      <c r="X90" s="31">
        <v>125.0</v>
      </c>
      <c r="Y90" s="31">
        <v>61.0</v>
      </c>
      <c r="Z90" s="31">
        <v>264.0</v>
      </c>
      <c r="AA90" s="31">
        <v>265.0</v>
      </c>
      <c r="AB90" s="31">
        <v>130.0</v>
      </c>
      <c r="AC90" s="31">
        <v>114.0</v>
      </c>
      <c r="AD90" s="31">
        <v>157.0</v>
      </c>
      <c r="AE90" s="31">
        <v>134.0</v>
      </c>
      <c r="AF90" s="31">
        <v>260.0</v>
      </c>
      <c r="AG90" s="31">
        <v>200.0</v>
      </c>
      <c r="AH90" s="31">
        <v>131.0</v>
      </c>
      <c r="AI90" s="31">
        <v>256.0</v>
      </c>
      <c r="AJ90" s="31">
        <v>159.0</v>
      </c>
      <c r="AK90" s="31">
        <v>94.0</v>
      </c>
      <c r="AL90" s="31">
        <v>130.0</v>
      </c>
      <c r="AM90" s="32">
        <v>234.0</v>
      </c>
      <c r="AN90" s="31">
        <v>117.0</v>
      </c>
      <c r="AO90" s="31">
        <v>221.0</v>
      </c>
      <c r="AP90" s="31">
        <v>113.0</v>
      </c>
      <c r="AQ90" s="32">
        <v>343.0</v>
      </c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</row>
    <row r="91" ht="15.0" customHeight="1">
      <c r="A91" s="27" t="s">
        <v>133</v>
      </c>
      <c r="B91" s="28">
        <f t="shared" si="17"/>
        <v>5229</v>
      </c>
      <c r="C91" s="32">
        <v>1233.0</v>
      </c>
      <c r="D91" s="30">
        <v>2110.0</v>
      </c>
      <c r="E91" s="30">
        <v>1886.0</v>
      </c>
      <c r="F91" s="37">
        <v>153.0</v>
      </c>
      <c r="G91" s="37">
        <v>144.0</v>
      </c>
      <c r="H91" s="37">
        <v>97.0</v>
      </c>
      <c r="I91" s="37">
        <v>122.0</v>
      </c>
      <c r="J91" s="31">
        <v>86.0</v>
      </c>
      <c r="K91" s="31">
        <v>74.0</v>
      </c>
      <c r="L91" s="31">
        <v>102.0</v>
      </c>
      <c r="M91" s="31">
        <v>104.0</v>
      </c>
      <c r="N91" s="31">
        <v>104.0</v>
      </c>
      <c r="O91" s="31">
        <v>40.0</v>
      </c>
      <c r="P91" s="31">
        <v>137.0</v>
      </c>
      <c r="Q91" s="31">
        <v>70.0</v>
      </c>
      <c r="R91" s="31">
        <v>189.0</v>
      </c>
      <c r="S91" s="31">
        <v>90.0</v>
      </c>
      <c r="T91" s="31">
        <v>58.0</v>
      </c>
      <c r="U91" s="31">
        <v>146.0</v>
      </c>
      <c r="V91" s="31">
        <v>81.0</v>
      </c>
      <c r="W91" s="31">
        <v>201.0</v>
      </c>
      <c r="X91" s="31">
        <v>122.0</v>
      </c>
      <c r="Y91" s="31">
        <v>57.0</v>
      </c>
      <c r="Z91" s="31">
        <v>264.0</v>
      </c>
      <c r="AA91" s="31">
        <v>234.0</v>
      </c>
      <c r="AB91" s="31">
        <v>128.0</v>
      </c>
      <c r="AC91" s="31">
        <v>101.0</v>
      </c>
      <c r="AD91" s="31">
        <v>117.0</v>
      </c>
      <c r="AE91" s="31">
        <v>102.0</v>
      </c>
      <c r="AF91" s="31">
        <v>220.0</v>
      </c>
      <c r="AG91" s="31">
        <v>204.0</v>
      </c>
      <c r="AH91" s="31">
        <v>139.0</v>
      </c>
      <c r="AI91" s="31">
        <v>221.0</v>
      </c>
      <c r="AJ91" s="31">
        <v>162.0</v>
      </c>
      <c r="AK91" s="31">
        <v>84.0</v>
      </c>
      <c r="AL91" s="31">
        <v>98.0</v>
      </c>
      <c r="AM91" s="32">
        <v>191.0</v>
      </c>
      <c r="AN91" s="31">
        <v>118.0</v>
      </c>
      <c r="AO91" s="31">
        <v>196.0</v>
      </c>
      <c r="AP91" s="31">
        <v>107.0</v>
      </c>
      <c r="AQ91" s="32">
        <v>366.0</v>
      </c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</row>
    <row r="92" ht="15.0" customHeight="1">
      <c r="A92" s="27" t="s">
        <v>134</v>
      </c>
      <c r="B92" s="28">
        <f t="shared" si="17"/>
        <v>6093</v>
      </c>
      <c r="C92" s="32">
        <v>1513.0</v>
      </c>
      <c r="D92" s="30">
        <v>2408.0</v>
      </c>
      <c r="E92" s="30">
        <v>2172.0</v>
      </c>
      <c r="F92" s="37">
        <v>193.0</v>
      </c>
      <c r="G92" s="37">
        <v>174.0</v>
      </c>
      <c r="H92" s="37">
        <v>161.0</v>
      </c>
      <c r="I92" s="37">
        <v>105.0</v>
      </c>
      <c r="J92" s="31">
        <v>80.0</v>
      </c>
      <c r="K92" s="31">
        <v>97.0</v>
      </c>
      <c r="L92" s="31">
        <v>121.0</v>
      </c>
      <c r="M92" s="31">
        <v>128.0</v>
      </c>
      <c r="N92" s="31">
        <v>106.0</v>
      </c>
      <c r="O92" s="31">
        <v>69.0</v>
      </c>
      <c r="P92" s="31">
        <v>191.0</v>
      </c>
      <c r="Q92" s="31">
        <v>88.0</v>
      </c>
      <c r="R92" s="31">
        <v>236.0</v>
      </c>
      <c r="S92" s="31">
        <v>100.0</v>
      </c>
      <c r="T92" s="31">
        <v>74.0</v>
      </c>
      <c r="U92" s="31">
        <v>151.0</v>
      </c>
      <c r="V92" s="31">
        <v>93.0</v>
      </c>
      <c r="W92" s="31">
        <v>200.0</v>
      </c>
      <c r="X92" s="31">
        <v>122.0</v>
      </c>
      <c r="Y92" s="31">
        <v>61.0</v>
      </c>
      <c r="Z92" s="31">
        <v>293.0</v>
      </c>
      <c r="AA92" s="31">
        <v>281.0</v>
      </c>
      <c r="AB92" s="31">
        <v>132.0</v>
      </c>
      <c r="AC92" s="31">
        <v>109.0</v>
      </c>
      <c r="AD92" s="31">
        <v>197.0</v>
      </c>
      <c r="AE92" s="31">
        <v>135.0</v>
      </c>
      <c r="AF92" s="31">
        <v>224.0</v>
      </c>
      <c r="AG92" s="31">
        <v>240.0</v>
      </c>
      <c r="AH92" s="31">
        <v>195.0</v>
      </c>
      <c r="AI92" s="31">
        <v>263.0</v>
      </c>
      <c r="AJ92" s="31">
        <v>185.0</v>
      </c>
      <c r="AK92" s="31">
        <v>95.0</v>
      </c>
      <c r="AL92" s="31">
        <v>149.0</v>
      </c>
      <c r="AM92" s="32">
        <v>213.0</v>
      </c>
      <c r="AN92" s="31">
        <v>112.0</v>
      </c>
      <c r="AO92" s="31">
        <v>247.0</v>
      </c>
      <c r="AP92" s="31">
        <v>123.0</v>
      </c>
      <c r="AQ92" s="32">
        <v>350.0</v>
      </c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</row>
    <row r="93" ht="15.0" customHeight="1">
      <c r="A93" s="23" t="s">
        <v>135</v>
      </c>
      <c r="B93" s="24">
        <f t="shared" ref="B93:AQ93" si="18">SUM(B94:B103)</f>
        <v>31516</v>
      </c>
      <c r="C93" s="34">
        <f t="shared" si="18"/>
        <v>8130</v>
      </c>
      <c r="D93" s="24">
        <f t="shared" si="18"/>
        <v>12816</v>
      </c>
      <c r="E93" s="24">
        <f t="shared" si="18"/>
        <v>10570</v>
      </c>
      <c r="F93" s="24">
        <f t="shared" si="18"/>
        <v>987</v>
      </c>
      <c r="G93" s="24">
        <f t="shared" si="18"/>
        <v>889</v>
      </c>
      <c r="H93" s="24">
        <f t="shared" si="18"/>
        <v>812</v>
      </c>
      <c r="I93" s="24">
        <f t="shared" si="18"/>
        <v>659</v>
      </c>
      <c r="J93" s="24">
        <f t="shared" si="18"/>
        <v>514</v>
      </c>
      <c r="K93" s="24">
        <f t="shared" si="18"/>
        <v>688</v>
      </c>
      <c r="L93" s="24">
        <f t="shared" si="18"/>
        <v>656</v>
      </c>
      <c r="M93" s="24">
        <f t="shared" si="18"/>
        <v>751</v>
      </c>
      <c r="N93" s="24">
        <f t="shared" si="18"/>
        <v>534</v>
      </c>
      <c r="O93" s="24">
        <f t="shared" si="18"/>
        <v>333</v>
      </c>
      <c r="P93" s="24">
        <f t="shared" si="18"/>
        <v>888</v>
      </c>
      <c r="Q93" s="24">
        <f t="shared" si="18"/>
        <v>419</v>
      </c>
      <c r="R93" s="24">
        <f t="shared" si="18"/>
        <v>1213</v>
      </c>
      <c r="S93" s="24">
        <f t="shared" si="18"/>
        <v>498</v>
      </c>
      <c r="T93" s="24">
        <f t="shared" si="18"/>
        <v>609</v>
      </c>
      <c r="U93" s="24">
        <f t="shared" si="18"/>
        <v>776</v>
      </c>
      <c r="V93" s="24">
        <f t="shared" si="18"/>
        <v>450</v>
      </c>
      <c r="W93" s="24">
        <f t="shared" si="18"/>
        <v>1016</v>
      </c>
      <c r="X93" s="24">
        <f t="shared" si="18"/>
        <v>687</v>
      </c>
      <c r="Y93" s="24">
        <f t="shared" si="18"/>
        <v>371</v>
      </c>
      <c r="Z93" s="24">
        <f t="shared" si="18"/>
        <v>1579</v>
      </c>
      <c r="AA93" s="24">
        <f t="shared" si="18"/>
        <v>1324</v>
      </c>
      <c r="AB93" s="24">
        <f t="shared" si="18"/>
        <v>710</v>
      </c>
      <c r="AC93" s="24">
        <f t="shared" si="18"/>
        <v>612</v>
      </c>
      <c r="AD93" s="24">
        <f t="shared" si="18"/>
        <v>922</v>
      </c>
      <c r="AE93" s="24">
        <f t="shared" si="18"/>
        <v>746</v>
      </c>
      <c r="AF93" s="24">
        <f t="shared" si="18"/>
        <v>1303</v>
      </c>
      <c r="AG93" s="24">
        <f t="shared" si="18"/>
        <v>1094</v>
      </c>
      <c r="AH93" s="24">
        <f t="shared" si="18"/>
        <v>1013</v>
      </c>
      <c r="AI93" s="24">
        <f t="shared" si="18"/>
        <v>1200</v>
      </c>
      <c r="AJ93" s="24">
        <f t="shared" si="18"/>
        <v>989</v>
      </c>
      <c r="AK93" s="24">
        <f t="shared" si="18"/>
        <v>532</v>
      </c>
      <c r="AL93" s="24">
        <f t="shared" si="18"/>
        <v>715</v>
      </c>
      <c r="AM93" s="34">
        <f t="shared" si="18"/>
        <v>1035</v>
      </c>
      <c r="AN93" s="24">
        <f t="shared" si="18"/>
        <v>613</v>
      </c>
      <c r="AO93" s="24">
        <f t="shared" si="18"/>
        <v>1085</v>
      </c>
      <c r="AP93" s="24">
        <f t="shared" si="18"/>
        <v>596</v>
      </c>
      <c r="AQ93" s="34">
        <f t="shared" si="18"/>
        <v>1698</v>
      </c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5"/>
    </row>
    <row r="94" ht="15.0" customHeight="1">
      <c r="A94" s="27" t="s">
        <v>136</v>
      </c>
      <c r="B94" s="28">
        <f t="shared" ref="B94:B103" si="19">SUM(C94,D94,E94)</f>
        <v>5586</v>
      </c>
      <c r="C94" s="32">
        <v>1368.0</v>
      </c>
      <c r="D94" s="30">
        <v>2301.0</v>
      </c>
      <c r="E94" s="30">
        <v>1917.0</v>
      </c>
      <c r="F94" s="37">
        <v>171.0</v>
      </c>
      <c r="G94" s="37">
        <v>129.0</v>
      </c>
      <c r="H94" s="37">
        <v>129.0</v>
      </c>
      <c r="I94" s="37">
        <v>102.0</v>
      </c>
      <c r="J94" s="31">
        <v>84.0</v>
      </c>
      <c r="K94" s="31">
        <v>106.0</v>
      </c>
      <c r="L94" s="31">
        <v>112.0</v>
      </c>
      <c r="M94" s="31">
        <v>123.0</v>
      </c>
      <c r="N94" s="31">
        <v>113.0</v>
      </c>
      <c r="O94" s="31">
        <v>65.0</v>
      </c>
      <c r="P94" s="31">
        <v>159.0</v>
      </c>
      <c r="Q94" s="31">
        <v>75.0</v>
      </c>
      <c r="R94" s="31">
        <v>220.0</v>
      </c>
      <c r="S94" s="31">
        <v>74.0</v>
      </c>
      <c r="T94" s="31">
        <v>73.0</v>
      </c>
      <c r="U94" s="31">
        <v>157.0</v>
      </c>
      <c r="V94" s="31">
        <v>78.0</v>
      </c>
      <c r="W94" s="31">
        <v>178.0</v>
      </c>
      <c r="X94" s="31">
        <v>112.0</v>
      </c>
      <c r="Y94" s="31">
        <v>70.0</v>
      </c>
      <c r="Z94" s="31">
        <v>276.0</v>
      </c>
      <c r="AA94" s="31">
        <v>245.0</v>
      </c>
      <c r="AB94" s="31">
        <v>136.0</v>
      </c>
      <c r="AC94" s="31">
        <v>102.0</v>
      </c>
      <c r="AD94" s="31">
        <v>157.0</v>
      </c>
      <c r="AE94" s="31">
        <v>160.0</v>
      </c>
      <c r="AF94" s="31">
        <v>263.0</v>
      </c>
      <c r="AG94" s="31">
        <v>208.0</v>
      </c>
      <c r="AH94" s="31">
        <v>171.0</v>
      </c>
      <c r="AI94" s="31">
        <v>219.0</v>
      </c>
      <c r="AJ94" s="31">
        <v>153.0</v>
      </c>
      <c r="AK94" s="31">
        <v>89.0</v>
      </c>
      <c r="AL94" s="31">
        <v>131.0</v>
      </c>
      <c r="AM94" s="32">
        <v>203.0</v>
      </c>
      <c r="AN94" s="31">
        <v>116.0</v>
      </c>
      <c r="AO94" s="31">
        <v>206.0</v>
      </c>
      <c r="AP94" s="31">
        <v>117.0</v>
      </c>
      <c r="AQ94" s="32">
        <v>304.0</v>
      </c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</row>
    <row r="95" ht="15.0" customHeight="1">
      <c r="A95" s="27" t="s">
        <v>137</v>
      </c>
      <c r="B95" s="28">
        <f t="shared" si="19"/>
        <v>4486</v>
      </c>
      <c r="C95" s="32">
        <v>1052.0</v>
      </c>
      <c r="D95" s="30">
        <v>1837.0</v>
      </c>
      <c r="E95" s="30">
        <v>1597.0</v>
      </c>
      <c r="F95" s="37">
        <v>113.0</v>
      </c>
      <c r="G95" s="37">
        <v>129.0</v>
      </c>
      <c r="H95" s="37">
        <v>107.0</v>
      </c>
      <c r="I95" s="37">
        <v>91.0</v>
      </c>
      <c r="J95" s="31">
        <v>63.0</v>
      </c>
      <c r="K95" s="31">
        <v>72.0</v>
      </c>
      <c r="L95" s="31">
        <v>70.0</v>
      </c>
      <c r="M95" s="31">
        <v>108.0</v>
      </c>
      <c r="N95" s="31">
        <v>68.0</v>
      </c>
      <c r="O95" s="31">
        <v>36.0</v>
      </c>
      <c r="P95" s="31">
        <v>124.0</v>
      </c>
      <c r="Q95" s="31">
        <v>71.0</v>
      </c>
      <c r="R95" s="31">
        <v>154.0</v>
      </c>
      <c r="S95" s="31">
        <v>77.0</v>
      </c>
      <c r="T95" s="31">
        <v>70.0</v>
      </c>
      <c r="U95" s="31">
        <v>104.0</v>
      </c>
      <c r="V95" s="31">
        <v>75.0</v>
      </c>
      <c r="W95" s="31">
        <v>159.0</v>
      </c>
      <c r="X95" s="31">
        <v>100.0</v>
      </c>
      <c r="Y95" s="31">
        <v>43.0</v>
      </c>
      <c r="Z95" s="31">
        <v>235.0</v>
      </c>
      <c r="AA95" s="31">
        <v>188.0</v>
      </c>
      <c r="AB95" s="31">
        <v>105.0</v>
      </c>
      <c r="AC95" s="31">
        <v>91.0</v>
      </c>
      <c r="AD95" s="31">
        <v>141.0</v>
      </c>
      <c r="AE95" s="31">
        <v>104.0</v>
      </c>
      <c r="AF95" s="31">
        <v>191.0</v>
      </c>
      <c r="AG95" s="31">
        <v>165.0</v>
      </c>
      <c r="AH95" s="31">
        <v>129.0</v>
      </c>
      <c r="AI95" s="31">
        <v>181.0</v>
      </c>
      <c r="AJ95" s="31">
        <v>164.0</v>
      </c>
      <c r="AK95" s="31">
        <v>77.0</v>
      </c>
      <c r="AL95" s="31">
        <v>97.0</v>
      </c>
      <c r="AM95" s="32">
        <v>154.0</v>
      </c>
      <c r="AN95" s="31">
        <v>86.0</v>
      </c>
      <c r="AO95" s="31">
        <v>185.0</v>
      </c>
      <c r="AP95" s="31">
        <v>85.0</v>
      </c>
      <c r="AQ95" s="32">
        <v>274.0</v>
      </c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</row>
    <row r="96" ht="15.0" customHeight="1">
      <c r="A96" s="27" t="s">
        <v>138</v>
      </c>
      <c r="B96" s="28">
        <f t="shared" si="19"/>
        <v>4049</v>
      </c>
      <c r="C96" s="32">
        <v>994.0</v>
      </c>
      <c r="D96" s="30">
        <v>1635.0</v>
      </c>
      <c r="E96" s="30">
        <v>1420.0</v>
      </c>
      <c r="F96" s="37">
        <v>137.0</v>
      </c>
      <c r="G96" s="37">
        <v>124.0</v>
      </c>
      <c r="H96" s="37">
        <v>96.0</v>
      </c>
      <c r="I96" s="37">
        <v>64.0</v>
      </c>
      <c r="J96" s="31">
        <v>61.0</v>
      </c>
      <c r="K96" s="31">
        <v>78.0</v>
      </c>
      <c r="L96" s="31">
        <v>69.0</v>
      </c>
      <c r="M96" s="31">
        <v>80.0</v>
      </c>
      <c r="N96" s="31">
        <v>61.0</v>
      </c>
      <c r="O96" s="31">
        <v>42.0</v>
      </c>
      <c r="P96" s="31">
        <v>127.0</v>
      </c>
      <c r="Q96" s="31">
        <v>55.0</v>
      </c>
      <c r="R96" s="31">
        <v>172.0</v>
      </c>
      <c r="S96" s="31">
        <v>58.0</v>
      </c>
      <c r="T96" s="31">
        <v>70.0</v>
      </c>
      <c r="U96" s="31">
        <v>102.0</v>
      </c>
      <c r="V96" s="31">
        <v>56.0</v>
      </c>
      <c r="W96" s="31">
        <v>123.0</v>
      </c>
      <c r="X96" s="31">
        <v>80.0</v>
      </c>
      <c r="Y96" s="31">
        <v>52.0</v>
      </c>
      <c r="Z96" s="31">
        <v>200.0</v>
      </c>
      <c r="AA96" s="31">
        <v>170.0</v>
      </c>
      <c r="AB96" s="31">
        <v>94.0</v>
      </c>
      <c r="AC96" s="31">
        <v>78.0</v>
      </c>
      <c r="AD96" s="31">
        <v>131.0</v>
      </c>
      <c r="AE96" s="31">
        <v>106.0</v>
      </c>
      <c r="AF96" s="31">
        <v>143.0</v>
      </c>
      <c r="AG96" s="31">
        <v>139.0</v>
      </c>
      <c r="AH96" s="31">
        <v>140.0</v>
      </c>
      <c r="AI96" s="31">
        <v>163.0</v>
      </c>
      <c r="AJ96" s="31">
        <v>131.0</v>
      </c>
      <c r="AK96" s="31">
        <v>67.0</v>
      </c>
      <c r="AL96" s="31">
        <v>94.0</v>
      </c>
      <c r="AM96" s="32">
        <v>138.0</v>
      </c>
      <c r="AN96" s="31">
        <v>104.0</v>
      </c>
      <c r="AO96" s="31">
        <v>156.0</v>
      </c>
      <c r="AP96" s="31">
        <v>70.0</v>
      </c>
      <c r="AQ96" s="32">
        <v>218.0</v>
      </c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</row>
    <row r="97" ht="15.0" customHeight="1">
      <c r="A97" s="27" t="s">
        <v>139</v>
      </c>
      <c r="B97" s="28">
        <f t="shared" si="19"/>
        <v>3610</v>
      </c>
      <c r="C97" s="32">
        <v>936.0</v>
      </c>
      <c r="D97" s="30">
        <v>1484.0</v>
      </c>
      <c r="E97" s="30">
        <v>1190.0</v>
      </c>
      <c r="F97" s="37">
        <v>124.0</v>
      </c>
      <c r="G97" s="37">
        <v>107.0</v>
      </c>
      <c r="H97" s="37">
        <v>100.0</v>
      </c>
      <c r="I97" s="37">
        <v>73.0</v>
      </c>
      <c r="J97" s="31">
        <v>60.0</v>
      </c>
      <c r="K97" s="31">
        <v>85.0</v>
      </c>
      <c r="L97" s="31">
        <v>60.0</v>
      </c>
      <c r="M97" s="31">
        <v>83.0</v>
      </c>
      <c r="N97" s="31">
        <v>60.0</v>
      </c>
      <c r="O97" s="31">
        <v>41.0</v>
      </c>
      <c r="P97" s="31">
        <v>94.0</v>
      </c>
      <c r="Q97" s="31">
        <v>49.0</v>
      </c>
      <c r="R97" s="31">
        <v>159.0</v>
      </c>
      <c r="S97" s="31">
        <v>63.0</v>
      </c>
      <c r="T97" s="31">
        <v>60.0</v>
      </c>
      <c r="U97" s="31">
        <v>81.0</v>
      </c>
      <c r="V97" s="31">
        <v>58.0</v>
      </c>
      <c r="W97" s="31">
        <v>129.0</v>
      </c>
      <c r="X97" s="31">
        <v>71.0</v>
      </c>
      <c r="Y97" s="31">
        <v>43.0</v>
      </c>
      <c r="Z97" s="31">
        <v>196.0</v>
      </c>
      <c r="AA97" s="31">
        <v>138.0</v>
      </c>
      <c r="AB97" s="31">
        <v>80.0</v>
      </c>
      <c r="AC97" s="31">
        <v>70.0</v>
      </c>
      <c r="AD97" s="31">
        <v>101.0</v>
      </c>
      <c r="AE97" s="31">
        <v>79.0</v>
      </c>
      <c r="AF97" s="31">
        <v>156.0</v>
      </c>
      <c r="AG97" s="31">
        <v>111.0</v>
      </c>
      <c r="AH97" s="31">
        <v>133.0</v>
      </c>
      <c r="AI97" s="31">
        <v>146.0</v>
      </c>
      <c r="AJ97" s="31">
        <v>104.0</v>
      </c>
      <c r="AK97" s="31">
        <v>57.0</v>
      </c>
      <c r="AL97" s="31">
        <v>82.0</v>
      </c>
      <c r="AM97" s="32">
        <v>129.0</v>
      </c>
      <c r="AN97" s="31">
        <v>47.0</v>
      </c>
      <c r="AO97" s="31">
        <v>98.0</v>
      </c>
      <c r="AP97" s="31">
        <v>71.0</v>
      </c>
      <c r="AQ97" s="32">
        <v>212.0</v>
      </c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</row>
    <row r="98" ht="15.0" customHeight="1">
      <c r="A98" s="27" t="s">
        <v>140</v>
      </c>
      <c r="B98" s="28">
        <f t="shared" si="19"/>
        <v>3245</v>
      </c>
      <c r="C98" s="32">
        <v>818.0</v>
      </c>
      <c r="D98" s="30">
        <v>1301.0</v>
      </c>
      <c r="E98" s="30">
        <v>1126.0</v>
      </c>
      <c r="F98" s="37">
        <v>89.0</v>
      </c>
      <c r="G98" s="37">
        <v>98.0</v>
      </c>
      <c r="H98" s="37">
        <v>81.0</v>
      </c>
      <c r="I98" s="37">
        <v>73.0</v>
      </c>
      <c r="J98" s="31">
        <v>40.0</v>
      </c>
      <c r="K98" s="31">
        <v>77.0</v>
      </c>
      <c r="L98" s="31">
        <v>73.0</v>
      </c>
      <c r="M98" s="31">
        <v>76.0</v>
      </c>
      <c r="N98" s="31">
        <v>56.0</v>
      </c>
      <c r="O98" s="31">
        <v>31.0</v>
      </c>
      <c r="P98" s="31">
        <v>95.0</v>
      </c>
      <c r="Q98" s="31">
        <v>29.0</v>
      </c>
      <c r="R98" s="31">
        <v>122.0</v>
      </c>
      <c r="S98" s="31">
        <v>50.0</v>
      </c>
      <c r="T98" s="31">
        <v>54.0</v>
      </c>
      <c r="U98" s="31">
        <v>58.0</v>
      </c>
      <c r="V98" s="31">
        <v>60.0</v>
      </c>
      <c r="W98" s="31">
        <v>109.0</v>
      </c>
      <c r="X98" s="31">
        <v>81.0</v>
      </c>
      <c r="Y98" s="31">
        <v>38.0</v>
      </c>
      <c r="Z98" s="31">
        <v>158.0</v>
      </c>
      <c r="AA98" s="31">
        <v>155.0</v>
      </c>
      <c r="AB98" s="31">
        <v>64.0</v>
      </c>
      <c r="AC98" s="31">
        <v>69.0</v>
      </c>
      <c r="AD98" s="31">
        <v>71.0</v>
      </c>
      <c r="AE98" s="31">
        <v>67.0</v>
      </c>
      <c r="AF98" s="31">
        <v>145.0</v>
      </c>
      <c r="AG98" s="31">
        <v>124.0</v>
      </c>
      <c r="AH98" s="31">
        <v>103.0</v>
      </c>
      <c r="AI98" s="31">
        <v>129.0</v>
      </c>
      <c r="AJ98" s="31">
        <v>119.0</v>
      </c>
      <c r="AK98" s="31">
        <v>48.0</v>
      </c>
      <c r="AL98" s="31">
        <v>76.0</v>
      </c>
      <c r="AM98" s="32">
        <v>117.0</v>
      </c>
      <c r="AN98" s="31">
        <v>63.0</v>
      </c>
      <c r="AO98" s="31">
        <v>119.0</v>
      </c>
      <c r="AP98" s="31">
        <v>70.0</v>
      </c>
      <c r="AQ98" s="32">
        <v>158.0</v>
      </c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</row>
    <row r="99" ht="15.0" customHeight="1">
      <c r="A99" s="27" t="s">
        <v>141</v>
      </c>
      <c r="B99" s="28">
        <f t="shared" si="19"/>
        <v>2815</v>
      </c>
      <c r="C99" s="32">
        <v>765.0</v>
      </c>
      <c r="D99" s="30">
        <v>1128.0</v>
      </c>
      <c r="E99" s="31">
        <v>922.0</v>
      </c>
      <c r="F99" s="37">
        <v>95.0</v>
      </c>
      <c r="G99" s="37">
        <v>85.0</v>
      </c>
      <c r="H99" s="37">
        <v>65.0</v>
      </c>
      <c r="I99" s="37">
        <v>70.0</v>
      </c>
      <c r="J99" s="31">
        <v>44.0</v>
      </c>
      <c r="K99" s="31">
        <v>71.0</v>
      </c>
      <c r="L99" s="31">
        <v>64.0</v>
      </c>
      <c r="M99" s="31">
        <v>60.0</v>
      </c>
      <c r="N99" s="31">
        <v>57.0</v>
      </c>
      <c r="O99" s="31">
        <v>39.0</v>
      </c>
      <c r="P99" s="31">
        <v>69.0</v>
      </c>
      <c r="Q99" s="31">
        <v>46.0</v>
      </c>
      <c r="R99" s="31">
        <v>109.0</v>
      </c>
      <c r="S99" s="31">
        <v>44.0</v>
      </c>
      <c r="T99" s="31">
        <v>59.0</v>
      </c>
      <c r="U99" s="31">
        <v>58.0</v>
      </c>
      <c r="V99" s="31">
        <v>41.0</v>
      </c>
      <c r="W99" s="31">
        <v>89.0</v>
      </c>
      <c r="X99" s="31">
        <v>63.0</v>
      </c>
      <c r="Y99" s="31">
        <v>30.0</v>
      </c>
      <c r="Z99" s="31">
        <v>160.0</v>
      </c>
      <c r="AA99" s="31">
        <v>118.0</v>
      </c>
      <c r="AB99" s="31">
        <v>70.0</v>
      </c>
      <c r="AC99" s="31">
        <v>55.0</v>
      </c>
      <c r="AD99" s="31">
        <v>68.0</v>
      </c>
      <c r="AE99" s="31">
        <v>62.0</v>
      </c>
      <c r="AF99" s="31">
        <v>102.0</v>
      </c>
      <c r="AG99" s="31">
        <v>97.0</v>
      </c>
      <c r="AH99" s="31">
        <v>105.0</v>
      </c>
      <c r="AI99" s="31">
        <v>104.0</v>
      </c>
      <c r="AJ99" s="31">
        <v>87.0</v>
      </c>
      <c r="AK99" s="31">
        <v>51.0</v>
      </c>
      <c r="AL99" s="31">
        <v>61.0</v>
      </c>
      <c r="AM99" s="32">
        <v>79.0</v>
      </c>
      <c r="AN99" s="31">
        <v>54.0</v>
      </c>
      <c r="AO99" s="31">
        <v>89.0</v>
      </c>
      <c r="AP99" s="31">
        <v>46.0</v>
      </c>
      <c r="AQ99" s="32">
        <v>149.0</v>
      </c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</row>
    <row r="100" ht="15.0" customHeight="1">
      <c r="A100" s="27" t="s">
        <v>142</v>
      </c>
      <c r="B100" s="28">
        <f t="shared" si="19"/>
        <v>2547</v>
      </c>
      <c r="C100" s="32">
        <v>721.0</v>
      </c>
      <c r="D100" s="30">
        <v>1028.0</v>
      </c>
      <c r="E100" s="31">
        <v>798.0</v>
      </c>
      <c r="F100" s="37">
        <v>96.0</v>
      </c>
      <c r="G100" s="37">
        <v>61.0</v>
      </c>
      <c r="H100" s="37">
        <v>68.0</v>
      </c>
      <c r="I100" s="37">
        <v>73.0</v>
      </c>
      <c r="J100" s="31">
        <v>51.0</v>
      </c>
      <c r="K100" s="31">
        <v>57.0</v>
      </c>
      <c r="L100" s="31">
        <v>63.0</v>
      </c>
      <c r="M100" s="31">
        <v>69.0</v>
      </c>
      <c r="N100" s="31">
        <v>41.0</v>
      </c>
      <c r="O100" s="31">
        <v>29.0</v>
      </c>
      <c r="P100" s="31">
        <v>82.0</v>
      </c>
      <c r="Q100" s="31">
        <v>31.0</v>
      </c>
      <c r="R100" s="31">
        <v>89.0</v>
      </c>
      <c r="S100" s="31">
        <v>46.0</v>
      </c>
      <c r="T100" s="31">
        <v>58.0</v>
      </c>
      <c r="U100" s="31">
        <v>75.0</v>
      </c>
      <c r="V100" s="31">
        <v>35.0</v>
      </c>
      <c r="W100" s="31">
        <v>78.0</v>
      </c>
      <c r="X100" s="31">
        <v>54.0</v>
      </c>
      <c r="Y100" s="31">
        <v>40.0</v>
      </c>
      <c r="Z100" s="31">
        <v>105.0</v>
      </c>
      <c r="AA100" s="31">
        <v>100.0</v>
      </c>
      <c r="AB100" s="31">
        <v>56.0</v>
      </c>
      <c r="AC100" s="31">
        <v>51.0</v>
      </c>
      <c r="AD100" s="31">
        <v>80.0</v>
      </c>
      <c r="AE100" s="31">
        <v>58.0</v>
      </c>
      <c r="AF100" s="31">
        <v>103.0</v>
      </c>
      <c r="AG100" s="31">
        <v>75.0</v>
      </c>
      <c r="AH100" s="31">
        <v>76.0</v>
      </c>
      <c r="AI100" s="31">
        <v>82.0</v>
      </c>
      <c r="AJ100" s="31">
        <v>94.0</v>
      </c>
      <c r="AK100" s="31">
        <v>48.0</v>
      </c>
      <c r="AL100" s="31">
        <v>61.0</v>
      </c>
      <c r="AM100" s="32">
        <v>58.0</v>
      </c>
      <c r="AN100" s="31">
        <v>59.0</v>
      </c>
      <c r="AO100" s="31">
        <v>78.0</v>
      </c>
      <c r="AP100" s="31">
        <v>45.0</v>
      </c>
      <c r="AQ100" s="32">
        <v>122.0</v>
      </c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</row>
    <row r="101" ht="15.0" customHeight="1">
      <c r="A101" s="27" t="s">
        <v>143</v>
      </c>
      <c r="B101" s="28">
        <f t="shared" si="19"/>
        <v>2128</v>
      </c>
      <c r="C101" s="32">
        <v>607.0</v>
      </c>
      <c r="D101" s="31">
        <v>848.0</v>
      </c>
      <c r="E101" s="31">
        <v>673.0</v>
      </c>
      <c r="F101" s="37">
        <v>65.0</v>
      </c>
      <c r="G101" s="37">
        <v>58.0</v>
      </c>
      <c r="H101" s="37">
        <v>67.0</v>
      </c>
      <c r="I101" s="37">
        <v>49.0</v>
      </c>
      <c r="J101" s="31">
        <v>46.0</v>
      </c>
      <c r="K101" s="31">
        <v>62.0</v>
      </c>
      <c r="L101" s="31">
        <v>52.0</v>
      </c>
      <c r="M101" s="31">
        <v>66.0</v>
      </c>
      <c r="N101" s="31">
        <v>30.0</v>
      </c>
      <c r="O101" s="31">
        <v>23.0</v>
      </c>
      <c r="P101" s="31">
        <v>62.0</v>
      </c>
      <c r="Q101" s="31">
        <v>27.0</v>
      </c>
      <c r="R101" s="31">
        <v>82.0</v>
      </c>
      <c r="S101" s="31">
        <v>32.0</v>
      </c>
      <c r="T101" s="31">
        <v>61.0</v>
      </c>
      <c r="U101" s="31">
        <v>56.0</v>
      </c>
      <c r="V101" s="31">
        <v>24.0</v>
      </c>
      <c r="W101" s="31">
        <v>59.0</v>
      </c>
      <c r="X101" s="31">
        <v>55.0</v>
      </c>
      <c r="Y101" s="31">
        <v>24.0</v>
      </c>
      <c r="Z101" s="31">
        <v>108.0</v>
      </c>
      <c r="AA101" s="31">
        <v>75.0</v>
      </c>
      <c r="AB101" s="31">
        <v>42.0</v>
      </c>
      <c r="AC101" s="31">
        <v>38.0</v>
      </c>
      <c r="AD101" s="31">
        <v>65.0</v>
      </c>
      <c r="AE101" s="31">
        <v>51.0</v>
      </c>
      <c r="AF101" s="31">
        <v>76.0</v>
      </c>
      <c r="AG101" s="31">
        <v>73.0</v>
      </c>
      <c r="AH101" s="31">
        <v>64.0</v>
      </c>
      <c r="AI101" s="31">
        <v>69.0</v>
      </c>
      <c r="AJ101" s="31">
        <v>64.0</v>
      </c>
      <c r="AK101" s="31">
        <v>34.0</v>
      </c>
      <c r="AL101" s="31">
        <v>47.0</v>
      </c>
      <c r="AM101" s="32">
        <v>66.0</v>
      </c>
      <c r="AN101" s="31">
        <v>37.0</v>
      </c>
      <c r="AO101" s="31">
        <v>67.0</v>
      </c>
      <c r="AP101" s="31">
        <v>36.0</v>
      </c>
      <c r="AQ101" s="32">
        <v>116.0</v>
      </c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</row>
    <row r="102" ht="15.0" customHeight="1">
      <c r="A102" s="27" t="s">
        <v>144</v>
      </c>
      <c r="B102" s="28">
        <f t="shared" si="19"/>
        <v>1689</v>
      </c>
      <c r="C102" s="32">
        <v>487.0</v>
      </c>
      <c r="D102" s="31">
        <v>704.0</v>
      </c>
      <c r="E102" s="31">
        <v>498.0</v>
      </c>
      <c r="F102" s="37">
        <v>58.0</v>
      </c>
      <c r="G102" s="37">
        <v>55.0</v>
      </c>
      <c r="H102" s="37">
        <v>48.0</v>
      </c>
      <c r="I102" s="37">
        <v>44.0</v>
      </c>
      <c r="J102" s="31">
        <v>38.0</v>
      </c>
      <c r="K102" s="31">
        <v>43.0</v>
      </c>
      <c r="L102" s="31">
        <v>53.0</v>
      </c>
      <c r="M102" s="31">
        <v>48.0</v>
      </c>
      <c r="N102" s="31">
        <v>29.0</v>
      </c>
      <c r="O102" s="31">
        <v>14.0</v>
      </c>
      <c r="P102" s="31">
        <v>37.0</v>
      </c>
      <c r="Q102" s="31">
        <v>20.0</v>
      </c>
      <c r="R102" s="31">
        <v>61.0</v>
      </c>
      <c r="S102" s="31">
        <v>31.0</v>
      </c>
      <c r="T102" s="31">
        <v>62.0</v>
      </c>
      <c r="U102" s="31">
        <v>43.0</v>
      </c>
      <c r="V102" s="31">
        <v>13.0</v>
      </c>
      <c r="W102" s="31">
        <v>51.0</v>
      </c>
      <c r="X102" s="31">
        <v>48.0</v>
      </c>
      <c r="Y102" s="31">
        <v>13.0</v>
      </c>
      <c r="Z102" s="31">
        <v>72.0</v>
      </c>
      <c r="AA102" s="31">
        <v>81.0</v>
      </c>
      <c r="AB102" s="31">
        <v>39.0</v>
      </c>
      <c r="AC102" s="31">
        <v>38.0</v>
      </c>
      <c r="AD102" s="31">
        <v>58.0</v>
      </c>
      <c r="AE102" s="31">
        <v>29.0</v>
      </c>
      <c r="AF102" s="31">
        <v>65.0</v>
      </c>
      <c r="AG102" s="31">
        <v>67.0</v>
      </c>
      <c r="AH102" s="31">
        <v>52.0</v>
      </c>
      <c r="AI102" s="31">
        <v>63.0</v>
      </c>
      <c r="AJ102" s="31">
        <v>34.0</v>
      </c>
      <c r="AK102" s="31">
        <v>36.0</v>
      </c>
      <c r="AL102" s="31">
        <v>31.0</v>
      </c>
      <c r="AM102" s="32">
        <v>55.0</v>
      </c>
      <c r="AN102" s="31">
        <v>19.0</v>
      </c>
      <c r="AO102" s="31">
        <v>48.0</v>
      </c>
      <c r="AP102" s="31">
        <v>27.0</v>
      </c>
      <c r="AQ102" s="32">
        <v>66.0</v>
      </c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</row>
    <row r="103" ht="15.0" customHeight="1">
      <c r="A103" s="27" t="s">
        <v>145</v>
      </c>
      <c r="B103" s="28">
        <f t="shared" si="19"/>
        <v>1361</v>
      </c>
      <c r="C103" s="32">
        <v>382.0</v>
      </c>
      <c r="D103" s="31">
        <v>550.0</v>
      </c>
      <c r="E103" s="31">
        <v>429.0</v>
      </c>
      <c r="F103" s="37">
        <v>39.0</v>
      </c>
      <c r="G103" s="37">
        <v>43.0</v>
      </c>
      <c r="H103" s="37">
        <v>51.0</v>
      </c>
      <c r="I103" s="37">
        <v>20.0</v>
      </c>
      <c r="J103" s="31">
        <v>27.0</v>
      </c>
      <c r="K103" s="31">
        <v>37.0</v>
      </c>
      <c r="L103" s="31">
        <v>40.0</v>
      </c>
      <c r="M103" s="31">
        <v>38.0</v>
      </c>
      <c r="N103" s="31">
        <v>19.0</v>
      </c>
      <c r="O103" s="31">
        <v>13.0</v>
      </c>
      <c r="P103" s="31">
        <v>39.0</v>
      </c>
      <c r="Q103" s="31">
        <v>16.0</v>
      </c>
      <c r="R103" s="31">
        <v>45.0</v>
      </c>
      <c r="S103" s="31">
        <v>23.0</v>
      </c>
      <c r="T103" s="31">
        <v>42.0</v>
      </c>
      <c r="U103" s="31">
        <v>42.0</v>
      </c>
      <c r="V103" s="31">
        <v>10.0</v>
      </c>
      <c r="W103" s="31">
        <v>41.0</v>
      </c>
      <c r="X103" s="31">
        <v>23.0</v>
      </c>
      <c r="Y103" s="31">
        <v>18.0</v>
      </c>
      <c r="Z103" s="31">
        <v>69.0</v>
      </c>
      <c r="AA103" s="31">
        <v>54.0</v>
      </c>
      <c r="AB103" s="31">
        <v>24.0</v>
      </c>
      <c r="AC103" s="31">
        <v>20.0</v>
      </c>
      <c r="AD103" s="31">
        <v>50.0</v>
      </c>
      <c r="AE103" s="31">
        <v>30.0</v>
      </c>
      <c r="AF103" s="31">
        <v>59.0</v>
      </c>
      <c r="AG103" s="31">
        <v>35.0</v>
      </c>
      <c r="AH103" s="31">
        <v>40.0</v>
      </c>
      <c r="AI103" s="31">
        <v>44.0</v>
      </c>
      <c r="AJ103" s="31">
        <v>39.0</v>
      </c>
      <c r="AK103" s="31">
        <v>25.0</v>
      </c>
      <c r="AL103" s="31">
        <v>35.0</v>
      </c>
      <c r="AM103" s="32">
        <v>36.0</v>
      </c>
      <c r="AN103" s="31">
        <v>28.0</v>
      </c>
      <c r="AO103" s="31">
        <v>39.0</v>
      </c>
      <c r="AP103" s="31">
        <v>29.0</v>
      </c>
      <c r="AQ103" s="32">
        <v>79.0</v>
      </c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</row>
    <row r="104" ht="15.75" customHeight="1">
      <c r="A104" s="23" t="s">
        <v>146</v>
      </c>
      <c r="B104" s="24">
        <f t="shared" ref="B104:AQ104" si="20">SUM(B105:B114)</f>
        <v>4545</v>
      </c>
      <c r="C104" s="34">
        <f t="shared" si="20"/>
        <v>1254</v>
      </c>
      <c r="D104" s="24">
        <f t="shared" si="20"/>
        <v>1826</v>
      </c>
      <c r="E104" s="24">
        <f t="shared" si="20"/>
        <v>1465</v>
      </c>
      <c r="F104" s="24">
        <f t="shared" si="20"/>
        <v>150</v>
      </c>
      <c r="G104" s="24">
        <f t="shared" si="20"/>
        <v>145</v>
      </c>
      <c r="H104" s="24">
        <f t="shared" si="20"/>
        <v>131</v>
      </c>
      <c r="I104" s="24">
        <f t="shared" si="20"/>
        <v>98</v>
      </c>
      <c r="J104" s="24">
        <f t="shared" si="20"/>
        <v>81</v>
      </c>
      <c r="K104" s="24">
        <f t="shared" si="20"/>
        <v>85</v>
      </c>
      <c r="L104" s="24">
        <f t="shared" si="20"/>
        <v>127</v>
      </c>
      <c r="M104" s="24">
        <f t="shared" si="20"/>
        <v>111</v>
      </c>
      <c r="N104" s="24">
        <f t="shared" si="20"/>
        <v>74</v>
      </c>
      <c r="O104" s="24">
        <f t="shared" si="20"/>
        <v>50</v>
      </c>
      <c r="P104" s="24">
        <f t="shared" si="20"/>
        <v>121</v>
      </c>
      <c r="Q104" s="24">
        <f t="shared" si="20"/>
        <v>81</v>
      </c>
      <c r="R104" s="24">
        <f t="shared" si="20"/>
        <v>136</v>
      </c>
      <c r="S104" s="24">
        <f t="shared" si="20"/>
        <v>103</v>
      </c>
      <c r="T104" s="24">
        <f t="shared" si="20"/>
        <v>176</v>
      </c>
      <c r="U104" s="24">
        <f t="shared" si="20"/>
        <v>114</v>
      </c>
      <c r="V104" s="24">
        <f t="shared" si="20"/>
        <v>42</v>
      </c>
      <c r="W104" s="24">
        <f t="shared" si="20"/>
        <v>137</v>
      </c>
      <c r="X104" s="24">
        <f t="shared" si="20"/>
        <v>89</v>
      </c>
      <c r="Y104" s="24">
        <f t="shared" si="20"/>
        <v>45</v>
      </c>
      <c r="Z104" s="24">
        <f t="shared" si="20"/>
        <v>235</v>
      </c>
      <c r="AA104" s="24">
        <f t="shared" si="20"/>
        <v>189</v>
      </c>
      <c r="AB104" s="24">
        <f t="shared" si="20"/>
        <v>94</v>
      </c>
      <c r="AC104" s="24">
        <f t="shared" si="20"/>
        <v>81</v>
      </c>
      <c r="AD104" s="24">
        <f t="shared" si="20"/>
        <v>100</v>
      </c>
      <c r="AE104" s="24">
        <f t="shared" si="20"/>
        <v>104</v>
      </c>
      <c r="AF104" s="24">
        <f t="shared" si="20"/>
        <v>181</v>
      </c>
      <c r="AG104" s="24">
        <f t="shared" si="20"/>
        <v>157</v>
      </c>
      <c r="AH104" s="24">
        <f t="shared" si="20"/>
        <v>125</v>
      </c>
      <c r="AI104" s="24">
        <f t="shared" si="20"/>
        <v>167</v>
      </c>
      <c r="AJ104" s="24">
        <f t="shared" si="20"/>
        <v>122</v>
      </c>
      <c r="AK104" s="24">
        <f t="shared" si="20"/>
        <v>97</v>
      </c>
      <c r="AL104" s="24">
        <f t="shared" si="20"/>
        <v>91</v>
      </c>
      <c r="AM104" s="34">
        <f t="shared" si="20"/>
        <v>170</v>
      </c>
      <c r="AN104" s="24">
        <f t="shared" si="20"/>
        <v>102</v>
      </c>
      <c r="AO104" s="24">
        <f t="shared" si="20"/>
        <v>128</v>
      </c>
      <c r="AP104" s="24">
        <f t="shared" si="20"/>
        <v>85</v>
      </c>
      <c r="AQ104" s="34">
        <f t="shared" si="20"/>
        <v>221</v>
      </c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5"/>
    </row>
    <row r="105" ht="15.0" customHeight="1">
      <c r="A105" s="27" t="s">
        <v>147</v>
      </c>
      <c r="B105" s="28">
        <f t="shared" ref="B105:B115" si="21">SUM(C105,D105,E105)</f>
        <v>1114</v>
      </c>
      <c r="C105" s="32">
        <v>290.0</v>
      </c>
      <c r="D105" s="31">
        <v>453.0</v>
      </c>
      <c r="E105" s="31">
        <v>371.0</v>
      </c>
      <c r="F105" s="37">
        <v>40.0</v>
      </c>
      <c r="G105" s="37">
        <v>38.0</v>
      </c>
      <c r="H105" s="37">
        <v>20.0</v>
      </c>
      <c r="I105" s="37">
        <v>18.0</v>
      </c>
      <c r="J105" s="31">
        <v>16.0</v>
      </c>
      <c r="K105" s="31">
        <v>20.0</v>
      </c>
      <c r="L105" s="31">
        <v>33.0</v>
      </c>
      <c r="M105" s="31">
        <v>29.0</v>
      </c>
      <c r="N105" s="31">
        <v>16.0</v>
      </c>
      <c r="O105" s="31">
        <v>14.0</v>
      </c>
      <c r="P105" s="31">
        <v>28.0</v>
      </c>
      <c r="Q105" s="31">
        <v>18.0</v>
      </c>
      <c r="R105" s="31">
        <v>32.0</v>
      </c>
      <c r="S105" s="31">
        <v>28.0</v>
      </c>
      <c r="T105" s="31">
        <v>43.0</v>
      </c>
      <c r="U105" s="31">
        <v>24.0</v>
      </c>
      <c r="V105" s="31">
        <v>11.0</v>
      </c>
      <c r="W105" s="31">
        <v>26.0</v>
      </c>
      <c r="X105" s="31">
        <v>30.0</v>
      </c>
      <c r="Y105" s="31">
        <v>13.0</v>
      </c>
      <c r="Z105" s="31">
        <v>52.0</v>
      </c>
      <c r="AA105" s="31">
        <v>44.0</v>
      </c>
      <c r="AB105" s="31">
        <v>18.0</v>
      </c>
      <c r="AC105" s="31">
        <v>17.0</v>
      </c>
      <c r="AD105" s="31">
        <v>30.0</v>
      </c>
      <c r="AE105" s="31">
        <v>29.0</v>
      </c>
      <c r="AF105" s="31">
        <v>56.0</v>
      </c>
      <c r="AG105" s="31">
        <v>46.0</v>
      </c>
      <c r="AH105" s="31">
        <v>36.0</v>
      </c>
      <c r="AI105" s="31">
        <v>48.0</v>
      </c>
      <c r="AJ105" s="31">
        <v>33.0</v>
      </c>
      <c r="AK105" s="31">
        <v>23.0</v>
      </c>
      <c r="AL105" s="31">
        <v>21.0</v>
      </c>
      <c r="AM105" s="32">
        <v>37.0</v>
      </c>
      <c r="AN105" s="31">
        <v>28.0</v>
      </c>
      <c r="AO105" s="31">
        <v>29.0</v>
      </c>
      <c r="AP105" s="31">
        <v>24.0</v>
      </c>
      <c r="AQ105" s="32">
        <v>46.0</v>
      </c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</row>
    <row r="106" ht="15.0" customHeight="1">
      <c r="A106" s="27" t="s">
        <v>148</v>
      </c>
      <c r="B106" s="28">
        <f t="shared" si="21"/>
        <v>821</v>
      </c>
      <c r="C106" s="32">
        <v>251.0</v>
      </c>
      <c r="D106" s="31">
        <v>324.0</v>
      </c>
      <c r="E106" s="31">
        <v>246.0</v>
      </c>
      <c r="F106" s="37">
        <v>36.0</v>
      </c>
      <c r="G106" s="37">
        <v>25.0</v>
      </c>
      <c r="H106" s="37">
        <v>29.0</v>
      </c>
      <c r="I106" s="37">
        <v>21.0</v>
      </c>
      <c r="J106" s="31">
        <v>22.0</v>
      </c>
      <c r="K106" s="31">
        <v>15.0</v>
      </c>
      <c r="L106" s="31">
        <v>18.0</v>
      </c>
      <c r="M106" s="31">
        <v>17.0</v>
      </c>
      <c r="N106" s="31">
        <v>20.0</v>
      </c>
      <c r="O106" s="31">
        <v>7.0</v>
      </c>
      <c r="P106" s="31">
        <v>28.0</v>
      </c>
      <c r="Q106" s="31">
        <v>13.0</v>
      </c>
      <c r="R106" s="31">
        <v>20.0</v>
      </c>
      <c r="S106" s="31">
        <v>14.0</v>
      </c>
      <c r="T106" s="31">
        <v>27.0</v>
      </c>
      <c r="U106" s="31">
        <v>21.0</v>
      </c>
      <c r="V106" s="31">
        <v>9.0</v>
      </c>
      <c r="W106" s="31">
        <v>23.0</v>
      </c>
      <c r="X106" s="31">
        <v>10.0</v>
      </c>
      <c r="Y106" s="31">
        <v>8.0</v>
      </c>
      <c r="Z106" s="31">
        <v>43.0</v>
      </c>
      <c r="AA106" s="31">
        <v>40.0</v>
      </c>
      <c r="AB106" s="31">
        <v>22.0</v>
      </c>
      <c r="AC106" s="31">
        <v>22.0</v>
      </c>
      <c r="AD106" s="31">
        <v>14.0</v>
      </c>
      <c r="AE106" s="31">
        <v>19.0</v>
      </c>
      <c r="AF106" s="31">
        <v>32.0</v>
      </c>
      <c r="AG106" s="31">
        <v>26.0</v>
      </c>
      <c r="AH106" s="31">
        <v>18.0</v>
      </c>
      <c r="AI106" s="31">
        <v>31.0</v>
      </c>
      <c r="AJ106" s="31">
        <v>22.0</v>
      </c>
      <c r="AK106" s="31">
        <v>20.0</v>
      </c>
      <c r="AL106" s="31">
        <v>14.0</v>
      </c>
      <c r="AM106" s="32">
        <v>30.0</v>
      </c>
      <c r="AN106" s="31">
        <v>16.0</v>
      </c>
      <c r="AO106" s="31">
        <v>19.0</v>
      </c>
      <c r="AP106" s="31">
        <v>13.0</v>
      </c>
      <c r="AQ106" s="32">
        <v>37.0</v>
      </c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</row>
    <row r="107" ht="15.0" customHeight="1">
      <c r="A107" s="27" t="s">
        <v>149</v>
      </c>
      <c r="B107" s="28">
        <f t="shared" si="21"/>
        <v>744</v>
      </c>
      <c r="C107" s="32">
        <v>201.0</v>
      </c>
      <c r="D107" s="31">
        <v>317.0</v>
      </c>
      <c r="E107" s="31">
        <v>226.0</v>
      </c>
      <c r="F107" s="37">
        <v>20.0</v>
      </c>
      <c r="G107" s="37">
        <v>22.0</v>
      </c>
      <c r="H107" s="37">
        <v>15.0</v>
      </c>
      <c r="I107" s="37">
        <v>19.0</v>
      </c>
      <c r="J107" s="31">
        <v>13.0</v>
      </c>
      <c r="K107" s="31">
        <v>17.0</v>
      </c>
      <c r="L107" s="31">
        <v>18.0</v>
      </c>
      <c r="M107" s="31">
        <v>13.0</v>
      </c>
      <c r="N107" s="31">
        <v>12.0</v>
      </c>
      <c r="O107" s="31">
        <v>14.0</v>
      </c>
      <c r="P107" s="31">
        <v>24.0</v>
      </c>
      <c r="Q107" s="31">
        <v>14.0</v>
      </c>
      <c r="R107" s="31">
        <v>37.0</v>
      </c>
      <c r="S107" s="31">
        <v>10.0</v>
      </c>
      <c r="T107" s="31">
        <v>35.0</v>
      </c>
      <c r="U107" s="31">
        <v>23.0</v>
      </c>
      <c r="V107" s="31">
        <v>9.0</v>
      </c>
      <c r="W107" s="31">
        <v>21.0</v>
      </c>
      <c r="X107" s="31">
        <v>12.0</v>
      </c>
      <c r="Y107" s="31">
        <v>4.0</v>
      </c>
      <c r="Z107" s="31">
        <v>36.0</v>
      </c>
      <c r="AA107" s="31">
        <v>34.0</v>
      </c>
      <c r="AB107" s="31">
        <v>19.0</v>
      </c>
      <c r="AC107" s="31">
        <v>16.0</v>
      </c>
      <c r="AD107" s="31">
        <v>14.0</v>
      </c>
      <c r="AE107" s="31">
        <v>21.0</v>
      </c>
      <c r="AF107" s="31">
        <v>26.0</v>
      </c>
      <c r="AG107" s="31">
        <v>23.0</v>
      </c>
      <c r="AH107" s="31">
        <v>27.0</v>
      </c>
      <c r="AI107" s="31">
        <v>27.0</v>
      </c>
      <c r="AJ107" s="31">
        <v>15.0</v>
      </c>
      <c r="AK107" s="31">
        <v>16.0</v>
      </c>
      <c r="AL107" s="31">
        <v>11.0</v>
      </c>
      <c r="AM107" s="32">
        <v>26.0</v>
      </c>
      <c r="AN107" s="31">
        <v>18.0</v>
      </c>
      <c r="AO107" s="31">
        <v>21.0</v>
      </c>
      <c r="AP107" s="31">
        <v>6.0</v>
      </c>
      <c r="AQ107" s="32">
        <v>36.0</v>
      </c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</row>
    <row r="108" ht="15.0" customHeight="1">
      <c r="A108" s="27" t="s">
        <v>150</v>
      </c>
      <c r="B108" s="28">
        <f t="shared" si="21"/>
        <v>595</v>
      </c>
      <c r="C108" s="32">
        <v>165.0</v>
      </c>
      <c r="D108" s="31">
        <v>226.0</v>
      </c>
      <c r="E108" s="31">
        <v>204.0</v>
      </c>
      <c r="F108" s="37">
        <v>17.0</v>
      </c>
      <c r="G108" s="37">
        <v>20.0</v>
      </c>
      <c r="H108" s="37">
        <v>23.0</v>
      </c>
      <c r="I108" s="37">
        <v>15.0</v>
      </c>
      <c r="J108" s="31">
        <v>16.0</v>
      </c>
      <c r="K108" s="31">
        <v>6.0</v>
      </c>
      <c r="L108" s="31">
        <v>15.0</v>
      </c>
      <c r="M108" s="31">
        <v>19.0</v>
      </c>
      <c r="N108" s="31">
        <v>9.0</v>
      </c>
      <c r="O108" s="31">
        <v>4.0</v>
      </c>
      <c r="P108" s="31">
        <v>15.0</v>
      </c>
      <c r="Q108" s="31">
        <v>6.0</v>
      </c>
      <c r="R108" s="31">
        <v>17.0</v>
      </c>
      <c r="S108" s="31">
        <v>16.0</v>
      </c>
      <c r="T108" s="31">
        <v>18.0</v>
      </c>
      <c r="U108" s="31">
        <v>12.0</v>
      </c>
      <c r="V108" s="31">
        <v>5.0</v>
      </c>
      <c r="W108" s="31">
        <v>25.0</v>
      </c>
      <c r="X108" s="31">
        <v>11.0</v>
      </c>
      <c r="Y108" s="31">
        <v>4.0</v>
      </c>
      <c r="Z108" s="31">
        <v>35.0</v>
      </c>
      <c r="AA108" s="31">
        <v>29.0</v>
      </c>
      <c r="AB108" s="31">
        <v>11.0</v>
      </c>
      <c r="AC108" s="31">
        <v>6.0</v>
      </c>
      <c r="AD108" s="31">
        <v>9.0</v>
      </c>
      <c r="AE108" s="31">
        <v>8.0</v>
      </c>
      <c r="AF108" s="31">
        <v>20.0</v>
      </c>
      <c r="AG108" s="31">
        <v>15.0</v>
      </c>
      <c r="AH108" s="31">
        <v>16.0</v>
      </c>
      <c r="AI108" s="31">
        <v>23.0</v>
      </c>
      <c r="AJ108" s="31">
        <v>18.0</v>
      </c>
      <c r="AK108" s="31">
        <v>19.0</v>
      </c>
      <c r="AL108" s="31">
        <v>17.0</v>
      </c>
      <c r="AM108" s="32">
        <v>24.0</v>
      </c>
      <c r="AN108" s="31">
        <v>11.0</v>
      </c>
      <c r="AO108" s="31">
        <v>18.0</v>
      </c>
      <c r="AP108" s="31">
        <v>10.0</v>
      </c>
      <c r="AQ108" s="32">
        <v>33.0</v>
      </c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</row>
    <row r="109" ht="15.0" customHeight="1">
      <c r="A109" s="27" t="s">
        <v>151</v>
      </c>
      <c r="B109" s="28">
        <f t="shared" si="21"/>
        <v>411</v>
      </c>
      <c r="C109" s="32">
        <v>103.0</v>
      </c>
      <c r="D109" s="31">
        <v>170.0</v>
      </c>
      <c r="E109" s="31">
        <v>138.0</v>
      </c>
      <c r="F109" s="37">
        <v>10.0</v>
      </c>
      <c r="G109" s="37">
        <v>11.0</v>
      </c>
      <c r="H109" s="37">
        <v>15.0</v>
      </c>
      <c r="I109" s="37">
        <v>6.0</v>
      </c>
      <c r="J109" s="31">
        <v>2.0</v>
      </c>
      <c r="K109" s="31">
        <v>7.0</v>
      </c>
      <c r="L109" s="31">
        <v>14.0</v>
      </c>
      <c r="M109" s="31">
        <v>10.0</v>
      </c>
      <c r="N109" s="31">
        <v>2.0</v>
      </c>
      <c r="O109" s="31">
        <v>2.0</v>
      </c>
      <c r="P109" s="31">
        <v>11.0</v>
      </c>
      <c r="Q109" s="31">
        <v>13.0</v>
      </c>
      <c r="R109" s="31">
        <v>10.0</v>
      </c>
      <c r="S109" s="31">
        <v>13.0</v>
      </c>
      <c r="T109" s="31">
        <v>17.0</v>
      </c>
      <c r="U109" s="31">
        <v>14.0</v>
      </c>
      <c r="V109" s="31">
        <v>1.0</v>
      </c>
      <c r="W109" s="31">
        <v>13.0</v>
      </c>
      <c r="X109" s="31">
        <v>9.0</v>
      </c>
      <c r="Y109" s="31">
        <v>6.0</v>
      </c>
      <c r="Z109" s="31">
        <v>20.0</v>
      </c>
      <c r="AA109" s="31">
        <v>17.0</v>
      </c>
      <c r="AB109" s="31">
        <v>5.0</v>
      </c>
      <c r="AC109" s="31">
        <v>6.0</v>
      </c>
      <c r="AD109" s="31">
        <v>13.0</v>
      </c>
      <c r="AE109" s="31">
        <v>11.0</v>
      </c>
      <c r="AF109" s="31">
        <v>15.0</v>
      </c>
      <c r="AG109" s="31">
        <v>13.0</v>
      </c>
      <c r="AH109" s="31">
        <v>8.0</v>
      </c>
      <c r="AI109" s="31">
        <v>18.0</v>
      </c>
      <c r="AJ109" s="31">
        <v>13.0</v>
      </c>
      <c r="AK109" s="31">
        <v>7.0</v>
      </c>
      <c r="AL109" s="31">
        <v>8.0</v>
      </c>
      <c r="AM109" s="32">
        <v>19.0</v>
      </c>
      <c r="AN109" s="31">
        <v>4.0</v>
      </c>
      <c r="AO109" s="31">
        <v>15.0</v>
      </c>
      <c r="AP109" s="31">
        <v>12.0</v>
      </c>
      <c r="AQ109" s="32">
        <v>21.0</v>
      </c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</row>
    <row r="110" ht="15.0" customHeight="1">
      <c r="A110" s="27" t="s">
        <v>152</v>
      </c>
      <c r="B110" s="28">
        <f t="shared" si="21"/>
        <v>287</v>
      </c>
      <c r="C110" s="32">
        <v>85.0</v>
      </c>
      <c r="D110" s="31">
        <v>104.0</v>
      </c>
      <c r="E110" s="31">
        <v>98.0</v>
      </c>
      <c r="F110" s="37">
        <v>13.0</v>
      </c>
      <c r="G110" s="37">
        <v>11.0</v>
      </c>
      <c r="H110" s="37">
        <v>6.0</v>
      </c>
      <c r="I110" s="37">
        <v>7.0</v>
      </c>
      <c r="J110" s="31">
        <v>2.0</v>
      </c>
      <c r="K110" s="31">
        <v>5.0</v>
      </c>
      <c r="L110" s="31">
        <v>5.0</v>
      </c>
      <c r="M110" s="31">
        <v>9.0</v>
      </c>
      <c r="N110" s="31">
        <v>7.0</v>
      </c>
      <c r="O110" s="31">
        <v>4.0</v>
      </c>
      <c r="P110" s="31">
        <v>8.0</v>
      </c>
      <c r="Q110" s="31">
        <v>8.0</v>
      </c>
      <c r="R110" s="31">
        <v>6.0</v>
      </c>
      <c r="S110" s="31">
        <v>5.0</v>
      </c>
      <c r="T110" s="31">
        <v>12.0</v>
      </c>
      <c r="U110" s="31">
        <v>4.0</v>
      </c>
      <c r="V110" s="31">
        <v>2.0</v>
      </c>
      <c r="W110" s="31">
        <v>6.0</v>
      </c>
      <c r="X110" s="31">
        <v>2.0</v>
      </c>
      <c r="Y110" s="31">
        <v>5.0</v>
      </c>
      <c r="Z110" s="31">
        <v>13.0</v>
      </c>
      <c r="AA110" s="31">
        <v>14.0</v>
      </c>
      <c r="AB110" s="31">
        <v>4.0</v>
      </c>
      <c r="AC110" s="31">
        <v>6.0</v>
      </c>
      <c r="AD110" s="31">
        <v>9.0</v>
      </c>
      <c r="AE110" s="31">
        <v>6.0</v>
      </c>
      <c r="AF110" s="31">
        <v>10.0</v>
      </c>
      <c r="AG110" s="31">
        <v>13.0</v>
      </c>
      <c r="AH110" s="31">
        <v>12.0</v>
      </c>
      <c r="AI110" s="31">
        <v>4.0</v>
      </c>
      <c r="AJ110" s="31">
        <v>3.0</v>
      </c>
      <c r="AK110" s="31">
        <v>6.0</v>
      </c>
      <c r="AL110" s="31">
        <v>7.0</v>
      </c>
      <c r="AM110" s="32">
        <v>7.0</v>
      </c>
      <c r="AN110" s="31">
        <v>9.0</v>
      </c>
      <c r="AO110" s="31">
        <v>10.0</v>
      </c>
      <c r="AP110" s="31">
        <v>8.0</v>
      </c>
      <c r="AQ110" s="32">
        <v>19.0</v>
      </c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</row>
    <row r="111" ht="15.0" customHeight="1">
      <c r="A111" s="27" t="s">
        <v>153</v>
      </c>
      <c r="B111" s="28">
        <f t="shared" si="21"/>
        <v>213</v>
      </c>
      <c r="C111" s="32">
        <v>61.0</v>
      </c>
      <c r="D111" s="31">
        <v>90.0</v>
      </c>
      <c r="E111" s="31">
        <v>62.0</v>
      </c>
      <c r="F111" s="37">
        <v>5.0</v>
      </c>
      <c r="G111" s="37">
        <v>5.0</v>
      </c>
      <c r="H111" s="37">
        <v>13.0</v>
      </c>
      <c r="I111" s="37">
        <v>6.0</v>
      </c>
      <c r="J111" s="31">
        <v>3.0</v>
      </c>
      <c r="K111" s="31">
        <v>4.0</v>
      </c>
      <c r="L111" s="31">
        <v>9.0</v>
      </c>
      <c r="M111" s="31">
        <v>6.0</v>
      </c>
      <c r="N111" s="31">
        <v>5.0</v>
      </c>
      <c r="O111" s="31">
        <v>3.0</v>
      </c>
      <c r="P111" s="31">
        <v>0.0</v>
      </c>
      <c r="Q111" s="31">
        <v>2.0</v>
      </c>
      <c r="R111" s="31">
        <v>4.0</v>
      </c>
      <c r="S111" s="31">
        <v>4.0</v>
      </c>
      <c r="T111" s="31">
        <v>8.0</v>
      </c>
      <c r="U111" s="31">
        <v>8.0</v>
      </c>
      <c r="V111" s="31">
        <v>1.0</v>
      </c>
      <c r="W111" s="31">
        <v>13.0</v>
      </c>
      <c r="X111" s="31">
        <v>7.0</v>
      </c>
      <c r="Y111" s="31">
        <v>0.0</v>
      </c>
      <c r="Z111" s="31">
        <v>14.0</v>
      </c>
      <c r="AA111" s="31">
        <v>5.0</v>
      </c>
      <c r="AB111" s="31">
        <v>7.0</v>
      </c>
      <c r="AC111" s="31">
        <v>6.0</v>
      </c>
      <c r="AD111" s="31">
        <v>3.0</v>
      </c>
      <c r="AE111" s="31">
        <v>3.0</v>
      </c>
      <c r="AF111" s="31">
        <v>7.0</v>
      </c>
      <c r="AG111" s="31">
        <v>6.0</v>
      </c>
      <c r="AH111" s="31">
        <v>4.0</v>
      </c>
      <c r="AI111" s="31">
        <v>7.0</v>
      </c>
      <c r="AJ111" s="31">
        <v>6.0</v>
      </c>
      <c r="AK111" s="31">
        <v>0.0</v>
      </c>
      <c r="AL111" s="31">
        <v>6.0</v>
      </c>
      <c r="AM111" s="32">
        <v>13.0</v>
      </c>
      <c r="AN111" s="31">
        <v>4.0</v>
      </c>
      <c r="AO111" s="31">
        <v>2.0</v>
      </c>
      <c r="AP111" s="31">
        <v>4.0</v>
      </c>
      <c r="AQ111" s="32">
        <v>10.0</v>
      </c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</row>
    <row r="112" ht="15.0" customHeight="1">
      <c r="A112" s="27" t="s">
        <v>154</v>
      </c>
      <c r="B112" s="28">
        <f t="shared" si="21"/>
        <v>159</v>
      </c>
      <c r="C112" s="32">
        <v>45.0</v>
      </c>
      <c r="D112" s="31">
        <v>53.0</v>
      </c>
      <c r="E112" s="31">
        <v>61.0</v>
      </c>
      <c r="F112" s="37">
        <v>6.0</v>
      </c>
      <c r="G112" s="37">
        <v>5.0</v>
      </c>
      <c r="H112" s="37">
        <v>7.0</v>
      </c>
      <c r="I112" s="37">
        <v>3.0</v>
      </c>
      <c r="J112" s="31">
        <v>2.0</v>
      </c>
      <c r="K112" s="31">
        <v>4.0</v>
      </c>
      <c r="L112" s="31">
        <v>6.0</v>
      </c>
      <c r="M112" s="31">
        <v>4.0</v>
      </c>
      <c r="N112" s="31">
        <v>1.0</v>
      </c>
      <c r="O112" s="31">
        <v>1.0</v>
      </c>
      <c r="P112" s="31">
        <v>3.0</v>
      </c>
      <c r="Q112" s="31">
        <v>3.0</v>
      </c>
      <c r="R112" s="31">
        <v>2.0</v>
      </c>
      <c r="S112" s="31">
        <v>5.0</v>
      </c>
      <c r="T112" s="31">
        <v>8.0</v>
      </c>
      <c r="U112" s="31">
        <v>3.0</v>
      </c>
      <c r="V112" s="31">
        <v>2.0</v>
      </c>
      <c r="W112" s="31">
        <v>3.0</v>
      </c>
      <c r="X112" s="31">
        <v>2.0</v>
      </c>
      <c r="Y112" s="31">
        <v>1.0</v>
      </c>
      <c r="Z112" s="31">
        <v>6.0</v>
      </c>
      <c r="AA112" s="31">
        <v>2.0</v>
      </c>
      <c r="AB112" s="31">
        <v>4.0</v>
      </c>
      <c r="AC112" s="31">
        <v>0.0</v>
      </c>
      <c r="AD112" s="31">
        <v>4.0</v>
      </c>
      <c r="AE112" s="31">
        <v>2.0</v>
      </c>
      <c r="AF112" s="31">
        <v>9.0</v>
      </c>
      <c r="AG112" s="31">
        <v>4.0</v>
      </c>
      <c r="AH112" s="31">
        <v>1.0</v>
      </c>
      <c r="AI112" s="31">
        <v>3.0</v>
      </c>
      <c r="AJ112" s="31">
        <v>3.0</v>
      </c>
      <c r="AK112" s="31">
        <v>4.0</v>
      </c>
      <c r="AL112" s="31">
        <v>5.0</v>
      </c>
      <c r="AM112" s="32">
        <v>5.0</v>
      </c>
      <c r="AN112" s="31">
        <v>9.0</v>
      </c>
      <c r="AO112" s="31">
        <v>10.0</v>
      </c>
      <c r="AP112" s="31">
        <v>4.0</v>
      </c>
      <c r="AQ112" s="32">
        <v>13.0</v>
      </c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</row>
    <row r="113" ht="15.0" customHeight="1">
      <c r="A113" s="27" t="s">
        <v>155</v>
      </c>
      <c r="B113" s="28">
        <f t="shared" si="21"/>
        <v>106</v>
      </c>
      <c r="C113" s="32">
        <v>30.0</v>
      </c>
      <c r="D113" s="31">
        <v>42.0</v>
      </c>
      <c r="E113" s="31">
        <v>34.0</v>
      </c>
      <c r="F113" s="37">
        <v>2.0</v>
      </c>
      <c r="G113" s="37">
        <v>5.0</v>
      </c>
      <c r="H113" s="37">
        <v>3.0</v>
      </c>
      <c r="I113" s="37">
        <v>1.0</v>
      </c>
      <c r="J113" s="31">
        <v>1.0</v>
      </c>
      <c r="K113" s="31">
        <v>5.0</v>
      </c>
      <c r="L113" s="31">
        <v>5.0</v>
      </c>
      <c r="M113" s="31">
        <v>2.0</v>
      </c>
      <c r="N113" s="31">
        <v>1.0</v>
      </c>
      <c r="O113" s="31">
        <v>1.0</v>
      </c>
      <c r="P113" s="31">
        <v>2.0</v>
      </c>
      <c r="Q113" s="31">
        <v>2.0</v>
      </c>
      <c r="R113" s="31">
        <v>3.0</v>
      </c>
      <c r="S113" s="31">
        <v>2.0</v>
      </c>
      <c r="T113" s="31">
        <v>5.0</v>
      </c>
      <c r="U113" s="31">
        <v>2.0</v>
      </c>
      <c r="V113" s="31">
        <v>1.0</v>
      </c>
      <c r="W113" s="31">
        <v>2.0</v>
      </c>
      <c r="X113" s="31">
        <v>4.0</v>
      </c>
      <c r="Y113" s="31">
        <v>3.0</v>
      </c>
      <c r="Z113" s="31">
        <v>8.0</v>
      </c>
      <c r="AA113" s="31">
        <v>3.0</v>
      </c>
      <c r="AB113" s="31">
        <v>1.0</v>
      </c>
      <c r="AC113" s="31">
        <v>0.0</v>
      </c>
      <c r="AD113" s="31">
        <v>2.0</v>
      </c>
      <c r="AE113" s="31">
        <v>3.0</v>
      </c>
      <c r="AF113" s="31">
        <v>3.0</v>
      </c>
      <c r="AG113" s="31">
        <v>7.0</v>
      </c>
      <c r="AH113" s="31">
        <v>2.0</v>
      </c>
      <c r="AI113" s="31">
        <v>4.0</v>
      </c>
      <c r="AJ113" s="31">
        <v>5.0</v>
      </c>
      <c r="AK113" s="31">
        <v>1.0</v>
      </c>
      <c r="AL113" s="31">
        <v>1.0</v>
      </c>
      <c r="AM113" s="32">
        <v>4.0</v>
      </c>
      <c r="AN113" s="31">
        <v>2.0</v>
      </c>
      <c r="AO113" s="31">
        <v>2.0</v>
      </c>
      <c r="AP113" s="31">
        <v>3.0</v>
      </c>
      <c r="AQ113" s="32">
        <v>3.0</v>
      </c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</row>
    <row r="114" ht="15.0" customHeight="1">
      <c r="A114" s="27" t="s">
        <v>156</v>
      </c>
      <c r="B114" s="28">
        <f t="shared" si="21"/>
        <v>95</v>
      </c>
      <c r="C114" s="32">
        <v>23.0</v>
      </c>
      <c r="D114" s="31">
        <v>47.0</v>
      </c>
      <c r="E114" s="31">
        <v>25.0</v>
      </c>
      <c r="F114" s="37">
        <v>1.0</v>
      </c>
      <c r="G114" s="37">
        <v>3.0</v>
      </c>
      <c r="H114" s="37">
        <v>0.0</v>
      </c>
      <c r="I114" s="37">
        <v>2.0</v>
      </c>
      <c r="J114" s="31">
        <v>4.0</v>
      </c>
      <c r="K114" s="31">
        <v>2.0</v>
      </c>
      <c r="L114" s="31">
        <v>4.0</v>
      </c>
      <c r="M114" s="31">
        <v>2.0</v>
      </c>
      <c r="N114" s="31">
        <v>1.0</v>
      </c>
      <c r="O114" s="31">
        <v>0.0</v>
      </c>
      <c r="P114" s="31">
        <v>2.0</v>
      </c>
      <c r="Q114" s="31">
        <v>2.0</v>
      </c>
      <c r="R114" s="31">
        <v>5.0</v>
      </c>
      <c r="S114" s="31">
        <v>6.0</v>
      </c>
      <c r="T114" s="31">
        <v>3.0</v>
      </c>
      <c r="U114" s="31">
        <v>3.0</v>
      </c>
      <c r="V114" s="31">
        <v>1.0</v>
      </c>
      <c r="W114" s="31">
        <v>5.0</v>
      </c>
      <c r="X114" s="31">
        <v>2.0</v>
      </c>
      <c r="Y114" s="31">
        <v>1.0</v>
      </c>
      <c r="Z114" s="31">
        <v>8.0</v>
      </c>
      <c r="AA114" s="31">
        <v>1.0</v>
      </c>
      <c r="AB114" s="31">
        <v>3.0</v>
      </c>
      <c r="AC114" s="31">
        <v>2.0</v>
      </c>
      <c r="AD114" s="31">
        <v>2.0</v>
      </c>
      <c r="AE114" s="31">
        <v>2.0</v>
      </c>
      <c r="AF114" s="31">
        <v>3.0</v>
      </c>
      <c r="AG114" s="31">
        <v>4.0</v>
      </c>
      <c r="AH114" s="31">
        <v>1.0</v>
      </c>
      <c r="AI114" s="31">
        <v>2.0</v>
      </c>
      <c r="AJ114" s="31">
        <v>4.0</v>
      </c>
      <c r="AK114" s="31">
        <v>1.0</v>
      </c>
      <c r="AL114" s="31">
        <v>1.0</v>
      </c>
      <c r="AM114" s="32">
        <v>5.0</v>
      </c>
      <c r="AN114" s="31">
        <v>1.0</v>
      </c>
      <c r="AO114" s="31">
        <v>2.0</v>
      </c>
      <c r="AP114" s="31">
        <v>1.0</v>
      </c>
      <c r="AQ114" s="32">
        <v>3.0</v>
      </c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</row>
    <row r="115" ht="15.0" customHeight="1">
      <c r="A115" s="40" t="s">
        <v>157</v>
      </c>
      <c r="B115" s="41">
        <f t="shared" si="21"/>
        <v>156</v>
      </c>
      <c r="C115" s="42">
        <v>34.0</v>
      </c>
      <c r="D115" s="43">
        <v>73.0</v>
      </c>
      <c r="E115" s="43">
        <v>49.0</v>
      </c>
      <c r="F115" s="44">
        <v>1.0</v>
      </c>
      <c r="G115" s="44">
        <v>2.0</v>
      </c>
      <c r="H115" s="44">
        <v>7.0</v>
      </c>
      <c r="I115" s="44">
        <v>2.0</v>
      </c>
      <c r="J115" s="43">
        <v>3.0</v>
      </c>
      <c r="K115" s="43">
        <v>2.0</v>
      </c>
      <c r="L115" s="43">
        <v>5.0</v>
      </c>
      <c r="M115" s="43">
        <v>2.0</v>
      </c>
      <c r="N115" s="43">
        <v>3.0</v>
      </c>
      <c r="O115" s="43">
        <v>0.0</v>
      </c>
      <c r="P115" s="43">
        <v>2.0</v>
      </c>
      <c r="Q115" s="43">
        <v>5.0</v>
      </c>
      <c r="R115" s="43">
        <v>8.0</v>
      </c>
      <c r="S115" s="43">
        <v>3.0</v>
      </c>
      <c r="T115" s="43">
        <v>5.0</v>
      </c>
      <c r="U115" s="43">
        <v>7.0</v>
      </c>
      <c r="V115" s="43">
        <v>0.0</v>
      </c>
      <c r="W115" s="43">
        <v>7.0</v>
      </c>
      <c r="X115" s="43">
        <v>3.0</v>
      </c>
      <c r="Y115" s="43">
        <v>2.0</v>
      </c>
      <c r="Z115" s="43">
        <v>8.0</v>
      </c>
      <c r="AA115" s="43">
        <v>11.0</v>
      </c>
      <c r="AB115" s="43">
        <v>1.0</v>
      </c>
      <c r="AC115" s="43">
        <v>5.0</v>
      </c>
      <c r="AD115" s="43">
        <v>1.0</v>
      </c>
      <c r="AE115" s="43">
        <v>6.0</v>
      </c>
      <c r="AF115" s="43">
        <v>6.0</v>
      </c>
      <c r="AG115" s="43">
        <v>10.0</v>
      </c>
      <c r="AH115" s="43">
        <v>2.0</v>
      </c>
      <c r="AI115" s="43">
        <v>2.0</v>
      </c>
      <c r="AJ115" s="43">
        <v>5.0</v>
      </c>
      <c r="AK115" s="43">
        <v>4.0</v>
      </c>
      <c r="AL115" s="43">
        <v>4.0</v>
      </c>
      <c r="AM115" s="42">
        <v>6.0</v>
      </c>
      <c r="AN115" s="43">
        <v>5.0</v>
      </c>
      <c r="AO115" s="43">
        <v>3.0</v>
      </c>
      <c r="AP115" s="43">
        <v>1.0</v>
      </c>
      <c r="AQ115" s="42">
        <v>7.0</v>
      </c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5"/>
    </row>
    <row r="116" ht="13.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</row>
    <row r="117" ht="13.5" customHeight="1">
      <c r="A117" s="45"/>
      <c r="B117" s="46"/>
      <c r="C117" s="46"/>
      <c r="D117" s="46"/>
      <c r="E117" s="46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</row>
    <row r="118" ht="13.5" customHeight="1">
      <c r="A118" s="47" t="s">
        <v>158</v>
      </c>
      <c r="B118" s="48" t="s">
        <v>1</v>
      </c>
      <c r="C118" s="49" t="s">
        <v>159</v>
      </c>
      <c r="D118" s="49" t="s">
        <v>160</v>
      </c>
      <c r="E118" s="50" t="s">
        <v>161</v>
      </c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</row>
    <row r="119" ht="13.5" customHeight="1">
      <c r="A119" s="51" t="s">
        <v>162</v>
      </c>
      <c r="B119" s="52">
        <f t="shared" ref="B119:E119" si="22">SUM(B120:B122)</f>
        <v>1075784</v>
      </c>
      <c r="C119" s="52">
        <f t="shared" si="22"/>
        <v>259786</v>
      </c>
      <c r="D119" s="52">
        <f t="shared" si="22"/>
        <v>440826</v>
      </c>
      <c r="E119" s="53">
        <f t="shared" si="22"/>
        <v>375172</v>
      </c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</row>
    <row r="120" ht="13.5" customHeight="1">
      <c r="A120" s="51" t="s">
        <v>163</v>
      </c>
      <c r="B120" s="52">
        <f t="shared" ref="B120:E120" si="23">SUM(B5,B17:B21)</f>
        <v>154932</v>
      </c>
      <c r="C120" s="52">
        <f t="shared" si="23"/>
        <v>32211</v>
      </c>
      <c r="D120" s="52">
        <f t="shared" si="23"/>
        <v>64776</v>
      </c>
      <c r="E120" s="53">
        <f t="shared" si="23"/>
        <v>57945</v>
      </c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</row>
    <row r="121" ht="13.5" customHeight="1">
      <c r="A121" s="51" t="s">
        <v>164</v>
      </c>
      <c r="B121" s="52">
        <f t="shared" ref="B121:E121" si="24">SUM(B22:B27,B38,B49,B60,B72:B76)</f>
        <v>768531</v>
      </c>
      <c r="C121" s="52">
        <f t="shared" si="24"/>
        <v>187186</v>
      </c>
      <c r="D121" s="52">
        <f t="shared" si="24"/>
        <v>315316</v>
      </c>
      <c r="E121" s="53">
        <f t="shared" si="24"/>
        <v>266029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</row>
    <row r="122" ht="13.5" customHeight="1">
      <c r="A122" s="54" t="s">
        <v>165</v>
      </c>
      <c r="B122" s="55">
        <f t="shared" ref="B122:E122" si="25">SUM(B77:B82,B93,B104,B115)</f>
        <v>152321</v>
      </c>
      <c r="C122" s="55">
        <f t="shared" si="25"/>
        <v>40389</v>
      </c>
      <c r="D122" s="55">
        <f t="shared" si="25"/>
        <v>60734</v>
      </c>
      <c r="E122" s="56">
        <f t="shared" si="25"/>
        <v>51198</v>
      </c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</row>
    <row r="123" ht="13.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</row>
    <row r="124" ht="13.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</row>
    <row r="125" ht="13.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</row>
    <row r="126" ht="13.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</row>
    <row r="127" ht="13.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</row>
    <row r="128" ht="13.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</row>
    <row r="129" ht="13.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</row>
    <row r="130" ht="13.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</row>
    <row r="131" ht="13.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</row>
    <row r="132" ht="13.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</row>
    <row r="133" ht="13.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</row>
    <row r="134" ht="13.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</row>
    <row r="135" ht="13.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</row>
    <row r="136" ht="13.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</row>
    <row r="137" ht="13.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</row>
    <row r="138" ht="13.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</row>
    <row r="139" ht="13.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</row>
    <row r="140" ht="13.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</row>
    <row r="141" ht="13.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</row>
    <row r="142" ht="13.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</row>
    <row r="143" ht="13.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</row>
    <row r="144" ht="13.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</row>
    <row r="145" ht="13.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</row>
    <row r="146" ht="13.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</row>
    <row r="147" ht="13.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</row>
    <row r="148" ht="13.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</row>
    <row r="149" ht="13.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</row>
    <row r="150" ht="13.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</row>
    <row r="151" ht="13.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</row>
    <row r="152" ht="13.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</row>
    <row r="153" ht="13.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</row>
    <row r="154" ht="13.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</row>
    <row r="155" ht="13.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</row>
    <row r="156" ht="13.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</row>
    <row r="157" ht="13.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</row>
    <row r="158" ht="13.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</row>
    <row r="159" ht="13.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</row>
    <row r="160" ht="13.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</row>
    <row r="161" ht="13.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</row>
    <row r="162" ht="13.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</row>
    <row r="163" ht="13.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</row>
    <row r="164" ht="13.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</row>
    <row r="165" ht="13.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</row>
    <row r="166" ht="13.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</row>
    <row r="167" ht="13.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</row>
    <row r="168" ht="13.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</row>
    <row r="169" ht="13.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</row>
    <row r="170" ht="13.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</row>
    <row r="171" ht="13.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</row>
    <row r="172" ht="13.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</row>
    <row r="173" ht="13.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</row>
    <row r="174" ht="13.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</row>
    <row r="175" ht="13.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</row>
    <row r="176" ht="13.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</row>
    <row r="177" ht="13.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</row>
    <row r="178" ht="13.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</row>
    <row r="179" ht="13.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</row>
    <row r="180" ht="13.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</row>
    <row r="181" ht="13.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</row>
    <row r="182" ht="13.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</row>
    <row r="183" ht="13.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</row>
    <row r="184" ht="13.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</row>
    <row r="185" ht="13.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</row>
    <row r="186" ht="13.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</row>
    <row r="187" ht="13.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</row>
    <row r="188" ht="13.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</row>
    <row r="189" ht="13.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</row>
    <row r="190" ht="13.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</row>
    <row r="191" ht="13.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</row>
    <row r="192" ht="13.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</row>
    <row r="193" ht="13.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</row>
    <row r="194" ht="13.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</row>
    <row r="195" ht="13.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</row>
    <row r="196" ht="13.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</row>
    <row r="197" ht="13.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</row>
    <row r="198" ht="13.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</row>
    <row r="199" ht="13.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</row>
    <row r="200" ht="13.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</row>
    <row r="201" ht="13.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</row>
    <row r="202" ht="13.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</row>
    <row r="203" ht="13.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</row>
    <row r="204" ht="13.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</row>
    <row r="205" ht="13.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</row>
    <row r="206" ht="13.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</row>
    <row r="207" ht="13.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</row>
    <row r="208" ht="13.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</row>
    <row r="209" ht="13.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</row>
    <row r="210" ht="13.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</row>
    <row r="211" ht="13.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</row>
    <row r="212" ht="13.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</row>
    <row r="213" ht="13.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</row>
    <row r="214" ht="13.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</row>
    <row r="215" ht="13.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</row>
    <row r="216" ht="13.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</row>
    <row r="217" ht="13.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</row>
    <row r="218" ht="13.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</row>
    <row r="219" ht="13.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</row>
    <row r="220" ht="13.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</row>
    <row r="221" ht="13.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</row>
    <row r="222" ht="13.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</row>
    <row r="223" ht="13.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</row>
    <row r="224" ht="13.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</row>
    <row r="225" ht="13.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</row>
    <row r="226" ht="13.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</row>
    <row r="227" ht="13.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</row>
    <row r="228" ht="13.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</row>
    <row r="229" ht="13.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</row>
    <row r="230" ht="13.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</row>
    <row r="231" ht="13.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</row>
    <row r="232" ht="13.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</row>
    <row r="233" ht="13.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</row>
    <row r="234" ht="13.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</row>
    <row r="235" ht="13.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</row>
    <row r="236" ht="13.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</row>
    <row r="237" ht="13.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</row>
    <row r="238" ht="13.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</row>
    <row r="239" ht="13.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</row>
    <row r="240" ht="13.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</row>
    <row r="241" ht="13.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</row>
    <row r="242" ht="13.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</row>
    <row r="243" ht="13.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</row>
    <row r="244" ht="13.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</row>
    <row r="245" ht="13.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</row>
    <row r="246" ht="13.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</row>
    <row r="247" ht="13.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</row>
    <row r="248" ht="13.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</row>
    <row r="249" ht="13.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</row>
    <row r="250" ht="13.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</row>
    <row r="251" ht="13.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</row>
    <row r="252" ht="13.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</row>
    <row r="253" ht="13.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</row>
    <row r="254" ht="13.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</row>
    <row r="255" ht="13.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</row>
    <row r="256" ht="13.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</row>
    <row r="257" ht="13.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</row>
    <row r="258" ht="13.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</row>
    <row r="259" ht="13.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</row>
    <row r="260" ht="13.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</row>
    <row r="261" ht="13.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</row>
    <row r="262" ht="13.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</row>
    <row r="263" ht="13.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</row>
    <row r="264" ht="13.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</row>
    <row r="265" ht="13.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</row>
    <row r="266" ht="13.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</row>
    <row r="267" ht="13.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</row>
    <row r="268" ht="13.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</row>
    <row r="269" ht="13.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</row>
    <row r="270" ht="13.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</row>
    <row r="271" ht="13.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</row>
    <row r="272" ht="13.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</row>
    <row r="273" ht="13.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</row>
    <row r="274" ht="13.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</row>
    <row r="275" ht="13.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</row>
    <row r="276" ht="13.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</row>
    <row r="277" ht="13.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</row>
    <row r="278" ht="13.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</row>
    <row r="279" ht="13.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</row>
    <row r="280" ht="13.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</row>
    <row r="281" ht="13.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</row>
    <row r="282" ht="13.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</row>
    <row r="283" ht="13.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</row>
    <row r="284" ht="13.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</row>
    <row r="285" ht="13.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</row>
    <row r="286" ht="13.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</row>
    <row r="287" ht="13.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</row>
    <row r="288" ht="13.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</row>
    <row r="289" ht="13.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</row>
    <row r="290" ht="13.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</row>
    <row r="291" ht="13.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</row>
    <row r="292" ht="13.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</row>
    <row r="293" ht="13.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</row>
    <row r="294" ht="13.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</row>
    <row r="295" ht="13.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</row>
    <row r="296" ht="13.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</row>
    <row r="297" ht="13.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</row>
    <row r="298" ht="13.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</row>
    <row r="299" ht="13.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</row>
    <row r="300" ht="13.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</row>
    <row r="301" ht="13.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</row>
    <row r="302" ht="13.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</row>
    <row r="303" ht="13.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</row>
    <row r="304" ht="13.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</row>
    <row r="305" ht="13.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</row>
    <row r="306" ht="13.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</row>
    <row r="307" ht="13.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</row>
    <row r="308" ht="13.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</row>
    <row r="309" ht="13.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</row>
    <row r="310" ht="13.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</row>
    <row r="311" ht="13.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</row>
    <row r="312" ht="13.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</row>
    <row r="313" ht="13.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</row>
    <row r="314" ht="13.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</row>
    <row r="315" ht="13.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</row>
    <row r="316" ht="13.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</row>
    <row r="317" ht="13.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</row>
    <row r="318" ht="13.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</row>
    <row r="319" ht="13.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</row>
    <row r="320" ht="13.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</row>
    <row r="321" ht="13.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</row>
    <row r="322" ht="13.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</row>
    <row r="323" ht="13.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</row>
    <row r="324" ht="13.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</row>
    <row r="325" ht="13.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</row>
    <row r="326" ht="13.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</row>
    <row r="327" ht="13.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</row>
    <row r="328" ht="13.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</row>
    <row r="329" ht="13.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</row>
    <row r="330" ht="13.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</row>
    <row r="331" ht="13.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</row>
    <row r="332" ht="13.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</row>
    <row r="333" ht="13.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</row>
    <row r="334" ht="13.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</row>
    <row r="335" ht="13.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</row>
    <row r="336" ht="13.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</row>
    <row r="337" ht="13.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</row>
    <row r="338" ht="13.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</row>
    <row r="339" ht="13.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</row>
    <row r="340" ht="13.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</row>
    <row r="341" ht="13.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</row>
    <row r="342" ht="13.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</row>
    <row r="343" ht="13.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</row>
    <row r="344" ht="13.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</row>
    <row r="345" ht="13.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</row>
    <row r="346" ht="13.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</row>
    <row r="347" ht="13.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</row>
    <row r="348" ht="13.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</row>
    <row r="349" ht="13.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</row>
    <row r="350" ht="13.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</row>
    <row r="351" ht="13.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</row>
    <row r="352" ht="13.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</row>
    <row r="353" ht="13.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</row>
    <row r="354" ht="13.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</row>
    <row r="355" ht="13.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</row>
    <row r="356" ht="13.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</row>
    <row r="357" ht="13.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</row>
    <row r="358" ht="13.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</row>
    <row r="359" ht="13.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</row>
    <row r="360" ht="13.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</row>
    <row r="361" ht="13.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</row>
    <row r="362" ht="13.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</row>
    <row r="363" ht="13.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</row>
    <row r="364" ht="13.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</row>
    <row r="365" ht="13.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</row>
    <row r="366" ht="13.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</row>
    <row r="367" ht="13.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</row>
    <row r="368" ht="13.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</row>
    <row r="369" ht="13.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</row>
    <row r="370" ht="13.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</row>
    <row r="371" ht="13.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</row>
    <row r="372" ht="13.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</row>
    <row r="373" ht="13.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</row>
    <row r="374" ht="13.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</row>
    <row r="375" ht="13.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</row>
    <row r="376" ht="13.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</row>
    <row r="377" ht="13.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</row>
    <row r="378" ht="13.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</row>
    <row r="379" ht="13.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</row>
    <row r="380" ht="13.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</row>
    <row r="381" ht="13.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</row>
    <row r="382" ht="13.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</row>
    <row r="383" ht="13.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</row>
    <row r="384" ht="13.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</row>
    <row r="385" ht="13.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</row>
    <row r="386" ht="13.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</row>
    <row r="387" ht="13.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</row>
    <row r="388" ht="13.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</row>
    <row r="389" ht="13.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</row>
    <row r="390" ht="13.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</row>
    <row r="391" ht="13.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</row>
    <row r="392" ht="13.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</row>
    <row r="393" ht="13.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</row>
    <row r="394" ht="13.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</row>
    <row r="395" ht="13.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</row>
    <row r="396" ht="13.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</row>
    <row r="397" ht="13.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</row>
    <row r="398" ht="13.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</row>
    <row r="399" ht="13.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</row>
    <row r="400" ht="13.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</row>
    <row r="401" ht="13.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</row>
    <row r="402" ht="13.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</row>
    <row r="403" ht="13.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</row>
    <row r="404" ht="13.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</row>
    <row r="405" ht="13.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</row>
    <row r="406" ht="13.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</row>
    <row r="407" ht="13.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</row>
    <row r="408" ht="13.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</row>
    <row r="409" ht="13.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</row>
    <row r="410" ht="13.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</row>
    <row r="411" ht="13.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</row>
    <row r="412" ht="13.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</row>
    <row r="413" ht="13.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</row>
    <row r="414" ht="13.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</row>
    <row r="415" ht="13.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</row>
    <row r="416" ht="13.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</row>
    <row r="417" ht="13.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</row>
    <row r="418" ht="13.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</row>
    <row r="419" ht="13.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</row>
    <row r="420" ht="13.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</row>
    <row r="421" ht="13.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</row>
    <row r="422" ht="13.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</row>
    <row r="423" ht="13.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</row>
    <row r="424" ht="13.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</row>
    <row r="425" ht="13.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</row>
    <row r="426" ht="13.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</row>
    <row r="427" ht="13.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</row>
    <row r="428" ht="13.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</row>
    <row r="429" ht="13.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</row>
    <row r="430" ht="13.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</row>
    <row r="431" ht="13.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</row>
    <row r="432" ht="13.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</row>
    <row r="433" ht="13.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</row>
    <row r="434" ht="13.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</row>
    <row r="435" ht="13.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</row>
    <row r="436" ht="13.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</row>
    <row r="437" ht="13.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</row>
    <row r="438" ht="13.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</row>
    <row r="439" ht="13.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</row>
    <row r="440" ht="13.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</row>
    <row r="441" ht="13.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</row>
    <row r="442" ht="13.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</row>
    <row r="443" ht="13.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</row>
    <row r="444" ht="13.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</row>
    <row r="445" ht="13.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</row>
    <row r="446" ht="13.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</row>
    <row r="447" ht="13.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</row>
    <row r="448" ht="13.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</row>
    <row r="449" ht="13.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</row>
    <row r="450" ht="13.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</row>
    <row r="451" ht="13.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</row>
    <row r="452" ht="13.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</row>
    <row r="453" ht="13.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</row>
    <row r="454" ht="13.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</row>
    <row r="455" ht="13.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</row>
    <row r="456" ht="13.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</row>
    <row r="457" ht="13.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</row>
    <row r="458" ht="13.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</row>
    <row r="459" ht="13.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</row>
    <row r="460" ht="13.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</row>
    <row r="461" ht="13.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</row>
    <row r="462" ht="13.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</row>
    <row r="463" ht="13.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</row>
    <row r="464" ht="13.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</row>
    <row r="465" ht="13.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</row>
    <row r="466" ht="13.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</row>
    <row r="467" ht="13.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</row>
    <row r="468" ht="13.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</row>
    <row r="469" ht="13.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</row>
    <row r="470" ht="13.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</row>
    <row r="471" ht="13.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</row>
    <row r="472" ht="13.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</row>
    <row r="473" ht="13.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</row>
    <row r="474" ht="13.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</row>
    <row r="475" ht="13.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</row>
    <row r="476" ht="13.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</row>
    <row r="477" ht="13.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</row>
    <row r="478" ht="13.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</row>
    <row r="479" ht="13.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</row>
    <row r="480" ht="13.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</row>
    <row r="481" ht="13.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</row>
    <row r="482" ht="13.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</row>
    <row r="483" ht="13.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</row>
    <row r="484" ht="13.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</row>
    <row r="485" ht="13.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</row>
    <row r="486" ht="13.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</row>
    <row r="487" ht="13.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</row>
    <row r="488" ht="13.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</row>
    <row r="489" ht="13.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</row>
    <row r="490" ht="13.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</row>
    <row r="491" ht="13.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</row>
    <row r="492" ht="13.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</row>
    <row r="493" ht="13.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</row>
    <row r="494" ht="13.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</row>
    <row r="495" ht="13.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</row>
    <row r="496" ht="13.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</row>
    <row r="497" ht="13.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</row>
    <row r="498" ht="13.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</row>
    <row r="499" ht="13.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</row>
    <row r="500" ht="13.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</row>
    <row r="501" ht="13.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</row>
    <row r="502" ht="13.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</row>
    <row r="503" ht="13.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</row>
    <row r="504" ht="13.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</row>
    <row r="505" ht="13.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</row>
    <row r="506" ht="13.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</row>
    <row r="507" ht="13.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</row>
    <row r="508" ht="13.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</row>
    <row r="509" ht="13.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</row>
    <row r="510" ht="13.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</row>
    <row r="511" ht="13.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</row>
    <row r="512" ht="13.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</row>
    <row r="513" ht="13.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</row>
    <row r="514" ht="13.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</row>
    <row r="515" ht="13.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</row>
    <row r="516" ht="13.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</row>
    <row r="517" ht="13.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</row>
    <row r="518" ht="13.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</row>
    <row r="519" ht="13.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</row>
    <row r="520" ht="13.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</row>
    <row r="521" ht="13.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</row>
    <row r="522" ht="13.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</row>
    <row r="523" ht="13.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</row>
    <row r="524" ht="13.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</row>
    <row r="525" ht="13.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</row>
    <row r="526" ht="13.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</row>
    <row r="527" ht="13.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</row>
    <row r="528" ht="13.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</row>
    <row r="529" ht="13.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</row>
    <row r="530" ht="13.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</row>
    <row r="531" ht="13.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</row>
    <row r="532" ht="13.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</row>
    <row r="533" ht="13.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</row>
    <row r="534" ht="13.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</row>
    <row r="535" ht="13.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</row>
    <row r="536" ht="13.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</row>
    <row r="537" ht="13.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</row>
    <row r="538" ht="13.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</row>
    <row r="539" ht="13.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</row>
    <row r="540" ht="13.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</row>
    <row r="541" ht="13.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</row>
    <row r="542" ht="13.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</row>
    <row r="543" ht="13.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</row>
    <row r="544" ht="13.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</row>
    <row r="545" ht="13.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</row>
    <row r="546" ht="13.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</row>
    <row r="547" ht="13.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</row>
    <row r="548" ht="13.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</row>
    <row r="549" ht="13.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</row>
    <row r="550" ht="13.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</row>
    <row r="551" ht="13.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</row>
    <row r="552" ht="13.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</row>
    <row r="553" ht="13.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</row>
    <row r="554" ht="13.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</row>
    <row r="555" ht="13.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</row>
    <row r="556" ht="13.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</row>
    <row r="557" ht="13.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</row>
    <row r="558" ht="13.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</row>
    <row r="559" ht="13.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</row>
    <row r="560" ht="13.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</row>
    <row r="561" ht="13.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</row>
    <row r="562" ht="13.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</row>
    <row r="563" ht="13.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</row>
    <row r="564" ht="13.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</row>
    <row r="565" ht="13.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</row>
    <row r="566" ht="13.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</row>
    <row r="567" ht="13.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</row>
    <row r="568" ht="13.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</row>
    <row r="569" ht="13.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</row>
    <row r="570" ht="13.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</row>
    <row r="571" ht="13.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</row>
    <row r="572" ht="13.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</row>
    <row r="573" ht="13.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</row>
    <row r="574" ht="13.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</row>
    <row r="575" ht="13.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</row>
    <row r="576" ht="13.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</row>
    <row r="577" ht="13.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</row>
    <row r="578" ht="13.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</row>
    <row r="579" ht="13.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</row>
    <row r="580" ht="13.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</row>
    <row r="581" ht="13.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</row>
    <row r="582" ht="13.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</row>
    <row r="583" ht="13.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</row>
    <row r="584" ht="13.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</row>
    <row r="585" ht="13.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</row>
    <row r="586" ht="13.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</row>
    <row r="587" ht="13.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</row>
    <row r="588" ht="13.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</row>
    <row r="589" ht="13.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</row>
    <row r="590" ht="13.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</row>
    <row r="591" ht="13.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</row>
    <row r="592" ht="13.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</row>
    <row r="593" ht="13.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</row>
    <row r="594" ht="13.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</row>
    <row r="595" ht="13.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</row>
    <row r="596" ht="13.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</row>
    <row r="597" ht="13.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</row>
    <row r="598" ht="13.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</row>
    <row r="599" ht="13.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</row>
    <row r="600" ht="13.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</row>
    <row r="601" ht="13.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</row>
    <row r="602" ht="13.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</row>
    <row r="603" ht="13.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</row>
    <row r="604" ht="13.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</row>
    <row r="605" ht="13.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</row>
    <row r="606" ht="13.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</row>
    <row r="607" ht="13.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</row>
    <row r="608" ht="13.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</row>
    <row r="609" ht="13.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</row>
    <row r="610" ht="13.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</row>
    <row r="611" ht="13.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</row>
    <row r="612" ht="13.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</row>
    <row r="613" ht="13.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</row>
    <row r="614" ht="13.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</row>
    <row r="615" ht="13.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</row>
    <row r="616" ht="13.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</row>
    <row r="617" ht="13.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</row>
    <row r="618" ht="13.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</row>
    <row r="619" ht="13.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</row>
    <row r="620" ht="13.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</row>
    <row r="621" ht="13.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</row>
    <row r="622" ht="13.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</row>
    <row r="623" ht="13.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</row>
    <row r="624" ht="13.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</row>
    <row r="625" ht="13.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</row>
    <row r="626" ht="13.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</row>
    <row r="627" ht="13.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</row>
    <row r="628" ht="13.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</row>
    <row r="629" ht="13.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</row>
    <row r="630" ht="13.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</row>
    <row r="631" ht="13.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</row>
    <row r="632" ht="13.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</row>
    <row r="633" ht="13.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</row>
    <row r="634" ht="13.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</row>
    <row r="635" ht="13.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</row>
    <row r="636" ht="13.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</row>
    <row r="637" ht="13.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</row>
    <row r="638" ht="13.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</row>
    <row r="639" ht="13.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</row>
    <row r="640" ht="13.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</row>
    <row r="641" ht="13.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</row>
    <row r="642" ht="13.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</row>
    <row r="643" ht="13.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</row>
    <row r="644" ht="13.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</row>
    <row r="645" ht="13.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</row>
    <row r="646" ht="13.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</row>
    <row r="647" ht="13.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</row>
    <row r="648" ht="13.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</row>
    <row r="649" ht="13.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</row>
    <row r="650" ht="13.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</row>
    <row r="651" ht="13.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</row>
    <row r="652" ht="13.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</row>
    <row r="653" ht="13.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</row>
    <row r="654" ht="13.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</row>
    <row r="655" ht="13.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</row>
    <row r="656" ht="13.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</row>
    <row r="657" ht="13.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</row>
    <row r="658" ht="13.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</row>
    <row r="659" ht="13.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</row>
    <row r="660" ht="13.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</row>
    <row r="661" ht="13.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</row>
    <row r="662" ht="13.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</row>
    <row r="663" ht="13.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</row>
    <row r="664" ht="13.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</row>
    <row r="665" ht="13.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</row>
    <row r="666" ht="13.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</row>
    <row r="667" ht="13.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</row>
    <row r="668" ht="13.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</row>
    <row r="669" ht="13.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</row>
    <row r="670" ht="13.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</row>
    <row r="671" ht="13.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</row>
    <row r="672" ht="13.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</row>
    <row r="673" ht="13.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</row>
    <row r="674" ht="13.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</row>
    <row r="675" ht="13.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</row>
    <row r="676" ht="13.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</row>
    <row r="677" ht="13.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</row>
    <row r="678" ht="13.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</row>
    <row r="679" ht="13.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</row>
    <row r="680" ht="13.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</row>
    <row r="681" ht="13.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</row>
    <row r="682" ht="13.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</row>
    <row r="683" ht="13.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</row>
    <row r="684" ht="13.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</row>
    <row r="685" ht="13.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</row>
    <row r="686" ht="13.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</row>
    <row r="687" ht="13.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</row>
    <row r="688" ht="13.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</row>
    <row r="689" ht="13.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</row>
    <row r="690" ht="13.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</row>
    <row r="691" ht="13.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</row>
    <row r="692" ht="13.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</row>
    <row r="693" ht="13.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</row>
    <row r="694" ht="13.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</row>
    <row r="695" ht="13.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</row>
    <row r="696" ht="13.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</row>
    <row r="697" ht="13.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</row>
    <row r="698" ht="13.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</row>
    <row r="699" ht="13.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</row>
    <row r="700" ht="13.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</row>
    <row r="701" ht="13.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</row>
    <row r="702" ht="13.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</row>
    <row r="703" ht="13.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</row>
    <row r="704" ht="13.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</row>
    <row r="705" ht="13.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</row>
    <row r="706" ht="13.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</row>
    <row r="707" ht="13.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</row>
    <row r="708" ht="13.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</row>
    <row r="709" ht="13.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</row>
    <row r="710" ht="13.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</row>
    <row r="711" ht="13.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</row>
    <row r="712" ht="13.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</row>
    <row r="713" ht="13.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</row>
    <row r="714" ht="13.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</row>
    <row r="715" ht="13.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</row>
    <row r="716" ht="13.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</row>
    <row r="717" ht="13.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</row>
    <row r="718" ht="13.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</row>
    <row r="719" ht="13.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</row>
    <row r="720" ht="13.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</row>
    <row r="721" ht="13.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</row>
    <row r="722" ht="13.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</row>
    <row r="723" ht="13.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</row>
    <row r="724" ht="13.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</row>
    <row r="725" ht="13.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</row>
    <row r="726" ht="13.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</row>
    <row r="727" ht="13.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</row>
    <row r="728" ht="13.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</row>
    <row r="729" ht="13.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</row>
    <row r="730" ht="13.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</row>
    <row r="731" ht="13.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</row>
    <row r="732" ht="13.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</row>
    <row r="733" ht="13.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</row>
    <row r="734" ht="13.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</row>
    <row r="735" ht="13.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</row>
    <row r="736" ht="13.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</row>
    <row r="737" ht="13.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</row>
    <row r="738" ht="13.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</row>
    <row r="739" ht="13.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</row>
    <row r="740" ht="13.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</row>
    <row r="741" ht="13.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</row>
    <row r="742" ht="13.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</row>
    <row r="743" ht="13.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</row>
    <row r="744" ht="13.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</row>
    <row r="745" ht="13.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</row>
    <row r="746" ht="13.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</row>
    <row r="747" ht="13.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</row>
    <row r="748" ht="13.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</row>
    <row r="749" ht="13.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</row>
    <row r="750" ht="13.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</row>
    <row r="751" ht="13.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</row>
    <row r="752" ht="13.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</row>
    <row r="753" ht="13.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</row>
    <row r="754" ht="13.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</row>
    <row r="755" ht="13.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</row>
    <row r="756" ht="13.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</row>
    <row r="757" ht="13.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</row>
    <row r="758" ht="13.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</row>
    <row r="759" ht="13.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</row>
    <row r="760" ht="13.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</row>
    <row r="761" ht="13.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</row>
    <row r="762" ht="13.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</row>
    <row r="763" ht="13.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</row>
    <row r="764" ht="13.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</row>
    <row r="765" ht="13.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</row>
    <row r="766" ht="13.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</row>
    <row r="767" ht="13.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</row>
    <row r="768" ht="13.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</row>
    <row r="769" ht="13.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</row>
    <row r="770" ht="13.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</row>
    <row r="771" ht="13.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</row>
    <row r="772" ht="13.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</row>
    <row r="773" ht="13.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</row>
    <row r="774" ht="13.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</row>
    <row r="775" ht="13.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</row>
    <row r="776" ht="13.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</row>
    <row r="777" ht="13.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</row>
    <row r="778" ht="13.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</row>
    <row r="779" ht="13.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</row>
    <row r="780" ht="13.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</row>
    <row r="781" ht="13.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</row>
    <row r="782" ht="13.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</row>
    <row r="783" ht="13.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</row>
    <row r="784" ht="13.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</row>
    <row r="785" ht="13.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</row>
    <row r="786" ht="13.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</row>
    <row r="787" ht="13.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</row>
    <row r="788" ht="13.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</row>
    <row r="789" ht="13.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</row>
    <row r="790" ht="13.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</row>
    <row r="791" ht="13.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</row>
    <row r="792" ht="13.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</row>
    <row r="793" ht="13.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</row>
    <row r="794" ht="13.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</row>
    <row r="795" ht="13.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</row>
    <row r="796" ht="13.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</row>
    <row r="797" ht="13.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</row>
    <row r="798" ht="13.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</row>
    <row r="799" ht="13.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</row>
    <row r="800" ht="13.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</row>
    <row r="801" ht="13.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</row>
    <row r="802" ht="13.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</row>
    <row r="803" ht="13.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</row>
    <row r="804" ht="13.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</row>
    <row r="805" ht="13.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</row>
    <row r="806" ht="13.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</row>
    <row r="807" ht="13.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</row>
    <row r="808" ht="13.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</row>
    <row r="809" ht="13.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</row>
    <row r="810" ht="13.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</row>
    <row r="811" ht="13.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</row>
    <row r="812" ht="13.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</row>
    <row r="813" ht="13.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</row>
    <row r="814" ht="13.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</row>
    <row r="815" ht="13.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</row>
    <row r="816" ht="13.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</row>
    <row r="817" ht="13.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</row>
    <row r="818" ht="13.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</row>
    <row r="819" ht="13.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</row>
    <row r="820" ht="13.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</row>
    <row r="821" ht="13.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</row>
    <row r="822" ht="13.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</row>
    <row r="823" ht="13.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</row>
    <row r="824" ht="13.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</row>
    <row r="825" ht="13.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</row>
    <row r="826" ht="13.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</row>
    <row r="827" ht="13.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</row>
    <row r="828" ht="13.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</row>
    <row r="829" ht="13.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</row>
    <row r="830" ht="13.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</row>
    <row r="831" ht="13.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</row>
    <row r="832" ht="13.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</row>
    <row r="833" ht="13.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</row>
    <row r="834" ht="13.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</row>
    <row r="835" ht="13.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</row>
    <row r="836" ht="13.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</row>
    <row r="837" ht="13.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</row>
    <row r="838" ht="13.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</row>
    <row r="839" ht="13.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</row>
    <row r="840" ht="13.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</row>
    <row r="841" ht="13.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</row>
    <row r="842" ht="13.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</row>
    <row r="843" ht="13.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</row>
    <row r="844" ht="13.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</row>
    <row r="845" ht="13.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</row>
    <row r="846" ht="13.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</row>
    <row r="847" ht="13.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</row>
    <row r="848" ht="13.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</row>
    <row r="849" ht="13.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</row>
    <row r="850" ht="13.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</row>
    <row r="851" ht="13.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</row>
    <row r="852" ht="13.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</row>
    <row r="853" ht="13.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</row>
    <row r="854" ht="13.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</row>
    <row r="855" ht="13.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</row>
    <row r="856" ht="13.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</row>
    <row r="857" ht="13.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</row>
    <row r="858" ht="13.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</row>
    <row r="859" ht="13.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</row>
    <row r="860" ht="13.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</row>
    <row r="861" ht="13.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</row>
    <row r="862" ht="13.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</row>
    <row r="863" ht="13.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</row>
    <row r="864" ht="13.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</row>
    <row r="865" ht="13.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</row>
    <row r="866" ht="13.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</row>
    <row r="867" ht="13.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</row>
    <row r="868" ht="13.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</row>
    <row r="869" ht="13.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</row>
    <row r="870" ht="13.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</row>
    <row r="871" ht="13.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</row>
    <row r="872" ht="13.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</row>
    <row r="873" ht="13.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</row>
    <row r="874" ht="13.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</row>
    <row r="875" ht="13.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</row>
    <row r="876" ht="13.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</row>
    <row r="877" ht="13.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</row>
    <row r="878" ht="13.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</row>
    <row r="879" ht="13.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</row>
    <row r="880" ht="13.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</row>
    <row r="881" ht="13.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</row>
    <row r="882" ht="13.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</row>
    <row r="883" ht="13.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</row>
    <row r="884" ht="13.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</row>
    <row r="885" ht="13.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</row>
    <row r="886" ht="13.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</row>
    <row r="887" ht="13.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</row>
    <row r="888" ht="13.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</row>
    <row r="889" ht="13.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</row>
    <row r="890" ht="13.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</row>
    <row r="891" ht="13.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</row>
    <row r="892" ht="13.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</row>
    <row r="893" ht="13.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</row>
    <row r="894" ht="13.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</row>
    <row r="895" ht="13.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</row>
    <row r="896" ht="13.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</row>
    <row r="897" ht="13.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</row>
    <row r="898" ht="13.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</row>
    <row r="899" ht="13.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</row>
    <row r="900" ht="13.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</row>
    <row r="901" ht="13.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</row>
    <row r="902" ht="13.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</row>
    <row r="903" ht="13.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</row>
    <row r="904" ht="13.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</row>
    <row r="905" ht="13.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</row>
    <row r="906" ht="13.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</row>
    <row r="907" ht="13.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</row>
    <row r="908" ht="13.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</row>
    <row r="909" ht="13.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</row>
    <row r="910" ht="13.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</row>
    <row r="911" ht="13.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</row>
    <row r="912" ht="13.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</row>
    <row r="913" ht="13.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</row>
    <row r="914" ht="13.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</row>
    <row r="915" ht="13.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</row>
    <row r="916" ht="13.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</row>
    <row r="917" ht="13.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</row>
    <row r="918" ht="13.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</row>
    <row r="919" ht="13.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</row>
    <row r="920" ht="13.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</row>
    <row r="921" ht="13.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</row>
    <row r="922" ht="13.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</row>
    <row r="923" ht="13.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</row>
    <row r="924" ht="13.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</row>
    <row r="925" ht="13.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</row>
    <row r="926" ht="13.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</row>
    <row r="927" ht="13.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</row>
    <row r="928" ht="13.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</row>
    <row r="929" ht="13.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</row>
    <row r="930" ht="13.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</row>
    <row r="931" ht="13.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</row>
    <row r="932" ht="13.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</row>
    <row r="933" ht="13.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</row>
    <row r="934" ht="13.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</row>
    <row r="935" ht="13.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</row>
    <row r="936" ht="13.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</row>
    <row r="937" ht="13.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</row>
    <row r="938" ht="13.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</row>
    <row r="939" ht="13.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</row>
    <row r="940" ht="13.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</row>
    <row r="941" ht="13.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</row>
    <row r="942" ht="13.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</row>
    <row r="943" ht="13.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</row>
    <row r="944" ht="13.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</row>
    <row r="945" ht="13.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</row>
    <row r="946" ht="13.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</row>
    <row r="947" ht="13.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</row>
    <row r="948" ht="13.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</row>
    <row r="949" ht="13.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</row>
    <row r="950" ht="13.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</row>
    <row r="951" ht="13.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</row>
    <row r="952" ht="13.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</row>
    <row r="953" ht="13.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</row>
    <row r="954" ht="13.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</row>
    <row r="955" ht="13.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</row>
    <row r="956" ht="13.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</row>
    <row r="957" ht="13.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</row>
    <row r="958" ht="13.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</row>
    <row r="959" ht="13.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</row>
    <row r="960" ht="13.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</row>
    <row r="961" ht="13.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</row>
    <row r="962" ht="13.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</row>
    <row r="963" ht="13.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</row>
    <row r="964" ht="13.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</row>
    <row r="965" ht="13.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</row>
    <row r="966" ht="13.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</row>
    <row r="967" ht="13.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</row>
    <row r="968" ht="13.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</row>
    <row r="969" ht="13.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</row>
    <row r="970" ht="13.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</row>
    <row r="971" ht="13.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</row>
    <row r="972" ht="13.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</row>
    <row r="973" ht="13.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</row>
    <row r="974" ht="13.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</row>
    <row r="975" ht="13.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</row>
    <row r="976" ht="13.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</row>
    <row r="977" ht="13.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</row>
    <row r="978" ht="13.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</row>
    <row r="979" ht="13.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</row>
    <row r="980" ht="13.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</row>
    <row r="981" ht="13.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</row>
    <row r="982" ht="13.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</row>
    <row r="983" ht="13.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</row>
    <row r="984" ht="13.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</row>
    <row r="985" ht="13.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</row>
    <row r="986" ht="13.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</row>
    <row r="987" ht="13.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</row>
    <row r="988" ht="13.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</row>
    <row r="989" ht="13.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</row>
    <row r="990" ht="13.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</row>
    <row r="991" ht="13.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</row>
    <row r="992" ht="13.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</row>
    <row r="993" ht="13.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</row>
    <row r="994" ht="13.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</row>
    <row r="995" ht="13.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</row>
    <row r="996" ht="13.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</row>
    <row r="997" ht="13.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</row>
    <row r="998" ht="13.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</row>
    <row r="999" ht="13.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</row>
    <row r="1000" ht="13.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</row>
  </sheetData>
  <printOptions horizontalCentered="1"/>
  <pageMargins bottom="0.984251968503937" footer="0.0" header="0.0" left="0.984251968503937" right="0.984251968503937" top="0.984251968503937"/>
  <pageSetup paperSize="9" scale="9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1" width="8.86"/>
    <col customWidth="1" min="2" max="7" width="12.71"/>
    <col customWidth="1" min="8" max="8" width="8.14"/>
    <col customWidth="1" min="9" max="26" width="8.86"/>
  </cols>
  <sheetData>
    <row r="1" ht="13.5" customHeight="1">
      <c r="A1" s="57" t="s">
        <v>166</v>
      </c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ht="19.5" customHeight="1">
      <c r="A2" s="59"/>
      <c r="B2" s="59"/>
      <c r="C2" s="59"/>
      <c r="D2" s="59"/>
      <c r="E2" s="59"/>
      <c r="F2" s="59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ht="19.5" customHeight="1">
      <c r="A3" s="61" t="s">
        <v>3</v>
      </c>
      <c r="B3" s="62" t="s">
        <v>167</v>
      </c>
      <c r="C3" s="63"/>
      <c r="D3" s="62" t="s">
        <v>168</v>
      </c>
      <c r="E3" s="63"/>
      <c r="F3" s="62" t="s">
        <v>169</v>
      </c>
      <c r="G3" s="63"/>
      <c r="H3" s="64" t="s">
        <v>170</v>
      </c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ht="19.5" customHeight="1">
      <c r="A4" s="66"/>
      <c r="B4" s="67" t="s">
        <v>171</v>
      </c>
      <c r="C4" s="68" t="s">
        <v>172</v>
      </c>
      <c r="D4" s="69" t="s">
        <v>171</v>
      </c>
      <c r="E4" s="70" t="s">
        <v>172</v>
      </c>
      <c r="F4" s="69" t="s">
        <v>171</v>
      </c>
      <c r="G4" s="70" t="s">
        <v>173</v>
      </c>
      <c r="H4" s="71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ht="19.5" customHeight="1">
      <c r="A5" s="72" t="s">
        <v>174</v>
      </c>
      <c r="B5" s="73">
        <v>1076339.0</v>
      </c>
      <c r="C5" s="74">
        <v>100.0</v>
      </c>
      <c r="D5" s="75">
        <f>D6+D17+D18+D19+D20+D21+D22+D33+D34</f>
        <v>1075784</v>
      </c>
      <c r="E5" s="76">
        <v>100.0</v>
      </c>
      <c r="F5" s="77">
        <f>SUM(F6,F17:F22,F33:F34)</f>
        <v>-555</v>
      </c>
      <c r="G5" s="78">
        <f t="shared" ref="G5:G34" si="1">(F5/B5)*100</f>
        <v>-0.05156368022</v>
      </c>
      <c r="H5" s="79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ht="20.25" customHeight="1">
      <c r="A6" s="72" t="s">
        <v>47</v>
      </c>
      <c r="B6" s="81">
        <v>93259.0</v>
      </c>
      <c r="C6" s="82">
        <v>8.664463519393054</v>
      </c>
      <c r="D6" s="83">
        <f>'읍면동 연령별 현황(내국인)'!B5</f>
        <v>92690</v>
      </c>
      <c r="E6" s="84">
        <f t="shared" ref="E6:E34" si="2">D6/$D$5*100</f>
        <v>8.616041882</v>
      </c>
      <c r="F6" s="85">
        <f t="shared" ref="F6:F34" si="3">D6-B6</f>
        <v>-569</v>
      </c>
      <c r="G6" s="86">
        <f t="shared" si="1"/>
        <v>-0.6101287811</v>
      </c>
      <c r="H6" s="79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ht="19.5" hidden="1" customHeight="1">
      <c r="A7" s="87" t="s">
        <v>48</v>
      </c>
      <c r="B7" s="83">
        <v>5755.0</v>
      </c>
      <c r="C7" s="88">
        <v>0.5346828462036589</v>
      </c>
      <c r="D7" s="83">
        <f>'읍면동 연령별 현황(내국인)'!B6</f>
        <v>5734</v>
      </c>
      <c r="E7" s="84">
        <f t="shared" si="2"/>
        <v>0.5330066259</v>
      </c>
      <c r="F7" s="89">
        <f t="shared" si="3"/>
        <v>-21</v>
      </c>
      <c r="G7" s="86">
        <f t="shared" si="1"/>
        <v>-0.3649000869</v>
      </c>
      <c r="H7" s="90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ht="19.5" hidden="1" customHeight="1">
      <c r="A8" s="87" t="s">
        <v>175</v>
      </c>
      <c r="B8" s="83">
        <v>6395.0</v>
      </c>
      <c r="C8" s="88">
        <v>0.5941436666329103</v>
      </c>
      <c r="D8" s="83">
        <f>'읍면동 연령별 현황(내국인)'!B7</f>
        <v>6378</v>
      </c>
      <c r="E8" s="84">
        <f t="shared" si="2"/>
        <v>0.5928699442</v>
      </c>
      <c r="F8" s="89">
        <f t="shared" si="3"/>
        <v>-17</v>
      </c>
      <c r="G8" s="86">
        <f t="shared" si="1"/>
        <v>-0.2658326818</v>
      </c>
      <c r="H8" s="90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ht="19.5" hidden="1" customHeight="1">
      <c r="A9" s="87" t="s">
        <v>176</v>
      </c>
      <c r="B9" s="83">
        <v>7094.0</v>
      </c>
      <c r="C9" s="88">
        <v>0.6590860314454833</v>
      </c>
      <c r="D9" s="83">
        <f>'읍면동 연령별 현황(내국인)'!B8</f>
        <v>7056</v>
      </c>
      <c r="E9" s="84">
        <f t="shared" si="2"/>
        <v>0.6558937482</v>
      </c>
      <c r="F9" s="89">
        <f t="shared" si="3"/>
        <v>-38</v>
      </c>
      <c r="G9" s="86">
        <f t="shared" si="1"/>
        <v>-0.5356639414</v>
      </c>
      <c r="H9" s="90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ht="19.5" hidden="1" customHeight="1">
      <c r="A10" s="87" t="s">
        <v>177</v>
      </c>
      <c r="B10" s="83">
        <v>8033.0</v>
      </c>
      <c r="C10" s="88">
        <v>0.7463262039190255</v>
      </c>
      <c r="D10" s="83">
        <f>'읍면동 연령별 현황(내국인)'!B9</f>
        <v>7937</v>
      </c>
      <c r="E10" s="84">
        <f t="shared" si="2"/>
        <v>0.7377875112</v>
      </c>
      <c r="F10" s="89">
        <f t="shared" si="3"/>
        <v>-96</v>
      </c>
      <c r="G10" s="86">
        <f t="shared" si="1"/>
        <v>-1.195070335</v>
      </c>
      <c r="H10" s="90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ht="19.5" hidden="1" customHeight="1">
      <c r="A11" s="87" t="s">
        <v>178</v>
      </c>
      <c r="B11" s="83">
        <v>8805.0</v>
      </c>
      <c r="C11" s="88">
        <v>0.8180508185618101</v>
      </c>
      <c r="D11" s="83">
        <f>'읍면동 연령별 현황(내국인)'!B10</f>
        <v>8754</v>
      </c>
      <c r="E11" s="84">
        <f t="shared" si="2"/>
        <v>0.8137321247</v>
      </c>
      <c r="F11" s="89">
        <f t="shared" si="3"/>
        <v>-51</v>
      </c>
      <c r="G11" s="86">
        <f t="shared" si="1"/>
        <v>-0.5792163543</v>
      </c>
      <c r="H11" s="90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ht="19.5" hidden="1" customHeight="1">
      <c r="A12" s="87" t="s">
        <v>179</v>
      </c>
      <c r="B12" s="83">
        <v>10229.0</v>
      </c>
      <c r="C12" s="88">
        <v>0.9503511440168944</v>
      </c>
      <c r="D12" s="83">
        <f>'읍면동 연령별 현황(내국인)'!B11</f>
        <v>9985</v>
      </c>
      <c r="E12" s="84">
        <f t="shared" si="2"/>
        <v>0.9281602998</v>
      </c>
      <c r="F12" s="89">
        <f t="shared" si="3"/>
        <v>-244</v>
      </c>
      <c r="G12" s="86">
        <f t="shared" si="1"/>
        <v>-2.385374914</v>
      </c>
      <c r="H12" s="90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ht="19.5" hidden="1" customHeight="1">
      <c r="A13" s="87" t="s">
        <v>180</v>
      </c>
      <c r="B13" s="83">
        <v>11324.0</v>
      </c>
      <c r="C13" s="88">
        <v>1.0520848914700665</v>
      </c>
      <c r="D13" s="83">
        <f>'읍면동 연령별 현황(내국인)'!B12</f>
        <v>11300</v>
      </c>
      <c r="E13" s="84">
        <f t="shared" si="2"/>
        <v>1.050396734</v>
      </c>
      <c r="F13" s="89">
        <f t="shared" si="3"/>
        <v>-24</v>
      </c>
      <c r="G13" s="86">
        <f t="shared" si="1"/>
        <v>-0.2119392441</v>
      </c>
      <c r="H13" s="90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ht="19.5" hidden="1" customHeight="1">
      <c r="A14" s="87" t="s">
        <v>181</v>
      </c>
      <c r="B14" s="83">
        <v>11463.0</v>
      </c>
      <c r="C14" s="88">
        <v>1.0649990384070445</v>
      </c>
      <c r="D14" s="83">
        <f>'읍면동 연령별 현황(내국인)'!B13</f>
        <v>11551</v>
      </c>
      <c r="E14" s="84">
        <f t="shared" si="2"/>
        <v>1.073728555</v>
      </c>
      <c r="F14" s="89">
        <f t="shared" si="3"/>
        <v>88</v>
      </c>
      <c r="G14" s="86">
        <f t="shared" si="1"/>
        <v>0.7676873419</v>
      </c>
      <c r="H14" s="90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ht="19.5" hidden="1" customHeight="1">
      <c r="A15" s="87" t="s">
        <v>182</v>
      </c>
      <c r="B15" s="83">
        <v>11443.0</v>
      </c>
      <c r="C15" s="88">
        <v>1.0631408877686306</v>
      </c>
      <c r="D15" s="83">
        <f>'읍면동 연령별 현황(내국인)'!B14</f>
        <v>11376</v>
      </c>
      <c r="E15" s="84">
        <f t="shared" si="2"/>
        <v>1.057461349</v>
      </c>
      <c r="F15" s="89">
        <f t="shared" si="3"/>
        <v>-67</v>
      </c>
      <c r="G15" s="86">
        <f t="shared" si="1"/>
        <v>-0.5855107926</v>
      </c>
      <c r="H15" s="90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ht="19.5" hidden="1" customHeight="1">
      <c r="A16" s="87" t="s">
        <v>183</v>
      </c>
      <c r="B16" s="83">
        <v>12718.0</v>
      </c>
      <c r="C16" s="88">
        <v>1.1815979909675298</v>
      </c>
      <c r="D16" s="83">
        <f>'읍면동 연령별 현황(내국인)'!B15</f>
        <v>12619</v>
      </c>
      <c r="E16" s="84">
        <f t="shared" si="2"/>
        <v>1.17300499</v>
      </c>
      <c r="F16" s="89">
        <f t="shared" si="3"/>
        <v>-99</v>
      </c>
      <c r="G16" s="86">
        <f t="shared" si="1"/>
        <v>-0.7784242805</v>
      </c>
      <c r="H16" s="90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ht="19.5" customHeight="1">
      <c r="A17" s="72" t="s">
        <v>58</v>
      </c>
      <c r="B17" s="81">
        <v>120163.0</v>
      </c>
      <c r="C17" s="82">
        <v>11.164047758187708</v>
      </c>
      <c r="D17" s="83">
        <f>'읍면동 연령별 현황(내국인)'!B16</f>
        <v>119959</v>
      </c>
      <c r="E17" s="84">
        <f t="shared" si="2"/>
        <v>11.15084441</v>
      </c>
      <c r="F17" s="89">
        <f t="shared" si="3"/>
        <v>-204</v>
      </c>
      <c r="G17" s="86">
        <f t="shared" si="1"/>
        <v>-0.1697693966</v>
      </c>
      <c r="H17" s="90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ht="19.5" customHeight="1">
      <c r="A18" s="72" t="s">
        <v>69</v>
      </c>
      <c r="B18" s="81">
        <v>137036.0</v>
      </c>
      <c r="C18" s="82">
        <v>12.731676544285769</v>
      </c>
      <c r="D18" s="83">
        <f>'읍면동 연령별 현황(내국인)'!B27</f>
        <v>136825</v>
      </c>
      <c r="E18" s="84">
        <f t="shared" si="2"/>
        <v>12.71863125</v>
      </c>
      <c r="F18" s="89">
        <f t="shared" si="3"/>
        <v>-211</v>
      </c>
      <c r="G18" s="86">
        <f t="shared" si="1"/>
        <v>-0.1539741382</v>
      </c>
      <c r="H18" s="90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ht="19.5" customHeight="1">
      <c r="A19" s="91" t="s">
        <v>80</v>
      </c>
      <c r="B19" s="81">
        <v>139021.0</v>
      </c>
      <c r="C19" s="82">
        <v>12.916097995148368</v>
      </c>
      <c r="D19" s="83">
        <f>'읍면동 연령별 현황(내국인)'!B38</f>
        <v>138767</v>
      </c>
      <c r="E19" s="84">
        <f t="shared" si="2"/>
        <v>12.89915076</v>
      </c>
      <c r="F19" s="89">
        <f t="shared" si="3"/>
        <v>-254</v>
      </c>
      <c r="G19" s="86">
        <f t="shared" si="1"/>
        <v>-0.1827062099</v>
      </c>
      <c r="H19" s="90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ht="19.5" customHeight="1">
      <c r="A20" s="91" t="s">
        <v>91</v>
      </c>
      <c r="B20" s="81">
        <v>197097.0</v>
      </c>
      <c r="C20" s="82">
        <v>18.31179581897525</v>
      </c>
      <c r="D20" s="83">
        <f>'읍면동 연령별 현황(내국인)'!B49</f>
        <v>196558</v>
      </c>
      <c r="E20" s="84">
        <f t="shared" si="2"/>
        <v>18.27113993</v>
      </c>
      <c r="F20" s="89">
        <f t="shared" si="3"/>
        <v>-539</v>
      </c>
      <c r="G20" s="86">
        <f t="shared" si="1"/>
        <v>-0.2734694085</v>
      </c>
      <c r="H20" s="90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ht="19.5" customHeight="1">
      <c r="A21" s="91" t="s">
        <v>102</v>
      </c>
      <c r="B21" s="81">
        <v>172448.0</v>
      </c>
      <c r="C21" s="82">
        <v>16.021718064661783</v>
      </c>
      <c r="D21" s="83">
        <f>'읍면동 연령별 현황(내국인)'!B60</f>
        <v>173061</v>
      </c>
      <c r="E21" s="84">
        <f t="shared" si="2"/>
        <v>16.08696541</v>
      </c>
      <c r="F21" s="89">
        <f t="shared" si="3"/>
        <v>613</v>
      </c>
      <c r="G21" s="86">
        <f t="shared" si="1"/>
        <v>0.3554694749</v>
      </c>
      <c r="H21" s="90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ht="19.5" customHeight="1">
      <c r="A22" s="91" t="s">
        <v>113</v>
      </c>
      <c r="B22" s="81">
        <v>115133.0</v>
      </c>
      <c r="C22" s="82">
        <v>10.69672287262656</v>
      </c>
      <c r="D22" s="83">
        <f>'읍면동 연령별 현황(내국인)'!B71</f>
        <v>115189</v>
      </c>
      <c r="E22" s="84">
        <f t="shared" si="2"/>
        <v>10.70744685</v>
      </c>
      <c r="F22" s="89">
        <f t="shared" si="3"/>
        <v>56</v>
      </c>
      <c r="G22" s="86">
        <f t="shared" si="1"/>
        <v>0.04863939965</v>
      </c>
      <c r="H22" s="90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ht="19.5" hidden="1" customHeight="1">
      <c r="A23" s="92" t="s">
        <v>184</v>
      </c>
      <c r="B23" s="83">
        <v>14510.0</v>
      </c>
      <c r="C23" s="88">
        <v>1.3480882881694336</v>
      </c>
      <c r="D23" s="83">
        <f>'읍면동 연령별 현황(내국인)'!B72</f>
        <v>14099</v>
      </c>
      <c r="E23" s="84">
        <f t="shared" si="2"/>
        <v>1.310579075</v>
      </c>
      <c r="F23" s="89">
        <f t="shared" si="3"/>
        <v>-411</v>
      </c>
      <c r="G23" s="86">
        <f t="shared" si="1"/>
        <v>-2.83252929</v>
      </c>
      <c r="H23" s="90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ht="19.5" hidden="1" customHeight="1">
      <c r="A24" s="92" t="s">
        <v>185</v>
      </c>
      <c r="B24" s="83">
        <v>14441.0</v>
      </c>
      <c r="C24" s="88">
        <v>1.341677668466905</v>
      </c>
      <c r="D24" s="83">
        <f>'읍면동 연령별 현황(내국인)'!B73</f>
        <v>14552</v>
      </c>
      <c r="E24" s="84">
        <f t="shared" si="2"/>
        <v>1.3526879</v>
      </c>
      <c r="F24" s="89">
        <f t="shared" si="3"/>
        <v>111</v>
      </c>
      <c r="G24" s="86">
        <f t="shared" si="1"/>
        <v>0.7686448307</v>
      </c>
      <c r="H24" s="90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ht="19.5" hidden="1" customHeight="1">
      <c r="A25" s="92" t="s">
        <v>186</v>
      </c>
      <c r="B25" s="83">
        <v>13163.0</v>
      </c>
      <c r="C25" s="88">
        <v>1.2229418426722436</v>
      </c>
      <c r="D25" s="83">
        <f>'읍면동 연령별 현황(내국인)'!B74</f>
        <v>13397</v>
      </c>
      <c r="E25" s="84">
        <f t="shared" si="2"/>
        <v>1.24532434</v>
      </c>
      <c r="F25" s="89">
        <f t="shared" si="3"/>
        <v>234</v>
      </c>
      <c r="G25" s="86">
        <f t="shared" si="1"/>
        <v>1.777710248</v>
      </c>
      <c r="H25" s="90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ht="19.5" hidden="1" customHeight="1">
      <c r="A26" s="92" t="s">
        <v>187</v>
      </c>
      <c r="B26" s="83">
        <v>11979.0</v>
      </c>
      <c r="C26" s="88">
        <v>1.1129393248781285</v>
      </c>
      <c r="D26" s="83">
        <f>'읍면동 연령별 현황(내국인)'!B75</f>
        <v>12098</v>
      </c>
      <c r="E26" s="84">
        <f t="shared" si="2"/>
        <v>1.124575194</v>
      </c>
      <c r="F26" s="89">
        <f t="shared" si="3"/>
        <v>119</v>
      </c>
      <c r="G26" s="86">
        <f t="shared" si="1"/>
        <v>0.9934051256</v>
      </c>
      <c r="H26" s="90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ht="19.5" hidden="1" customHeight="1">
      <c r="A27" s="92" t="s">
        <v>188</v>
      </c>
      <c r="B27" s="83">
        <v>11484.0</v>
      </c>
      <c r="C27" s="88">
        <v>1.0669500965773795</v>
      </c>
      <c r="D27" s="83">
        <f>'읍면동 연령별 현황(내국인)'!B76</f>
        <v>11457</v>
      </c>
      <c r="E27" s="84">
        <f t="shared" si="2"/>
        <v>1.064990742</v>
      </c>
      <c r="F27" s="89">
        <f t="shared" si="3"/>
        <v>-27</v>
      </c>
      <c r="G27" s="86">
        <f t="shared" si="1"/>
        <v>-0.2351097179</v>
      </c>
      <c r="H27" s="90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ht="19.5" hidden="1" customHeight="1">
      <c r="A28" s="92" t="s">
        <v>189</v>
      </c>
      <c r="B28" s="83">
        <v>10666.0</v>
      </c>
      <c r="C28" s="88">
        <v>0.9909517354662426</v>
      </c>
      <c r="D28" s="83">
        <f>'읍면동 연령별 현황(내국인)'!B77</f>
        <v>10638</v>
      </c>
      <c r="E28" s="84">
        <f t="shared" si="2"/>
        <v>0.9888602173</v>
      </c>
      <c r="F28" s="89">
        <f t="shared" si="3"/>
        <v>-28</v>
      </c>
      <c r="G28" s="86">
        <f t="shared" si="1"/>
        <v>-0.2625164073</v>
      </c>
      <c r="H28" s="90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ht="19.5" hidden="1" customHeight="1">
      <c r="A29" s="92" t="s">
        <v>190</v>
      </c>
      <c r="B29" s="83">
        <v>10872.0</v>
      </c>
      <c r="C29" s="88">
        <v>1.010090687041908</v>
      </c>
      <c r="D29" s="83">
        <f>'읍면동 연령별 현황(내국인)'!B78</f>
        <v>10576</v>
      </c>
      <c r="E29" s="84">
        <f t="shared" si="2"/>
        <v>0.9830969786</v>
      </c>
      <c r="F29" s="89">
        <f t="shared" si="3"/>
        <v>-296</v>
      </c>
      <c r="G29" s="86">
        <f t="shared" si="1"/>
        <v>-2.72259014</v>
      </c>
      <c r="H29" s="90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ht="19.5" hidden="1" customHeight="1">
      <c r="A30" s="92" t="s">
        <v>191</v>
      </c>
      <c r="B30" s="83">
        <v>9977.0</v>
      </c>
      <c r="C30" s="88">
        <v>0.9269384459728766</v>
      </c>
      <c r="D30" s="83">
        <f>'읍면동 연령별 현황(내국인)'!B79</f>
        <v>10422</v>
      </c>
      <c r="E30" s="84">
        <f t="shared" si="2"/>
        <v>0.9687818372</v>
      </c>
      <c r="F30" s="89">
        <f t="shared" si="3"/>
        <v>445</v>
      </c>
      <c r="G30" s="86">
        <f t="shared" si="1"/>
        <v>4.460258595</v>
      </c>
      <c r="H30" s="90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ht="19.5" hidden="1" customHeight="1">
      <c r="A31" s="92" t="s">
        <v>192</v>
      </c>
      <c r="B31" s="83">
        <v>8610.0</v>
      </c>
      <c r="C31" s="88">
        <v>0.7999338498372724</v>
      </c>
      <c r="D31" s="83">
        <f>'읍면동 연령별 현황(내국인)'!B80</f>
        <v>8637</v>
      </c>
      <c r="E31" s="84">
        <f t="shared" si="2"/>
        <v>0.8028563355</v>
      </c>
      <c r="F31" s="89">
        <f t="shared" si="3"/>
        <v>27</v>
      </c>
      <c r="G31" s="86">
        <f t="shared" si="1"/>
        <v>0.3135888502</v>
      </c>
      <c r="H31" s="90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ht="19.5" hidden="1" customHeight="1">
      <c r="A32" s="92" t="s">
        <v>193</v>
      </c>
      <c r="B32" s="83">
        <v>9431.0</v>
      </c>
      <c r="C32" s="88">
        <v>0.8762109335441715</v>
      </c>
      <c r="D32" s="83">
        <f>'읍면동 연령별 현황(내국인)'!B81</f>
        <v>9313</v>
      </c>
      <c r="E32" s="84">
        <f t="shared" si="2"/>
        <v>0.8656942286</v>
      </c>
      <c r="F32" s="89">
        <f t="shared" si="3"/>
        <v>-118</v>
      </c>
      <c r="G32" s="86">
        <f t="shared" si="1"/>
        <v>-1.251192875</v>
      </c>
      <c r="H32" s="90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ht="19.5" customHeight="1">
      <c r="A33" s="91" t="s">
        <v>124</v>
      </c>
      <c r="B33" s="81">
        <v>66265.0</v>
      </c>
      <c r="C33" s="82">
        <v>6.156517602725535</v>
      </c>
      <c r="D33" s="83">
        <f>'읍면동 연령별 현황(내국인)'!B82</f>
        <v>66518</v>
      </c>
      <c r="E33" s="84">
        <f t="shared" si="2"/>
        <v>6.1832115</v>
      </c>
      <c r="F33" s="89">
        <f t="shared" si="3"/>
        <v>253</v>
      </c>
      <c r="G33" s="86">
        <f t="shared" si="1"/>
        <v>0.3818003471</v>
      </c>
      <c r="H33" s="90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ht="19.5" customHeight="1">
      <c r="A34" s="93" t="s">
        <v>194</v>
      </c>
      <c r="B34" s="94">
        <v>35917.0</v>
      </c>
      <c r="C34" s="95">
        <v>3.3369598239959712</v>
      </c>
      <c r="D34" s="96">
        <f>'읍면동 연령별 현황(내국인)'!B93+'읍면동 연령별 현황(내국인)'!B104+'읍면동 연령별 현황(내국인)'!B115</f>
        <v>36217</v>
      </c>
      <c r="E34" s="97">
        <f t="shared" si="2"/>
        <v>3.36656801</v>
      </c>
      <c r="F34" s="98">
        <f t="shared" si="3"/>
        <v>300</v>
      </c>
      <c r="G34" s="99">
        <f t="shared" si="1"/>
        <v>0.8352590695</v>
      </c>
      <c r="H34" s="100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ht="13.5" customHeight="1">
      <c r="A35" s="101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ht="13.5" customHeight="1">
      <c r="A36" s="101"/>
      <c r="B36" s="60"/>
      <c r="C36" s="60"/>
      <c r="D36" s="102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ht="13.5" customHeight="1">
      <c r="A37" s="101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ht="13.5" customHeight="1">
      <c r="A38" s="101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ht="13.5" customHeight="1">
      <c r="A39" s="101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ht="13.5" customHeight="1">
      <c r="A40" s="101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ht="13.5" customHeight="1">
      <c r="A41" s="101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13.5" customHeight="1">
      <c r="A42" s="101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13.5" customHeight="1">
      <c r="A43" s="101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13.5" customHeight="1">
      <c r="A44" s="101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ht="13.5" customHeight="1">
      <c r="A45" s="101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ht="13.5" customHeight="1">
      <c r="A46" s="101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ht="13.5" customHeight="1">
      <c r="A47" s="101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t="13.5" customHeight="1">
      <c r="A48" s="101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t="13.5" customHeight="1">
      <c r="A49" s="101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t="13.5" customHeight="1">
      <c r="A50" s="101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ht="13.5" customHeight="1">
      <c r="A51" s="101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t="13.5" customHeight="1">
      <c r="A52" s="10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t="13.5" customHeight="1">
      <c r="A53" s="10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13.5" customHeight="1">
      <c r="A54" s="10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t="13.5" customHeight="1">
      <c r="A55" s="10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13.5" customHeight="1">
      <c r="A56" s="10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13.5" customHeight="1">
      <c r="A57" s="10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13.5" customHeight="1">
      <c r="A58" s="10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t="13.5" customHeight="1">
      <c r="A59" s="10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13.5" customHeight="1">
      <c r="A60" s="10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t="13.5" customHeight="1">
      <c r="A61" s="10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13.5" customHeight="1">
      <c r="A62" s="10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13.5" customHeight="1">
      <c r="A63" s="10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13.5" customHeight="1">
      <c r="A64" s="10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3.5" customHeight="1">
      <c r="A65" s="10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13.5" customHeight="1">
      <c r="A66" s="10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t="13.5" customHeight="1">
      <c r="A67" s="10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13.5" customHeight="1">
      <c r="A68" s="10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ht="13.5" customHeight="1">
      <c r="A69" s="10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t="13.5" customHeight="1">
      <c r="A70" s="10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ht="13.5" customHeight="1">
      <c r="A71" s="10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t="13.5" customHeight="1">
      <c r="A72" s="10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ht="13.5" customHeight="1">
      <c r="A73" s="10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13.5" customHeight="1">
      <c r="A74" s="10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t="13.5" customHeight="1">
      <c r="A75" s="10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13.5" customHeight="1">
      <c r="A76" s="10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13.5" customHeight="1">
      <c r="A77" s="10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t="13.5" customHeight="1">
      <c r="A78" s="10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ht="13.5" customHeight="1">
      <c r="A79" s="10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t="13.5" customHeight="1">
      <c r="A80" s="10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ht="13.5" customHeight="1">
      <c r="A81" s="10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13.5" customHeight="1">
      <c r="A82" s="10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ht="13.5" customHeight="1">
      <c r="A83" s="10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t="13.5" customHeight="1">
      <c r="A84" s="10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ht="13.5" customHeight="1">
      <c r="A85" s="10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13.5" customHeight="1">
      <c r="A86" s="10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ht="13.5" customHeight="1">
      <c r="A87" s="10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t="13.5" customHeight="1">
      <c r="A88" s="10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ht="13.5" customHeight="1">
      <c r="A89" s="10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13.5" customHeight="1">
      <c r="A90" s="10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t="13.5" customHeight="1">
      <c r="A91" s="10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13.5" customHeight="1">
      <c r="A92" s="10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t="13.5" customHeight="1">
      <c r="A93" s="10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t="13.5" customHeight="1">
      <c r="A94" s="10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ht="13.5" customHeight="1">
      <c r="A95" s="10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t="13.5" customHeight="1">
      <c r="A96" s="10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ht="13.5" customHeight="1">
      <c r="A97" s="10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t="13.5" customHeight="1">
      <c r="A98" s="10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ht="13.5" customHeight="1">
      <c r="A99" s="10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t="13.5" customHeight="1">
      <c r="A100" s="10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ht="13.5" customHeight="1">
      <c r="A101" s="10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t="13.5" customHeight="1">
      <c r="A102" s="10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ht="13.5" customHeight="1">
      <c r="A103" s="10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t="13.5" customHeight="1">
      <c r="A104" s="10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ht="13.5" customHeight="1">
      <c r="A105" s="10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t="13.5" customHeight="1">
      <c r="A106" s="10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ht="13.5" customHeight="1">
      <c r="A107" s="10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t="13.5" customHeight="1">
      <c r="A108" s="10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ht="13.5" customHeight="1">
      <c r="A109" s="10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t="13.5" customHeight="1">
      <c r="A110" s="10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ht="13.5" customHeight="1">
      <c r="A111" s="10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t="13.5" customHeight="1">
      <c r="A112" s="10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ht="13.5" customHeight="1">
      <c r="A113" s="10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t="13.5" customHeight="1">
      <c r="A114" s="10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ht="13.5" customHeight="1">
      <c r="A115" s="10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t="13.5" customHeight="1">
      <c r="A116" s="10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ht="13.5" customHeight="1">
      <c r="A117" s="10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t="13.5" customHeight="1">
      <c r="A118" s="10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ht="13.5" customHeight="1">
      <c r="A119" s="10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ht="13.5" customHeight="1">
      <c r="A120" s="10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ht="13.5" customHeight="1">
      <c r="A121" s="10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ht="13.5" customHeight="1">
      <c r="A122" s="10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ht="13.5" customHeight="1">
      <c r="A123" s="10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ht="13.5" customHeight="1">
      <c r="A124" s="10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ht="13.5" customHeight="1">
      <c r="A125" s="10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ht="13.5" customHeight="1">
      <c r="A126" s="10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ht="13.5" customHeight="1">
      <c r="A127" s="10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ht="13.5" customHeight="1">
      <c r="A128" s="10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ht="13.5" customHeight="1">
      <c r="A129" s="10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ht="13.5" customHeight="1">
      <c r="A130" s="10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ht="13.5" customHeight="1">
      <c r="A131" s="10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ht="13.5" customHeight="1">
      <c r="A132" s="10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ht="13.5" customHeight="1">
      <c r="A133" s="10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ht="13.5" customHeight="1">
      <c r="A134" s="10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ht="13.5" customHeight="1">
      <c r="A135" s="10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ht="13.5" customHeight="1">
      <c r="A136" s="10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ht="13.5" customHeight="1">
      <c r="A137" s="10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ht="13.5" customHeight="1">
      <c r="A138" s="10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ht="13.5" customHeight="1">
      <c r="A139" s="10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ht="13.5" customHeight="1">
      <c r="A140" s="10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ht="13.5" customHeight="1">
      <c r="A141" s="10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ht="13.5" customHeight="1">
      <c r="A142" s="10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ht="13.5" customHeight="1">
      <c r="A143" s="10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ht="13.5" customHeight="1">
      <c r="A144" s="10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ht="13.5" customHeight="1">
      <c r="A145" s="10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ht="13.5" customHeight="1">
      <c r="A146" s="10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ht="13.5" customHeight="1">
      <c r="A147" s="10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ht="13.5" customHeight="1">
      <c r="A148" s="10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ht="13.5" customHeight="1">
      <c r="A149" s="10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ht="13.5" customHeight="1">
      <c r="A150" s="10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ht="13.5" customHeight="1">
      <c r="A151" s="10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ht="13.5" customHeight="1">
      <c r="A152" s="101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ht="13.5" customHeight="1">
      <c r="A153" s="101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ht="13.5" customHeight="1">
      <c r="A154" s="101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ht="13.5" customHeight="1">
      <c r="A155" s="101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ht="13.5" customHeight="1">
      <c r="A156" s="101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ht="13.5" customHeight="1">
      <c r="A157" s="101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ht="13.5" customHeight="1">
      <c r="A158" s="101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ht="13.5" customHeight="1">
      <c r="A159" s="101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ht="13.5" customHeight="1">
      <c r="A160" s="101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ht="13.5" customHeight="1">
      <c r="A161" s="101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ht="13.5" customHeight="1">
      <c r="A162" s="101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ht="13.5" customHeight="1">
      <c r="A163" s="101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13.5" customHeight="1">
      <c r="A164" s="101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ht="13.5" customHeight="1">
      <c r="A165" s="101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ht="13.5" customHeight="1">
      <c r="A166" s="101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ht="13.5" customHeight="1">
      <c r="A167" s="101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ht="13.5" customHeight="1">
      <c r="A168" s="101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ht="13.5" customHeight="1">
      <c r="A169" s="101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ht="13.5" customHeight="1">
      <c r="A170" s="101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ht="13.5" customHeight="1">
      <c r="A171" s="101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ht="13.5" customHeight="1">
      <c r="A172" s="101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ht="13.5" customHeight="1">
      <c r="A173" s="101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ht="13.5" customHeight="1">
      <c r="A174" s="101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ht="13.5" customHeight="1">
      <c r="A175" s="101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ht="13.5" customHeight="1">
      <c r="A176" s="101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ht="13.5" customHeight="1">
      <c r="A177" s="101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ht="13.5" customHeight="1">
      <c r="A178" s="101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ht="13.5" customHeight="1">
      <c r="A179" s="101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ht="13.5" customHeight="1">
      <c r="A180" s="101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ht="13.5" customHeight="1">
      <c r="A181" s="101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ht="13.5" customHeight="1">
      <c r="A182" s="101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ht="13.5" customHeight="1">
      <c r="A183" s="101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ht="13.5" customHeight="1">
      <c r="A184" s="101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ht="13.5" customHeight="1">
      <c r="A185" s="101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ht="13.5" customHeight="1">
      <c r="A186" s="101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ht="13.5" customHeight="1">
      <c r="A187" s="101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ht="13.5" customHeight="1">
      <c r="A188" s="101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ht="13.5" customHeight="1">
      <c r="A189" s="101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ht="13.5" customHeight="1">
      <c r="A190" s="101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ht="13.5" customHeight="1">
      <c r="A191" s="101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ht="13.5" customHeight="1">
      <c r="A192" s="101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ht="13.5" customHeight="1">
      <c r="A193" s="101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ht="13.5" customHeight="1">
      <c r="A194" s="101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ht="13.5" customHeight="1">
      <c r="A195" s="101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ht="13.5" customHeight="1">
      <c r="A196" s="101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ht="13.5" customHeight="1">
      <c r="A197" s="101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ht="13.5" customHeight="1">
      <c r="A198" s="101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ht="13.5" customHeight="1">
      <c r="A199" s="101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ht="13.5" customHeight="1">
      <c r="A200" s="101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ht="13.5" customHeight="1">
      <c r="A201" s="101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ht="13.5" customHeight="1">
      <c r="A202" s="101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ht="13.5" customHeight="1">
      <c r="A203" s="101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ht="13.5" customHeight="1">
      <c r="A204" s="101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ht="13.5" customHeight="1">
      <c r="A205" s="101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ht="13.5" customHeight="1">
      <c r="A206" s="101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ht="13.5" customHeight="1">
      <c r="A207" s="101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ht="13.5" customHeight="1">
      <c r="A208" s="101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ht="13.5" customHeight="1">
      <c r="A209" s="101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ht="13.5" customHeight="1">
      <c r="A210" s="101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ht="13.5" customHeight="1">
      <c r="A211" s="101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ht="13.5" customHeight="1">
      <c r="A212" s="101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ht="13.5" customHeight="1">
      <c r="A213" s="101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ht="13.5" customHeight="1">
      <c r="A214" s="101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ht="13.5" customHeight="1">
      <c r="A215" s="101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ht="13.5" customHeight="1">
      <c r="A216" s="101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ht="13.5" customHeight="1">
      <c r="A217" s="101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ht="13.5" customHeight="1">
      <c r="A218" s="101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ht="13.5" customHeight="1">
      <c r="A219" s="101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ht="13.5" customHeight="1">
      <c r="A220" s="101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ht="13.5" customHeight="1">
      <c r="A221" s="101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ht="13.5" customHeight="1">
      <c r="A222" s="101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ht="13.5" customHeight="1">
      <c r="A223" s="101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13.5" customHeight="1">
      <c r="A224" s="101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ht="13.5" customHeight="1">
      <c r="A225" s="101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13.5" customHeight="1">
      <c r="A226" s="101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ht="13.5" customHeight="1">
      <c r="A227" s="101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ht="13.5" customHeight="1">
      <c r="A228" s="101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ht="13.5" customHeight="1">
      <c r="A229" s="101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ht="13.5" customHeight="1">
      <c r="A230" s="101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ht="13.5" customHeight="1">
      <c r="A231" s="101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ht="13.5" customHeight="1">
      <c r="A232" s="101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ht="13.5" customHeight="1">
      <c r="A233" s="101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ht="13.5" customHeight="1">
      <c r="A234" s="101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ht="13.5" customHeight="1">
      <c r="A235" s="101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ht="13.5" customHeight="1">
      <c r="A236" s="101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ht="13.5" customHeight="1">
      <c r="A237" s="101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ht="13.5" customHeight="1">
      <c r="A238" s="101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ht="13.5" customHeight="1">
      <c r="A239" s="101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ht="13.5" customHeight="1">
      <c r="A240" s="101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ht="13.5" customHeight="1">
      <c r="A241" s="101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ht="13.5" customHeight="1">
      <c r="A242" s="101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ht="13.5" customHeight="1">
      <c r="A243" s="101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ht="13.5" customHeight="1">
      <c r="A244" s="101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ht="13.5" customHeight="1">
      <c r="A245" s="101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ht="13.5" customHeight="1">
      <c r="A246" s="101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ht="13.5" customHeight="1">
      <c r="A247" s="101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ht="13.5" customHeight="1">
      <c r="A248" s="101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ht="13.5" customHeight="1">
      <c r="A249" s="101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ht="13.5" customHeight="1">
      <c r="A250" s="101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ht="13.5" customHeight="1">
      <c r="A251" s="101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ht="13.5" customHeight="1">
      <c r="A252" s="101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ht="13.5" customHeight="1">
      <c r="A253" s="101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ht="13.5" customHeight="1">
      <c r="A254" s="101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ht="13.5" customHeight="1">
      <c r="A255" s="101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ht="13.5" customHeight="1">
      <c r="A256" s="101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ht="13.5" customHeight="1">
      <c r="A257" s="101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ht="13.5" customHeight="1">
      <c r="A258" s="101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ht="13.5" customHeight="1">
      <c r="A259" s="101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ht="13.5" customHeight="1">
      <c r="A260" s="101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ht="13.5" customHeight="1">
      <c r="A261" s="101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ht="13.5" customHeight="1">
      <c r="A262" s="101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ht="13.5" customHeight="1">
      <c r="A263" s="101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ht="13.5" customHeight="1">
      <c r="A264" s="101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ht="13.5" customHeight="1">
      <c r="A265" s="101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ht="13.5" customHeight="1">
      <c r="A266" s="101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ht="13.5" customHeight="1">
      <c r="A267" s="101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ht="13.5" customHeight="1">
      <c r="A268" s="101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ht="13.5" customHeight="1">
      <c r="A269" s="101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ht="13.5" customHeight="1">
      <c r="A270" s="101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ht="13.5" customHeight="1">
      <c r="A271" s="101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ht="13.5" customHeight="1">
      <c r="A272" s="101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ht="13.5" customHeight="1">
      <c r="A273" s="101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ht="13.5" customHeight="1">
      <c r="A274" s="101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ht="13.5" customHeight="1">
      <c r="A275" s="101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ht="13.5" customHeight="1">
      <c r="A276" s="101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ht="13.5" customHeight="1">
      <c r="A277" s="101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ht="13.5" customHeight="1">
      <c r="A278" s="101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ht="13.5" customHeight="1">
      <c r="A279" s="101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ht="13.5" customHeight="1">
      <c r="A280" s="101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ht="13.5" customHeight="1">
      <c r="A281" s="101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ht="13.5" customHeight="1">
      <c r="A282" s="101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ht="13.5" customHeight="1">
      <c r="A283" s="101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ht="13.5" customHeight="1">
      <c r="A284" s="101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ht="13.5" customHeight="1">
      <c r="A285" s="101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ht="13.5" customHeight="1">
      <c r="A286" s="101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ht="13.5" customHeight="1">
      <c r="A287" s="101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ht="13.5" customHeight="1">
      <c r="A288" s="101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ht="13.5" customHeight="1">
      <c r="A289" s="101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ht="13.5" customHeight="1">
      <c r="A290" s="101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ht="13.5" customHeight="1">
      <c r="A291" s="101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ht="13.5" customHeight="1">
      <c r="A292" s="101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ht="13.5" customHeight="1">
      <c r="A293" s="101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ht="13.5" customHeight="1">
      <c r="A294" s="101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ht="13.5" customHeight="1">
      <c r="A295" s="101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ht="13.5" customHeight="1">
      <c r="A296" s="101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ht="13.5" customHeight="1">
      <c r="A297" s="101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ht="13.5" customHeight="1">
      <c r="A298" s="101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ht="13.5" customHeight="1">
      <c r="A299" s="101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ht="13.5" customHeight="1">
      <c r="A300" s="101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ht="13.5" customHeight="1">
      <c r="A301" s="101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ht="13.5" customHeight="1">
      <c r="A302" s="101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ht="13.5" customHeight="1">
      <c r="A303" s="101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ht="13.5" customHeight="1">
      <c r="A304" s="101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ht="13.5" customHeight="1">
      <c r="A305" s="101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ht="13.5" customHeight="1">
      <c r="A306" s="101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ht="13.5" customHeight="1">
      <c r="A307" s="101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ht="13.5" customHeight="1">
      <c r="A308" s="101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ht="13.5" customHeight="1">
      <c r="A309" s="101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ht="13.5" customHeight="1">
      <c r="A310" s="101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ht="13.5" customHeight="1">
      <c r="A311" s="101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ht="13.5" customHeight="1">
      <c r="A312" s="101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ht="13.5" customHeight="1">
      <c r="A313" s="101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ht="13.5" customHeight="1">
      <c r="A314" s="101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ht="13.5" customHeight="1">
      <c r="A315" s="101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ht="13.5" customHeight="1">
      <c r="A316" s="101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ht="13.5" customHeight="1">
      <c r="A317" s="101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ht="13.5" customHeight="1">
      <c r="A318" s="101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ht="13.5" customHeight="1">
      <c r="A319" s="101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ht="13.5" customHeight="1">
      <c r="A320" s="101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ht="13.5" customHeight="1">
      <c r="A321" s="101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ht="13.5" customHeight="1">
      <c r="A322" s="101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ht="13.5" customHeight="1">
      <c r="A323" s="101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ht="13.5" customHeight="1">
      <c r="A324" s="101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ht="13.5" customHeight="1">
      <c r="A325" s="101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ht="13.5" customHeight="1">
      <c r="A326" s="101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ht="13.5" customHeight="1">
      <c r="A327" s="101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ht="13.5" customHeight="1">
      <c r="A328" s="101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ht="13.5" customHeight="1">
      <c r="A329" s="101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ht="13.5" customHeight="1">
      <c r="A330" s="101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ht="13.5" customHeight="1">
      <c r="A331" s="101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ht="13.5" customHeight="1">
      <c r="A332" s="101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ht="13.5" customHeight="1">
      <c r="A333" s="101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ht="13.5" customHeight="1">
      <c r="A334" s="101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ht="13.5" customHeight="1">
      <c r="A335" s="101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ht="13.5" customHeight="1">
      <c r="A336" s="101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ht="13.5" customHeight="1">
      <c r="A337" s="101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ht="13.5" customHeight="1">
      <c r="A338" s="101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ht="13.5" customHeight="1">
      <c r="A339" s="101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ht="13.5" customHeight="1">
      <c r="A340" s="101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ht="13.5" customHeight="1">
      <c r="A341" s="101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ht="13.5" customHeight="1">
      <c r="A342" s="101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ht="13.5" customHeight="1">
      <c r="A343" s="101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ht="13.5" customHeight="1">
      <c r="A344" s="101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ht="13.5" customHeight="1">
      <c r="A345" s="101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ht="13.5" customHeight="1">
      <c r="A346" s="101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ht="13.5" customHeight="1">
      <c r="A347" s="101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ht="13.5" customHeight="1">
      <c r="A348" s="101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ht="13.5" customHeight="1">
      <c r="A349" s="101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ht="13.5" customHeight="1">
      <c r="A350" s="101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ht="13.5" customHeight="1">
      <c r="A351" s="101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ht="13.5" customHeight="1">
      <c r="A352" s="101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ht="13.5" customHeight="1">
      <c r="A353" s="101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ht="13.5" customHeight="1">
      <c r="A354" s="101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ht="13.5" customHeight="1">
      <c r="A355" s="101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ht="13.5" customHeight="1">
      <c r="A356" s="101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ht="13.5" customHeight="1">
      <c r="A357" s="101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ht="13.5" customHeight="1">
      <c r="A358" s="101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ht="13.5" customHeight="1">
      <c r="A359" s="101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ht="13.5" customHeight="1">
      <c r="A360" s="101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ht="13.5" customHeight="1">
      <c r="A361" s="101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ht="13.5" customHeight="1">
      <c r="A362" s="101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ht="13.5" customHeight="1">
      <c r="A363" s="101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ht="13.5" customHeight="1">
      <c r="A364" s="101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ht="13.5" customHeight="1">
      <c r="A365" s="101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ht="13.5" customHeight="1">
      <c r="A366" s="101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ht="13.5" customHeight="1">
      <c r="A367" s="101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ht="13.5" customHeight="1">
      <c r="A368" s="101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ht="13.5" customHeight="1">
      <c r="A369" s="101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ht="13.5" customHeight="1">
      <c r="A370" s="101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ht="13.5" customHeight="1">
      <c r="A371" s="101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ht="13.5" customHeight="1">
      <c r="A372" s="101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ht="13.5" customHeight="1">
      <c r="A373" s="101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ht="13.5" customHeight="1">
      <c r="A374" s="101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ht="13.5" customHeight="1">
      <c r="A375" s="101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ht="13.5" customHeight="1">
      <c r="A376" s="101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ht="13.5" customHeight="1">
      <c r="A377" s="101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ht="13.5" customHeight="1">
      <c r="A378" s="101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ht="13.5" customHeight="1">
      <c r="A379" s="101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ht="13.5" customHeight="1">
      <c r="A380" s="101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ht="13.5" customHeight="1">
      <c r="A381" s="101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ht="13.5" customHeight="1">
      <c r="A382" s="101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ht="13.5" customHeight="1">
      <c r="A383" s="101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ht="13.5" customHeight="1">
      <c r="A384" s="101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ht="13.5" customHeight="1">
      <c r="A385" s="101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ht="13.5" customHeight="1">
      <c r="A386" s="101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ht="13.5" customHeight="1">
      <c r="A387" s="101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ht="13.5" customHeight="1">
      <c r="A388" s="101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ht="13.5" customHeight="1">
      <c r="A389" s="101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ht="13.5" customHeight="1">
      <c r="A390" s="101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ht="13.5" customHeight="1">
      <c r="A391" s="101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ht="13.5" customHeight="1">
      <c r="A392" s="101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ht="13.5" customHeight="1">
      <c r="A393" s="101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ht="13.5" customHeight="1">
      <c r="A394" s="101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ht="13.5" customHeight="1">
      <c r="A395" s="101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ht="13.5" customHeight="1">
      <c r="A396" s="101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ht="13.5" customHeight="1">
      <c r="A397" s="101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ht="13.5" customHeight="1">
      <c r="A398" s="101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ht="13.5" customHeight="1">
      <c r="A399" s="101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ht="13.5" customHeight="1">
      <c r="A400" s="101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ht="13.5" customHeight="1">
      <c r="A401" s="101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ht="13.5" customHeight="1">
      <c r="A402" s="101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ht="13.5" customHeight="1">
      <c r="A403" s="101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ht="13.5" customHeight="1">
      <c r="A404" s="101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ht="13.5" customHeight="1">
      <c r="A405" s="101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ht="13.5" customHeight="1">
      <c r="A406" s="101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ht="13.5" customHeight="1">
      <c r="A407" s="101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ht="13.5" customHeight="1">
      <c r="A408" s="101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ht="13.5" customHeight="1">
      <c r="A409" s="101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ht="13.5" customHeight="1">
      <c r="A410" s="101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ht="13.5" customHeight="1">
      <c r="A411" s="101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ht="13.5" customHeight="1">
      <c r="A412" s="101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ht="13.5" customHeight="1">
      <c r="A413" s="101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ht="13.5" customHeight="1">
      <c r="A414" s="101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ht="13.5" customHeight="1">
      <c r="A415" s="101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ht="13.5" customHeight="1">
      <c r="A416" s="101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ht="13.5" customHeight="1">
      <c r="A417" s="101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ht="13.5" customHeight="1">
      <c r="A418" s="101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ht="13.5" customHeight="1">
      <c r="A419" s="101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ht="13.5" customHeight="1">
      <c r="A420" s="101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ht="13.5" customHeight="1">
      <c r="A421" s="101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ht="13.5" customHeight="1">
      <c r="A422" s="101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ht="13.5" customHeight="1">
      <c r="A423" s="101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ht="13.5" customHeight="1">
      <c r="A424" s="101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ht="13.5" customHeight="1">
      <c r="A425" s="101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ht="13.5" customHeight="1">
      <c r="A426" s="101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ht="13.5" customHeight="1">
      <c r="A427" s="101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ht="13.5" customHeight="1">
      <c r="A428" s="101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ht="13.5" customHeight="1">
      <c r="A429" s="101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ht="13.5" customHeight="1">
      <c r="A430" s="101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ht="13.5" customHeight="1">
      <c r="A431" s="101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ht="13.5" customHeight="1">
      <c r="A432" s="101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ht="13.5" customHeight="1">
      <c r="A433" s="101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ht="13.5" customHeight="1">
      <c r="A434" s="101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ht="13.5" customHeight="1">
      <c r="A435" s="101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ht="13.5" customHeight="1">
      <c r="A436" s="101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ht="13.5" customHeight="1">
      <c r="A437" s="101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ht="13.5" customHeight="1">
      <c r="A438" s="101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ht="13.5" customHeight="1">
      <c r="A439" s="101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ht="13.5" customHeight="1">
      <c r="A440" s="101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ht="13.5" customHeight="1">
      <c r="A441" s="101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ht="13.5" customHeight="1">
      <c r="A442" s="101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ht="13.5" customHeight="1">
      <c r="A443" s="101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ht="13.5" customHeight="1">
      <c r="A444" s="101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ht="13.5" customHeight="1">
      <c r="A445" s="101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ht="13.5" customHeight="1">
      <c r="A446" s="101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ht="13.5" customHeight="1">
      <c r="A447" s="101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ht="13.5" customHeight="1">
      <c r="A448" s="101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ht="13.5" customHeight="1">
      <c r="A449" s="101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ht="13.5" customHeight="1">
      <c r="A450" s="101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ht="13.5" customHeight="1">
      <c r="A451" s="101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ht="13.5" customHeight="1">
      <c r="A452" s="101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ht="13.5" customHeight="1">
      <c r="A453" s="101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ht="13.5" customHeight="1">
      <c r="A454" s="101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ht="13.5" customHeight="1">
      <c r="A455" s="101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ht="13.5" customHeight="1">
      <c r="A456" s="101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ht="13.5" customHeight="1">
      <c r="A457" s="101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ht="13.5" customHeight="1">
      <c r="A458" s="101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ht="13.5" customHeight="1">
      <c r="A459" s="101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ht="13.5" customHeight="1">
      <c r="A460" s="101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ht="13.5" customHeight="1">
      <c r="A461" s="101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ht="13.5" customHeight="1">
      <c r="A462" s="101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ht="13.5" customHeight="1">
      <c r="A463" s="101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ht="13.5" customHeight="1">
      <c r="A464" s="101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ht="13.5" customHeight="1">
      <c r="A465" s="101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ht="13.5" customHeight="1">
      <c r="A466" s="101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ht="13.5" customHeight="1">
      <c r="A467" s="101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ht="13.5" customHeight="1">
      <c r="A468" s="101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ht="13.5" customHeight="1">
      <c r="A469" s="101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ht="13.5" customHeight="1">
      <c r="A470" s="101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ht="13.5" customHeight="1">
      <c r="A471" s="101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ht="13.5" customHeight="1">
      <c r="A472" s="101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ht="13.5" customHeight="1">
      <c r="A473" s="101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ht="13.5" customHeight="1">
      <c r="A474" s="101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ht="13.5" customHeight="1">
      <c r="A475" s="101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ht="13.5" customHeight="1">
      <c r="A476" s="101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ht="13.5" customHeight="1">
      <c r="A477" s="101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ht="13.5" customHeight="1">
      <c r="A478" s="101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ht="13.5" customHeight="1">
      <c r="A479" s="101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ht="13.5" customHeight="1">
      <c r="A480" s="101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ht="13.5" customHeight="1">
      <c r="A481" s="101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ht="13.5" customHeight="1">
      <c r="A482" s="101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ht="13.5" customHeight="1">
      <c r="A483" s="101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ht="13.5" customHeight="1">
      <c r="A484" s="101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ht="13.5" customHeight="1">
      <c r="A485" s="101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ht="13.5" customHeight="1">
      <c r="A486" s="101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ht="13.5" customHeight="1">
      <c r="A487" s="101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ht="13.5" customHeight="1">
      <c r="A488" s="101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ht="13.5" customHeight="1">
      <c r="A489" s="101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ht="13.5" customHeight="1">
      <c r="A490" s="101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ht="13.5" customHeight="1">
      <c r="A491" s="101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ht="13.5" customHeight="1">
      <c r="A492" s="101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ht="13.5" customHeight="1">
      <c r="A493" s="101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ht="13.5" customHeight="1">
      <c r="A494" s="101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ht="13.5" customHeight="1">
      <c r="A495" s="101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ht="13.5" customHeight="1">
      <c r="A496" s="101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ht="13.5" customHeight="1">
      <c r="A497" s="101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ht="13.5" customHeight="1">
      <c r="A498" s="101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ht="13.5" customHeight="1">
      <c r="A499" s="101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ht="13.5" customHeight="1">
      <c r="A500" s="101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ht="13.5" customHeight="1">
      <c r="A501" s="101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ht="13.5" customHeight="1">
      <c r="A502" s="101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ht="13.5" customHeight="1">
      <c r="A503" s="101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ht="13.5" customHeight="1">
      <c r="A504" s="101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ht="13.5" customHeight="1">
      <c r="A505" s="101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ht="13.5" customHeight="1">
      <c r="A506" s="101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ht="13.5" customHeight="1">
      <c r="A507" s="101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ht="13.5" customHeight="1">
      <c r="A508" s="101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ht="13.5" customHeight="1">
      <c r="A509" s="101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ht="13.5" customHeight="1">
      <c r="A510" s="101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ht="13.5" customHeight="1">
      <c r="A511" s="101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ht="13.5" customHeight="1">
      <c r="A512" s="101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ht="13.5" customHeight="1">
      <c r="A513" s="101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ht="13.5" customHeight="1">
      <c r="A514" s="101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ht="13.5" customHeight="1">
      <c r="A515" s="101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ht="13.5" customHeight="1">
      <c r="A516" s="101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ht="13.5" customHeight="1">
      <c r="A517" s="101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ht="13.5" customHeight="1">
      <c r="A518" s="101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ht="13.5" customHeight="1">
      <c r="A519" s="101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ht="13.5" customHeight="1">
      <c r="A520" s="101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ht="13.5" customHeight="1">
      <c r="A521" s="101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ht="13.5" customHeight="1">
      <c r="A522" s="101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ht="13.5" customHeight="1">
      <c r="A523" s="101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ht="13.5" customHeight="1">
      <c r="A524" s="101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ht="13.5" customHeight="1">
      <c r="A525" s="101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ht="13.5" customHeight="1">
      <c r="A526" s="101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ht="13.5" customHeight="1">
      <c r="A527" s="101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ht="13.5" customHeight="1">
      <c r="A528" s="101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ht="13.5" customHeight="1">
      <c r="A529" s="101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ht="13.5" customHeight="1">
      <c r="A530" s="101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ht="13.5" customHeight="1">
      <c r="A531" s="101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ht="13.5" customHeight="1">
      <c r="A532" s="101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ht="13.5" customHeight="1">
      <c r="A533" s="101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ht="13.5" customHeight="1">
      <c r="A534" s="101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ht="13.5" customHeight="1">
      <c r="A535" s="101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ht="13.5" customHeight="1">
      <c r="A536" s="101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ht="13.5" customHeight="1">
      <c r="A537" s="101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ht="13.5" customHeight="1">
      <c r="A538" s="101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ht="13.5" customHeight="1">
      <c r="A539" s="101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ht="13.5" customHeight="1">
      <c r="A540" s="101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ht="13.5" customHeight="1">
      <c r="A541" s="101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ht="13.5" customHeight="1">
      <c r="A542" s="101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ht="13.5" customHeight="1">
      <c r="A543" s="101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ht="13.5" customHeight="1">
      <c r="A544" s="101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ht="13.5" customHeight="1">
      <c r="A545" s="101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ht="13.5" customHeight="1">
      <c r="A546" s="101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ht="13.5" customHeight="1">
      <c r="A547" s="101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ht="13.5" customHeight="1">
      <c r="A548" s="101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ht="13.5" customHeight="1">
      <c r="A549" s="101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ht="13.5" customHeight="1">
      <c r="A550" s="101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ht="13.5" customHeight="1">
      <c r="A551" s="101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ht="13.5" customHeight="1">
      <c r="A552" s="101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ht="13.5" customHeight="1">
      <c r="A553" s="101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ht="13.5" customHeight="1">
      <c r="A554" s="101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ht="13.5" customHeight="1">
      <c r="A555" s="101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ht="13.5" customHeight="1">
      <c r="A556" s="101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ht="13.5" customHeight="1">
      <c r="A557" s="101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ht="13.5" customHeight="1">
      <c r="A558" s="101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ht="13.5" customHeight="1">
      <c r="A559" s="101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ht="13.5" customHeight="1">
      <c r="A560" s="101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ht="13.5" customHeight="1">
      <c r="A561" s="101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ht="13.5" customHeight="1">
      <c r="A562" s="101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ht="13.5" customHeight="1">
      <c r="A563" s="101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ht="13.5" customHeight="1">
      <c r="A564" s="101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ht="13.5" customHeight="1">
      <c r="A565" s="101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ht="13.5" customHeight="1">
      <c r="A566" s="101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ht="13.5" customHeight="1">
      <c r="A567" s="101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ht="13.5" customHeight="1">
      <c r="A568" s="101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ht="13.5" customHeight="1">
      <c r="A569" s="101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ht="13.5" customHeight="1">
      <c r="A570" s="101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ht="13.5" customHeight="1">
      <c r="A571" s="101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ht="13.5" customHeight="1">
      <c r="A572" s="101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ht="13.5" customHeight="1">
      <c r="A573" s="101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ht="13.5" customHeight="1">
      <c r="A574" s="101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ht="13.5" customHeight="1">
      <c r="A575" s="101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ht="13.5" customHeight="1">
      <c r="A576" s="101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ht="13.5" customHeight="1">
      <c r="A577" s="101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ht="13.5" customHeight="1">
      <c r="A578" s="101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ht="13.5" customHeight="1">
      <c r="A579" s="101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ht="13.5" customHeight="1">
      <c r="A580" s="101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ht="13.5" customHeight="1">
      <c r="A581" s="101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ht="13.5" customHeight="1">
      <c r="A582" s="101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ht="13.5" customHeight="1">
      <c r="A583" s="101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ht="13.5" customHeight="1">
      <c r="A584" s="101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ht="13.5" customHeight="1">
      <c r="A585" s="101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ht="13.5" customHeight="1">
      <c r="A586" s="101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ht="13.5" customHeight="1">
      <c r="A587" s="101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ht="13.5" customHeight="1">
      <c r="A588" s="101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ht="13.5" customHeight="1">
      <c r="A589" s="101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ht="13.5" customHeight="1">
      <c r="A590" s="101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ht="13.5" customHeight="1">
      <c r="A591" s="101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ht="13.5" customHeight="1">
      <c r="A592" s="101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ht="13.5" customHeight="1">
      <c r="A593" s="101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ht="13.5" customHeight="1">
      <c r="A594" s="101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ht="13.5" customHeight="1">
      <c r="A595" s="101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ht="13.5" customHeight="1">
      <c r="A596" s="101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ht="13.5" customHeight="1">
      <c r="A597" s="101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ht="13.5" customHeight="1">
      <c r="A598" s="101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ht="13.5" customHeight="1">
      <c r="A599" s="101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ht="13.5" customHeight="1">
      <c r="A600" s="101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ht="13.5" customHeight="1">
      <c r="A601" s="101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ht="13.5" customHeight="1">
      <c r="A602" s="101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ht="13.5" customHeight="1">
      <c r="A603" s="101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ht="13.5" customHeight="1">
      <c r="A604" s="101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ht="13.5" customHeight="1">
      <c r="A605" s="101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ht="13.5" customHeight="1">
      <c r="A606" s="101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ht="13.5" customHeight="1">
      <c r="A607" s="101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ht="13.5" customHeight="1">
      <c r="A608" s="101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ht="13.5" customHeight="1">
      <c r="A609" s="101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ht="13.5" customHeight="1">
      <c r="A610" s="101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ht="13.5" customHeight="1">
      <c r="A611" s="101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ht="13.5" customHeight="1">
      <c r="A612" s="101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ht="13.5" customHeight="1">
      <c r="A613" s="101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ht="13.5" customHeight="1">
      <c r="A614" s="101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ht="13.5" customHeight="1">
      <c r="A615" s="101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ht="13.5" customHeight="1">
      <c r="A616" s="101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ht="13.5" customHeight="1">
      <c r="A617" s="101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ht="13.5" customHeight="1">
      <c r="A618" s="101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ht="13.5" customHeight="1">
      <c r="A619" s="101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ht="13.5" customHeight="1">
      <c r="A620" s="101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ht="13.5" customHeight="1">
      <c r="A621" s="101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ht="13.5" customHeight="1">
      <c r="A622" s="101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ht="13.5" customHeight="1">
      <c r="A623" s="101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ht="13.5" customHeight="1">
      <c r="A624" s="101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ht="13.5" customHeight="1">
      <c r="A625" s="101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ht="13.5" customHeight="1">
      <c r="A626" s="101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ht="13.5" customHeight="1">
      <c r="A627" s="101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ht="13.5" customHeight="1">
      <c r="A628" s="101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ht="13.5" customHeight="1">
      <c r="A629" s="101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ht="13.5" customHeight="1">
      <c r="A630" s="101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ht="13.5" customHeight="1">
      <c r="A631" s="101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ht="13.5" customHeight="1">
      <c r="A632" s="101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ht="13.5" customHeight="1">
      <c r="A633" s="101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ht="13.5" customHeight="1">
      <c r="A634" s="101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ht="13.5" customHeight="1">
      <c r="A635" s="101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ht="13.5" customHeight="1">
      <c r="A636" s="101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ht="13.5" customHeight="1">
      <c r="A637" s="101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ht="13.5" customHeight="1">
      <c r="A638" s="101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ht="13.5" customHeight="1">
      <c r="A639" s="101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ht="13.5" customHeight="1">
      <c r="A640" s="101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ht="13.5" customHeight="1">
      <c r="A641" s="101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ht="13.5" customHeight="1">
      <c r="A642" s="101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ht="13.5" customHeight="1">
      <c r="A643" s="101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ht="13.5" customHeight="1">
      <c r="A644" s="101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ht="13.5" customHeight="1">
      <c r="A645" s="101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ht="13.5" customHeight="1">
      <c r="A646" s="101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ht="13.5" customHeight="1">
      <c r="A647" s="101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ht="13.5" customHeight="1">
      <c r="A648" s="101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ht="13.5" customHeight="1">
      <c r="A649" s="101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ht="13.5" customHeight="1">
      <c r="A650" s="101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ht="13.5" customHeight="1">
      <c r="A651" s="101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ht="13.5" customHeight="1">
      <c r="A652" s="101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ht="13.5" customHeight="1">
      <c r="A653" s="101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ht="13.5" customHeight="1">
      <c r="A654" s="101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ht="13.5" customHeight="1">
      <c r="A655" s="101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ht="13.5" customHeight="1">
      <c r="A656" s="101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ht="13.5" customHeight="1">
      <c r="A657" s="101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ht="13.5" customHeight="1">
      <c r="A658" s="101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ht="13.5" customHeight="1">
      <c r="A659" s="101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ht="13.5" customHeight="1">
      <c r="A660" s="101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ht="13.5" customHeight="1">
      <c r="A661" s="101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ht="13.5" customHeight="1">
      <c r="A662" s="101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ht="13.5" customHeight="1">
      <c r="A663" s="101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ht="13.5" customHeight="1">
      <c r="A664" s="101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ht="13.5" customHeight="1">
      <c r="A665" s="101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ht="13.5" customHeight="1">
      <c r="A666" s="101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ht="13.5" customHeight="1">
      <c r="A667" s="101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ht="13.5" customHeight="1">
      <c r="A668" s="101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ht="13.5" customHeight="1">
      <c r="A669" s="101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ht="13.5" customHeight="1">
      <c r="A670" s="101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ht="13.5" customHeight="1">
      <c r="A671" s="101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ht="13.5" customHeight="1">
      <c r="A672" s="101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ht="13.5" customHeight="1">
      <c r="A673" s="101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ht="13.5" customHeight="1">
      <c r="A674" s="101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ht="13.5" customHeight="1">
      <c r="A675" s="101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ht="13.5" customHeight="1">
      <c r="A676" s="101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ht="13.5" customHeight="1">
      <c r="A677" s="101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ht="13.5" customHeight="1">
      <c r="A678" s="101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ht="13.5" customHeight="1">
      <c r="A679" s="101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ht="13.5" customHeight="1">
      <c r="A680" s="101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ht="13.5" customHeight="1">
      <c r="A681" s="101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ht="13.5" customHeight="1">
      <c r="A682" s="101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ht="13.5" customHeight="1">
      <c r="A683" s="101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ht="13.5" customHeight="1">
      <c r="A684" s="101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ht="13.5" customHeight="1">
      <c r="A685" s="101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ht="13.5" customHeight="1">
      <c r="A686" s="101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ht="13.5" customHeight="1">
      <c r="A687" s="101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ht="13.5" customHeight="1">
      <c r="A688" s="101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ht="13.5" customHeight="1">
      <c r="A689" s="101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ht="13.5" customHeight="1">
      <c r="A690" s="101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ht="13.5" customHeight="1">
      <c r="A691" s="101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ht="13.5" customHeight="1">
      <c r="A692" s="101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ht="13.5" customHeight="1">
      <c r="A693" s="101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ht="13.5" customHeight="1">
      <c r="A694" s="101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ht="13.5" customHeight="1">
      <c r="A695" s="101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ht="13.5" customHeight="1">
      <c r="A696" s="101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ht="13.5" customHeight="1">
      <c r="A697" s="101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ht="13.5" customHeight="1">
      <c r="A698" s="101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ht="13.5" customHeight="1">
      <c r="A699" s="101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ht="13.5" customHeight="1">
      <c r="A700" s="101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ht="13.5" customHeight="1">
      <c r="A701" s="101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ht="13.5" customHeight="1">
      <c r="A702" s="101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ht="13.5" customHeight="1">
      <c r="A703" s="101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ht="13.5" customHeight="1">
      <c r="A704" s="101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ht="13.5" customHeight="1">
      <c r="A705" s="101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ht="13.5" customHeight="1">
      <c r="A706" s="101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ht="13.5" customHeight="1">
      <c r="A707" s="101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ht="13.5" customHeight="1">
      <c r="A708" s="101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ht="13.5" customHeight="1">
      <c r="A709" s="101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ht="13.5" customHeight="1">
      <c r="A710" s="101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ht="13.5" customHeight="1">
      <c r="A711" s="101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ht="13.5" customHeight="1">
      <c r="A712" s="101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ht="13.5" customHeight="1">
      <c r="A713" s="101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ht="13.5" customHeight="1">
      <c r="A714" s="101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ht="13.5" customHeight="1">
      <c r="A715" s="101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ht="13.5" customHeight="1">
      <c r="A716" s="101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ht="13.5" customHeight="1">
      <c r="A717" s="101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ht="13.5" customHeight="1">
      <c r="A718" s="101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ht="13.5" customHeight="1">
      <c r="A719" s="101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ht="13.5" customHeight="1">
      <c r="A720" s="101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ht="13.5" customHeight="1">
      <c r="A721" s="101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ht="13.5" customHeight="1">
      <c r="A722" s="101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ht="13.5" customHeight="1">
      <c r="A723" s="101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ht="13.5" customHeight="1">
      <c r="A724" s="101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ht="13.5" customHeight="1">
      <c r="A725" s="101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ht="13.5" customHeight="1">
      <c r="A726" s="101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ht="13.5" customHeight="1">
      <c r="A727" s="101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ht="13.5" customHeight="1">
      <c r="A728" s="101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ht="13.5" customHeight="1">
      <c r="A729" s="101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ht="13.5" customHeight="1">
      <c r="A730" s="101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ht="13.5" customHeight="1">
      <c r="A731" s="101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ht="13.5" customHeight="1">
      <c r="A732" s="101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ht="13.5" customHeight="1">
      <c r="A733" s="101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ht="13.5" customHeight="1">
      <c r="A734" s="101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ht="13.5" customHeight="1">
      <c r="A735" s="101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ht="13.5" customHeight="1">
      <c r="A736" s="101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ht="13.5" customHeight="1">
      <c r="A737" s="101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ht="13.5" customHeight="1">
      <c r="A738" s="101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ht="13.5" customHeight="1">
      <c r="A739" s="101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ht="13.5" customHeight="1">
      <c r="A740" s="101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ht="13.5" customHeight="1">
      <c r="A741" s="101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ht="13.5" customHeight="1">
      <c r="A742" s="101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ht="13.5" customHeight="1">
      <c r="A743" s="101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ht="13.5" customHeight="1">
      <c r="A744" s="101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ht="13.5" customHeight="1">
      <c r="A745" s="101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ht="13.5" customHeight="1">
      <c r="A746" s="101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ht="13.5" customHeight="1">
      <c r="A747" s="101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ht="13.5" customHeight="1">
      <c r="A748" s="101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ht="13.5" customHeight="1">
      <c r="A749" s="101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ht="13.5" customHeight="1">
      <c r="A750" s="101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ht="13.5" customHeight="1">
      <c r="A751" s="101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ht="13.5" customHeight="1">
      <c r="A752" s="101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ht="13.5" customHeight="1">
      <c r="A753" s="101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ht="13.5" customHeight="1">
      <c r="A754" s="101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ht="13.5" customHeight="1">
      <c r="A755" s="101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ht="13.5" customHeight="1">
      <c r="A756" s="101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ht="13.5" customHeight="1">
      <c r="A757" s="101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ht="13.5" customHeight="1">
      <c r="A758" s="101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ht="13.5" customHeight="1">
      <c r="A759" s="101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ht="13.5" customHeight="1">
      <c r="A760" s="101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ht="13.5" customHeight="1">
      <c r="A761" s="101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ht="13.5" customHeight="1">
      <c r="A762" s="101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ht="13.5" customHeight="1">
      <c r="A763" s="101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ht="13.5" customHeight="1">
      <c r="A764" s="101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ht="13.5" customHeight="1">
      <c r="A765" s="101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ht="13.5" customHeight="1">
      <c r="A766" s="101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ht="13.5" customHeight="1">
      <c r="A767" s="101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ht="13.5" customHeight="1">
      <c r="A768" s="101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ht="13.5" customHeight="1">
      <c r="A769" s="101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ht="13.5" customHeight="1">
      <c r="A770" s="101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ht="13.5" customHeight="1">
      <c r="A771" s="101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ht="13.5" customHeight="1">
      <c r="A772" s="101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ht="13.5" customHeight="1">
      <c r="A773" s="101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ht="13.5" customHeight="1">
      <c r="A774" s="101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ht="13.5" customHeight="1">
      <c r="A775" s="101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ht="13.5" customHeight="1">
      <c r="A776" s="101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ht="13.5" customHeight="1">
      <c r="A777" s="101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ht="13.5" customHeight="1">
      <c r="A778" s="101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ht="13.5" customHeight="1">
      <c r="A779" s="101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ht="13.5" customHeight="1">
      <c r="A780" s="101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ht="13.5" customHeight="1">
      <c r="A781" s="101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ht="13.5" customHeight="1">
      <c r="A782" s="101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ht="13.5" customHeight="1">
      <c r="A783" s="101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ht="13.5" customHeight="1">
      <c r="A784" s="101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ht="13.5" customHeight="1">
      <c r="A785" s="101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ht="13.5" customHeight="1">
      <c r="A786" s="101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ht="13.5" customHeight="1">
      <c r="A787" s="101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ht="13.5" customHeight="1">
      <c r="A788" s="101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ht="13.5" customHeight="1">
      <c r="A789" s="101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ht="13.5" customHeight="1">
      <c r="A790" s="101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ht="13.5" customHeight="1">
      <c r="A791" s="101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ht="13.5" customHeight="1">
      <c r="A792" s="101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ht="13.5" customHeight="1">
      <c r="A793" s="101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ht="13.5" customHeight="1">
      <c r="A794" s="101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ht="13.5" customHeight="1">
      <c r="A795" s="101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ht="13.5" customHeight="1">
      <c r="A796" s="101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ht="13.5" customHeight="1">
      <c r="A797" s="101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ht="13.5" customHeight="1">
      <c r="A798" s="101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ht="13.5" customHeight="1">
      <c r="A799" s="101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ht="13.5" customHeight="1">
      <c r="A800" s="101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ht="13.5" customHeight="1">
      <c r="A801" s="101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ht="13.5" customHeight="1">
      <c r="A802" s="101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ht="13.5" customHeight="1">
      <c r="A803" s="101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ht="13.5" customHeight="1">
      <c r="A804" s="101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ht="13.5" customHeight="1">
      <c r="A805" s="101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ht="13.5" customHeight="1">
      <c r="A806" s="101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ht="13.5" customHeight="1">
      <c r="A807" s="101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ht="13.5" customHeight="1">
      <c r="A808" s="101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ht="13.5" customHeight="1">
      <c r="A809" s="101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ht="13.5" customHeight="1">
      <c r="A810" s="101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ht="13.5" customHeight="1">
      <c r="A811" s="101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ht="13.5" customHeight="1">
      <c r="A812" s="101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ht="13.5" customHeight="1">
      <c r="A813" s="101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ht="13.5" customHeight="1">
      <c r="A814" s="101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ht="13.5" customHeight="1">
      <c r="A815" s="101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ht="13.5" customHeight="1">
      <c r="A816" s="101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ht="13.5" customHeight="1">
      <c r="A817" s="101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ht="13.5" customHeight="1">
      <c r="A818" s="101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ht="13.5" customHeight="1">
      <c r="A819" s="101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ht="13.5" customHeight="1">
      <c r="A820" s="101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ht="13.5" customHeight="1">
      <c r="A821" s="101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ht="13.5" customHeight="1">
      <c r="A822" s="101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ht="13.5" customHeight="1">
      <c r="A823" s="101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ht="13.5" customHeight="1">
      <c r="A824" s="101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ht="13.5" customHeight="1">
      <c r="A825" s="101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ht="13.5" customHeight="1">
      <c r="A826" s="101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ht="13.5" customHeight="1">
      <c r="A827" s="101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ht="13.5" customHeight="1">
      <c r="A828" s="101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ht="13.5" customHeight="1">
      <c r="A829" s="101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ht="13.5" customHeight="1">
      <c r="A830" s="101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ht="13.5" customHeight="1">
      <c r="A831" s="101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ht="13.5" customHeight="1">
      <c r="A832" s="101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ht="13.5" customHeight="1">
      <c r="A833" s="101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ht="13.5" customHeight="1">
      <c r="A834" s="101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ht="13.5" customHeight="1">
      <c r="A835" s="101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ht="13.5" customHeight="1">
      <c r="A836" s="101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ht="13.5" customHeight="1">
      <c r="A837" s="101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ht="13.5" customHeight="1">
      <c r="A838" s="101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ht="13.5" customHeight="1">
      <c r="A839" s="101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ht="13.5" customHeight="1">
      <c r="A840" s="101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ht="13.5" customHeight="1">
      <c r="A841" s="101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ht="13.5" customHeight="1">
      <c r="A842" s="101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ht="13.5" customHeight="1">
      <c r="A843" s="101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ht="13.5" customHeight="1">
      <c r="A844" s="101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ht="13.5" customHeight="1">
      <c r="A845" s="101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ht="13.5" customHeight="1">
      <c r="A846" s="101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ht="13.5" customHeight="1">
      <c r="A847" s="101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ht="13.5" customHeight="1">
      <c r="A848" s="101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ht="13.5" customHeight="1">
      <c r="A849" s="101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ht="13.5" customHeight="1">
      <c r="A850" s="101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ht="13.5" customHeight="1">
      <c r="A851" s="101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ht="13.5" customHeight="1">
      <c r="A852" s="101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ht="13.5" customHeight="1">
      <c r="A853" s="101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ht="13.5" customHeight="1">
      <c r="A854" s="101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ht="13.5" customHeight="1">
      <c r="A855" s="101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ht="13.5" customHeight="1">
      <c r="A856" s="101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ht="13.5" customHeight="1">
      <c r="A857" s="101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ht="13.5" customHeight="1">
      <c r="A858" s="101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ht="13.5" customHeight="1">
      <c r="A859" s="101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ht="13.5" customHeight="1">
      <c r="A860" s="101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ht="13.5" customHeight="1">
      <c r="A861" s="101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ht="13.5" customHeight="1">
      <c r="A862" s="101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ht="13.5" customHeight="1">
      <c r="A863" s="101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ht="13.5" customHeight="1">
      <c r="A864" s="101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ht="13.5" customHeight="1">
      <c r="A865" s="101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ht="13.5" customHeight="1">
      <c r="A866" s="101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ht="13.5" customHeight="1">
      <c r="A867" s="101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ht="13.5" customHeight="1">
      <c r="A868" s="101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ht="13.5" customHeight="1">
      <c r="A869" s="101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ht="13.5" customHeight="1">
      <c r="A870" s="101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ht="13.5" customHeight="1">
      <c r="A871" s="101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ht="13.5" customHeight="1">
      <c r="A872" s="101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ht="13.5" customHeight="1">
      <c r="A873" s="101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ht="13.5" customHeight="1">
      <c r="A874" s="101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ht="13.5" customHeight="1">
      <c r="A875" s="101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ht="13.5" customHeight="1">
      <c r="A876" s="101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ht="13.5" customHeight="1">
      <c r="A877" s="101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ht="13.5" customHeight="1">
      <c r="A878" s="101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ht="13.5" customHeight="1">
      <c r="A879" s="101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ht="13.5" customHeight="1">
      <c r="A880" s="101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ht="13.5" customHeight="1">
      <c r="A881" s="101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ht="13.5" customHeight="1">
      <c r="A882" s="101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ht="13.5" customHeight="1">
      <c r="A883" s="101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ht="13.5" customHeight="1">
      <c r="A884" s="101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ht="13.5" customHeight="1">
      <c r="A885" s="101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ht="13.5" customHeight="1">
      <c r="A886" s="101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ht="13.5" customHeight="1">
      <c r="A887" s="101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ht="13.5" customHeight="1">
      <c r="A888" s="101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ht="13.5" customHeight="1">
      <c r="A889" s="101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ht="13.5" customHeight="1">
      <c r="A890" s="101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ht="13.5" customHeight="1">
      <c r="A891" s="101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ht="13.5" customHeight="1">
      <c r="A892" s="101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ht="13.5" customHeight="1">
      <c r="A893" s="101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ht="13.5" customHeight="1">
      <c r="A894" s="101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ht="13.5" customHeight="1">
      <c r="A895" s="101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ht="13.5" customHeight="1">
      <c r="A896" s="101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ht="13.5" customHeight="1">
      <c r="A897" s="101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ht="13.5" customHeight="1">
      <c r="A898" s="101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ht="13.5" customHeight="1">
      <c r="A899" s="101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ht="13.5" customHeight="1">
      <c r="A900" s="101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ht="13.5" customHeight="1">
      <c r="A901" s="101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ht="13.5" customHeight="1">
      <c r="A902" s="101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ht="13.5" customHeight="1">
      <c r="A903" s="101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ht="13.5" customHeight="1">
      <c r="A904" s="101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ht="13.5" customHeight="1">
      <c r="A905" s="101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ht="13.5" customHeight="1">
      <c r="A906" s="101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ht="13.5" customHeight="1">
      <c r="A907" s="101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ht="13.5" customHeight="1">
      <c r="A908" s="101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ht="13.5" customHeight="1">
      <c r="A909" s="101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ht="13.5" customHeight="1">
      <c r="A910" s="101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ht="13.5" customHeight="1">
      <c r="A911" s="101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ht="13.5" customHeight="1">
      <c r="A912" s="101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ht="13.5" customHeight="1">
      <c r="A913" s="101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ht="13.5" customHeight="1">
      <c r="A914" s="101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ht="13.5" customHeight="1">
      <c r="A915" s="101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ht="13.5" customHeight="1">
      <c r="A916" s="101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ht="13.5" customHeight="1">
      <c r="A917" s="101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ht="13.5" customHeight="1">
      <c r="A918" s="101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ht="13.5" customHeight="1">
      <c r="A919" s="101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ht="13.5" customHeight="1">
      <c r="A920" s="101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ht="13.5" customHeight="1">
      <c r="A921" s="101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ht="13.5" customHeight="1">
      <c r="A922" s="101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ht="13.5" customHeight="1">
      <c r="A923" s="101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ht="13.5" customHeight="1">
      <c r="A924" s="101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ht="13.5" customHeight="1">
      <c r="A925" s="101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ht="13.5" customHeight="1">
      <c r="A926" s="101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ht="13.5" customHeight="1">
      <c r="A927" s="101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ht="13.5" customHeight="1">
      <c r="A928" s="101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ht="13.5" customHeight="1">
      <c r="A929" s="101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ht="13.5" customHeight="1">
      <c r="A930" s="101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ht="13.5" customHeight="1">
      <c r="A931" s="101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ht="13.5" customHeight="1">
      <c r="A932" s="101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ht="13.5" customHeight="1">
      <c r="A933" s="101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ht="13.5" customHeight="1">
      <c r="A934" s="101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ht="13.5" customHeight="1">
      <c r="A935" s="101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ht="13.5" customHeight="1">
      <c r="A936" s="101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ht="13.5" customHeight="1">
      <c r="A937" s="101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ht="13.5" customHeight="1">
      <c r="A938" s="101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ht="13.5" customHeight="1">
      <c r="A939" s="101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ht="13.5" customHeight="1">
      <c r="A940" s="101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ht="13.5" customHeight="1">
      <c r="A941" s="101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ht="13.5" customHeight="1">
      <c r="A942" s="101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ht="13.5" customHeight="1">
      <c r="A943" s="101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ht="13.5" customHeight="1">
      <c r="A944" s="101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ht="13.5" customHeight="1">
      <c r="A945" s="101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ht="13.5" customHeight="1">
      <c r="A946" s="101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ht="13.5" customHeight="1">
      <c r="A947" s="101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ht="13.5" customHeight="1">
      <c r="A948" s="101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ht="13.5" customHeight="1">
      <c r="A949" s="101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ht="13.5" customHeight="1">
      <c r="A950" s="101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ht="13.5" customHeight="1">
      <c r="A951" s="101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ht="13.5" customHeight="1">
      <c r="A952" s="101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ht="13.5" customHeight="1">
      <c r="A953" s="101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ht="13.5" customHeight="1">
      <c r="A954" s="101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ht="13.5" customHeight="1">
      <c r="A955" s="101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ht="13.5" customHeight="1">
      <c r="A956" s="101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ht="13.5" customHeight="1">
      <c r="A957" s="101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ht="13.5" customHeight="1">
      <c r="A958" s="101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ht="13.5" customHeight="1">
      <c r="A959" s="101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ht="13.5" customHeight="1">
      <c r="A960" s="101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ht="13.5" customHeight="1">
      <c r="A961" s="101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ht="13.5" customHeight="1">
      <c r="A962" s="101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ht="13.5" customHeight="1">
      <c r="A963" s="101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ht="13.5" customHeight="1">
      <c r="A964" s="101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ht="13.5" customHeight="1">
      <c r="A965" s="101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ht="13.5" customHeight="1">
      <c r="A966" s="101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ht="13.5" customHeight="1">
      <c r="A967" s="101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ht="13.5" customHeight="1">
      <c r="A968" s="101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ht="13.5" customHeight="1">
      <c r="A969" s="101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ht="13.5" customHeight="1">
      <c r="A970" s="101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ht="13.5" customHeight="1">
      <c r="A971" s="101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ht="13.5" customHeight="1">
      <c r="A972" s="101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ht="13.5" customHeight="1">
      <c r="A973" s="101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ht="13.5" customHeight="1">
      <c r="A974" s="101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ht="13.5" customHeight="1">
      <c r="A975" s="101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ht="13.5" customHeight="1">
      <c r="A976" s="101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ht="13.5" customHeight="1">
      <c r="A977" s="101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ht="13.5" customHeight="1">
      <c r="A978" s="101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ht="13.5" customHeight="1">
      <c r="A979" s="101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ht="13.5" customHeight="1">
      <c r="A980" s="101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ht="13.5" customHeight="1">
      <c r="A981" s="101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ht="13.5" customHeight="1">
      <c r="A982" s="101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ht="13.5" customHeight="1">
      <c r="A983" s="101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ht="13.5" customHeight="1">
      <c r="A984" s="101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ht="13.5" customHeight="1">
      <c r="A985" s="101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ht="13.5" customHeight="1">
      <c r="A986" s="101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ht="13.5" customHeight="1">
      <c r="A987" s="101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ht="13.5" customHeight="1">
      <c r="A988" s="101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ht="13.5" customHeight="1">
      <c r="A989" s="101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ht="13.5" customHeight="1">
      <c r="A990" s="101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ht="13.5" customHeight="1">
      <c r="A991" s="101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ht="13.5" customHeight="1">
      <c r="A992" s="101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ht="13.5" customHeight="1">
      <c r="A993" s="101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ht="13.5" customHeight="1">
      <c r="A994" s="101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ht="13.5" customHeight="1">
      <c r="A995" s="101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ht="13.5" customHeight="1">
      <c r="A996" s="101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ht="13.5" customHeight="1">
      <c r="A997" s="101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ht="13.5" customHeight="1">
      <c r="A998" s="101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ht="13.5" customHeight="1">
      <c r="A999" s="101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ht="13.5" customHeight="1">
      <c r="A1000" s="101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mergeCells count="6">
    <mergeCell ref="A1:H1"/>
    <mergeCell ref="A3:A4"/>
    <mergeCell ref="B3:C3"/>
    <mergeCell ref="D3:E3"/>
    <mergeCell ref="F3:G3"/>
    <mergeCell ref="H3:H4"/>
  </mergeCells>
  <printOptions horizontalCentered="1"/>
  <pageMargins bottom="0.3937007874015748" footer="0.0" header="0.0" left="0.15748031496062992" right="0.15748031496062992" top="0.5905511811023623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8.71"/>
    <col customWidth="1" min="2" max="2" width="9.71"/>
    <col customWidth="1" min="3" max="3" width="11.43"/>
    <col customWidth="1" min="4" max="4" width="9.71"/>
    <col customWidth="1" min="5" max="5" width="11.0"/>
    <col customWidth="1" min="6" max="6" width="11.71"/>
    <col customWidth="1" min="7" max="7" width="10.29"/>
    <col customWidth="1" min="8" max="8" width="9.0"/>
    <col customWidth="1" min="9" max="9" width="9.29"/>
    <col customWidth="1" min="10" max="10" width="8.57"/>
    <col customWidth="1" min="11" max="11" width="8.71"/>
    <col customWidth="1" min="12" max="12" width="8.14"/>
    <col customWidth="1" min="13" max="13" width="7.29"/>
    <col customWidth="1" min="14" max="26" width="8.71"/>
  </cols>
  <sheetData>
    <row r="1" ht="29.25" customHeight="1">
      <c r="A1" s="103" t="s">
        <v>195</v>
      </c>
      <c r="B1" s="104"/>
      <c r="C1" s="104"/>
      <c r="D1" s="104"/>
      <c r="E1" s="104"/>
      <c r="F1" s="105"/>
      <c r="G1" s="106"/>
      <c r="H1" s="106"/>
      <c r="I1" s="106"/>
    </row>
    <row r="2" ht="13.5" customHeight="1">
      <c r="A2" s="106"/>
      <c r="B2" s="106"/>
      <c r="C2" s="106"/>
      <c r="D2" s="106"/>
      <c r="E2" s="106"/>
      <c r="F2" s="107" t="s">
        <v>168</v>
      </c>
      <c r="G2" s="106"/>
      <c r="H2" s="106"/>
      <c r="I2" s="106"/>
    </row>
    <row r="3" ht="19.5" customHeight="1">
      <c r="A3" s="108" t="s">
        <v>158</v>
      </c>
      <c r="B3" s="109" t="s">
        <v>196</v>
      </c>
      <c r="C3" s="109" t="s">
        <v>197</v>
      </c>
      <c r="D3" s="109" t="s">
        <v>198</v>
      </c>
      <c r="E3" s="109" t="s">
        <v>199</v>
      </c>
      <c r="F3" s="110" t="s">
        <v>165</v>
      </c>
      <c r="G3" s="111"/>
      <c r="H3" s="111"/>
      <c r="I3" s="111"/>
    </row>
    <row r="4" ht="19.5" customHeight="1">
      <c r="A4" s="112" t="s">
        <v>1</v>
      </c>
      <c r="B4" s="113" t="s">
        <v>197</v>
      </c>
      <c r="C4" s="114">
        <f t="shared" ref="C4:F4" si="1">SUM(C5,C18,C34)</f>
        <v>1075784</v>
      </c>
      <c r="D4" s="114">
        <f t="shared" si="1"/>
        <v>154932</v>
      </c>
      <c r="E4" s="114">
        <f t="shared" si="1"/>
        <v>768531</v>
      </c>
      <c r="F4" s="115">
        <f t="shared" si="1"/>
        <v>152321</v>
      </c>
      <c r="G4" s="111"/>
      <c r="H4" s="111"/>
      <c r="I4" s="111"/>
      <c r="M4" s="12"/>
    </row>
    <row r="5" ht="19.5" customHeight="1">
      <c r="A5" s="116" t="s">
        <v>159</v>
      </c>
      <c r="B5" s="117" t="s">
        <v>159</v>
      </c>
      <c r="C5" s="118">
        <f t="shared" ref="C5:F5" si="2">SUM(C6:C17)</f>
        <v>259786</v>
      </c>
      <c r="D5" s="118">
        <f t="shared" si="2"/>
        <v>32211</v>
      </c>
      <c r="E5" s="118">
        <f t="shared" si="2"/>
        <v>187186</v>
      </c>
      <c r="F5" s="119">
        <f t="shared" si="2"/>
        <v>40389</v>
      </c>
      <c r="G5" s="111"/>
      <c r="H5" s="111"/>
      <c r="I5" s="111"/>
    </row>
    <row r="6" ht="19.5" customHeight="1">
      <c r="A6" s="120"/>
      <c r="B6" s="121" t="s">
        <v>200</v>
      </c>
      <c r="C6" s="122">
        <f t="shared" ref="C6:C17" si="3">SUM(D6:F6)</f>
        <v>33433</v>
      </c>
      <c r="D6" s="122">
        <f>SUM('읍면동 연령별 현황(내국인)'!F$5,'읍면동 연령별 현황(내국인)'!F$17,'읍면동 연령별 현황(내국인)'!F$18,'읍면동 연령별 현황(내국인)'!F$19,'읍면동 연령별 현황(내국인)'!F$20,'읍면동 연령별 현황(내국인)'!F$21)</f>
        <v>3835</v>
      </c>
      <c r="E6" s="122">
        <f>SUM('읍면동 연령별 현황(내국인)'!F$22:F$27,'읍면동 연령별 현황(내국인)'!F$38,'읍면동 연령별 현황(내국인)'!F$49,'읍면동 연령별 현황(내국인)'!F$60,'읍면동 연령별 현황(내국인)'!F$72:F$76)</f>
        <v>24845</v>
      </c>
      <c r="F6" s="123">
        <f>SUM('읍면동 연령별 현황(내국인)'!F$77:F$82,'읍면동 연령별 현황(내국인)'!F$93,'읍면동 연령별 현황(내국인)'!F$104,'읍면동 연령별 현황(내국인)'!F$115,'읍면동 연령별 현황(내국인)'!F$116)</f>
        <v>4753</v>
      </c>
      <c r="G6" s="111"/>
      <c r="H6" s="111"/>
      <c r="I6" s="111"/>
    </row>
    <row r="7" ht="19.5" customHeight="1">
      <c r="A7" s="120"/>
      <c r="B7" s="121" t="s">
        <v>201</v>
      </c>
      <c r="C7" s="122">
        <f t="shared" si="3"/>
        <v>27091</v>
      </c>
      <c r="D7" s="122">
        <f>SUM('읍면동 연령별 현황(내국인)'!G$5,'읍면동 연령별 현황(내국인)'!G$17,'읍면동 연령별 현황(내국인)'!G$18,'읍면동 연령별 현황(내국인)'!G$19,'읍면동 연령별 현황(내국인)'!G$20,'읍면동 연령별 현황(내국인)'!G$21)</f>
        <v>3097</v>
      </c>
      <c r="E7" s="122">
        <f>SUM('읍면동 연령별 현황(내국인)'!G$22:G$27,'읍면동 연령별 현황(내국인)'!G$38,'읍면동 연령별 현황(내국인)'!G$49,'읍면동 연령별 현황(내국인)'!G$60,'읍면동 연령별 현황(내국인)'!G$72:G$76)</f>
        <v>19340</v>
      </c>
      <c r="F7" s="123">
        <f>SUM('읍면동 연령별 현황(내국인)'!G$77:G$82,'읍면동 연령별 현황(내국인)'!G$93,'읍면동 연령별 현황(내국인)'!G$104,'읍면동 연령별 현황(내국인)'!G$115,'읍면동 연령별 현황(내국인)'!G$116)</f>
        <v>4654</v>
      </c>
      <c r="G7" s="111"/>
      <c r="H7" s="111"/>
      <c r="I7" s="111"/>
    </row>
    <row r="8" ht="19.5" customHeight="1">
      <c r="A8" s="120"/>
      <c r="B8" s="121" t="s">
        <v>202</v>
      </c>
      <c r="C8" s="122">
        <f t="shared" si="3"/>
        <v>20415</v>
      </c>
      <c r="D8" s="122">
        <f>SUM('읍면동 연령별 현황(내국인)'!H$5,'읍면동 연령별 현황(내국인)'!H$17,'읍면동 연령별 현황(내국인)'!H$18,'읍면동 연령별 현황(내국인)'!H$19,'읍면동 연령별 현황(내국인)'!H$20,'읍면동 연령별 현황(내국인)'!H$21)</f>
        <v>2286</v>
      </c>
      <c r="E8" s="122">
        <f>SUM('읍면동 연령별 현황(내국인)'!H$22:H$27,'읍면동 연령별 현황(내국인)'!H$38,'읍면동 연령별 현황(내국인)'!H$49,'읍면동 연령별 현황(내국인)'!H$60,'읍면동 연령별 현황(내국인)'!H$72:H$76)</f>
        <v>14286</v>
      </c>
      <c r="F8" s="123">
        <f>SUM('읍면동 연령별 현황(내국인)'!H$77:H$82,'읍면동 연령별 현황(내국인)'!H$93,'읍면동 연령별 현황(내국인)'!H$104,'읍면동 연령별 현황(내국인)'!H$115,'읍면동 연령별 현황(내국인)'!H$116)</f>
        <v>3843</v>
      </c>
      <c r="G8" s="111"/>
      <c r="H8" s="111"/>
      <c r="I8" s="111"/>
      <c r="J8" s="65"/>
      <c r="K8" s="65"/>
      <c r="L8" s="65"/>
    </row>
    <row r="9" ht="19.5" customHeight="1">
      <c r="A9" s="120"/>
      <c r="B9" s="121" t="s">
        <v>203</v>
      </c>
      <c r="C9" s="122">
        <f t="shared" si="3"/>
        <v>23927</v>
      </c>
      <c r="D9" s="122">
        <f>SUM('읍면동 연령별 현황(내국인)'!I$5,'읍면동 연령별 현황(내국인)'!I$17,'읍면동 연령별 현황(내국인)'!I$18,'읍면동 연령별 현황(내국인)'!I$19,'읍면동 연령별 현황(내국인)'!I$20,'읍면동 연령별 현황(내국인)'!I$21)</f>
        <v>4529</v>
      </c>
      <c r="E9" s="122">
        <f>SUM('읍면동 연령별 현황(내국인)'!I$22:I$27,'읍면동 연령별 현황(내국인)'!I$38,'읍면동 연령별 현황(내국인)'!I$49,'읍면동 연령별 현황(내국인)'!I$60,'읍면동 연령별 현황(내국인)'!I$72:I$76)</f>
        <v>15737</v>
      </c>
      <c r="F9" s="123">
        <f>SUM('읍면동 연령별 현황(내국인)'!I$77:I$82,'읍면동 연령별 현황(내국인)'!I$93,'읍면동 연령별 현황(내국인)'!I$104,'읍면동 연령별 현황(내국인)'!I$115,'읍면동 연령별 현황(내국인)'!I$116)</f>
        <v>3661</v>
      </c>
      <c r="G9" s="124"/>
      <c r="H9" s="111"/>
      <c r="I9" s="111"/>
    </row>
    <row r="10" ht="19.5" customHeight="1">
      <c r="A10" s="120"/>
      <c r="B10" s="121" t="s">
        <v>204</v>
      </c>
      <c r="C10" s="122">
        <f t="shared" si="3"/>
        <v>8203</v>
      </c>
      <c r="D10" s="122">
        <f>SUM('읍면동 연령별 현황(내국인)'!J$5,'읍면동 연령별 현황(내국인)'!J$17,'읍면동 연령별 현황(내국인)'!J$18,'읍면동 연령별 현황(내국인)'!J$19,'읍면동 연령별 현황(내국인)'!J$20,'읍면동 연령별 현황(내국인)'!J$21)</f>
        <v>600</v>
      </c>
      <c r="E10" s="122">
        <f>SUM('읍면동 연령별 현황(내국인)'!J$22:J$27,'읍면동 연령별 현황(내국인)'!J$38,'읍면동 연령별 현황(내국인)'!J$49,'읍면동 연령별 현황(내국인)'!J$60,'읍면동 연령별 현황(내국인)'!J$72:J$76)</f>
        <v>5242</v>
      </c>
      <c r="F10" s="123">
        <f>SUM('읍면동 연령별 현황(내국인)'!J$77:J$82,'읍면동 연령별 현황(내국인)'!J$93,'읍면동 연령별 현황(내국인)'!J$104,'읍면동 연령별 현황(내국인)'!J$115,'읍면동 연령별 현황(내국인)'!J$116)</f>
        <v>2361</v>
      </c>
      <c r="G10" s="111"/>
      <c r="H10" s="111"/>
      <c r="I10" s="111"/>
    </row>
    <row r="11" ht="19.5" customHeight="1">
      <c r="A11" s="120"/>
      <c r="B11" s="121" t="s">
        <v>205</v>
      </c>
      <c r="C11" s="122">
        <f t="shared" si="3"/>
        <v>8315</v>
      </c>
      <c r="D11" s="122">
        <f>SUM('읍면동 연령별 현황(내국인)'!K$5,'읍면동 연령별 현황(내국인)'!K$17,'읍면동 연령별 현황(내국인)'!K$18,'읍면동 연령별 현황(내국인)'!K$19,'읍면동 연령별 현황(내국인)'!K$20,'읍면동 연령별 현황(내국인)'!K$21)</f>
        <v>423</v>
      </c>
      <c r="E11" s="122">
        <f>SUM('읍면동 연령별 현황(내국인)'!K$22:K$27,'읍면동 연령별 현황(내국인)'!K$38,'읍면동 연령별 현황(내국인)'!K$49,'읍면동 연령별 현황(내국인)'!K$60,'읍면동 연령별 현황(내국인)'!K$72:K$76)</f>
        <v>5330</v>
      </c>
      <c r="F11" s="123">
        <f>SUM('읍면동 연령별 현황(내국인)'!K$77:K$82,'읍면동 연령별 현황(내국인)'!K$93,'읍면동 연령별 현황(내국인)'!K$104,'읍면동 연령별 현황(내국인)'!K$115,'읍면동 연령별 현황(내국인)'!K$116)</f>
        <v>2562</v>
      </c>
      <c r="G11" s="111"/>
      <c r="H11" s="111"/>
      <c r="I11" s="111"/>
    </row>
    <row r="12" ht="19.5" customHeight="1">
      <c r="A12" s="120"/>
      <c r="B12" s="121" t="s">
        <v>206</v>
      </c>
      <c r="C12" s="122">
        <f t="shared" si="3"/>
        <v>19327</v>
      </c>
      <c r="D12" s="122">
        <f>SUM('읍면동 연령별 현황(내국인)'!L$5,'읍면동 연령별 현황(내국인)'!L$17,'읍면동 연령별 현황(내국인)'!L$18,'읍면동 연령별 현황(내국인)'!L$19,'읍면동 연령별 현황(내국인)'!L$20,'읍면동 연령별 현황(내국인)'!L$21)</f>
        <v>2074</v>
      </c>
      <c r="E12" s="122">
        <f>SUM('읍면동 연령별 현황(내국인)'!L$22:L$27,'읍면동 연령별 현황(내국인)'!L$38,'읍면동 연령별 현황(내국인)'!L$49,'읍면동 연령별 현황(내국인)'!L$60,'읍면동 연령별 현황(내국인)'!L$72:L$76)</f>
        <v>13978</v>
      </c>
      <c r="F12" s="123">
        <f>SUM('읍면동 연령별 현황(내국인)'!L$77:L$82,'읍면동 연령별 현황(내국인)'!L$93,'읍면동 연령별 현황(내국인)'!L$104,'읍면동 연령별 현황(내국인)'!L$115,'읍면동 연령별 현황(내국인)'!L$116)</f>
        <v>3275</v>
      </c>
      <c r="G12" s="111"/>
      <c r="H12" s="111"/>
      <c r="I12" s="111"/>
    </row>
    <row r="13" ht="19.5" customHeight="1">
      <c r="A13" s="120"/>
      <c r="B13" s="121" t="s">
        <v>207</v>
      </c>
      <c r="C13" s="122">
        <f t="shared" si="3"/>
        <v>25113</v>
      </c>
      <c r="D13" s="122">
        <f>SUM('읍면동 연령별 현황(내국인)'!M$5,'읍면동 연령별 현황(내국인)'!M$17,'읍면동 연령별 현황(내국인)'!M$18,'읍면동 연령별 현황(내국인)'!M$19,'읍면동 연령별 현황(내국인)'!M$20,'읍면동 연령별 현황(내국인)'!M$21)</f>
        <v>2526</v>
      </c>
      <c r="E13" s="122">
        <f>SUM('읍면동 연령별 현황(내국인)'!M$22:M$27,'읍면동 연령별 현황(내국인)'!M$38,'읍면동 연령별 현황(내국인)'!M$49,'읍면동 연령별 현황(내국인)'!M$60,'읍면동 연령별 현황(내국인)'!M$72:M$76)</f>
        <v>18861</v>
      </c>
      <c r="F13" s="123">
        <f>SUM('읍면동 연령별 현황(내국인)'!M$77:M$82,'읍면동 연령별 현황(내국인)'!M$93,'읍면동 연령별 현황(내국인)'!M$104,'읍면동 연령별 현황(내국인)'!M$115,'읍면동 연령별 현황(내국인)'!M$116)</f>
        <v>3726</v>
      </c>
      <c r="G13" s="111"/>
      <c r="H13" s="111"/>
      <c r="I13" s="111"/>
    </row>
    <row r="14" ht="19.5" customHeight="1">
      <c r="A14" s="120"/>
      <c r="B14" s="121" t="s">
        <v>208</v>
      </c>
      <c r="C14" s="122">
        <f t="shared" si="3"/>
        <v>31846</v>
      </c>
      <c r="D14" s="122">
        <f>SUM('읍면동 연령별 현황(내국인)'!N$5,'읍면동 연령별 현황(내국인)'!N$17,'읍면동 연령별 현황(내국인)'!N$18,'읍면동 연령별 현황(내국인)'!N$19,'읍면동 연령별 현황(내국인)'!N$20,'읍면동 연령별 현황(내국인)'!N$21)</f>
        <v>5087</v>
      </c>
      <c r="E14" s="122">
        <f>SUM('읍면동 연령별 현황(내국인)'!N$22:N$27,'읍면동 연령별 현황(내국인)'!N$38,'읍면동 연령별 현황(내국인)'!N$49,'읍면동 연령별 현황(내국인)'!N$60,'읍면동 연령별 현황(내국인)'!N$72:N$76)</f>
        <v>23721</v>
      </c>
      <c r="F14" s="123">
        <f>SUM('읍면동 연령별 현황(내국인)'!N$77:N$82,'읍면동 연령별 현황(내국인)'!N$93,'읍면동 연령별 현황(내국인)'!N$104,'읍면동 연령별 현황(내국인)'!N$115,'읍면동 연령별 현황(내국인)'!N$116)</f>
        <v>3038</v>
      </c>
      <c r="G14" s="111"/>
      <c r="H14" s="111"/>
      <c r="I14" s="111"/>
    </row>
    <row r="15" ht="19.5" customHeight="1">
      <c r="A15" s="120"/>
      <c r="B15" s="121" t="s">
        <v>209</v>
      </c>
      <c r="C15" s="122">
        <f t="shared" si="3"/>
        <v>12569</v>
      </c>
      <c r="D15" s="122">
        <f>SUM('읍면동 연령별 현황(내국인)'!O$5,'읍면동 연령별 현황(내국인)'!O$17,'읍면동 연령별 현황(내국인)'!O$18,'읍면동 연령별 현황(내국인)'!O$19,'읍면동 연령별 현황(내국인)'!O$20,'읍면동 연령별 현황(내국인)'!O$21)</f>
        <v>1607</v>
      </c>
      <c r="E15" s="122">
        <f>SUM('읍면동 연령별 현황(내국인)'!O$22:O$27,'읍면동 연령별 현황(내국인)'!O$38,'읍면동 연령별 현황(내국인)'!O$49,'읍면동 연령별 현황(내국인)'!O$60,'읍면동 연령별 현황(내국인)'!O$72:O$76)</f>
        <v>9309</v>
      </c>
      <c r="F15" s="123">
        <f>SUM('읍면동 연령별 현황(내국인)'!O$77:O$82,'읍면동 연령별 현황(내국인)'!O$93,'읍면동 연령별 현황(내국인)'!O$104,'읍면동 연령별 현황(내국인)'!O$115,'읍면동 연령별 현황(내국인)'!O$116)</f>
        <v>1653</v>
      </c>
      <c r="G15" s="111"/>
      <c r="H15" s="111"/>
      <c r="I15" s="111"/>
    </row>
    <row r="16" ht="19.5" customHeight="1">
      <c r="A16" s="120"/>
      <c r="B16" s="121" t="s">
        <v>210</v>
      </c>
      <c r="C16" s="122">
        <f t="shared" si="3"/>
        <v>36310</v>
      </c>
      <c r="D16" s="122">
        <f>SUM('읍면동 연령별 현황(내국인)'!P$5,'읍면동 연령별 현황(내국인)'!P$17,'읍면동 연령별 현황(내국인)'!P$18,'읍면동 연령별 현황(내국인)'!P$19,'읍면동 연령별 현황(내국인)'!P$20,'읍면동 연령별 현황(내국인)'!P$21)</f>
        <v>4978</v>
      </c>
      <c r="E16" s="122">
        <f>SUM('읍면동 연령별 현황(내국인)'!P$22:P$27,'읍면동 연령별 현황(내국인)'!P$38,'읍면동 연령별 현황(내국인)'!P$49,'읍면동 연령별 현황(내국인)'!P$60,'읍면동 연령별 현황(내국인)'!P$72:P$76)</f>
        <v>26905</v>
      </c>
      <c r="F16" s="123">
        <f>SUM('읍면동 연령별 현황(내국인)'!P$77:P$82,'읍면동 연령별 현황(내국인)'!P$93,'읍면동 연령별 현황(내국인)'!P$104,'읍면동 연령별 현황(내국인)'!P$115,'읍면동 연령별 현황(내국인)'!P$116)</f>
        <v>4427</v>
      </c>
      <c r="G16" s="111"/>
      <c r="H16" s="111"/>
      <c r="I16" s="111"/>
    </row>
    <row r="17" ht="19.5" customHeight="1">
      <c r="A17" s="125"/>
      <c r="B17" s="121" t="s">
        <v>211</v>
      </c>
      <c r="C17" s="122">
        <f t="shared" si="3"/>
        <v>13237</v>
      </c>
      <c r="D17" s="122">
        <f>SUM('읍면동 연령별 현황(내국인)'!Q$5,'읍면동 연령별 현황(내국인)'!Q$17,'읍면동 연령별 현황(내국인)'!Q$18,'읍면동 연령별 현황(내국인)'!Q$19,'읍면동 연령별 현황(내국인)'!Q$20,'읍면동 연령별 현황(내국인)'!Q$21)</f>
        <v>1169</v>
      </c>
      <c r="E17" s="122">
        <f>SUM('읍면동 연령별 현황(내국인)'!Q$22:Q$27,'읍면동 연령별 현황(내국인)'!Q$38,'읍면동 연령별 현황(내국인)'!Q$49,'읍면동 연령별 현황(내국인)'!Q$60,'읍면동 연령별 현황(내국인)'!Q$72:Q$76)</f>
        <v>9632</v>
      </c>
      <c r="F17" s="123">
        <f>SUM('읍면동 연령별 현황(내국인)'!Q$77:Q$82,'읍면동 연령별 현황(내국인)'!Q$93,'읍면동 연령별 현황(내국인)'!Q$104,'읍면동 연령별 현황(내국인)'!Q$115,'읍면동 연령별 현황(내국인)'!Q$116)</f>
        <v>2436</v>
      </c>
      <c r="G17" s="111"/>
      <c r="H17" s="111"/>
      <c r="I17" s="111"/>
    </row>
    <row r="18" ht="19.5" customHeight="1">
      <c r="A18" s="116" t="s">
        <v>160</v>
      </c>
      <c r="B18" s="117" t="s">
        <v>160</v>
      </c>
      <c r="C18" s="118">
        <f t="shared" ref="C18:F18" si="4">SUM(C19:C33)</f>
        <v>440826</v>
      </c>
      <c r="D18" s="118">
        <f t="shared" si="4"/>
        <v>64776</v>
      </c>
      <c r="E18" s="118">
        <f t="shared" si="4"/>
        <v>315316</v>
      </c>
      <c r="F18" s="119">
        <f t="shared" si="4"/>
        <v>60734</v>
      </c>
      <c r="G18" s="111"/>
      <c r="H18" s="111"/>
      <c r="I18" s="111"/>
    </row>
    <row r="19" ht="19.5" customHeight="1">
      <c r="A19" s="120"/>
      <c r="B19" s="121" t="s">
        <v>212</v>
      </c>
      <c r="C19" s="122">
        <f t="shared" ref="C19:C33" si="5">SUM(D19:F19)</f>
        <v>38086</v>
      </c>
      <c r="D19" s="122">
        <f>SUM('읍면동 연령별 현황(내국인)'!R5,'읍면동 연령별 현황(내국인)'!R17:R21)</f>
        <v>4808</v>
      </c>
      <c r="E19" s="122">
        <f>SUM('읍면동 연령별 현황(내국인)'!R22:R26,'읍면동 연령별 현황(내국인)'!R27,'읍면동 연령별 현황(내국인)'!R38,'읍면동 연령별 현황(내국인)'!R49,'읍면동 연령별 현황(내국인)'!R60,'읍면동 연령별 현황(내국인)'!R72:R76)</f>
        <v>27787</v>
      </c>
      <c r="F19" s="123">
        <f>SUM('읍면동 연령별 현황(내국인)'!R77:R82,'읍면동 연령별 현황(내국인)'!R93,'읍면동 연령별 현황(내국인)'!R104,'읍면동 연령별 현황(내국인)'!R115)</f>
        <v>5491</v>
      </c>
      <c r="G19" s="111"/>
      <c r="H19" s="111"/>
      <c r="I19" s="111"/>
    </row>
    <row r="20" ht="19.5" customHeight="1">
      <c r="A20" s="120"/>
      <c r="B20" s="121" t="s">
        <v>21</v>
      </c>
      <c r="C20" s="122">
        <f t="shared" si="5"/>
        <v>30203</v>
      </c>
      <c r="D20" s="122">
        <f>SUM('읍면동 연령별 현황(내국인)'!S5,'읍면동 연령별 현황(내국인)'!S17:S18,'읍면동 연령별 현황(내국인)'!S19,'읍면동 연령별 현황(내국인)'!S20,'읍면동 연령별 현황(내국인)'!S21)</f>
        <v>4900</v>
      </c>
      <c r="E20" s="122">
        <f>SUM('읍면동 연령별 현황(내국인)'!S22:S27,'읍면동 연령별 현황(내국인)'!S38,'읍면동 연령별 현황(내국인)'!S49,'읍면동 연령별 현황(내국인)'!S60,'읍면동 연령별 현황(내국인)'!S72:S76)</f>
        <v>22302</v>
      </c>
      <c r="F20" s="123">
        <f>SUM('읍면동 연령별 현황(내국인)'!S77:S82,'읍면동 연령별 현황(내국인)'!S93,'읍면동 연령별 현황(내국인)'!S104,'읍면동 연령별 현황(내국인)'!S115)</f>
        <v>3001</v>
      </c>
      <c r="G20" s="111"/>
      <c r="H20" s="111"/>
      <c r="I20" s="111"/>
    </row>
    <row r="21" ht="19.5" customHeight="1">
      <c r="A21" s="120"/>
      <c r="B21" s="121" t="s">
        <v>22</v>
      </c>
      <c r="C21" s="122">
        <f t="shared" si="5"/>
        <v>17455</v>
      </c>
      <c r="D21" s="122">
        <f>SUM('읍면동 연령별 현황(내국인)'!T5,'읍면동 연령별 현황(내국인)'!T17:T21)</f>
        <v>2400</v>
      </c>
      <c r="E21" s="122">
        <f>SUM('읍면동 연령별 현황(내국인)'!T22:T27,'읍면동 연령별 현황(내국인)'!T38,'읍면동 연령별 현황(내국인)'!T49,'읍면동 연령별 현황(내국인)'!T60,'읍면동 연령별 현황(내국인)'!T72:T76)</f>
        <v>12778</v>
      </c>
      <c r="F21" s="123">
        <f>SUM('읍면동 연령별 현황(내국인)'!T77:T82,'읍면동 연령별 현황(내국인)'!T93,'읍면동 연령별 현황(내국인)'!T104,'읍면동 연령별 현황(내국인)'!T115)</f>
        <v>2277</v>
      </c>
      <c r="G21" s="111"/>
      <c r="H21" s="111"/>
      <c r="I21" s="111"/>
    </row>
    <row r="22" ht="19.5" customHeight="1">
      <c r="A22" s="120"/>
      <c r="B22" s="121" t="s">
        <v>213</v>
      </c>
      <c r="C22" s="122">
        <f t="shared" si="5"/>
        <v>41603</v>
      </c>
      <c r="D22" s="122">
        <f>SUM('읍면동 연령별 현황(내국인)'!U5,'읍면동 연령별 현황(내국인)'!U17:U21)</f>
        <v>5585</v>
      </c>
      <c r="E22" s="122">
        <f>SUM('읍면동 연령별 현황(내국인)'!U22:U27,'읍면동 연령별 현황(내국인)'!U38,'읍면동 연령별 현황(내국인)'!U49,'읍면동 연령별 현황(내국인)'!U60,'읍면동 연령별 현황(내국인)'!U72:U73,'읍면동 연령별 현황(내국인)'!U74,'읍면동 연령별 현황(내국인)'!U75,'읍면동 연령별 현황(내국인)'!U76)</f>
        <v>31727</v>
      </c>
      <c r="F22" s="123">
        <f>SUM('읍면동 연령별 현황(내국인)'!U77:U82,'읍면동 연령별 현황(내국인)'!U93,'읍면동 연령별 현황(내국인)'!U104,'읍면동 연령별 현황(내국인)'!U115)</f>
        <v>4291</v>
      </c>
      <c r="G22" s="111"/>
      <c r="H22" s="111"/>
      <c r="I22" s="111"/>
    </row>
    <row r="23" ht="19.5" customHeight="1">
      <c r="A23" s="120"/>
      <c r="B23" s="121" t="s">
        <v>214</v>
      </c>
      <c r="C23" s="122">
        <f t="shared" si="5"/>
        <v>13232</v>
      </c>
      <c r="D23" s="122">
        <f>SUM('읍면동 연령별 현황(내국인)'!V5,'읍면동 연령별 현황(내국인)'!V17:V21)</f>
        <v>1437</v>
      </c>
      <c r="E23" s="122">
        <f>SUM('읍면동 연령별 현황(내국인)'!V22:V27,'읍면동 연령별 현황(내국인)'!V38,'읍면동 연령별 현황(내국인)'!V49,'읍면동 연령별 현황(내국인)'!V60,'읍면동 연령별 현황(내국인)'!V72:V76)</f>
        <v>9814</v>
      </c>
      <c r="F23" s="123">
        <f>SUM('읍면동 연령별 현황(내국인)'!V77:V82,'읍면동 연령별 현황(내국인)'!V93,'읍면동 연령별 현황(내국인)'!V104,'읍면동 연령별 현황(내국인)'!V115)</f>
        <v>1981</v>
      </c>
      <c r="G23" s="111"/>
      <c r="H23" s="111"/>
      <c r="I23" s="111"/>
    </row>
    <row r="24" ht="19.5" customHeight="1">
      <c r="A24" s="120"/>
      <c r="B24" s="121" t="s">
        <v>215</v>
      </c>
      <c r="C24" s="122">
        <f t="shared" si="5"/>
        <v>33239</v>
      </c>
      <c r="D24" s="122">
        <f>SUM('읍면동 연령별 현황(내국인)'!W5,'읍면동 연령별 현황(내국인)'!W17:W21)</f>
        <v>4857</v>
      </c>
      <c r="E24" s="122">
        <f>SUM('읍면동 연령별 현황(내국인)'!W22:W27,'읍면동 연령별 현황(내국인)'!W38,'읍면동 연령별 현황(내국인)'!W49,'읍면동 연령별 현황(내국인)'!W60,'읍면동 연령별 현황(내국인)'!W72:W76)</f>
        <v>23408</v>
      </c>
      <c r="F24" s="123">
        <f>SUM('읍면동 연령별 현황(내국인)'!W77:W82,'읍면동 연령별 현황(내국인)'!W93,'읍면동 연령별 현황(내국인)'!W104,'읍면동 연령별 현황(내국인)'!W115)</f>
        <v>4974</v>
      </c>
      <c r="G24" s="111"/>
      <c r="H24" s="111"/>
      <c r="I24" s="111"/>
    </row>
    <row r="25" ht="19.5" customHeight="1">
      <c r="A25" s="120"/>
      <c r="B25" s="121" t="s">
        <v>216</v>
      </c>
      <c r="C25" s="122">
        <f t="shared" si="5"/>
        <v>21573</v>
      </c>
      <c r="D25" s="122">
        <f>SUM('읍면동 연령별 현황(내국인)'!X5,'읍면동 연령별 현황(내국인)'!X17:X21)</f>
        <v>2796</v>
      </c>
      <c r="E25" s="122">
        <f>SUM('읍면동 연령별 현황(내국인)'!X22:X27,'읍면동 연령별 현황(내국인)'!X38,'읍면동 연령별 현황(내국인)'!X49,'읍면동 연령별 현황(내국인)'!X60,'읍면동 연령별 현황(내국인)'!X72:X76)</f>
        <v>15240</v>
      </c>
      <c r="F25" s="123">
        <f>SUM('읍면동 연령별 현황(내국인)'!X77:X82,'읍면동 연령별 현황(내국인)'!X93,'읍면동 연령별 현황(내국인)'!X104,'읍면동 연령별 현황(내국인)'!X115)</f>
        <v>3537</v>
      </c>
      <c r="G25" s="111"/>
      <c r="H25" s="111"/>
      <c r="I25" s="111"/>
    </row>
    <row r="26" ht="19.5" customHeight="1">
      <c r="A26" s="120"/>
      <c r="B26" s="121" t="s">
        <v>217</v>
      </c>
      <c r="C26" s="122">
        <f t="shared" si="5"/>
        <v>26397</v>
      </c>
      <c r="D26" s="122">
        <f>SUM('읍면동 연령별 현황(내국인)'!Y5,'읍면동 연령별 현황(내국인)'!Y17:Y21)</f>
        <v>4311</v>
      </c>
      <c r="E26" s="122">
        <f>SUM('읍면동 연령별 현황(내국인)'!Y22:Y27,'읍면동 연령별 현황(내국인)'!Y38,'읍면동 연령별 현황(내국인)'!Y49,'읍면동 연령별 현황(내국인)'!Y60,'읍면동 연령별 현황(내국인)'!Y72:Y76)</f>
        <v>20036</v>
      </c>
      <c r="F26" s="123">
        <f>SUM('읍면동 연령별 현황(내국인)'!Y77:Y82,'읍면동 연령별 현황(내국인)'!Y93,'읍면동 연령별 현황(내국인)'!Y104,'읍면동 연령별 현황(내국인)'!Y115)</f>
        <v>2050</v>
      </c>
      <c r="G26" s="111"/>
      <c r="H26" s="111"/>
      <c r="I26" s="111"/>
    </row>
    <row r="27" ht="19.5" customHeight="1">
      <c r="A27" s="120"/>
      <c r="B27" s="121" t="s">
        <v>218</v>
      </c>
      <c r="C27" s="122">
        <f t="shared" si="5"/>
        <v>40253</v>
      </c>
      <c r="D27" s="122">
        <f>SUM('읍면동 연령별 현황(내국인)'!Z5,'읍면동 연령별 현황(내국인)'!Z17:Z21)</f>
        <v>5549</v>
      </c>
      <c r="E27" s="122">
        <f>SUM('읍면동 연령별 현황(내국인)'!Z22:Z27,'읍면동 연령별 현황(내국인)'!Z38,'읍면동 연령별 현황(내국인)'!Z49,'읍면동 연령별 현황(내국인)'!Z60,'읍면동 연령별 현황(내국인)'!Z72:Z76)</f>
        <v>27462</v>
      </c>
      <c r="F27" s="123">
        <f>SUM('읍면동 연령별 현황(내국인)'!Z77:Z82,'읍면동 연령별 현황(내국인)'!Z93,'읍면동 연령별 현황(내국인)'!Z104,'읍면동 연령별 현황(내국인)'!Z115)</f>
        <v>7242</v>
      </c>
      <c r="G27" s="111"/>
      <c r="H27" s="111"/>
      <c r="I27" s="111"/>
    </row>
    <row r="28" ht="19.5" customHeight="1">
      <c r="A28" s="120"/>
      <c r="B28" s="121" t="s">
        <v>219</v>
      </c>
      <c r="C28" s="122">
        <f t="shared" si="5"/>
        <v>32013</v>
      </c>
      <c r="D28" s="122">
        <f>SUM('읍면동 연령별 현황(내국인)'!AA5,'읍면동 연령별 현황(내국인)'!AA17:AA21)</f>
        <v>3920</v>
      </c>
      <c r="E28" s="122">
        <f>SUM('읍면동 연령별 현황(내국인)'!AA22:AA27,'읍면동 연령별 현황(내국인)'!AA38,'읍면동 연령별 현황(내국인)'!AA49,'읍면동 연령별 현황(내국인)'!AA60,'읍면동 연령별 현황(내국인)'!AA72:AA76)</f>
        <v>21969</v>
      </c>
      <c r="F28" s="123">
        <f>SUM('읍면동 연령별 현황(내국인)'!AA77:AA81,'읍면동 연령별 현황(내국인)'!AA82,'읍면동 연령별 현황(내국인)'!AA93,'읍면동 연령별 현황(내국인)'!AA104,'읍면동 연령별 현황(내국인)'!AA115)</f>
        <v>6124</v>
      </c>
      <c r="G28" s="111"/>
      <c r="H28" s="111"/>
      <c r="I28" s="111"/>
    </row>
    <row r="29" ht="19.5" customHeight="1">
      <c r="A29" s="120"/>
      <c r="B29" s="121" t="s">
        <v>30</v>
      </c>
      <c r="C29" s="122">
        <f t="shared" si="5"/>
        <v>32603</v>
      </c>
      <c r="D29" s="122">
        <f>SUM('읍면동 연령별 현황(내국인)'!AB5,'읍면동 연령별 현황(내국인)'!AB17:AB21)</f>
        <v>5986</v>
      </c>
      <c r="E29" s="122">
        <f>SUM('읍면동 연령별 현황(내국인)'!AB22:AB27,'읍면동 연령별 현황(내국인)'!AB38,'읍면동 연령별 현황(내국인)'!AB49,'읍면동 연령별 현황(내국인)'!AB60,'읍면동 연령별 현황(내국인)'!AB72:AB76)</f>
        <v>23273</v>
      </c>
      <c r="F29" s="123">
        <f>SUM('읍면동 연령별 현황(내국인)'!AB77:AB81,'읍면동 연령별 현황(내국인)'!AB82,'읍면동 연령별 현황(내국인)'!AB93,'읍면동 연령별 현황(내국인)'!AB104,'읍면동 연령별 현황(내국인)'!AB115)</f>
        <v>3344</v>
      </c>
      <c r="G29" s="111"/>
      <c r="H29" s="111"/>
      <c r="I29" s="111"/>
    </row>
    <row r="30" ht="19.5" customHeight="1">
      <c r="A30" s="120"/>
      <c r="B30" s="121" t="s">
        <v>31</v>
      </c>
      <c r="C30" s="122">
        <f t="shared" si="5"/>
        <v>27133</v>
      </c>
      <c r="D30" s="122">
        <f>SUM('읍면동 연령별 현황(내국인)'!AC5,'읍면동 연령별 현황(내국인)'!AC17:AC21)</f>
        <v>4743</v>
      </c>
      <c r="E30" s="122">
        <f>SUM('읍면동 연령별 현황(내국인)'!AC22:AC27,'읍면동 연령별 현황(내국인)'!AC38,'읍면동 연령별 현황(내국인)'!AC49,'읍면동 연령별 현황(내국인)'!AC60,'읍면동 연령별 현황(내국인)'!AC72:AC76)</f>
        <v>19442</v>
      </c>
      <c r="F30" s="123">
        <f>SUM('읍면동 연령별 현황(내국인)'!AC77:AC82,'읍면동 연령별 현황(내국인)'!AC93,'읍면동 연령별 현황(내국인)'!AC104,'읍면동 연령별 현황(내국인)'!AC115)</f>
        <v>2948</v>
      </c>
      <c r="G30" s="111"/>
      <c r="H30" s="111"/>
      <c r="I30" s="111"/>
    </row>
    <row r="31" ht="19.5" customHeight="1">
      <c r="A31" s="120"/>
      <c r="B31" s="121" t="s">
        <v>32</v>
      </c>
      <c r="C31" s="122">
        <f t="shared" si="5"/>
        <v>26668</v>
      </c>
      <c r="D31" s="122">
        <f>SUM('읍면동 연령별 현황(내국인)'!AD5,'읍면동 연령별 현황(내국인)'!AD17:AD21)</f>
        <v>5053</v>
      </c>
      <c r="E31" s="122">
        <f>SUM('읍면동 연령별 현황(내국인)'!AD22:AD27,'읍면동 연령별 현황(내국인)'!AD38,'읍면동 연령별 현황(내국인)'!AD49,'읍면동 연령별 현황(내국인)'!AD60,'읍면동 연령별 현황(내국인)'!AD72:AD76)</f>
        <v>17635</v>
      </c>
      <c r="F31" s="123">
        <f>SUM('읍면동 연령별 현황(내국인)'!AD77:AD82,'읍면동 연령별 현황(내국인)'!AD93,'읍면동 연령별 현황(내국인)'!AD104,'읍면동 연령별 현황(내국인)'!AD115)</f>
        <v>3980</v>
      </c>
      <c r="G31" s="111"/>
      <c r="H31" s="111"/>
      <c r="I31" s="111"/>
    </row>
    <row r="32" ht="19.5" customHeight="1">
      <c r="A32" s="120"/>
      <c r="B32" s="121" t="s">
        <v>220</v>
      </c>
      <c r="C32" s="122">
        <f t="shared" si="5"/>
        <v>24344</v>
      </c>
      <c r="D32" s="122">
        <f>SUM('읍면동 연령별 현황(내국인)'!AE5,'읍면동 연령별 현황(내국인)'!AE17,'읍면동 연령별 현황(내국인)'!AE18,'읍면동 연령별 현황(내국인)'!AE19,'읍면동 연령별 현황(내국인)'!AE20,'읍면동 연령별 현황(내국인)'!AE21)</f>
        <v>3009</v>
      </c>
      <c r="E32" s="122">
        <f>SUM('읍면동 연령별 현황(내국인)'!AE22:AE27,'읍면동 연령별 현황(내국인)'!AE38,'읍면동 연령별 현황(내국인)'!AE49,'읍면동 연령별 현황(내국인)'!AE60,'읍면동 연령별 현황(내국인)'!AE72:AE76)</f>
        <v>17668</v>
      </c>
      <c r="F32" s="123">
        <f>SUM('읍면동 연령별 현황(내국인)'!AE77:AE82,'읍면동 연령별 현황(내국인)'!AE93,'읍면동 연령별 현황(내국인)'!AE104,'읍면동 연령별 현황(내국인)'!AE115)</f>
        <v>3667</v>
      </c>
      <c r="G32" s="111"/>
      <c r="H32" s="111"/>
      <c r="I32" s="111"/>
    </row>
    <row r="33" ht="19.5" customHeight="1">
      <c r="A33" s="125"/>
      <c r="B33" s="121" t="s">
        <v>221</v>
      </c>
      <c r="C33" s="122">
        <f t="shared" si="5"/>
        <v>36024</v>
      </c>
      <c r="D33" s="122">
        <f>SUM('읍면동 연령별 현황(내국인)'!AF5,'읍면동 연령별 현황(내국인)'!AF17:AF21)</f>
        <v>5422</v>
      </c>
      <c r="E33" s="122">
        <f>SUM('읍면동 연령별 현황(내국인)'!AF22:AF27,'읍면동 연령별 현황(내국인)'!AF38,'읍면동 연령별 현황(내국인)'!AF49,'읍면동 연령별 현황(내국인)'!AF60,'읍면동 연령별 현황(내국인)'!AF72:AF73,'읍면동 연령별 현황(내국인)'!AF74:AF76)</f>
        <v>24775</v>
      </c>
      <c r="F33" s="123">
        <f>SUM('읍면동 연령별 현황(내국인)'!AF77:AF82,'읍면동 연령별 현황(내국인)'!AF93,'읍면동 연령별 현황(내국인)'!AF104,'읍면동 연령별 현황(내국인)'!AF115)</f>
        <v>5827</v>
      </c>
      <c r="G33" s="111"/>
      <c r="H33" s="111"/>
      <c r="I33" s="111"/>
    </row>
    <row r="34" ht="19.5" customHeight="1">
      <c r="A34" s="116" t="s">
        <v>161</v>
      </c>
      <c r="B34" s="117" t="s">
        <v>161</v>
      </c>
      <c r="C34" s="118">
        <f t="shared" ref="C34:F34" si="6">SUM(C35:C45)</f>
        <v>375172</v>
      </c>
      <c r="D34" s="118">
        <f t="shared" si="6"/>
        <v>57945</v>
      </c>
      <c r="E34" s="118">
        <f t="shared" si="6"/>
        <v>266029</v>
      </c>
      <c r="F34" s="119">
        <f t="shared" si="6"/>
        <v>51198</v>
      </c>
      <c r="G34" s="111"/>
      <c r="H34" s="111"/>
      <c r="I34" s="111"/>
    </row>
    <row r="35" ht="19.5" customHeight="1">
      <c r="A35" s="120"/>
      <c r="B35" s="121" t="s">
        <v>222</v>
      </c>
      <c r="C35" s="122">
        <f t="shared" ref="C35:C45" si="7">SUM(D35:F35)</f>
        <v>36174</v>
      </c>
      <c r="D35" s="122">
        <f>SUM('읍면동 연령별 현황(내국인)'!AG$5,'읍면동 연령별 현황(내국인)'!AG$17:AG$21)</f>
        <v>4214</v>
      </c>
      <c r="E35" s="122">
        <f>SUM('읍면동 연령별 현황(내국인)'!AG$22:AG$26,'읍면동 연령별 현황(내국인)'!AG$27,'읍면동 연령별 현황(내국인)'!AG$38,'읍면동 연령별 현황(내국인)'!AG$49,'읍면동 연령별 현황(내국인)'!AG$60,'읍면동 연령별 현황(내국인)'!AG$72:AG$76)</f>
        <v>26755</v>
      </c>
      <c r="F35" s="123">
        <f>SUM('읍면동 연령별 현황(내국인)'!AG$77:AG$82,'읍면동 연령별 현황(내국인)'!AG$93,'읍면동 연령별 현황(내국인)'!AG$104,'읍면동 연령별 현황(내국인)'!AG$115)</f>
        <v>5205</v>
      </c>
      <c r="G35" s="111"/>
      <c r="H35" s="111"/>
      <c r="I35" s="111"/>
    </row>
    <row r="36" ht="19.5" customHeight="1">
      <c r="A36" s="120"/>
      <c r="B36" s="121" t="s">
        <v>223</v>
      </c>
      <c r="C36" s="122">
        <f t="shared" si="7"/>
        <v>40974</v>
      </c>
      <c r="D36" s="122">
        <f>SUM('읍면동 연령별 현황(내국인)'!AH$5,'읍면동 연령별 현황(내국인)'!AH$17:AH$21)</f>
        <v>7425</v>
      </c>
      <c r="E36" s="122">
        <f>SUM('읍면동 연령별 현황(내국인)'!AH$22:AH$26,'읍면동 연령별 현황(내국인)'!AH$27,'읍면동 연령별 현황(내국인)'!AH$38,'읍면동 연령별 현황(내국인)'!AH$49,'읍면동 연령별 현황(내국인)'!AH$60,'읍면동 연령별 현황(내국인)'!AH72:AH$76)</f>
        <v>29658</v>
      </c>
      <c r="F36" s="123">
        <f>SUM('읍면동 연령별 현황(내국인)'!AH$77:AH$82,'읍면동 연령별 현황(내국인)'!AH$93,'읍면동 연령별 현황(내국인)'!AH$104,'읍면동 연령별 현황(내국인)'!AH$115)</f>
        <v>3891</v>
      </c>
      <c r="G36" s="111"/>
      <c r="H36" s="111"/>
      <c r="I36" s="111"/>
    </row>
    <row r="37" ht="19.5" customHeight="1">
      <c r="A37" s="120"/>
      <c r="B37" s="121" t="s">
        <v>224</v>
      </c>
      <c r="C37" s="122">
        <f t="shared" si="7"/>
        <v>37986</v>
      </c>
      <c r="D37" s="122">
        <f>SUM('읍면동 연령별 현황(내국인)'!AI$5,'읍면동 연령별 현황(내국인)'!AI$17:AI$21)</f>
        <v>6035</v>
      </c>
      <c r="E37" s="122">
        <f>SUM('읍면동 연령별 현황(내국인)'!AI$22:AI$26,'읍면동 연령별 현황(내국인)'!AI$27,'읍면동 연령별 현황(내국인)'!AI$38,'읍면동 연령별 현황(내국인)'!AI$49,'읍면동 연령별 현황(내국인)'!AI$60,'읍면동 연령별 현황(내국인)'!AI$72:AI$76)</f>
        <v>26268</v>
      </c>
      <c r="F37" s="123">
        <f>SUM('읍면동 연령별 현황(내국인)'!AI$77:AI$82,'읍면동 연령별 현황(내국인)'!AI$93,'읍면동 연령별 현황(내국인)'!AI$104,'읍면동 연령별 현황(내국인)'!AI$115)</f>
        <v>5683</v>
      </c>
      <c r="G37" s="111"/>
      <c r="H37" s="111"/>
      <c r="I37" s="111"/>
    </row>
    <row r="38" ht="19.5" customHeight="1">
      <c r="A38" s="120"/>
      <c r="B38" s="121" t="s">
        <v>225</v>
      </c>
      <c r="C38" s="122">
        <f t="shared" si="7"/>
        <v>29004</v>
      </c>
      <c r="D38" s="122">
        <f>SUM('읍면동 연령별 현황(내국인)'!AJ$5,'읍면동 연령별 현황(내국인)'!AJ$17:AJ$21)</f>
        <v>4091</v>
      </c>
      <c r="E38" s="122">
        <f>SUM('읍면동 연령별 현황(내국인)'!AJ$22:AJ$26,'읍면동 연령별 현황(내국인)'!AJ$27,'읍면동 연령별 현황(내국인)'!AJ$38,'읍면동 연령별 현황(내국인)'!AJ$49,'읍면동 연령별 현황(내국인)'!AJ$60,'읍면동 연령별 현황(내국인)'!AJ$72:AJ$76)</f>
        <v>20626</v>
      </c>
      <c r="F38" s="123">
        <f>SUM('읍면동 연령별 현황(내국인)'!AJ$77:AJ$82,'읍면동 연령별 현황(내국인)'!AJ$93,'읍면동 연령별 현황(내국인)'!AJ$104,'읍면동 연령별 현황(내국인)'!AJ$115)</f>
        <v>4287</v>
      </c>
      <c r="G38" s="111"/>
      <c r="H38" s="111"/>
      <c r="I38" s="111"/>
    </row>
    <row r="39" ht="19.5" customHeight="1">
      <c r="A39" s="120"/>
      <c r="B39" s="121" t="s">
        <v>226</v>
      </c>
      <c r="C39" s="122">
        <f t="shared" si="7"/>
        <v>18315</v>
      </c>
      <c r="D39" s="122">
        <f>SUM('읍면동 연령별 현황(내국인)'!AK$5,'읍면동 연령별 현황(내국인)'!AK$17:AK$21)</f>
        <v>2085</v>
      </c>
      <c r="E39" s="122">
        <f>SUM('읍면동 연령별 현황(내국인)'!AK$22:AK$26,'읍면동 연령별 현황(내국인)'!AK$27,'읍면동 연령별 현황(내국인)'!AK$38,'읍면동 연령별 현황(내국인)'!AK$49,'읍면동 연령별 현황(내국인)'!AK$60,'읍면동 연령별 현황(내국인)'!AK$72:AK$76)</f>
        <v>13746</v>
      </c>
      <c r="F39" s="123">
        <f>SUM('읍면동 연령별 현황(내국인)'!AK$77:AK$82,'읍면동 연령별 현황(내국인)'!AK$93,'읍면동 연령별 현황(내국인)'!AK$104,'읍면동 연령별 현황(내국인)'!AK$115)</f>
        <v>2484</v>
      </c>
      <c r="G39" s="111"/>
      <c r="H39" s="111"/>
      <c r="I39" s="111"/>
    </row>
    <row r="40" ht="19.5" customHeight="1">
      <c r="A40" s="120"/>
      <c r="B40" s="121" t="s">
        <v>227</v>
      </c>
      <c r="C40" s="122">
        <f t="shared" si="7"/>
        <v>26885</v>
      </c>
      <c r="D40" s="122">
        <f>SUM('읍면동 연령별 현황(내국인)'!AL$5,'읍면동 연령별 현황(내국인)'!AL$17:AL$21)</f>
        <v>3811</v>
      </c>
      <c r="E40" s="122">
        <f>SUM('읍면동 연령별 현황(내국인)'!AL$22:AL$26,'읍면동 연령별 현황(내국인)'!AL$27,'읍면동 연령별 현황(내국인)'!AL$38,'읍면동 연령별 현황(내국인)'!AL$49,'읍면동 연령별 현황(내국인)'!AL$60,'읍면동 연령별 현황(내국인)'!AL$72:AL$76)</f>
        <v>19669</v>
      </c>
      <c r="F40" s="123">
        <f>SUM('읍면동 연령별 현황(내국인)'!AL$77:AL$82,'읍면동 연령별 현황(내국인)'!AL$93,'읍면동 연령별 현황(내국인)'!AL$104,'읍면동 연령별 현황(내국인)'!AL$115)</f>
        <v>3405</v>
      </c>
      <c r="G40" s="111"/>
      <c r="H40" s="111"/>
      <c r="I40" s="111"/>
    </row>
    <row r="41" ht="19.5" customHeight="1">
      <c r="A41" s="120"/>
      <c r="B41" s="121" t="s">
        <v>228</v>
      </c>
      <c r="C41" s="122">
        <f t="shared" si="7"/>
        <v>49926</v>
      </c>
      <c r="D41" s="122">
        <f>SUM('읍면동 연령별 현황(내국인)'!AM$5,'읍면동 연령별 현황(내국인)'!AM$17:AM$21)</f>
        <v>8431</v>
      </c>
      <c r="E41" s="122">
        <f>SUM('읍면동 연령별 현황(내국인)'!AM$22:AM$26,'읍면동 연령별 현황(내국인)'!AM$27,'읍면동 연령별 현황(내국인)'!AM$38,'읍면동 연령별 현황(내국인)'!AM$49,'읍면동 연령별 현황(내국인)'!AM$60,'읍면동 연령별 현황(내국인)'!AM$72:AM$76)</f>
        <v>35384</v>
      </c>
      <c r="F41" s="123">
        <f>SUM('읍면동 연령별 현황(내국인)'!AM$77:AM$82,'읍면동 연령별 현황(내국인)'!AM$93,'읍면동 연령별 현황(내국인)'!AM$104,'읍면동 연령별 현황(내국인)'!AM$115)</f>
        <v>6111</v>
      </c>
      <c r="G41" s="111"/>
      <c r="H41" s="111"/>
      <c r="I41" s="111"/>
    </row>
    <row r="42" ht="19.5" customHeight="1">
      <c r="A42" s="120"/>
      <c r="B42" s="121" t="s">
        <v>229</v>
      </c>
      <c r="C42" s="122">
        <f t="shared" si="7"/>
        <v>20334</v>
      </c>
      <c r="D42" s="122">
        <f>SUM('읍면동 연령별 현황(내국인)'!AN$5,'읍면동 연령별 현황(내국인)'!AN$17:AN$21)</f>
        <v>3384</v>
      </c>
      <c r="E42" s="122">
        <f>SUM('읍면동 연령별 현황(내국인)'!AN$22:AN$26,'읍면동 연령별 현황(내국인)'!AN$27,'읍면동 연령별 현황(내국인)'!AN$38,'읍면동 연령별 현황(내국인)'!AN$49,'읍면동 연령별 현황(내국인)'!AN$60,'읍면동 연령별 현황(내국인)'!AN$72:AN$76)</f>
        <v>14036</v>
      </c>
      <c r="F42" s="123">
        <f>SUM('읍면동 연령별 현황(내국인)'!AN$77:AN$82,'읍면동 연령별 현황(내국인)'!AN$93,'읍면동 연령별 현황(내국인)'!AN$104,'읍면동 연령별 현황(내국인)'!AN$115)</f>
        <v>2914</v>
      </c>
      <c r="G42" s="111"/>
      <c r="H42" s="111"/>
      <c r="I42" s="111"/>
    </row>
    <row r="43" ht="19.5" customHeight="1">
      <c r="A43" s="120"/>
      <c r="B43" s="121" t="s">
        <v>230</v>
      </c>
      <c r="C43" s="122">
        <f t="shared" si="7"/>
        <v>33106</v>
      </c>
      <c r="D43" s="122">
        <f>SUM('읍면동 연령별 현황(내국인)'!AO$5,'읍면동 연령별 현황(내국인)'!AO$17:AO$21)</f>
        <v>5211</v>
      </c>
      <c r="E43" s="122">
        <f>SUM('읍면동 연령별 현황(내국인)'!AO$22:AO$26,'읍면동 연령별 현황(내국인)'!AO$27,'읍면동 연령별 현황(내국인)'!AO$38,'읍면동 연령별 현황(내국인)'!AO$49,'읍면동 연령별 현황(내국인)'!AO$60,'읍면동 연령별 현황(내국인)'!AO$72:AO$76)</f>
        <v>22809</v>
      </c>
      <c r="F43" s="123">
        <f>SUM('읍면동 연령별 현황(내국인)'!AO$77:AO$82,'읍면동 연령별 현황(내국인)'!AO$93,'읍면동 연령별 현황(내국인)'!AO$104,'읍면동 연령별 현황(내국인)'!AO$115)</f>
        <v>5086</v>
      </c>
      <c r="G43" s="111"/>
      <c r="H43" s="111"/>
      <c r="I43" s="111"/>
    </row>
    <row r="44" ht="19.5" customHeight="1">
      <c r="A44" s="120"/>
      <c r="B44" s="126" t="s">
        <v>231</v>
      </c>
      <c r="C44" s="122">
        <f t="shared" si="7"/>
        <v>27792</v>
      </c>
      <c r="D44" s="122">
        <f>SUM('읍면동 연령별 현황(내국인)'!AP$5,'읍면동 연령별 현황(내국인)'!AP$17:AP$21)</f>
        <v>4291</v>
      </c>
      <c r="E44" s="122">
        <f>SUM('읍면동 연령별 현황(내국인)'!AP$22:AP$26,'읍면동 연령별 현황(내국인)'!AP$27,'읍면동 연령별 현황(내국인)'!AP$38,'읍면동 연령별 현황(내국인)'!AP$49,'읍면동 연령별 현황(내국인)'!AP$60,'읍면동 연령별 현황(내국인)'!AP$72:AP$76)</f>
        <v>20379</v>
      </c>
      <c r="F44" s="123">
        <f>SUM('읍면동 연령별 현황(내국인)'!AP$77:AP$82,'읍면동 연령별 현황(내국인)'!AP$93,'읍면동 연령별 현황(내국인)'!AP$104,'읍면동 연령별 현황(내국인)'!AP$115)</f>
        <v>3122</v>
      </c>
      <c r="G44" s="111"/>
      <c r="H44" s="111"/>
      <c r="I44" s="111"/>
    </row>
    <row r="45" ht="19.5" customHeight="1">
      <c r="A45" s="127"/>
      <c r="B45" s="128" t="s">
        <v>232</v>
      </c>
      <c r="C45" s="129">
        <f t="shared" si="7"/>
        <v>54676</v>
      </c>
      <c r="D45" s="129">
        <f>SUM('읍면동 연령별 현황(내국인)'!AQ$5,'읍면동 연령별 현황(내국인)'!AQ$17:AQ$21)</f>
        <v>8967</v>
      </c>
      <c r="E45" s="129">
        <f>SUM('읍면동 연령별 현황(내국인)'!AQ$22:AQ$26,'읍면동 연령별 현황(내국인)'!AQ$27,'읍면동 연령별 현황(내국인)'!AQ$38,'읍면동 연령별 현황(내국인)'!AQ$49,'읍면동 연령별 현황(내국인)'!AQ$60,'읍면동 연령별 현황(내국인)'!AQ$72:AQ$76)</f>
        <v>36699</v>
      </c>
      <c r="F45" s="130">
        <f>SUM('읍면동 연령별 현황(내국인)'!AQ$77:AQ$82,'읍면동 연령별 현황(내국인)'!AQ$93,'읍면동 연령별 현황(내국인)'!AQ$104,'읍면동 연령별 현황(내국인)'!AQ$115)</f>
        <v>9010</v>
      </c>
      <c r="G45" s="111"/>
      <c r="H45" s="111"/>
      <c r="I45" s="111"/>
    </row>
    <row r="46" ht="13.5" customHeight="1">
      <c r="A46" s="111"/>
      <c r="B46" s="111"/>
      <c r="C46" s="111"/>
      <c r="D46" s="111"/>
      <c r="E46" s="111"/>
      <c r="F46" s="111"/>
      <c r="G46" s="111"/>
      <c r="H46" s="111"/>
      <c r="I46" s="111"/>
    </row>
    <row r="47" ht="13.5" customHeight="1">
      <c r="A47" s="111"/>
      <c r="B47" s="111"/>
      <c r="C47" s="111"/>
      <c r="D47" s="111"/>
      <c r="E47" s="111"/>
      <c r="F47" s="111"/>
      <c r="G47" s="111"/>
      <c r="H47" s="111"/>
      <c r="I47" s="111"/>
    </row>
    <row r="48" ht="26.25" customHeight="1">
      <c r="A48" s="103" t="s">
        <v>233</v>
      </c>
      <c r="B48" s="104"/>
      <c r="C48" s="104"/>
      <c r="D48" s="104"/>
      <c r="E48" s="105"/>
      <c r="F48" s="111"/>
      <c r="G48" s="111"/>
      <c r="H48" s="111"/>
      <c r="I48" s="111"/>
    </row>
    <row r="49" ht="13.5" customHeight="1">
      <c r="A49" s="111"/>
      <c r="B49" s="111"/>
      <c r="C49" s="111"/>
      <c r="D49" s="111"/>
      <c r="E49" s="111"/>
      <c r="F49" s="111"/>
      <c r="G49" s="111"/>
      <c r="H49" s="111"/>
      <c r="I49" s="111"/>
    </row>
    <row r="50" ht="13.5" customHeight="1">
      <c r="A50" s="131" t="s">
        <v>234</v>
      </c>
      <c r="B50" s="132" t="s">
        <v>197</v>
      </c>
      <c r="C50" s="132" t="s">
        <v>198</v>
      </c>
      <c r="D50" s="132" t="s">
        <v>199</v>
      </c>
      <c r="E50" s="133" t="s">
        <v>165</v>
      </c>
      <c r="F50" s="111"/>
      <c r="G50" s="111"/>
      <c r="H50" s="111"/>
      <c r="I50" s="111"/>
    </row>
    <row r="51" ht="15.75" customHeight="1">
      <c r="A51" s="112" t="s">
        <v>1</v>
      </c>
      <c r="B51" s="134">
        <f t="shared" ref="B51:E51" si="8">SUM(B52:B54)</f>
        <v>16171</v>
      </c>
      <c r="C51" s="134">
        <f t="shared" si="8"/>
        <v>728</v>
      </c>
      <c r="D51" s="134">
        <f t="shared" si="8"/>
        <v>15055</v>
      </c>
      <c r="E51" s="135">
        <f t="shared" si="8"/>
        <v>388</v>
      </c>
      <c r="F51" s="111"/>
      <c r="G51" s="111"/>
      <c r="H51" s="111"/>
      <c r="I51" s="111"/>
    </row>
    <row r="52" ht="15.75" customHeight="1">
      <c r="A52" s="112" t="s">
        <v>159</v>
      </c>
      <c r="B52" s="122">
        <f t="shared" ref="B52:B54" si="9">SUM(C52:E52)</f>
        <v>9074</v>
      </c>
      <c r="C52" s="122">
        <f>SUM('읍면동 연령별 현황(외국인)'!C5,'읍면동 연령별 현황(외국인)'!C9)</f>
        <v>359</v>
      </c>
      <c r="D52" s="122">
        <f>SUM('읍면동 연령별 현황(외국인)'!C10,'읍면동 연령별 현황(외국인)'!C11,'읍면동 연령별 현황(외국인)'!C14,'읍면동 연령별 현황(외국인)'!C17,'읍면동 연령별 현황(외국인)'!C20,'읍면동 연령별 현황(외국인)'!C24)</f>
        <v>8536</v>
      </c>
      <c r="E52" s="123">
        <f>SUM('읍면동 연령별 현황(외국인)'!C25,'읍면동 연령별 현황(외국인)'!C26,'읍면동 연령별 현황(외국인)'!C29,'읍면동 연령별 현황(외국인)'!C32)</f>
        <v>179</v>
      </c>
      <c r="F52" s="111"/>
      <c r="G52" s="111"/>
      <c r="H52" s="111"/>
      <c r="I52" s="111"/>
    </row>
    <row r="53" ht="15.75" customHeight="1">
      <c r="A53" s="112" t="s">
        <v>160</v>
      </c>
      <c r="B53" s="122">
        <f t="shared" si="9"/>
        <v>4206</v>
      </c>
      <c r="C53" s="122">
        <f>SUM('읍면동 연령별 현황(외국인)'!D5,'읍면동 연령별 현황(외국인)'!D9)</f>
        <v>231</v>
      </c>
      <c r="D53" s="122">
        <f>SUM('읍면동 연령별 현황(외국인)'!D10,'읍면동 연령별 현황(외국인)'!D11,'읍면동 연령별 현황(외국인)'!D14,'읍면동 연령별 현황(외국인)'!D17,'읍면동 연령별 현황(외국인)'!D20,'읍면동 연령별 현황(외국인)'!D24)</f>
        <v>3838</v>
      </c>
      <c r="E53" s="123">
        <f>SUM('읍면동 연령별 현황(외국인)'!D25,'읍면동 연령별 현황(외국인)'!D26,'읍면동 연령별 현황(외국인)'!D29,'읍면동 연령별 현황(외국인)'!D32)</f>
        <v>137</v>
      </c>
      <c r="F53" s="111"/>
      <c r="G53" s="111"/>
      <c r="H53" s="111"/>
      <c r="I53" s="111"/>
    </row>
    <row r="54" ht="15.75" customHeight="1">
      <c r="A54" s="136" t="s">
        <v>161</v>
      </c>
      <c r="B54" s="129">
        <f t="shared" si="9"/>
        <v>2891</v>
      </c>
      <c r="C54" s="129">
        <f>SUM('읍면동 연령별 현황(외국인)'!E5,'읍면동 연령별 현황(외국인)'!E9)</f>
        <v>138</v>
      </c>
      <c r="D54" s="129">
        <f>SUM('읍면동 연령별 현황(외국인)'!E10,'읍면동 연령별 현황(외국인)'!E11,'읍면동 연령별 현황(외국인)'!E14,'읍면동 연령별 현황(외국인)'!E17,'읍면동 연령별 현황(외국인)'!E20,'읍면동 연령별 현황(외국인)'!E24)</f>
        <v>2681</v>
      </c>
      <c r="E54" s="130">
        <f>SUM('읍면동 연령별 현황(외국인)'!E25,'읍면동 연령별 현황(외국인)'!E26,'읍면동 연령별 현황(외국인)'!E29,'읍면동 연령별 현황(외국인)'!E32)</f>
        <v>72</v>
      </c>
      <c r="F54" s="111"/>
      <c r="G54" s="111"/>
      <c r="H54" s="111"/>
      <c r="I54" s="111"/>
    </row>
    <row r="55" ht="39.0" customHeight="1">
      <c r="A55" s="111"/>
      <c r="B55" s="111"/>
      <c r="C55" s="111"/>
      <c r="D55" s="111"/>
      <c r="E55" s="111"/>
      <c r="F55" s="111"/>
      <c r="G55" s="111"/>
      <c r="H55" s="111"/>
      <c r="I55" s="111"/>
    </row>
    <row r="56" ht="29.25" customHeight="1">
      <c r="A56" s="103" t="s">
        <v>235</v>
      </c>
      <c r="B56" s="104"/>
      <c r="C56" s="104"/>
      <c r="D56" s="104"/>
      <c r="E56" s="104"/>
      <c r="F56" s="104"/>
      <c r="G56" s="104"/>
      <c r="H56" s="104"/>
      <c r="I56" s="105"/>
    </row>
    <row r="57" ht="13.5" customHeight="1">
      <c r="A57" s="137"/>
      <c r="B57" s="111"/>
      <c r="C57" s="111"/>
      <c r="D57" s="111"/>
      <c r="E57" s="111"/>
      <c r="F57" s="111"/>
      <c r="G57" s="111"/>
      <c r="H57" s="111"/>
      <c r="I57" s="111"/>
    </row>
    <row r="58" ht="13.5" customHeight="1">
      <c r="A58" s="138" t="s">
        <v>158</v>
      </c>
      <c r="B58" s="139" t="s">
        <v>1</v>
      </c>
      <c r="C58" s="140"/>
      <c r="D58" s="139" t="s">
        <v>159</v>
      </c>
      <c r="E58" s="140"/>
      <c r="F58" s="139" t="s">
        <v>160</v>
      </c>
      <c r="G58" s="140"/>
      <c r="H58" s="139" t="s">
        <v>161</v>
      </c>
      <c r="I58" s="141"/>
    </row>
    <row r="59" ht="13.5" customHeight="1">
      <c r="A59" s="142"/>
      <c r="B59" s="143"/>
      <c r="C59" s="144"/>
      <c r="D59" s="143"/>
      <c r="E59" s="144"/>
      <c r="F59" s="143"/>
      <c r="G59" s="144"/>
      <c r="H59" s="143"/>
      <c r="I59" s="145"/>
    </row>
    <row r="60" ht="13.5" customHeight="1">
      <c r="A60" s="146" t="s">
        <v>236</v>
      </c>
      <c r="B60" s="147" t="s">
        <v>195</v>
      </c>
      <c r="C60" s="147" t="s">
        <v>235</v>
      </c>
      <c r="D60" s="147" t="s">
        <v>195</v>
      </c>
      <c r="E60" s="147" t="s">
        <v>235</v>
      </c>
      <c r="F60" s="147" t="s">
        <v>195</v>
      </c>
      <c r="G60" s="147" t="s">
        <v>235</v>
      </c>
      <c r="H60" s="147" t="s">
        <v>195</v>
      </c>
      <c r="I60" s="148" t="s">
        <v>235</v>
      </c>
    </row>
    <row r="61" ht="13.5" customHeight="1">
      <c r="A61" s="149" t="s">
        <v>237</v>
      </c>
      <c r="B61" s="150">
        <f t="shared" ref="B61:I61" si="10">SUM(B62:B64)</f>
        <v>1075784</v>
      </c>
      <c r="C61" s="150">
        <f t="shared" si="10"/>
        <v>1091955</v>
      </c>
      <c r="D61" s="150">
        <f t="shared" si="10"/>
        <v>259786</v>
      </c>
      <c r="E61" s="150">
        <f t="shared" si="10"/>
        <v>268860</v>
      </c>
      <c r="F61" s="150">
        <f t="shared" si="10"/>
        <v>440826</v>
      </c>
      <c r="G61" s="150">
        <f t="shared" si="10"/>
        <v>445032</v>
      </c>
      <c r="H61" s="150">
        <f t="shared" si="10"/>
        <v>375172</v>
      </c>
      <c r="I61" s="151">
        <f t="shared" si="10"/>
        <v>378063</v>
      </c>
    </row>
    <row r="62" ht="13.5" customHeight="1">
      <c r="A62" s="152" t="s">
        <v>238</v>
      </c>
      <c r="B62" s="153">
        <f>SUM('읍면동 연령별 현황(내국인)'!B$5,'읍면동 연령별 현황(내국인)'!B$17:B$21)</f>
        <v>154932</v>
      </c>
      <c r="C62" s="153">
        <f>SUM(C51,B62)</f>
        <v>155660</v>
      </c>
      <c r="D62" s="153">
        <f>SUM('읍면동 연령별 현황(내국인)'!C$5,'읍면동 연령별 현황(내국인)'!C$17:C$21)</f>
        <v>32211</v>
      </c>
      <c r="E62" s="153">
        <f>SUM(D62,C52)</f>
        <v>32570</v>
      </c>
      <c r="F62" s="153">
        <f>SUM('읍면동 연령별 현황(내국인)'!D$5,'읍면동 연령별 현황(내국인)'!D$17:D$21)</f>
        <v>64776</v>
      </c>
      <c r="G62" s="153">
        <f>SUM(F62,C53)</f>
        <v>65007</v>
      </c>
      <c r="H62" s="153">
        <f>SUM('읍면동 연령별 현황(내국인)'!E$5,'읍면동 연령별 현황(내국인)'!E$17:E$21)</f>
        <v>57945</v>
      </c>
      <c r="I62" s="154">
        <f>SUM(H62,C54)</f>
        <v>58083</v>
      </c>
    </row>
    <row r="63" ht="13.5" customHeight="1">
      <c r="A63" s="152" t="s">
        <v>239</v>
      </c>
      <c r="B63" s="153">
        <f>SUM('읍면동 연령별 현황(내국인)'!B$22:B$26,'읍면동 연령별 현황(내국인)'!B$27,'읍면동 연령별 현황(내국인)'!B$38,'읍면동 연령별 현황(내국인)'!B$49,'읍면동 연령별 현황(내국인)'!B$60,'읍면동 연령별 현황(내국인)'!B$72:B$76)</f>
        <v>768531</v>
      </c>
      <c r="C63" s="153">
        <f>SUM(B63,D51)</f>
        <v>783586</v>
      </c>
      <c r="D63" s="153">
        <f>SUM('읍면동 연령별 현황(내국인)'!C$22:C$26,'읍면동 연령별 현황(내국인)'!C$27,'읍면동 연령별 현황(내국인)'!C$38,'읍면동 연령별 현황(내국인)'!C$49,'읍면동 연령별 현황(내국인)'!C$60,'읍면동 연령별 현황(내국인)'!C$72:C$76)</f>
        <v>187186</v>
      </c>
      <c r="E63" s="153">
        <f>SUM(D63,D52)</f>
        <v>195722</v>
      </c>
      <c r="F63" s="153">
        <f>SUM('읍면동 연령별 현황(내국인)'!D$22:D$26,'읍면동 연령별 현황(내국인)'!D$27,'읍면동 연령별 현황(내국인)'!D$38,'읍면동 연령별 현황(내국인)'!D$49,'읍면동 연령별 현황(내국인)'!D$60,'읍면동 연령별 현황(내국인)'!D$72:D$76)</f>
        <v>315316</v>
      </c>
      <c r="G63" s="153">
        <f>SUM(F63,D53)</f>
        <v>319154</v>
      </c>
      <c r="H63" s="153">
        <f>SUM('읍면동 연령별 현황(내국인)'!E$22:E$26,'읍면동 연령별 현황(내국인)'!E$27,'읍면동 연령별 현황(내국인)'!E$38,'읍면동 연령별 현황(내국인)'!E$49,'읍면동 연령별 현황(내국인)'!E$60,'읍면동 연령별 현황(내국인)'!E$72:E$76)</f>
        <v>266029</v>
      </c>
      <c r="I63" s="154">
        <f>SUM(H63,D54)</f>
        <v>268710</v>
      </c>
    </row>
    <row r="64" ht="13.5" customHeight="1">
      <c r="A64" s="155" t="s">
        <v>240</v>
      </c>
      <c r="B64" s="156">
        <f>SUM('읍면동 연령별 현황(내국인)'!B$77:B$82,'읍면동 연령별 현황(내국인)'!B$93,'읍면동 연령별 현황(내국인)'!B$104,'읍면동 연령별 현황(내국인)'!B$115)</f>
        <v>152321</v>
      </c>
      <c r="C64" s="156">
        <f>SUM(B64,E51)</f>
        <v>152709</v>
      </c>
      <c r="D64" s="156">
        <f>SUM('읍면동 연령별 현황(내국인)'!C$77:C$82,'읍면동 연령별 현황(내국인)'!C$93,'읍면동 연령별 현황(내국인)'!C$104,'읍면동 연령별 현황(내국인)'!C$115)</f>
        <v>40389</v>
      </c>
      <c r="E64" s="156">
        <f>SUM(D64,E52)</f>
        <v>40568</v>
      </c>
      <c r="F64" s="156">
        <f>SUM('읍면동 연령별 현황(내국인)'!D$77:D$82,'읍면동 연령별 현황(내국인)'!D$93,'읍면동 연령별 현황(내국인)'!D$104,'읍면동 연령별 현황(내국인)'!D$115)</f>
        <v>60734</v>
      </c>
      <c r="G64" s="156">
        <f>SUM(F64,E53)</f>
        <v>60871</v>
      </c>
      <c r="H64" s="156">
        <f>SUM('읍면동 연령별 현황(내국인)'!E$77:E$82,'읍면동 연령별 현황(내국인)'!E$93,'읍면동 연령별 현황(내국인)'!E$104,'읍면동 연령별 현황(내국인)'!E$115)</f>
        <v>51198</v>
      </c>
      <c r="I64" s="157">
        <f>SUM(H64,E54)</f>
        <v>51270</v>
      </c>
    </row>
    <row r="65" ht="13.5" customHeight="1">
      <c r="A65" s="106"/>
      <c r="B65" s="106"/>
      <c r="C65" s="106"/>
      <c r="D65" s="106"/>
      <c r="E65" s="106"/>
      <c r="F65" s="106"/>
      <c r="G65" s="106"/>
      <c r="H65" s="106"/>
      <c r="I65" s="106"/>
    </row>
    <row r="66" ht="13.5" customHeight="1">
      <c r="F66" s="12"/>
    </row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1">
    <mergeCell ref="B58:C59"/>
    <mergeCell ref="D58:E59"/>
    <mergeCell ref="F58:G59"/>
    <mergeCell ref="H58:I59"/>
    <mergeCell ref="A1:F1"/>
    <mergeCell ref="A5:A17"/>
    <mergeCell ref="A18:A33"/>
    <mergeCell ref="A34:A45"/>
    <mergeCell ref="A48:E48"/>
    <mergeCell ref="A56:I56"/>
    <mergeCell ref="A58:A59"/>
  </mergeCells>
  <printOptions/>
  <pageMargins bottom="0.75" footer="0.0" header="0.0" left="0.25" right="0.25" top="0.75"/>
  <pageSetup paperSize="9" scale="9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12.0"/>
    <col customWidth="1" min="2" max="2" width="9.71"/>
    <col customWidth="1" min="3" max="3" width="10.86"/>
    <col customWidth="1" min="4" max="4" width="8.86"/>
    <col customWidth="1" min="5" max="5" width="10.0"/>
    <col customWidth="1" min="6" max="63" width="8.86"/>
  </cols>
  <sheetData>
    <row r="1" ht="38.25" customHeight="1">
      <c r="A1" s="2" t="s">
        <v>241</v>
      </c>
      <c r="B1" s="2"/>
      <c r="C1" s="2"/>
      <c r="D1" s="158"/>
      <c r="E1" s="159"/>
      <c r="F1" s="160"/>
      <c r="G1" s="160"/>
      <c r="H1" s="160"/>
      <c r="I1" s="160"/>
      <c r="J1" s="160"/>
      <c r="K1" s="160"/>
      <c r="L1" s="160"/>
      <c r="M1" s="160"/>
      <c r="N1" s="160"/>
      <c r="O1" s="161"/>
      <c r="P1" s="160"/>
      <c r="Q1" s="160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0"/>
      <c r="AI1" s="160"/>
      <c r="AJ1" s="160"/>
      <c r="AK1" s="160"/>
      <c r="AL1" s="161"/>
      <c r="AM1" s="160"/>
      <c r="AN1" s="160"/>
      <c r="AO1" s="160"/>
      <c r="AP1" s="161"/>
      <c r="AQ1" s="160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  <c r="BK1" s="162"/>
    </row>
    <row r="2" ht="32.25" customHeight="1">
      <c r="A2" s="6" t="s">
        <v>1</v>
      </c>
      <c r="B2" s="163" t="s">
        <v>242</v>
      </c>
      <c r="C2" s="164"/>
      <c r="D2" s="165"/>
      <c r="E2" s="165"/>
      <c r="F2" s="160"/>
      <c r="G2" s="160"/>
      <c r="H2" s="160"/>
      <c r="I2" s="160"/>
      <c r="J2" s="160"/>
      <c r="K2" s="160"/>
      <c r="L2" s="160"/>
      <c r="M2" s="160"/>
      <c r="N2" s="160"/>
      <c r="O2" s="164"/>
      <c r="P2" s="160"/>
      <c r="Q2" s="1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160"/>
      <c r="AI2" s="160"/>
      <c r="AJ2" s="160"/>
      <c r="AK2" s="160"/>
      <c r="AL2" s="164"/>
      <c r="AM2" s="160"/>
      <c r="AN2" s="160"/>
      <c r="AO2" s="160"/>
      <c r="AP2" s="164"/>
      <c r="AQ2" s="160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</row>
    <row r="3" ht="36.75" customHeight="1">
      <c r="A3" s="166" t="s">
        <v>3</v>
      </c>
      <c r="B3" s="167" t="s">
        <v>4</v>
      </c>
      <c r="C3" s="168" t="s">
        <v>5</v>
      </c>
      <c r="D3" s="169" t="s">
        <v>6</v>
      </c>
      <c r="E3" s="169" t="s">
        <v>7</v>
      </c>
      <c r="F3" s="170" t="s">
        <v>8</v>
      </c>
      <c r="G3" s="170" t="s">
        <v>9</v>
      </c>
      <c r="H3" s="170" t="s">
        <v>10</v>
      </c>
      <c r="I3" s="170" t="s">
        <v>11</v>
      </c>
      <c r="J3" s="170" t="s">
        <v>12</v>
      </c>
      <c r="K3" s="170" t="s">
        <v>13</v>
      </c>
      <c r="L3" s="170" t="s">
        <v>14</v>
      </c>
      <c r="M3" s="170" t="s">
        <v>15</v>
      </c>
      <c r="N3" s="170" t="s">
        <v>16</v>
      </c>
      <c r="O3" s="170" t="s">
        <v>17</v>
      </c>
      <c r="P3" s="170" t="s">
        <v>18</v>
      </c>
      <c r="Q3" s="170" t="s">
        <v>19</v>
      </c>
      <c r="R3" s="170" t="s">
        <v>20</v>
      </c>
      <c r="S3" s="170" t="s">
        <v>21</v>
      </c>
      <c r="T3" s="170" t="s">
        <v>22</v>
      </c>
      <c r="U3" s="170" t="s">
        <v>23</v>
      </c>
      <c r="V3" s="170" t="s">
        <v>24</v>
      </c>
      <c r="W3" s="170" t="s">
        <v>25</v>
      </c>
      <c r="X3" s="170" t="s">
        <v>26</v>
      </c>
      <c r="Y3" s="170" t="s">
        <v>27</v>
      </c>
      <c r="Z3" s="170" t="s">
        <v>28</v>
      </c>
      <c r="AA3" s="170" t="s">
        <v>29</v>
      </c>
      <c r="AB3" s="171" t="s">
        <v>30</v>
      </c>
      <c r="AC3" s="171" t="s">
        <v>31</v>
      </c>
      <c r="AD3" s="171" t="s">
        <v>32</v>
      </c>
      <c r="AE3" s="171" t="s">
        <v>33</v>
      </c>
      <c r="AF3" s="170" t="s">
        <v>34</v>
      </c>
      <c r="AG3" s="170" t="s">
        <v>35</v>
      </c>
      <c r="AH3" s="170" t="s">
        <v>36</v>
      </c>
      <c r="AI3" s="170" t="s">
        <v>37</v>
      </c>
      <c r="AJ3" s="170" t="s">
        <v>38</v>
      </c>
      <c r="AK3" s="170" t="s">
        <v>39</v>
      </c>
      <c r="AL3" s="170" t="s">
        <v>40</v>
      </c>
      <c r="AM3" s="170" t="s">
        <v>41</v>
      </c>
      <c r="AN3" s="170" t="s">
        <v>42</v>
      </c>
      <c r="AO3" s="170" t="s">
        <v>43</v>
      </c>
      <c r="AP3" s="170" t="s">
        <v>44</v>
      </c>
      <c r="AQ3" s="172" t="s">
        <v>45</v>
      </c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  <c r="BJ3" s="173"/>
      <c r="BK3" s="173"/>
    </row>
    <row r="4" ht="32.25" customHeight="1">
      <c r="A4" s="174" t="s">
        <v>174</v>
      </c>
      <c r="B4" s="175">
        <f>SUM(C4,D4,E4)</f>
        <v>16171</v>
      </c>
      <c r="C4" s="176">
        <f t="shared" ref="C4:E4" si="1">SUM(C5,C8,C11,C14,C17,C20,C23,C26,C29,C32,C35)</f>
        <v>9074</v>
      </c>
      <c r="D4" s="176">
        <f t="shared" si="1"/>
        <v>4206</v>
      </c>
      <c r="E4" s="176">
        <f t="shared" si="1"/>
        <v>2891</v>
      </c>
      <c r="F4" s="176">
        <f t="shared" ref="F4:L4" si="2">SUM(F5,F8,F11,F14,F17,F20,F23,F26,F35)</f>
        <v>618</v>
      </c>
      <c r="G4" s="176">
        <f t="shared" si="2"/>
        <v>1272</v>
      </c>
      <c r="H4" s="176">
        <f t="shared" si="2"/>
        <v>1117</v>
      </c>
      <c r="I4" s="176">
        <f t="shared" si="2"/>
        <v>757</v>
      </c>
      <c r="J4" s="176">
        <f t="shared" si="2"/>
        <v>515</v>
      </c>
      <c r="K4" s="176">
        <f t="shared" si="2"/>
        <v>627</v>
      </c>
      <c r="L4" s="176">
        <f t="shared" si="2"/>
        <v>519</v>
      </c>
      <c r="M4" s="176">
        <f>SUM(M5,M8,M11,M14,M17,M20,M23,M26,M35,M29)</f>
        <v>1706</v>
      </c>
      <c r="N4" s="176">
        <f t="shared" ref="N4:Q4" si="3">SUM(N5,N8,N11,N14,N17,N20,N23,N26,N35)</f>
        <v>600</v>
      </c>
      <c r="O4" s="176">
        <f t="shared" si="3"/>
        <v>95</v>
      </c>
      <c r="P4" s="176">
        <f t="shared" si="3"/>
        <v>529</v>
      </c>
      <c r="Q4" s="176">
        <f t="shared" si="3"/>
        <v>719</v>
      </c>
      <c r="R4" s="176">
        <f t="shared" ref="R4:AF4" si="4">SUM(R5,R8,R11,R14,R17,R20,R23,R26,R29,R32,R35)</f>
        <v>714</v>
      </c>
      <c r="S4" s="176">
        <f t="shared" si="4"/>
        <v>205</v>
      </c>
      <c r="T4" s="176">
        <f t="shared" si="4"/>
        <v>92</v>
      </c>
      <c r="U4" s="176">
        <f t="shared" si="4"/>
        <v>875</v>
      </c>
      <c r="V4" s="176">
        <f t="shared" si="4"/>
        <v>245</v>
      </c>
      <c r="W4" s="176">
        <f t="shared" si="4"/>
        <v>184</v>
      </c>
      <c r="X4" s="176">
        <f t="shared" si="4"/>
        <v>230</v>
      </c>
      <c r="Y4" s="176">
        <f t="shared" si="4"/>
        <v>675</v>
      </c>
      <c r="Z4" s="176">
        <f t="shared" si="4"/>
        <v>130</v>
      </c>
      <c r="AA4" s="176">
        <f t="shared" si="4"/>
        <v>134</v>
      </c>
      <c r="AB4" s="176">
        <f t="shared" si="4"/>
        <v>133</v>
      </c>
      <c r="AC4" s="176">
        <f t="shared" si="4"/>
        <v>90</v>
      </c>
      <c r="AD4" s="176">
        <f t="shared" si="4"/>
        <v>97</v>
      </c>
      <c r="AE4" s="176">
        <f t="shared" si="4"/>
        <v>201</v>
      </c>
      <c r="AF4" s="176">
        <f t="shared" si="4"/>
        <v>201</v>
      </c>
      <c r="AG4" s="176">
        <f>SUM(AG5,AG8,AG11,AG14,AG17,AG20,AG23,AG26,AG32,AG35)</f>
        <v>452</v>
      </c>
      <c r="AH4" s="176">
        <f t="shared" ref="AH4:AQ4" si="5">SUM(AH5,AH8,AH11,AH14,AH17,AH20,AH23,AH26,AH29,AH32,AH35)</f>
        <v>217</v>
      </c>
      <c r="AI4" s="176">
        <f t="shared" si="5"/>
        <v>107</v>
      </c>
      <c r="AJ4" s="176">
        <f t="shared" si="5"/>
        <v>738</v>
      </c>
      <c r="AK4" s="176">
        <f t="shared" si="5"/>
        <v>82</v>
      </c>
      <c r="AL4" s="176">
        <f t="shared" si="5"/>
        <v>493</v>
      </c>
      <c r="AM4" s="176">
        <f t="shared" si="5"/>
        <v>388</v>
      </c>
      <c r="AN4" s="176">
        <f t="shared" si="5"/>
        <v>77</v>
      </c>
      <c r="AO4" s="176">
        <f t="shared" si="5"/>
        <v>51</v>
      </c>
      <c r="AP4" s="176">
        <f t="shared" si="5"/>
        <v>111</v>
      </c>
      <c r="AQ4" s="176">
        <f t="shared" si="5"/>
        <v>175</v>
      </c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177"/>
      <c r="BD4" s="177"/>
      <c r="BE4" s="177"/>
      <c r="BF4" s="177"/>
      <c r="BG4" s="177"/>
      <c r="BH4" s="177"/>
      <c r="BI4" s="177"/>
      <c r="BJ4" s="177"/>
      <c r="BK4" s="177"/>
    </row>
    <row r="5" ht="32.25" customHeight="1">
      <c r="A5" s="178" t="s">
        <v>47</v>
      </c>
      <c r="B5" s="179">
        <f t="shared" ref="B5:AQ5" si="6">SUM(B6:B7)</f>
        <v>545</v>
      </c>
      <c r="C5" s="180">
        <f t="shared" si="6"/>
        <v>272</v>
      </c>
      <c r="D5" s="180">
        <f t="shared" si="6"/>
        <v>177</v>
      </c>
      <c r="E5" s="180">
        <f t="shared" si="6"/>
        <v>96</v>
      </c>
      <c r="F5" s="180">
        <f t="shared" si="6"/>
        <v>25</v>
      </c>
      <c r="G5" s="180">
        <f t="shared" si="6"/>
        <v>27</v>
      </c>
      <c r="H5" s="180">
        <f t="shared" si="6"/>
        <v>23</v>
      </c>
      <c r="I5" s="180">
        <f t="shared" si="6"/>
        <v>17</v>
      </c>
      <c r="J5" s="180">
        <f t="shared" si="6"/>
        <v>1</v>
      </c>
      <c r="K5" s="180">
        <f t="shared" si="6"/>
        <v>5</v>
      </c>
      <c r="L5" s="180">
        <f t="shared" si="6"/>
        <v>11</v>
      </c>
      <c r="M5" s="180">
        <f t="shared" si="6"/>
        <v>74</v>
      </c>
      <c r="N5" s="180">
        <f t="shared" si="6"/>
        <v>25</v>
      </c>
      <c r="O5" s="180">
        <f t="shared" si="6"/>
        <v>4</v>
      </c>
      <c r="P5" s="180">
        <f t="shared" si="6"/>
        <v>37</v>
      </c>
      <c r="Q5" s="180">
        <f t="shared" si="6"/>
        <v>23</v>
      </c>
      <c r="R5" s="180">
        <f t="shared" si="6"/>
        <v>21</v>
      </c>
      <c r="S5" s="180">
        <f t="shared" si="6"/>
        <v>19</v>
      </c>
      <c r="T5" s="180">
        <f t="shared" si="6"/>
        <v>6</v>
      </c>
      <c r="U5" s="180">
        <f t="shared" si="6"/>
        <v>42</v>
      </c>
      <c r="V5" s="180">
        <f t="shared" si="6"/>
        <v>13</v>
      </c>
      <c r="W5" s="180">
        <f t="shared" si="6"/>
        <v>9</v>
      </c>
      <c r="X5" s="180">
        <f t="shared" si="6"/>
        <v>7</v>
      </c>
      <c r="Y5" s="180">
        <f t="shared" si="6"/>
        <v>29</v>
      </c>
      <c r="Z5" s="180">
        <f t="shared" si="6"/>
        <v>1</v>
      </c>
      <c r="AA5" s="180">
        <f t="shared" si="6"/>
        <v>2</v>
      </c>
      <c r="AB5" s="180">
        <f t="shared" si="6"/>
        <v>3</v>
      </c>
      <c r="AC5" s="180">
        <f t="shared" si="6"/>
        <v>2</v>
      </c>
      <c r="AD5" s="180">
        <f t="shared" si="6"/>
        <v>5</v>
      </c>
      <c r="AE5" s="180">
        <f t="shared" si="6"/>
        <v>16</v>
      </c>
      <c r="AF5" s="180">
        <f t="shared" si="6"/>
        <v>2</v>
      </c>
      <c r="AG5" s="180">
        <f t="shared" si="6"/>
        <v>21</v>
      </c>
      <c r="AH5" s="180">
        <f t="shared" si="6"/>
        <v>12</v>
      </c>
      <c r="AI5" s="180">
        <f t="shared" si="6"/>
        <v>2</v>
      </c>
      <c r="AJ5" s="180">
        <f t="shared" si="6"/>
        <v>6</v>
      </c>
      <c r="AK5" s="180">
        <f t="shared" si="6"/>
        <v>1</v>
      </c>
      <c r="AL5" s="180">
        <f t="shared" si="6"/>
        <v>3</v>
      </c>
      <c r="AM5" s="180">
        <f t="shared" si="6"/>
        <v>37</v>
      </c>
      <c r="AN5" s="180">
        <f t="shared" si="6"/>
        <v>0</v>
      </c>
      <c r="AO5" s="180">
        <f t="shared" si="6"/>
        <v>2</v>
      </c>
      <c r="AP5" s="180">
        <f t="shared" si="6"/>
        <v>5</v>
      </c>
      <c r="AQ5" s="180">
        <f t="shared" si="6"/>
        <v>7</v>
      </c>
      <c r="AR5" s="177"/>
      <c r="AS5" s="177"/>
      <c r="AT5" s="177"/>
      <c r="AU5" s="177"/>
      <c r="AV5" s="177"/>
      <c r="AW5" s="177"/>
      <c r="AX5" s="177"/>
      <c r="AY5" s="177"/>
      <c r="AZ5" s="177"/>
      <c r="BA5" s="177"/>
      <c r="BB5" s="177"/>
      <c r="BC5" s="177"/>
      <c r="BD5" s="177"/>
      <c r="BE5" s="177"/>
      <c r="BF5" s="177"/>
      <c r="BG5" s="177"/>
      <c r="BH5" s="177"/>
      <c r="BI5" s="177"/>
      <c r="BJ5" s="177"/>
      <c r="BK5" s="177"/>
    </row>
    <row r="6" ht="32.25" customHeight="1">
      <c r="A6" s="181" t="s">
        <v>243</v>
      </c>
      <c r="B6" s="182">
        <f t="shared" ref="B6:B7" si="7">SUM(C6,D6,E6)</f>
        <v>243</v>
      </c>
      <c r="C6" s="183">
        <f t="shared" ref="C6:C35" si="8">SUM(F6:Q6)</f>
        <v>127</v>
      </c>
      <c r="D6" s="183">
        <f t="shared" ref="D6:D7" si="9">SUM(R6:AF6)</f>
        <v>78</v>
      </c>
      <c r="E6" s="183">
        <f t="shared" ref="E6:E7" si="10">SUM(AG6:AQ6)</f>
        <v>38</v>
      </c>
      <c r="F6" s="183">
        <v>12.0</v>
      </c>
      <c r="G6" s="183">
        <v>13.0</v>
      </c>
      <c r="H6" s="183">
        <v>10.0</v>
      </c>
      <c r="I6" s="183">
        <v>9.0</v>
      </c>
      <c r="J6" s="183">
        <v>1.0</v>
      </c>
      <c r="K6" s="183">
        <v>2.0</v>
      </c>
      <c r="L6" s="183">
        <v>2.0</v>
      </c>
      <c r="M6" s="183">
        <v>37.0</v>
      </c>
      <c r="N6" s="183">
        <v>10.0</v>
      </c>
      <c r="O6" s="183">
        <v>0.0</v>
      </c>
      <c r="P6" s="183">
        <v>20.0</v>
      </c>
      <c r="Q6" s="183">
        <v>11.0</v>
      </c>
      <c r="R6" s="183">
        <v>9.0</v>
      </c>
      <c r="S6" s="183">
        <v>6.0</v>
      </c>
      <c r="T6" s="183">
        <v>5.0</v>
      </c>
      <c r="U6" s="183">
        <v>14.0</v>
      </c>
      <c r="V6" s="183">
        <v>5.0</v>
      </c>
      <c r="W6" s="183">
        <v>4.0</v>
      </c>
      <c r="X6" s="183">
        <v>3.0</v>
      </c>
      <c r="Y6" s="183">
        <v>19.0</v>
      </c>
      <c r="Z6" s="183">
        <v>1.0</v>
      </c>
      <c r="AA6" s="183">
        <v>0.0</v>
      </c>
      <c r="AB6" s="183">
        <v>1.0</v>
      </c>
      <c r="AC6" s="183">
        <v>0.0</v>
      </c>
      <c r="AD6" s="183">
        <v>1.0</v>
      </c>
      <c r="AE6" s="183">
        <v>10.0</v>
      </c>
      <c r="AF6" s="183">
        <v>0.0</v>
      </c>
      <c r="AG6" s="183">
        <v>10.0</v>
      </c>
      <c r="AH6" s="183">
        <v>7.0</v>
      </c>
      <c r="AI6" s="183">
        <v>1.0</v>
      </c>
      <c r="AJ6" s="183">
        <v>3.0</v>
      </c>
      <c r="AK6" s="183">
        <v>0.0</v>
      </c>
      <c r="AL6" s="183">
        <v>0.0</v>
      </c>
      <c r="AM6" s="183">
        <v>13.0</v>
      </c>
      <c r="AN6" s="183">
        <v>0.0</v>
      </c>
      <c r="AO6" s="183">
        <v>0.0</v>
      </c>
      <c r="AP6" s="183">
        <v>1.0</v>
      </c>
      <c r="AQ6" s="183">
        <v>3.0</v>
      </c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</row>
    <row r="7" ht="32.25" customHeight="1">
      <c r="A7" s="181" t="s">
        <v>244</v>
      </c>
      <c r="B7" s="182">
        <f t="shared" si="7"/>
        <v>302</v>
      </c>
      <c r="C7" s="183">
        <f t="shared" si="8"/>
        <v>145</v>
      </c>
      <c r="D7" s="183">
        <f t="shared" si="9"/>
        <v>99</v>
      </c>
      <c r="E7" s="183">
        <f t="shared" si="10"/>
        <v>58</v>
      </c>
      <c r="F7" s="185">
        <v>13.0</v>
      </c>
      <c r="G7" s="185">
        <v>14.0</v>
      </c>
      <c r="H7" s="185">
        <v>13.0</v>
      </c>
      <c r="I7" s="185">
        <v>8.0</v>
      </c>
      <c r="J7" s="185">
        <v>0.0</v>
      </c>
      <c r="K7" s="185">
        <v>3.0</v>
      </c>
      <c r="L7" s="185">
        <v>9.0</v>
      </c>
      <c r="M7" s="185">
        <v>37.0</v>
      </c>
      <c r="N7" s="185">
        <v>15.0</v>
      </c>
      <c r="O7" s="186">
        <v>4.0</v>
      </c>
      <c r="P7" s="185">
        <v>17.0</v>
      </c>
      <c r="Q7" s="185">
        <v>12.0</v>
      </c>
      <c r="R7" s="185">
        <v>12.0</v>
      </c>
      <c r="S7" s="185">
        <v>13.0</v>
      </c>
      <c r="T7" s="185">
        <v>1.0</v>
      </c>
      <c r="U7" s="185">
        <v>28.0</v>
      </c>
      <c r="V7" s="185">
        <v>8.0</v>
      </c>
      <c r="W7" s="185">
        <v>5.0</v>
      </c>
      <c r="X7" s="185">
        <v>4.0</v>
      </c>
      <c r="Y7" s="185">
        <v>10.0</v>
      </c>
      <c r="Z7" s="185">
        <v>0.0</v>
      </c>
      <c r="AA7" s="185">
        <v>2.0</v>
      </c>
      <c r="AB7" s="185">
        <v>2.0</v>
      </c>
      <c r="AC7" s="185">
        <v>2.0</v>
      </c>
      <c r="AD7" s="185">
        <v>4.0</v>
      </c>
      <c r="AE7" s="185">
        <v>6.0</v>
      </c>
      <c r="AF7" s="185">
        <v>2.0</v>
      </c>
      <c r="AG7" s="185">
        <v>11.0</v>
      </c>
      <c r="AH7" s="185">
        <v>5.0</v>
      </c>
      <c r="AI7" s="185">
        <v>1.0</v>
      </c>
      <c r="AJ7" s="185">
        <v>3.0</v>
      </c>
      <c r="AK7" s="185">
        <v>1.0</v>
      </c>
      <c r="AL7" s="187">
        <v>3.0</v>
      </c>
      <c r="AM7" s="185">
        <v>24.0</v>
      </c>
      <c r="AN7" s="185">
        <v>0.0</v>
      </c>
      <c r="AO7" s="185">
        <v>2.0</v>
      </c>
      <c r="AP7" s="187">
        <v>4.0</v>
      </c>
      <c r="AQ7" s="185">
        <v>4.0</v>
      </c>
      <c r="AR7" s="188"/>
      <c r="AS7" s="188"/>
      <c r="AT7" s="188"/>
      <c r="AU7" s="188"/>
      <c r="AV7" s="188"/>
      <c r="AW7" s="188"/>
      <c r="AX7" s="188"/>
      <c r="AY7" s="188"/>
      <c r="AZ7" s="188"/>
      <c r="BA7" s="188"/>
      <c r="BB7" s="188"/>
      <c r="BC7" s="188"/>
      <c r="BD7" s="188"/>
      <c r="BE7" s="188"/>
      <c r="BF7" s="188"/>
      <c r="BG7" s="188"/>
      <c r="BH7" s="188"/>
      <c r="BI7" s="188"/>
      <c r="BJ7" s="188"/>
      <c r="BK7" s="188"/>
    </row>
    <row r="8" ht="32.25" customHeight="1">
      <c r="A8" s="178" t="s">
        <v>58</v>
      </c>
      <c r="B8" s="179">
        <f>SUM(B9:B10)</f>
        <v>391</v>
      </c>
      <c r="C8" s="189">
        <f t="shared" si="8"/>
        <v>184</v>
      </c>
      <c r="D8" s="180">
        <f t="shared" ref="D8:AQ8" si="11">SUM(D9:D10)</f>
        <v>114</v>
      </c>
      <c r="E8" s="180">
        <f t="shared" si="11"/>
        <v>93</v>
      </c>
      <c r="F8" s="180">
        <f t="shared" si="11"/>
        <v>8</v>
      </c>
      <c r="G8" s="180">
        <f t="shared" si="11"/>
        <v>26</v>
      </c>
      <c r="H8" s="180">
        <f t="shared" si="11"/>
        <v>19</v>
      </c>
      <c r="I8" s="180">
        <f t="shared" si="11"/>
        <v>4</v>
      </c>
      <c r="J8" s="180">
        <f t="shared" si="11"/>
        <v>2</v>
      </c>
      <c r="K8" s="180">
        <f t="shared" si="11"/>
        <v>1</v>
      </c>
      <c r="L8" s="180">
        <f t="shared" si="11"/>
        <v>9</v>
      </c>
      <c r="M8" s="180">
        <f t="shared" si="11"/>
        <v>58</v>
      </c>
      <c r="N8" s="180">
        <f t="shared" si="11"/>
        <v>23</v>
      </c>
      <c r="O8" s="180">
        <f t="shared" si="11"/>
        <v>2</v>
      </c>
      <c r="P8" s="180">
        <f t="shared" si="11"/>
        <v>19</v>
      </c>
      <c r="Q8" s="180">
        <f t="shared" si="11"/>
        <v>13</v>
      </c>
      <c r="R8" s="180">
        <f t="shared" si="11"/>
        <v>11</v>
      </c>
      <c r="S8" s="180">
        <f t="shared" si="11"/>
        <v>15</v>
      </c>
      <c r="T8" s="180">
        <f t="shared" si="11"/>
        <v>0</v>
      </c>
      <c r="U8" s="180">
        <f t="shared" si="11"/>
        <v>21</v>
      </c>
      <c r="V8" s="180">
        <f t="shared" si="11"/>
        <v>11</v>
      </c>
      <c r="W8" s="180">
        <f t="shared" si="11"/>
        <v>6</v>
      </c>
      <c r="X8" s="180">
        <f t="shared" si="11"/>
        <v>5</v>
      </c>
      <c r="Y8" s="180">
        <f t="shared" si="11"/>
        <v>19</v>
      </c>
      <c r="Z8" s="180">
        <f t="shared" si="11"/>
        <v>2</v>
      </c>
      <c r="AA8" s="180">
        <f t="shared" si="11"/>
        <v>0</v>
      </c>
      <c r="AB8" s="180">
        <f t="shared" si="11"/>
        <v>5</v>
      </c>
      <c r="AC8" s="180">
        <f t="shared" si="11"/>
        <v>4</v>
      </c>
      <c r="AD8" s="180">
        <f t="shared" si="11"/>
        <v>3</v>
      </c>
      <c r="AE8" s="180">
        <f t="shared" si="11"/>
        <v>3</v>
      </c>
      <c r="AF8" s="180">
        <f t="shared" si="11"/>
        <v>9</v>
      </c>
      <c r="AG8" s="180">
        <f t="shared" si="11"/>
        <v>17</v>
      </c>
      <c r="AH8" s="180">
        <f t="shared" si="11"/>
        <v>5</v>
      </c>
      <c r="AI8" s="180">
        <f t="shared" si="11"/>
        <v>3</v>
      </c>
      <c r="AJ8" s="180">
        <f t="shared" si="11"/>
        <v>16</v>
      </c>
      <c r="AK8" s="180">
        <f t="shared" si="11"/>
        <v>0</v>
      </c>
      <c r="AL8" s="180">
        <f t="shared" si="11"/>
        <v>10</v>
      </c>
      <c r="AM8" s="180">
        <f t="shared" si="11"/>
        <v>32</v>
      </c>
      <c r="AN8" s="180">
        <f t="shared" si="11"/>
        <v>3</v>
      </c>
      <c r="AO8" s="180">
        <f t="shared" si="11"/>
        <v>4</v>
      </c>
      <c r="AP8" s="180">
        <f t="shared" si="11"/>
        <v>0</v>
      </c>
      <c r="AQ8" s="180">
        <f t="shared" si="11"/>
        <v>3</v>
      </c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88"/>
      <c r="BE8" s="188"/>
      <c r="BF8" s="188"/>
      <c r="BG8" s="188"/>
      <c r="BH8" s="188"/>
      <c r="BI8" s="188"/>
      <c r="BJ8" s="188"/>
      <c r="BK8" s="188"/>
    </row>
    <row r="9" ht="32.25" customHeight="1">
      <c r="A9" s="181" t="s">
        <v>245</v>
      </c>
      <c r="B9" s="182">
        <f t="shared" ref="B9:B10" si="12">SUM(C9,D9,E9)</f>
        <v>183</v>
      </c>
      <c r="C9" s="183">
        <f t="shared" si="8"/>
        <v>87</v>
      </c>
      <c r="D9" s="183">
        <f t="shared" ref="D9:D10" si="13">SUM(R9:AF9)</f>
        <v>54</v>
      </c>
      <c r="E9" s="183">
        <f t="shared" ref="E9:E10" si="14">SUM(AG9:AQ9)</f>
        <v>42</v>
      </c>
      <c r="F9" s="185">
        <v>5.0</v>
      </c>
      <c r="G9" s="185">
        <v>14.0</v>
      </c>
      <c r="H9" s="185">
        <v>12.0</v>
      </c>
      <c r="I9" s="185">
        <v>1.0</v>
      </c>
      <c r="J9" s="185">
        <v>1.0</v>
      </c>
      <c r="K9" s="185">
        <v>1.0</v>
      </c>
      <c r="L9" s="185">
        <v>4.0</v>
      </c>
      <c r="M9" s="185">
        <v>22.0</v>
      </c>
      <c r="N9" s="185">
        <v>4.0</v>
      </c>
      <c r="O9" s="186">
        <v>2.0</v>
      </c>
      <c r="P9" s="185">
        <v>14.0</v>
      </c>
      <c r="Q9" s="185">
        <v>7.0</v>
      </c>
      <c r="R9" s="185">
        <v>6.0</v>
      </c>
      <c r="S9" s="185">
        <v>11.0</v>
      </c>
      <c r="T9" s="185">
        <v>0.0</v>
      </c>
      <c r="U9" s="185">
        <v>10.0</v>
      </c>
      <c r="V9" s="185">
        <v>6.0</v>
      </c>
      <c r="W9" s="185">
        <v>3.0</v>
      </c>
      <c r="X9" s="185">
        <v>4.0</v>
      </c>
      <c r="Y9" s="185">
        <v>5.0</v>
      </c>
      <c r="Z9" s="185">
        <v>1.0</v>
      </c>
      <c r="AA9" s="185">
        <v>0.0</v>
      </c>
      <c r="AB9" s="185">
        <v>1.0</v>
      </c>
      <c r="AC9" s="185">
        <v>2.0</v>
      </c>
      <c r="AD9" s="185">
        <v>1.0</v>
      </c>
      <c r="AE9" s="185">
        <v>3.0</v>
      </c>
      <c r="AF9" s="185">
        <v>1.0</v>
      </c>
      <c r="AG9" s="185">
        <v>9.0</v>
      </c>
      <c r="AH9" s="185">
        <v>3.0</v>
      </c>
      <c r="AI9" s="185">
        <v>3.0</v>
      </c>
      <c r="AJ9" s="185">
        <v>0.0</v>
      </c>
      <c r="AK9" s="185">
        <v>0.0</v>
      </c>
      <c r="AL9" s="187">
        <v>3.0</v>
      </c>
      <c r="AM9" s="185">
        <v>21.0</v>
      </c>
      <c r="AN9" s="185">
        <v>0.0</v>
      </c>
      <c r="AO9" s="185">
        <v>2.0</v>
      </c>
      <c r="AP9" s="187">
        <v>0.0</v>
      </c>
      <c r="AQ9" s="185">
        <v>1.0</v>
      </c>
      <c r="AR9" s="188"/>
      <c r="AS9" s="188"/>
      <c r="AT9" s="188"/>
      <c r="AU9" s="188"/>
      <c r="AV9" s="188"/>
      <c r="AW9" s="188"/>
      <c r="AX9" s="188"/>
      <c r="AY9" s="188"/>
      <c r="AZ9" s="188"/>
      <c r="BA9" s="188"/>
      <c r="BB9" s="188"/>
      <c r="BC9" s="188"/>
      <c r="BD9" s="188"/>
      <c r="BE9" s="188"/>
      <c r="BF9" s="188"/>
      <c r="BG9" s="188"/>
      <c r="BH9" s="188"/>
      <c r="BI9" s="188"/>
      <c r="BJ9" s="188"/>
      <c r="BK9" s="188"/>
    </row>
    <row r="10" ht="32.25" customHeight="1">
      <c r="A10" s="181" t="s">
        <v>246</v>
      </c>
      <c r="B10" s="182">
        <f t="shared" si="12"/>
        <v>208</v>
      </c>
      <c r="C10" s="183">
        <f t="shared" si="8"/>
        <v>97</v>
      </c>
      <c r="D10" s="183">
        <f t="shared" si="13"/>
        <v>60</v>
      </c>
      <c r="E10" s="183">
        <f t="shared" si="14"/>
        <v>51</v>
      </c>
      <c r="F10" s="185">
        <v>3.0</v>
      </c>
      <c r="G10" s="185">
        <v>12.0</v>
      </c>
      <c r="H10" s="185">
        <v>7.0</v>
      </c>
      <c r="I10" s="185">
        <v>3.0</v>
      </c>
      <c r="J10" s="185">
        <v>1.0</v>
      </c>
      <c r="K10" s="185">
        <v>0.0</v>
      </c>
      <c r="L10" s="185">
        <v>5.0</v>
      </c>
      <c r="M10" s="185">
        <v>36.0</v>
      </c>
      <c r="N10" s="185">
        <v>19.0</v>
      </c>
      <c r="O10" s="186">
        <v>0.0</v>
      </c>
      <c r="P10" s="185">
        <v>5.0</v>
      </c>
      <c r="Q10" s="185">
        <v>6.0</v>
      </c>
      <c r="R10" s="185">
        <v>5.0</v>
      </c>
      <c r="S10" s="185">
        <v>4.0</v>
      </c>
      <c r="T10" s="185">
        <v>0.0</v>
      </c>
      <c r="U10" s="185">
        <v>11.0</v>
      </c>
      <c r="V10" s="185">
        <v>5.0</v>
      </c>
      <c r="W10" s="185">
        <v>3.0</v>
      </c>
      <c r="X10" s="185">
        <v>1.0</v>
      </c>
      <c r="Y10" s="185">
        <v>14.0</v>
      </c>
      <c r="Z10" s="185">
        <v>1.0</v>
      </c>
      <c r="AA10" s="185">
        <v>0.0</v>
      </c>
      <c r="AB10" s="185">
        <v>4.0</v>
      </c>
      <c r="AC10" s="185">
        <v>2.0</v>
      </c>
      <c r="AD10" s="185">
        <v>2.0</v>
      </c>
      <c r="AE10" s="185">
        <v>0.0</v>
      </c>
      <c r="AF10" s="185">
        <v>8.0</v>
      </c>
      <c r="AG10" s="185">
        <v>8.0</v>
      </c>
      <c r="AH10" s="185">
        <v>2.0</v>
      </c>
      <c r="AI10" s="185">
        <v>0.0</v>
      </c>
      <c r="AJ10" s="185">
        <v>16.0</v>
      </c>
      <c r="AK10" s="185">
        <v>0.0</v>
      </c>
      <c r="AL10" s="187">
        <v>7.0</v>
      </c>
      <c r="AM10" s="185">
        <v>11.0</v>
      </c>
      <c r="AN10" s="185">
        <v>3.0</v>
      </c>
      <c r="AO10" s="185">
        <v>2.0</v>
      </c>
      <c r="AP10" s="187">
        <v>0.0</v>
      </c>
      <c r="AQ10" s="185">
        <v>2.0</v>
      </c>
      <c r="AR10" s="188"/>
      <c r="AS10" s="188"/>
      <c r="AT10" s="188"/>
      <c r="AU10" s="188"/>
      <c r="AV10" s="188"/>
      <c r="AW10" s="188"/>
      <c r="AX10" s="188"/>
      <c r="AY10" s="188"/>
      <c r="AZ10" s="188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</row>
    <row r="11" ht="32.25" customHeight="1">
      <c r="A11" s="178" t="s">
        <v>69</v>
      </c>
      <c r="B11" s="179">
        <f>SUM(B12:B13)</f>
        <v>5120</v>
      </c>
      <c r="C11" s="189">
        <f t="shared" si="8"/>
        <v>2706</v>
      </c>
      <c r="D11" s="180">
        <f t="shared" ref="D11:AQ11" si="15">SUM(D12:D13)</f>
        <v>1219</v>
      </c>
      <c r="E11" s="180">
        <f t="shared" si="15"/>
        <v>1195</v>
      </c>
      <c r="F11" s="180">
        <f t="shared" si="15"/>
        <v>160</v>
      </c>
      <c r="G11" s="180">
        <f t="shared" si="15"/>
        <v>411</v>
      </c>
      <c r="H11" s="180">
        <f t="shared" si="15"/>
        <v>284</v>
      </c>
      <c r="I11" s="180">
        <f t="shared" si="15"/>
        <v>203</v>
      </c>
      <c r="J11" s="180">
        <f t="shared" si="15"/>
        <v>161</v>
      </c>
      <c r="K11" s="180">
        <f t="shared" si="15"/>
        <v>188</v>
      </c>
      <c r="L11" s="180">
        <f t="shared" si="15"/>
        <v>121</v>
      </c>
      <c r="M11" s="180">
        <f t="shared" si="15"/>
        <v>627</v>
      </c>
      <c r="N11" s="180">
        <f t="shared" si="15"/>
        <v>232</v>
      </c>
      <c r="O11" s="180">
        <f t="shared" si="15"/>
        <v>25</v>
      </c>
      <c r="P11" s="180">
        <f t="shared" si="15"/>
        <v>66</v>
      </c>
      <c r="Q11" s="180">
        <f t="shared" si="15"/>
        <v>228</v>
      </c>
      <c r="R11" s="180">
        <f t="shared" si="15"/>
        <v>76</v>
      </c>
      <c r="S11" s="180">
        <f t="shared" si="15"/>
        <v>19</v>
      </c>
      <c r="T11" s="180">
        <f t="shared" si="15"/>
        <v>18</v>
      </c>
      <c r="U11" s="180">
        <f t="shared" si="15"/>
        <v>404</v>
      </c>
      <c r="V11" s="180">
        <f t="shared" si="15"/>
        <v>32</v>
      </c>
      <c r="W11" s="180">
        <f t="shared" si="15"/>
        <v>35</v>
      </c>
      <c r="X11" s="180">
        <f t="shared" si="15"/>
        <v>40</v>
      </c>
      <c r="Y11" s="180">
        <f t="shared" si="15"/>
        <v>384</v>
      </c>
      <c r="Z11" s="180">
        <f t="shared" si="15"/>
        <v>17</v>
      </c>
      <c r="AA11" s="180">
        <f t="shared" si="15"/>
        <v>36</v>
      </c>
      <c r="AB11" s="180">
        <f t="shared" si="15"/>
        <v>28</v>
      </c>
      <c r="AC11" s="180">
        <f t="shared" si="15"/>
        <v>25</v>
      </c>
      <c r="AD11" s="180">
        <f t="shared" si="15"/>
        <v>6</v>
      </c>
      <c r="AE11" s="180">
        <f t="shared" si="15"/>
        <v>39</v>
      </c>
      <c r="AF11" s="180">
        <f t="shared" si="15"/>
        <v>60</v>
      </c>
      <c r="AG11" s="180">
        <f t="shared" si="15"/>
        <v>51</v>
      </c>
      <c r="AH11" s="180">
        <f t="shared" si="15"/>
        <v>48</v>
      </c>
      <c r="AI11" s="180">
        <f t="shared" si="15"/>
        <v>12</v>
      </c>
      <c r="AJ11" s="180">
        <f t="shared" si="15"/>
        <v>581</v>
      </c>
      <c r="AK11" s="180">
        <f t="shared" si="15"/>
        <v>21</v>
      </c>
      <c r="AL11" s="180">
        <f t="shared" si="15"/>
        <v>364</v>
      </c>
      <c r="AM11" s="180">
        <f t="shared" si="15"/>
        <v>40</v>
      </c>
      <c r="AN11" s="180">
        <f t="shared" si="15"/>
        <v>20</v>
      </c>
      <c r="AO11" s="180">
        <f t="shared" si="15"/>
        <v>6</v>
      </c>
      <c r="AP11" s="180">
        <f t="shared" si="15"/>
        <v>34</v>
      </c>
      <c r="AQ11" s="180">
        <f t="shared" si="15"/>
        <v>18</v>
      </c>
      <c r="AR11" s="188"/>
      <c r="AS11" s="188"/>
      <c r="AT11" s="188"/>
      <c r="AU11" s="188"/>
      <c r="AV11" s="188"/>
      <c r="AW11" s="188"/>
      <c r="AX11" s="188"/>
      <c r="AY11" s="188"/>
      <c r="AZ11" s="188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</row>
    <row r="12" ht="32.25" customHeight="1">
      <c r="A12" s="181" t="s">
        <v>247</v>
      </c>
      <c r="B12" s="182">
        <f t="shared" ref="B12:B13" si="16">SUM(C12,D12,E12)</f>
        <v>2293</v>
      </c>
      <c r="C12" s="183">
        <f t="shared" si="8"/>
        <v>1000</v>
      </c>
      <c r="D12" s="183">
        <f t="shared" ref="D12:D13" si="17">SUM(R12:AF12)</f>
        <v>603</v>
      </c>
      <c r="E12" s="183">
        <f t="shared" ref="E12:E13" si="18">SUM(AG12:AQ12)</f>
        <v>690</v>
      </c>
      <c r="F12" s="185">
        <v>33.0</v>
      </c>
      <c r="G12" s="185">
        <v>111.0</v>
      </c>
      <c r="H12" s="185">
        <v>50.0</v>
      </c>
      <c r="I12" s="185">
        <v>30.0</v>
      </c>
      <c r="J12" s="185">
        <v>20.0</v>
      </c>
      <c r="K12" s="185">
        <v>23.0</v>
      </c>
      <c r="L12" s="185">
        <v>25.0</v>
      </c>
      <c r="M12" s="185">
        <v>396.0</v>
      </c>
      <c r="N12" s="185">
        <v>157.0</v>
      </c>
      <c r="O12" s="186">
        <v>3.0</v>
      </c>
      <c r="P12" s="185">
        <v>21.0</v>
      </c>
      <c r="Q12" s="185">
        <v>131.0</v>
      </c>
      <c r="R12" s="185">
        <v>34.0</v>
      </c>
      <c r="S12" s="185">
        <v>1.0</v>
      </c>
      <c r="T12" s="185">
        <v>2.0</v>
      </c>
      <c r="U12" s="185">
        <v>234.0</v>
      </c>
      <c r="V12" s="185">
        <v>13.0</v>
      </c>
      <c r="W12" s="185">
        <v>10.0</v>
      </c>
      <c r="X12" s="185">
        <v>9.0</v>
      </c>
      <c r="Y12" s="185">
        <v>235.0</v>
      </c>
      <c r="Z12" s="185">
        <v>4.0</v>
      </c>
      <c r="AA12" s="185">
        <v>17.0</v>
      </c>
      <c r="AB12" s="185">
        <v>11.0</v>
      </c>
      <c r="AC12" s="185">
        <v>6.0</v>
      </c>
      <c r="AD12" s="185">
        <v>1.0</v>
      </c>
      <c r="AE12" s="185">
        <v>9.0</v>
      </c>
      <c r="AF12" s="185">
        <v>17.0</v>
      </c>
      <c r="AG12" s="185">
        <v>20.0</v>
      </c>
      <c r="AH12" s="185">
        <v>15.0</v>
      </c>
      <c r="AI12" s="185">
        <v>6.0</v>
      </c>
      <c r="AJ12" s="185">
        <v>407.0</v>
      </c>
      <c r="AK12" s="185">
        <v>7.0</v>
      </c>
      <c r="AL12" s="187">
        <v>214.0</v>
      </c>
      <c r="AM12" s="185">
        <v>4.0</v>
      </c>
      <c r="AN12" s="185">
        <v>3.0</v>
      </c>
      <c r="AO12" s="185">
        <v>2.0</v>
      </c>
      <c r="AP12" s="187">
        <v>9.0</v>
      </c>
      <c r="AQ12" s="185">
        <v>3.0</v>
      </c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84"/>
      <c r="BC12" s="184"/>
      <c r="BD12" s="184"/>
      <c r="BE12" s="184"/>
      <c r="BF12" s="184"/>
      <c r="BG12" s="184"/>
      <c r="BH12" s="184"/>
      <c r="BI12" s="184"/>
      <c r="BJ12" s="184"/>
      <c r="BK12" s="184"/>
    </row>
    <row r="13" ht="32.25" customHeight="1">
      <c r="A13" s="181" t="s">
        <v>248</v>
      </c>
      <c r="B13" s="182">
        <f t="shared" si="16"/>
        <v>2827</v>
      </c>
      <c r="C13" s="183">
        <f t="shared" si="8"/>
        <v>1706</v>
      </c>
      <c r="D13" s="183">
        <f t="shared" si="17"/>
        <v>616</v>
      </c>
      <c r="E13" s="183">
        <f t="shared" si="18"/>
        <v>505</v>
      </c>
      <c r="F13" s="185">
        <v>127.0</v>
      </c>
      <c r="G13" s="185">
        <v>300.0</v>
      </c>
      <c r="H13" s="185">
        <v>234.0</v>
      </c>
      <c r="I13" s="185">
        <v>173.0</v>
      </c>
      <c r="J13" s="185">
        <v>141.0</v>
      </c>
      <c r="K13" s="185">
        <v>165.0</v>
      </c>
      <c r="L13" s="185">
        <v>96.0</v>
      </c>
      <c r="M13" s="185">
        <v>231.0</v>
      </c>
      <c r="N13" s="185">
        <v>75.0</v>
      </c>
      <c r="O13" s="186">
        <v>22.0</v>
      </c>
      <c r="P13" s="185">
        <v>45.0</v>
      </c>
      <c r="Q13" s="185">
        <v>97.0</v>
      </c>
      <c r="R13" s="185">
        <v>42.0</v>
      </c>
      <c r="S13" s="185">
        <v>18.0</v>
      </c>
      <c r="T13" s="185">
        <v>16.0</v>
      </c>
      <c r="U13" s="185">
        <v>170.0</v>
      </c>
      <c r="V13" s="185">
        <v>19.0</v>
      </c>
      <c r="W13" s="185">
        <v>25.0</v>
      </c>
      <c r="X13" s="185">
        <v>31.0</v>
      </c>
      <c r="Y13" s="185">
        <v>149.0</v>
      </c>
      <c r="Z13" s="185">
        <v>13.0</v>
      </c>
      <c r="AA13" s="185">
        <v>19.0</v>
      </c>
      <c r="AB13" s="185">
        <v>17.0</v>
      </c>
      <c r="AC13" s="185">
        <v>19.0</v>
      </c>
      <c r="AD13" s="185">
        <v>5.0</v>
      </c>
      <c r="AE13" s="185">
        <v>30.0</v>
      </c>
      <c r="AF13" s="185">
        <v>43.0</v>
      </c>
      <c r="AG13" s="185">
        <v>31.0</v>
      </c>
      <c r="AH13" s="185">
        <v>33.0</v>
      </c>
      <c r="AI13" s="185">
        <v>6.0</v>
      </c>
      <c r="AJ13" s="185">
        <v>174.0</v>
      </c>
      <c r="AK13" s="185">
        <v>14.0</v>
      </c>
      <c r="AL13" s="187">
        <v>150.0</v>
      </c>
      <c r="AM13" s="185">
        <v>36.0</v>
      </c>
      <c r="AN13" s="185">
        <v>17.0</v>
      </c>
      <c r="AO13" s="185">
        <v>4.0</v>
      </c>
      <c r="AP13" s="187">
        <v>25.0</v>
      </c>
      <c r="AQ13" s="185">
        <v>15.0</v>
      </c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</row>
    <row r="14" ht="32.25" customHeight="1">
      <c r="A14" s="178" t="s">
        <v>80</v>
      </c>
      <c r="B14" s="179">
        <f>SUM(B15:B16)</f>
        <v>4641</v>
      </c>
      <c r="C14" s="189">
        <f t="shared" si="8"/>
        <v>3017</v>
      </c>
      <c r="D14" s="180">
        <f t="shared" ref="D14:AQ14" si="19">SUM(D15:D16)</f>
        <v>1034</v>
      </c>
      <c r="E14" s="180">
        <f t="shared" si="19"/>
        <v>590</v>
      </c>
      <c r="F14" s="180">
        <f t="shared" si="19"/>
        <v>222</v>
      </c>
      <c r="G14" s="180">
        <f t="shared" si="19"/>
        <v>515</v>
      </c>
      <c r="H14" s="180">
        <f t="shared" si="19"/>
        <v>490</v>
      </c>
      <c r="I14" s="180">
        <f t="shared" si="19"/>
        <v>324</v>
      </c>
      <c r="J14" s="180">
        <f t="shared" si="19"/>
        <v>244</v>
      </c>
      <c r="K14" s="180">
        <f t="shared" si="19"/>
        <v>292</v>
      </c>
      <c r="L14" s="180">
        <f t="shared" si="19"/>
        <v>224</v>
      </c>
      <c r="M14" s="180">
        <f t="shared" si="19"/>
        <v>310</v>
      </c>
      <c r="N14" s="180">
        <f t="shared" si="19"/>
        <v>103</v>
      </c>
      <c r="O14" s="180">
        <f t="shared" si="19"/>
        <v>25</v>
      </c>
      <c r="P14" s="180">
        <f t="shared" si="19"/>
        <v>144</v>
      </c>
      <c r="Q14" s="180">
        <f t="shared" si="19"/>
        <v>124</v>
      </c>
      <c r="R14" s="180">
        <f t="shared" si="19"/>
        <v>140</v>
      </c>
      <c r="S14" s="180">
        <f t="shared" si="19"/>
        <v>63</v>
      </c>
      <c r="T14" s="180">
        <f t="shared" si="19"/>
        <v>36</v>
      </c>
      <c r="U14" s="180">
        <f t="shared" si="19"/>
        <v>135</v>
      </c>
      <c r="V14" s="180">
        <f t="shared" si="19"/>
        <v>52</v>
      </c>
      <c r="W14" s="180">
        <f t="shared" si="19"/>
        <v>64</v>
      </c>
      <c r="X14" s="180">
        <f t="shared" si="19"/>
        <v>82</v>
      </c>
      <c r="Y14" s="180">
        <f t="shared" si="19"/>
        <v>177</v>
      </c>
      <c r="Z14" s="180">
        <f t="shared" si="19"/>
        <v>36</v>
      </c>
      <c r="AA14" s="180">
        <f t="shared" si="19"/>
        <v>49</v>
      </c>
      <c r="AB14" s="180">
        <f t="shared" si="19"/>
        <v>35</v>
      </c>
      <c r="AC14" s="180">
        <f t="shared" si="19"/>
        <v>18</v>
      </c>
      <c r="AD14" s="180">
        <f t="shared" si="19"/>
        <v>28</v>
      </c>
      <c r="AE14" s="180">
        <f t="shared" si="19"/>
        <v>55</v>
      </c>
      <c r="AF14" s="180">
        <f t="shared" si="19"/>
        <v>64</v>
      </c>
      <c r="AG14" s="180">
        <f t="shared" si="19"/>
        <v>99</v>
      </c>
      <c r="AH14" s="180">
        <f t="shared" si="19"/>
        <v>58</v>
      </c>
      <c r="AI14" s="180">
        <f t="shared" si="19"/>
        <v>38</v>
      </c>
      <c r="AJ14" s="180">
        <f t="shared" si="19"/>
        <v>65</v>
      </c>
      <c r="AK14" s="180">
        <f t="shared" si="19"/>
        <v>35</v>
      </c>
      <c r="AL14" s="180">
        <f t="shared" si="19"/>
        <v>58</v>
      </c>
      <c r="AM14" s="180">
        <f t="shared" si="19"/>
        <v>107</v>
      </c>
      <c r="AN14" s="180">
        <f t="shared" si="19"/>
        <v>17</v>
      </c>
      <c r="AO14" s="180">
        <f t="shared" si="19"/>
        <v>7</v>
      </c>
      <c r="AP14" s="180">
        <f t="shared" si="19"/>
        <v>43</v>
      </c>
      <c r="AQ14" s="180">
        <f t="shared" si="19"/>
        <v>63</v>
      </c>
      <c r="AR14" s="190"/>
      <c r="AS14" s="190"/>
      <c r="AT14" s="190"/>
      <c r="AU14" s="190"/>
      <c r="AV14" s="190"/>
      <c r="AW14" s="190"/>
      <c r="AX14" s="190"/>
      <c r="AY14" s="190"/>
      <c r="AZ14" s="190"/>
      <c r="BA14" s="190"/>
      <c r="BB14" s="190"/>
      <c r="BC14" s="190"/>
      <c r="BD14" s="190"/>
      <c r="BE14" s="190"/>
      <c r="BF14" s="190"/>
      <c r="BG14" s="190"/>
      <c r="BH14" s="190"/>
      <c r="BI14" s="190"/>
      <c r="BJ14" s="190"/>
      <c r="BK14" s="190"/>
    </row>
    <row r="15" ht="32.25" customHeight="1">
      <c r="A15" s="191" t="s">
        <v>249</v>
      </c>
      <c r="B15" s="182">
        <f t="shared" ref="B15:B16" si="20">SUM(C15,D15,E15)</f>
        <v>2570</v>
      </c>
      <c r="C15" s="183">
        <f t="shared" si="8"/>
        <v>1736</v>
      </c>
      <c r="D15" s="183">
        <f t="shared" ref="D15:D16" si="21">SUM(R15:AF15)</f>
        <v>538</v>
      </c>
      <c r="E15" s="183">
        <f t="shared" ref="E15:E16" si="22">SUM(AG15:AQ15)</f>
        <v>296</v>
      </c>
      <c r="F15" s="185">
        <v>125.0</v>
      </c>
      <c r="G15" s="185">
        <v>315.0</v>
      </c>
      <c r="H15" s="185">
        <v>303.0</v>
      </c>
      <c r="I15" s="185">
        <v>177.0</v>
      </c>
      <c r="J15" s="185">
        <v>155.0</v>
      </c>
      <c r="K15" s="185">
        <v>177.0</v>
      </c>
      <c r="L15" s="185">
        <v>138.0</v>
      </c>
      <c r="M15" s="185">
        <v>163.0</v>
      </c>
      <c r="N15" s="185">
        <v>49.0</v>
      </c>
      <c r="O15" s="186">
        <v>13.0</v>
      </c>
      <c r="P15" s="185">
        <v>61.0</v>
      </c>
      <c r="Q15" s="185">
        <v>60.0</v>
      </c>
      <c r="R15" s="185">
        <v>64.0</v>
      </c>
      <c r="S15" s="185">
        <v>24.0</v>
      </c>
      <c r="T15" s="185">
        <v>16.0</v>
      </c>
      <c r="U15" s="185">
        <v>78.0</v>
      </c>
      <c r="V15" s="185">
        <v>21.0</v>
      </c>
      <c r="W15" s="185">
        <v>31.0</v>
      </c>
      <c r="X15" s="185">
        <v>38.0</v>
      </c>
      <c r="Y15" s="185">
        <v>106.0</v>
      </c>
      <c r="Z15" s="185">
        <v>20.0</v>
      </c>
      <c r="AA15" s="185">
        <v>31.0</v>
      </c>
      <c r="AB15" s="185">
        <v>15.0</v>
      </c>
      <c r="AC15" s="185">
        <v>7.0</v>
      </c>
      <c r="AD15" s="185">
        <v>17.0</v>
      </c>
      <c r="AE15" s="185">
        <v>31.0</v>
      </c>
      <c r="AF15" s="185">
        <v>39.0</v>
      </c>
      <c r="AG15" s="185">
        <v>51.0</v>
      </c>
      <c r="AH15" s="185">
        <v>22.0</v>
      </c>
      <c r="AI15" s="185">
        <v>17.0</v>
      </c>
      <c r="AJ15" s="185">
        <v>44.0</v>
      </c>
      <c r="AK15" s="185">
        <v>16.0</v>
      </c>
      <c r="AL15" s="187">
        <v>38.0</v>
      </c>
      <c r="AM15" s="185">
        <v>44.0</v>
      </c>
      <c r="AN15" s="185">
        <v>10.0</v>
      </c>
      <c r="AO15" s="185">
        <v>1.0</v>
      </c>
      <c r="AP15" s="187">
        <v>26.0</v>
      </c>
      <c r="AQ15" s="185">
        <v>27.0</v>
      </c>
      <c r="AR15" s="188"/>
      <c r="AS15" s="188"/>
      <c r="AT15" s="188"/>
      <c r="AU15" s="188"/>
      <c r="AV15" s="188"/>
      <c r="AW15" s="188"/>
      <c r="AX15" s="188"/>
      <c r="AY15" s="188"/>
      <c r="AZ15" s="188"/>
      <c r="BA15" s="188"/>
      <c r="BB15" s="188"/>
      <c r="BC15" s="188"/>
      <c r="BD15" s="188"/>
      <c r="BE15" s="188"/>
      <c r="BF15" s="188"/>
      <c r="BG15" s="188"/>
      <c r="BH15" s="188"/>
      <c r="BI15" s="188"/>
      <c r="BJ15" s="188"/>
      <c r="BK15" s="188"/>
    </row>
    <row r="16" ht="32.25" customHeight="1">
      <c r="A16" s="191" t="s">
        <v>250</v>
      </c>
      <c r="B16" s="182">
        <f t="shared" si="20"/>
        <v>2071</v>
      </c>
      <c r="C16" s="183">
        <f t="shared" si="8"/>
        <v>1281</v>
      </c>
      <c r="D16" s="183">
        <f t="shared" si="21"/>
        <v>496</v>
      </c>
      <c r="E16" s="183">
        <f t="shared" si="22"/>
        <v>294</v>
      </c>
      <c r="F16" s="185">
        <v>97.0</v>
      </c>
      <c r="G16" s="185">
        <v>200.0</v>
      </c>
      <c r="H16" s="185">
        <v>187.0</v>
      </c>
      <c r="I16" s="185">
        <v>147.0</v>
      </c>
      <c r="J16" s="185">
        <v>89.0</v>
      </c>
      <c r="K16" s="185">
        <v>115.0</v>
      </c>
      <c r="L16" s="185">
        <v>86.0</v>
      </c>
      <c r="M16" s="185">
        <v>147.0</v>
      </c>
      <c r="N16" s="185">
        <v>54.0</v>
      </c>
      <c r="O16" s="186">
        <v>12.0</v>
      </c>
      <c r="P16" s="185">
        <v>83.0</v>
      </c>
      <c r="Q16" s="185">
        <v>64.0</v>
      </c>
      <c r="R16" s="185">
        <v>76.0</v>
      </c>
      <c r="S16" s="185">
        <v>39.0</v>
      </c>
      <c r="T16" s="185">
        <v>20.0</v>
      </c>
      <c r="U16" s="185">
        <v>57.0</v>
      </c>
      <c r="V16" s="185">
        <v>31.0</v>
      </c>
      <c r="W16" s="185">
        <v>33.0</v>
      </c>
      <c r="X16" s="185">
        <v>44.0</v>
      </c>
      <c r="Y16" s="185">
        <v>71.0</v>
      </c>
      <c r="Z16" s="185">
        <v>16.0</v>
      </c>
      <c r="AA16" s="185">
        <v>18.0</v>
      </c>
      <c r="AB16" s="185">
        <v>20.0</v>
      </c>
      <c r="AC16" s="185">
        <v>11.0</v>
      </c>
      <c r="AD16" s="185">
        <v>11.0</v>
      </c>
      <c r="AE16" s="185">
        <v>24.0</v>
      </c>
      <c r="AF16" s="185">
        <v>25.0</v>
      </c>
      <c r="AG16" s="185">
        <v>48.0</v>
      </c>
      <c r="AH16" s="185">
        <v>36.0</v>
      </c>
      <c r="AI16" s="185">
        <v>21.0</v>
      </c>
      <c r="AJ16" s="185">
        <v>21.0</v>
      </c>
      <c r="AK16" s="185">
        <v>19.0</v>
      </c>
      <c r="AL16" s="187">
        <v>20.0</v>
      </c>
      <c r="AM16" s="185">
        <v>63.0</v>
      </c>
      <c r="AN16" s="185">
        <v>7.0</v>
      </c>
      <c r="AO16" s="185">
        <v>6.0</v>
      </c>
      <c r="AP16" s="187">
        <v>17.0</v>
      </c>
      <c r="AQ16" s="185">
        <v>36.0</v>
      </c>
      <c r="AR16" s="188"/>
      <c r="AS16" s="188"/>
      <c r="AT16" s="188"/>
      <c r="AU16" s="188"/>
      <c r="AV16" s="188"/>
      <c r="AW16" s="188"/>
      <c r="AX16" s="188"/>
      <c r="AY16" s="188"/>
      <c r="AZ16" s="188"/>
      <c r="BA16" s="188"/>
      <c r="BB16" s="188"/>
      <c r="BC16" s="188"/>
      <c r="BD16" s="188"/>
      <c r="BE16" s="188"/>
      <c r="BF16" s="188"/>
      <c r="BG16" s="188"/>
      <c r="BH16" s="188"/>
      <c r="BI16" s="188"/>
      <c r="BJ16" s="188"/>
      <c r="BK16" s="188"/>
    </row>
    <row r="17" ht="32.25" customHeight="1">
      <c r="A17" s="178" t="s">
        <v>91</v>
      </c>
      <c r="B17" s="179">
        <f>SUM(B18:B19)</f>
        <v>2360</v>
      </c>
      <c r="C17" s="189">
        <f t="shared" si="8"/>
        <v>1289</v>
      </c>
      <c r="D17" s="180">
        <f t="shared" ref="D17:AQ17" si="23">SUM(D18:D19)</f>
        <v>642</v>
      </c>
      <c r="E17" s="180">
        <f t="shared" si="23"/>
        <v>429</v>
      </c>
      <c r="F17" s="180">
        <f t="shared" si="23"/>
        <v>110</v>
      </c>
      <c r="G17" s="180">
        <f t="shared" si="23"/>
        <v>155</v>
      </c>
      <c r="H17" s="180">
        <f t="shared" si="23"/>
        <v>172</v>
      </c>
      <c r="I17" s="180">
        <f t="shared" si="23"/>
        <v>136</v>
      </c>
      <c r="J17" s="180">
        <f t="shared" si="23"/>
        <v>71</v>
      </c>
      <c r="K17" s="180">
        <f t="shared" si="23"/>
        <v>78</v>
      </c>
      <c r="L17" s="180">
        <f t="shared" si="23"/>
        <v>78</v>
      </c>
      <c r="M17" s="180">
        <f t="shared" si="23"/>
        <v>186</v>
      </c>
      <c r="N17" s="180">
        <f t="shared" si="23"/>
        <v>72</v>
      </c>
      <c r="O17" s="180">
        <f t="shared" si="23"/>
        <v>18</v>
      </c>
      <c r="P17" s="180">
        <f t="shared" si="23"/>
        <v>124</v>
      </c>
      <c r="Q17" s="180">
        <f t="shared" si="23"/>
        <v>89</v>
      </c>
      <c r="R17" s="180">
        <f t="shared" si="23"/>
        <v>120</v>
      </c>
      <c r="S17" s="180">
        <f t="shared" si="23"/>
        <v>44</v>
      </c>
      <c r="T17" s="180">
        <f t="shared" si="23"/>
        <v>15</v>
      </c>
      <c r="U17" s="180">
        <f t="shared" si="23"/>
        <v>85</v>
      </c>
      <c r="V17" s="180">
        <f t="shared" si="23"/>
        <v>43</v>
      </c>
      <c r="W17" s="180">
        <f t="shared" si="23"/>
        <v>32</v>
      </c>
      <c r="X17" s="180">
        <f t="shared" si="23"/>
        <v>41</v>
      </c>
      <c r="Y17" s="180">
        <f t="shared" si="23"/>
        <v>43</v>
      </c>
      <c r="Z17" s="180">
        <f t="shared" si="23"/>
        <v>35</v>
      </c>
      <c r="AA17" s="180">
        <f t="shared" si="23"/>
        <v>26</v>
      </c>
      <c r="AB17" s="180">
        <f t="shared" si="23"/>
        <v>26</v>
      </c>
      <c r="AC17" s="180">
        <f t="shared" si="23"/>
        <v>22</v>
      </c>
      <c r="AD17" s="180">
        <f t="shared" si="23"/>
        <v>31</v>
      </c>
      <c r="AE17" s="180">
        <f t="shared" si="23"/>
        <v>42</v>
      </c>
      <c r="AF17" s="180">
        <f t="shared" si="23"/>
        <v>37</v>
      </c>
      <c r="AG17" s="180">
        <f t="shared" si="23"/>
        <v>96</v>
      </c>
      <c r="AH17" s="180">
        <f t="shared" si="23"/>
        <v>40</v>
      </c>
      <c r="AI17" s="180">
        <f t="shared" si="23"/>
        <v>28</v>
      </c>
      <c r="AJ17" s="180">
        <f t="shared" si="23"/>
        <v>31</v>
      </c>
      <c r="AK17" s="180">
        <f t="shared" si="23"/>
        <v>9</v>
      </c>
      <c r="AL17" s="180">
        <f t="shared" si="23"/>
        <v>23</v>
      </c>
      <c r="AM17" s="180">
        <f t="shared" si="23"/>
        <v>104</v>
      </c>
      <c r="AN17" s="180">
        <f t="shared" si="23"/>
        <v>18</v>
      </c>
      <c r="AO17" s="180">
        <f t="shared" si="23"/>
        <v>18</v>
      </c>
      <c r="AP17" s="180">
        <f t="shared" si="23"/>
        <v>14</v>
      </c>
      <c r="AQ17" s="180">
        <f t="shared" si="23"/>
        <v>48</v>
      </c>
      <c r="AR17" s="188"/>
      <c r="AS17" s="188"/>
      <c r="AT17" s="188"/>
      <c r="AU17" s="188"/>
      <c r="AV17" s="188"/>
      <c r="AW17" s="188"/>
      <c r="AX17" s="188"/>
      <c r="AY17" s="188"/>
      <c r="AZ17" s="188"/>
      <c r="BA17" s="188"/>
      <c r="BB17" s="188"/>
      <c r="BC17" s="188"/>
      <c r="BD17" s="188"/>
      <c r="BE17" s="188"/>
      <c r="BF17" s="188"/>
      <c r="BG17" s="188"/>
      <c r="BH17" s="188"/>
      <c r="BI17" s="188"/>
      <c r="BJ17" s="188"/>
      <c r="BK17" s="188"/>
    </row>
    <row r="18" ht="32.25" customHeight="1">
      <c r="A18" s="191" t="s">
        <v>251</v>
      </c>
      <c r="B18" s="182">
        <f t="shared" ref="B18:B19" si="24">SUM(C18,D18,E18)</f>
        <v>1377</v>
      </c>
      <c r="C18" s="183">
        <f t="shared" si="8"/>
        <v>801</v>
      </c>
      <c r="D18" s="183">
        <f t="shared" ref="D18:D19" si="25">SUM(R18:AF18)</f>
        <v>338</v>
      </c>
      <c r="E18" s="183">
        <f t="shared" ref="E18:E19" si="26">SUM(AG18:AQ18)</f>
        <v>238</v>
      </c>
      <c r="F18" s="185">
        <v>70.0</v>
      </c>
      <c r="G18" s="185">
        <v>102.0</v>
      </c>
      <c r="H18" s="185">
        <v>110.0</v>
      </c>
      <c r="I18" s="185">
        <v>80.0</v>
      </c>
      <c r="J18" s="185">
        <v>57.0</v>
      </c>
      <c r="K18" s="185">
        <v>60.0</v>
      </c>
      <c r="L18" s="185">
        <v>51.0</v>
      </c>
      <c r="M18" s="185">
        <v>102.0</v>
      </c>
      <c r="N18" s="185">
        <v>40.0</v>
      </c>
      <c r="O18" s="186">
        <v>16.0</v>
      </c>
      <c r="P18" s="185">
        <v>64.0</v>
      </c>
      <c r="Q18" s="185">
        <v>49.0</v>
      </c>
      <c r="R18" s="185">
        <v>64.0</v>
      </c>
      <c r="S18" s="185">
        <v>24.0</v>
      </c>
      <c r="T18" s="185">
        <v>6.0</v>
      </c>
      <c r="U18" s="185">
        <v>38.0</v>
      </c>
      <c r="V18" s="185">
        <v>19.0</v>
      </c>
      <c r="W18" s="185">
        <v>14.0</v>
      </c>
      <c r="X18" s="185">
        <v>22.0</v>
      </c>
      <c r="Y18" s="185">
        <v>26.0</v>
      </c>
      <c r="Z18" s="185">
        <v>15.0</v>
      </c>
      <c r="AA18" s="185">
        <v>15.0</v>
      </c>
      <c r="AB18" s="185">
        <v>18.0</v>
      </c>
      <c r="AC18" s="185">
        <v>11.0</v>
      </c>
      <c r="AD18" s="185">
        <v>17.0</v>
      </c>
      <c r="AE18" s="185">
        <v>30.0</v>
      </c>
      <c r="AF18" s="185">
        <v>19.0</v>
      </c>
      <c r="AG18" s="185">
        <v>52.0</v>
      </c>
      <c r="AH18" s="185">
        <v>22.0</v>
      </c>
      <c r="AI18" s="185">
        <v>14.0</v>
      </c>
      <c r="AJ18" s="185">
        <v>15.0</v>
      </c>
      <c r="AK18" s="185">
        <v>6.0</v>
      </c>
      <c r="AL18" s="187">
        <v>14.0</v>
      </c>
      <c r="AM18" s="185">
        <v>55.0</v>
      </c>
      <c r="AN18" s="185">
        <v>10.0</v>
      </c>
      <c r="AO18" s="185">
        <v>10.0</v>
      </c>
      <c r="AP18" s="187">
        <v>11.0</v>
      </c>
      <c r="AQ18" s="185">
        <v>29.0</v>
      </c>
      <c r="AR18" s="188"/>
      <c r="AS18" s="188"/>
      <c r="AT18" s="188"/>
      <c r="AU18" s="188"/>
      <c r="AV18" s="188"/>
      <c r="AW18" s="188"/>
      <c r="AX18" s="188"/>
      <c r="AY18" s="188"/>
      <c r="AZ18" s="188"/>
      <c r="BA18" s="188"/>
      <c r="BB18" s="188"/>
      <c r="BC18" s="188"/>
      <c r="BD18" s="188"/>
      <c r="BE18" s="188"/>
      <c r="BF18" s="188"/>
      <c r="BG18" s="188"/>
      <c r="BH18" s="188"/>
      <c r="BI18" s="188"/>
      <c r="BJ18" s="188"/>
      <c r="BK18" s="188"/>
    </row>
    <row r="19" ht="32.25" customHeight="1">
      <c r="A19" s="191" t="s">
        <v>252</v>
      </c>
      <c r="B19" s="182">
        <f t="shared" si="24"/>
        <v>983</v>
      </c>
      <c r="C19" s="183">
        <f t="shared" si="8"/>
        <v>488</v>
      </c>
      <c r="D19" s="183">
        <f t="shared" si="25"/>
        <v>304</v>
      </c>
      <c r="E19" s="183">
        <f t="shared" si="26"/>
        <v>191</v>
      </c>
      <c r="F19" s="185">
        <v>40.0</v>
      </c>
      <c r="G19" s="185">
        <v>53.0</v>
      </c>
      <c r="H19" s="185">
        <v>62.0</v>
      </c>
      <c r="I19" s="185">
        <v>56.0</v>
      </c>
      <c r="J19" s="185">
        <v>14.0</v>
      </c>
      <c r="K19" s="185">
        <v>18.0</v>
      </c>
      <c r="L19" s="185">
        <v>27.0</v>
      </c>
      <c r="M19" s="185">
        <v>84.0</v>
      </c>
      <c r="N19" s="185">
        <v>32.0</v>
      </c>
      <c r="O19" s="186">
        <v>2.0</v>
      </c>
      <c r="P19" s="185">
        <v>60.0</v>
      </c>
      <c r="Q19" s="185">
        <v>40.0</v>
      </c>
      <c r="R19" s="185">
        <v>56.0</v>
      </c>
      <c r="S19" s="185">
        <v>20.0</v>
      </c>
      <c r="T19" s="185">
        <v>9.0</v>
      </c>
      <c r="U19" s="185">
        <v>47.0</v>
      </c>
      <c r="V19" s="185">
        <v>24.0</v>
      </c>
      <c r="W19" s="185">
        <v>18.0</v>
      </c>
      <c r="X19" s="185">
        <v>19.0</v>
      </c>
      <c r="Y19" s="185">
        <v>17.0</v>
      </c>
      <c r="Z19" s="185">
        <v>20.0</v>
      </c>
      <c r="AA19" s="185">
        <v>11.0</v>
      </c>
      <c r="AB19" s="185">
        <v>8.0</v>
      </c>
      <c r="AC19" s="185">
        <v>11.0</v>
      </c>
      <c r="AD19" s="185">
        <v>14.0</v>
      </c>
      <c r="AE19" s="185">
        <v>12.0</v>
      </c>
      <c r="AF19" s="185">
        <v>18.0</v>
      </c>
      <c r="AG19" s="185">
        <v>44.0</v>
      </c>
      <c r="AH19" s="185">
        <v>18.0</v>
      </c>
      <c r="AI19" s="185">
        <v>14.0</v>
      </c>
      <c r="AJ19" s="185">
        <v>16.0</v>
      </c>
      <c r="AK19" s="185">
        <v>3.0</v>
      </c>
      <c r="AL19" s="187">
        <v>9.0</v>
      </c>
      <c r="AM19" s="185">
        <v>49.0</v>
      </c>
      <c r="AN19" s="185">
        <v>8.0</v>
      </c>
      <c r="AO19" s="185">
        <v>8.0</v>
      </c>
      <c r="AP19" s="187">
        <v>3.0</v>
      </c>
      <c r="AQ19" s="185">
        <v>19.0</v>
      </c>
      <c r="AR19" s="184"/>
      <c r="AS19" s="184"/>
      <c r="AT19" s="184"/>
      <c r="AU19" s="184"/>
      <c r="AV19" s="184"/>
      <c r="AW19" s="184"/>
      <c r="AX19" s="184"/>
      <c r="AY19" s="184"/>
      <c r="AZ19" s="184"/>
      <c r="BA19" s="184"/>
      <c r="BB19" s="184"/>
      <c r="BC19" s="184"/>
      <c r="BD19" s="184"/>
      <c r="BE19" s="184"/>
      <c r="BF19" s="184"/>
      <c r="BG19" s="184"/>
      <c r="BH19" s="184"/>
      <c r="BI19" s="184"/>
      <c r="BJ19" s="184"/>
      <c r="BK19" s="184"/>
    </row>
    <row r="20" ht="32.25" customHeight="1">
      <c r="A20" s="178" t="s">
        <v>102</v>
      </c>
      <c r="B20" s="179">
        <f>SUM(B21:B22)</f>
        <v>2162</v>
      </c>
      <c r="C20" s="189">
        <f t="shared" si="8"/>
        <v>1132</v>
      </c>
      <c r="D20" s="180">
        <f t="shared" ref="D20:AQ20" si="27">SUM(D21:D22)</f>
        <v>707</v>
      </c>
      <c r="E20" s="180">
        <f t="shared" si="27"/>
        <v>323</v>
      </c>
      <c r="F20" s="180">
        <f t="shared" si="27"/>
        <v>66</v>
      </c>
      <c r="G20" s="180">
        <f t="shared" si="27"/>
        <v>106</v>
      </c>
      <c r="H20" s="180">
        <f t="shared" si="27"/>
        <v>113</v>
      </c>
      <c r="I20" s="180">
        <f t="shared" si="27"/>
        <v>58</v>
      </c>
      <c r="J20" s="180">
        <f t="shared" si="27"/>
        <v>24</v>
      </c>
      <c r="K20" s="180">
        <f t="shared" si="27"/>
        <v>47</v>
      </c>
      <c r="L20" s="180">
        <f t="shared" si="27"/>
        <v>54</v>
      </c>
      <c r="M20" s="180">
        <f t="shared" si="27"/>
        <v>276</v>
      </c>
      <c r="N20" s="180">
        <f t="shared" si="27"/>
        <v>102</v>
      </c>
      <c r="O20" s="180">
        <f t="shared" si="27"/>
        <v>18</v>
      </c>
      <c r="P20" s="180">
        <f t="shared" si="27"/>
        <v>104</v>
      </c>
      <c r="Q20" s="180">
        <f t="shared" si="27"/>
        <v>164</v>
      </c>
      <c r="R20" s="180">
        <f t="shared" si="27"/>
        <v>236</v>
      </c>
      <c r="S20" s="180">
        <f t="shared" si="27"/>
        <v>32</v>
      </c>
      <c r="T20" s="180">
        <f t="shared" si="27"/>
        <v>10</v>
      </c>
      <c r="U20" s="180">
        <f t="shared" si="27"/>
        <v>130</v>
      </c>
      <c r="V20" s="180">
        <f t="shared" si="27"/>
        <v>74</v>
      </c>
      <c r="W20" s="180">
        <f t="shared" si="27"/>
        <v>28</v>
      </c>
      <c r="X20" s="180">
        <f t="shared" si="27"/>
        <v>34</v>
      </c>
      <c r="Y20" s="180">
        <f t="shared" si="27"/>
        <v>19</v>
      </c>
      <c r="Z20" s="180">
        <f t="shared" si="27"/>
        <v>23</v>
      </c>
      <c r="AA20" s="180">
        <f t="shared" si="27"/>
        <v>17</v>
      </c>
      <c r="AB20" s="180">
        <f t="shared" si="27"/>
        <v>25</v>
      </c>
      <c r="AC20" s="180">
        <f t="shared" si="27"/>
        <v>14</v>
      </c>
      <c r="AD20" s="180">
        <f t="shared" si="27"/>
        <v>13</v>
      </c>
      <c r="AE20" s="180">
        <f t="shared" si="27"/>
        <v>31</v>
      </c>
      <c r="AF20" s="180">
        <f t="shared" si="27"/>
        <v>21</v>
      </c>
      <c r="AG20" s="180">
        <f t="shared" si="27"/>
        <v>119</v>
      </c>
      <c r="AH20" s="180">
        <f t="shared" si="27"/>
        <v>39</v>
      </c>
      <c r="AI20" s="180">
        <f t="shared" si="27"/>
        <v>15</v>
      </c>
      <c r="AJ20" s="180">
        <f t="shared" si="27"/>
        <v>23</v>
      </c>
      <c r="AK20" s="180">
        <f t="shared" si="27"/>
        <v>13</v>
      </c>
      <c r="AL20" s="180">
        <f t="shared" si="27"/>
        <v>23</v>
      </c>
      <c r="AM20" s="180">
        <f t="shared" si="27"/>
        <v>40</v>
      </c>
      <c r="AN20" s="180">
        <f t="shared" si="27"/>
        <v>12</v>
      </c>
      <c r="AO20" s="180">
        <f t="shared" si="27"/>
        <v>11</v>
      </c>
      <c r="AP20" s="180">
        <f t="shared" si="27"/>
        <v>9</v>
      </c>
      <c r="AQ20" s="180">
        <f t="shared" si="27"/>
        <v>19</v>
      </c>
      <c r="AR20" s="184"/>
      <c r="AS20" s="184"/>
      <c r="AT20" s="184"/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</row>
    <row r="21" ht="32.25" customHeight="1">
      <c r="A21" s="191" t="s">
        <v>253</v>
      </c>
      <c r="B21" s="182">
        <f t="shared" ref="B21:B22" si="28">SUM(C21,D21,E21)</f>
        <v>1077</v>
      </c>
      <c r="C21" s="183">
        <f t="shared" si="8"/>
        <v>569</v>
      </c>
      <c r="D21" s="183">
        <f t="shared" ref="D21:D22" si="29">SUM(R21:AF21)</f>
        <v>338</v>
      </c>
      <c r="E21" s="183">
        <f t="shared" ref="E21:E22" si="30">SUM(AG21:AQ21)</f>
        <v>170</v>
      </c>
      <c r="F21" s="185">
        <v>37.0</v>
      </c>
      <c r="G21" s="185">
        <v>58.0</v>
      </c>
      <c r="H21" s="185">
        <v>62.0</v>
      </c>
      <c r="I21" s="185">
        <v>35.0</v>
      </c>
      <c r="J21" s="185">
        <v>14.0</v>
      </c>
      <c r="K21" s="185">
        <v>27.0</v>
      </c>
      <c r="L21" s="185">
        <v>36.0</v>
      </c>
      <c r="M21" s="185">
        <v>118.0</v>
      </c>
      <c r="N21" s="185">
        <v>45.0</v>
      </c>
      <c r="O21" s="186">
        <v>13.0</v>
      </c>
      <c r="P21" s="185">
        <v>50.0</v>
      </c>
      <c r="Q21" s="185">
        <v>74.0</v>
      </c>
      <c r="R21" s="185">
        <v>98.0</v>
      </c>
      <c r="S21" s="185">
        <v>18.0</v>
      </c>
      <c r="T21" s="185">
        <v>5.0</v>
      </c>
      <c r="U21" s="185">
        <v>50.0</v>
      </c>
      <c r="V21" s="185">
        <v>40.0</v>
      </c>
      <c r="W21" s="185">
        <v>19.0</v>
      </c>
      <c r="X21" s="185">
        <v>21.0</v>
      </c>
      <c r="Y21" s="185">
        <v>8.0</v>
      </c>
      <c r="Z21" s="185">
        <v>12.0</v>
      </c>
      <c r="AA21" s="185">
        <v>10.0</v>
      </c>
      <c r="AB21" s="185">
        <v>9.0</v>
      </c>
      <c r="AC21" s="185">
        <v>11.0</v>
      </c>
      <c r="AD21" s="185">
        <v>7.0</v>
      </c>
      <c r="AE21" s="185">
        <v>12.0</v>
      </c>
      <c r="AF21" s="185">
        <v>18.0</v>
      </c>
      <c r="AG21" s="185">
        <v>57.0</v>
      </c>
      <c r="AH21" s="185">
        <v>20.0</v>
      </c>
      <c r="AI21" s="185">
        <v>9.0</v>
      </c>
      <c r="AJ21" s="185">
        <v>12.0</v>
      </c>
      <c r="AK21" s="185">
        <v>3.0</v>
      </c>
      <c r="AL21" s="187">
        <v>13.0</v>
      </c>
      <c r="AM21" s="185">
        <v>23.0</v>
      </c>
      <c r="AN21" s="185">
        <v>9.0</v>
      </c>
      <c r="AO21" s="185">
        <v>8.0</v>
      </c>
      <c r="AP21" s="187">
        <v>4.0</v>
      </c>
      <c r="AQ21" s="185">
        <v>12.0</v>
      </c>
      <c r="AR21" s="188"/>
      <c r="AS21" s="188"/>
      <c r="AT21" s="188"/>
      <c r="AU21" s="188"/>
      <c r="AV21" s="188"/>
      <c r="AW21" s="188"/>
      <c r="AX21" s="188"/>
      <c r="AY21" s="188"/>
      <c r="AZ21" s="188"/>
      <c r="BA21" s="188"/>
      <c r="BB21" s="188"/>
      <c r="BC21" s="188"/>
      <c r="BD21" s="188"/>
      <c r="BE21" s="188"/>
      <c r="BF21" s="188"/>
      <c r="BG21" s="188"/>
      <c r="BH21" s="188"/>
      <c r="BI21" s="188"/>
      <c r="BJ21" s="188"/>
      <c r="BK21" s="188"/>
    </row>
    <row r="22" ht="32.25" customHeight="1">
      <c r="A22" s="191" t="s">
        <v>254</v>
      </c>
      <c r="B22" s="182">
        <f t="shared" si="28"/>
        <v>1085</v>
      </c>
      <c r="C22" s="183">
        <f t="shared" si="8"/>
        <v>563</v>
      </c>
      <c r="D22" s="183">
        <f t="shared" si="29"/>
        <v>369</v>
      </c>
      <c r="E22" s="183">
        <f t="shared" si="30"/>
        <v>153</v>
      </c>
      <c r="F22" s="185">
        <v>29.0</v>
      </c>
      <c r="G22" s="185">
        <v>48.0</v>
      </c>
      <c r="H22" s="185">
        <v>51.0</v>
      </c>
      <c r="I22" s="185">
        <v>23.0</v>
      </c>
      <c r="J22" s="185">
        <v>10.0</v>
      </c>
      <c r="K22" s="185">
        <v>20.0</v>
      </c>
      <c r="L22" s="185">
        <v>18.0</v>
      </c>
      <c r="M22" s="185">
        <v>158.0</v>
      </c>
      <c r="N22" s="185">
        <v>57.0</v>
      </c>
      <c r="O22" s="186">
        <v>5.0</v>
      </c>
      <c r="P22" s="185">
        <v>54.0</v>
      </c>
      <c r="Q22" s="185">
        <v>90.0</v>
      </c>
      <c r="R22" s="185">
        <v>138.0</v>
      </c>
      <c r="S22" s="185">
        <v>14.0</v>
      </c>
      <c r="T22" s="185">
        <v>5.0</v>
      </c>
      <c r="U22" s="185">
        <v>80.0</v>
      </c>
      <c r="V22" s="185">
        <v>34.0</v>
      </c>
      <c r="W22" s="185">
        <v>9.0</v>
      </c>
      <c r="X22" s="185">
        <v>13.0</v>
      </c>
      <c r="Y22" s="185">
        <v>11.0</v>
      </c>
      <c r="Z22" s="185">
        <v>11.0</v>
      </c>
      <c r="AA22" s="185">
        <v>7.0</v>
      </c>
      <c r="AB22" s="185">
        <v>16.0</v>
      </c>
      <c r="AC22" s="185">
        <v>3.0</v>
      </c>
      <c r="AD22" s="185">
        <v>6.0</v>
      </c>
      <c r="AE22" s="185">
        <v>19.0</v>
      </c>
      <c r="AF22" s="185">
        <v>3.0</v>
      </c>
      <c r="AG22" s="185">
        <v>62.0</v>
      </c>
      <c r="AH22" s="185">
        <v>19.0</v>
      </c>
      <c r="AI22" s="185">
        <v>6.0</v>
      </c>
      <c r="AJ22" s="185">
        <v>11.0</v>
      </c>
      <c r="AK22" s="185">
        <v>10.0</v>
      </c>
      <c r="AL22" s="187">
        <v>10.0</v>
      </c>
      <c r="AM22" s="185">
        <v>17.0</v>
      </c>
      <c r="AN22" s="185">
        <v>3.0</v>
      </c>
      <c r="AO22" s="185">
        <v>3.0</v>
      </c>
      <c r="AP22" s="187">
        <v>5.0</v>
      </c>
      <c r="AQ22" s="185">
        <v>7.0</v>
      </c>
      <c r="AR22" s="188"/>
      <c r="AS22" s="188"/>
      <c r="AT22" s="188"/>
      <c r="AU22" s="188"/>
      <c r="AV22" s="188"/>
      <c r="AW22" s="188"/>
      <c r="AX22" s="188"/>
      <c r="AY22" s="188"/>
      <c r="AZ22" s="188"/>
      <c r="BA22" s="188"/>
      <c r="BB22" s="188"/>
      <c r="BC22" s="188"/>
      <c r="BD22" s="188"/>
      <c r="BE22" s="188"/>
      <c r="BF22" s="188"/>
      <c r="BG22" s="188"/>
      <c r="BH22" s="188"/>
      <c r="BI22" s="188"/>
      <c r="BJ22" s="188"/>
      <c r="BK22" s="188"/>
    </row>
    <row r="23" ht="32.25" customHeight="1">
      <c r="A23" s="178" t="s">
        <v>113</v>
      </c>
      <c r="B23" s="179">
        <f>SUM(B24:B25)</f>
        <v>804</v>
      </c>
      <c r="C23" s="189">
        <f t="shared" si="8"/>
        <v>404</v>
      </c>
      <c r="D23" s="180">
        <f t="shared" ref="D23:AQ23" si="31">SUM(D24:D25)</f>
        <v>258</v>
      </c>
      <c r="E23" s="180">
        <f t="shared" si="31"/>
        <v>142</v>
      </c>
      <c r="F23" s="180">
        <f t="shared" si="31"/>
        <v>22</v>
      </c>
      <c r="G23" s="180">
        <f t="shared" si="31"/>
        <v>30</v>
      </c>
      <c r="H23" s="180">
        <f t="shared" si="31"/>
        <v>15</v>
      </c>
      <c r="I23" s="180">
        <f t="shared" si="31"/>
        <v>12</v>
      </c>
      <c r="J23" s="180">
        <f t="shared" si="31"/>
        <v>9</v>
      </c>
      <c r="K23" s="180">
        <f t="shared" si="31"/>
        <v>15</v>
      </c>
      <c r="L23" s="180">
        <f t="shared" si="31"/>
        <v>19</v>
      </c>
      <c r="M23" s="180">
        <f t="shared" si="31"/>
        <v>148</v>
      </c>
      <c r="N23" s="180">
        <f t="shared" si="31"/>
        <v>37</v>
      </c>
      <c r="O23" s="180">
        <f t="shared" si="31"/>
        <v>2</v>
      </c>
      <c r="P23" s="180">
        <f t="shared" si="31"/>
        <v>29</v>
      </c>
      <c r="Q23" s="180">
        <f t="shared" si="31"/>
        <v>66</v>
      </c>
      <c r="R23" s="180">
        <f t="shared" si="31"/>
        <v>99</v>
      </c>
      <c r="S23" s="180">
        <f t="shared" si="31"/>
        <v>11</v>
      </c>
      <c r="T23" s="180">
        <f t="shared" si="31"/>
        <v>6</v>
      </c>
      <c r="U23" s="180">
        <f t="shared" si="31"/>
        <v>47</v>
      </c>
      <c r="V23" s="180">
        <f t="shared" si="31"/>
        <v>17</v>
      </c>
      <c r="W23" s="180">
        <f t="shared" si="31"/>
        <v>9</v>
      </c>
      <c r="X23" s="180">
        <f t="shared" si="31"/>
        <v>17</v>
      </c>
      <c r="Y23" s="180">
        <f t="shared" si="31"/>
        <v>4</v>
      </c>
      <c r="Z23" s="180">
        <f t="shared" si="31"/>
        <v>11</v>
      </c>
      <c r="AA23" s="180">
        <f t="shared" si="31"/>
        <v>4</v>
      </c>
      <c r="AB23" s="180">
        <f t="shared" si="31"/>
        <v>7</v>
      </c>
      <c r="AC23" s="180">
        <f t="shared" si="31"/>
        <v>3</v>
      </c>
      <c r="AD23" s="180">
        <f t="shared" si="31"/>
        <v>6</v>
      </c>
      <c r="AE23" s="180">
        <f t="shared" si="31"/>
        <v>12</v>
      </c>
      <c r="AF23" s="180">
        <f t="shared" si="31"/>
        <v>5</v>
      </c>
      <c r="AG23" s="180">
        <f t="shared" si="31"/>
        <v>43</v>
      </c>
      <c r="AH23" s="180">
        <f t="shared" si="31"/>
        <v>14</v>
      </c>
      <c r="AI23" s="180">
        <f t="shared" si="31"/>
        <v>7</v>
      </c>
      <c r="AJ23" s="180">
        <f t="shared" si="31"/>
        <v>16</v>
      </c>
      <c r="AK23" s="180">
        <f t="shared" si="31"/>
        <v>3</v>
      </c>
      <c r="AL23" s="180">
        <f t="shared" si="31"/>
        <v>11</v>
      </c>
      <c r="AM23" s="180">
        <f t="shared" si="31"/>
        <v>22</v>
      </c>
      <c r="AN23" s="180">
        <f t="shared" si="31"/>
        <v>6</v>
      </c>
      <c r="AO23" s="180">
        <f t="shared" si="31"/>
        <v>2</v>
      </c>
      <c r="AP23" s="180">
        <f t="shared" si="31"/>
        <v>5</v>
      </c>
      <c r="AQ23" s="180">
        <f t="shared" si="31"/>
        <v>13</v>
      </c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  <c r="BJ23" s="160"/>
      <c r="BK23" s="160"/>
    </row>
    <row r="24" ht="32.25" customHeight="1">
      <c r="A24" s="191" t="s">
        <v>255</v>
      </c>
      <c r="B24" s="182">
        <f t="shared" ref="B24:B25" si="32">SUM(C24,D24,E24)</f>
        <v>564</v>
      </c>
      <c r="C24" s="183">
        <f t="shared" si="8"/>
        <v>295</v>
      </c>
      <c r="D24" s="183">
        <f t="shared" ref="D24:D25" si="33">SUM(R24:AF24)</f>
        <v>176</v>
      </c>
      <c r="E24" s="183">
        <f t="shared" ref="E24:E25" si="34">SUM(AG24:AQ24)</f>
        <v>93</v>
      </c>
      <c r="F24" s="185">
        <v>17.0</v>
      </c>
      <c r="G24" s="185">
        <v>21.0</v>
      </c>
      <c r="H24" s="185">
        <v>11.0</v>
      </c>
      <c r="I24" s="185">
        <v>7.0</v>
      </c>
      <c r="J24" s="185">
        <v>3.0</v>
      </c>
      <c r="K24" s="185">
        <v>11.0</v>
      </c>
      <c r="L24" s="185">
        <v>16.0</v>
      </c>
      <c r="M24" s="185">
        <v>111.0</v>
      </c>
      <c r="N24" s="185">
        <v>27.0</v>
      </c>
      <c r="O24" s="186">
        <v>2.0</v>
      </c>
      <c r="P24" s="185">
        <v>21.0</v>
      </c>
      <c r="Q24" s="185">
        <v>48.0</v>
      </c>
      <c r="R24" s="185">
        <v>70.0</v>
      </c>
      <c r="S24" s="185">
        <v>7.0</v>
      </c>
      <c r="T24" s="185">
        <v>2.0</v>
      </c>
      <c r="U24" s="185">
        <v>33.0</v>
      </c>
      <c r="V24" s="185">
        <v>13.0</v>
      </c>
      <c r="W24" s="185">
        <v>6.0</v>
      </c>
      <c r="X24" s="185">
        <v>10.0</v>
      </c>
      <c r="Y24" s="185">
        <v>4.0</v>
      </c>
      <c r="Z24" s="185">
        <v>5.0</v>
      </c>
      <c r="AA24" s="185">
        <v>3.0</v>
      </c>
      <c r="AB24" s="185">
        <v>4.0</v>
      </c>
      <c r="AC24" s="185">
        <v>2.0</v>
      </c>
      <c r="AD24" s="185">
        <v>6.0</v>
      </c>
      <c r="AE24" s="185">
        <v>8.0</v>
      </c>
      <c r="AF24" s="185">
        <v>3.0</v>
      </c>
      <c r="AG24" s="185">
        <v>30.0</v>
      </c>
      <c r="AH24" s="185">
        <v>8.0</v>
      </c>
      <c r="AI24" s="185">
        <v>5.0</v>
      </c>
      <c r="AJ24" s="185">
        <v>11.0</v>
      </c>
      <c r="AK24" s="185">
        <v>1.0</v>
      </c>
      <c r="AL24" s="187">
        <v>9.0</v>
      </c>
      <c r="AM24" s="185">
        <v>14.0</v>
      </c>
      <c r="AN24" s="185">
        <v>4.0</v>
      </c>
      <c r="AO24" s="185">
        <v>0.0</v>
      </c>
      <c r="AP24" s="187">
        <v>4.0</v>
      </c>
      <c r="AQ24" s="185">
        <v>7.0</v>
      </c>
      <c r="AR24" s="188"/>
      <c r="AS24" s="188"/>
      <c r="AT24" s="188"/>
      <c r="AU24" s="188"/>
      <c r="AV24" s="188"/>
      <c r="AW24" s="188"/>
      <c r="AX24" s="188"/>
      <c r="AY24" s="188"/>
      <c r="AZ24" s="188"/>
      <c r="BA24" s="188"/>
      <c r="BB24" s="188"/>
      <c r="BC24" s="188"/>
      <c r="BD24" s="188"/>
      <c r="BE24" s="188"/>
      <c r="BF24" s="188"/>
      <c r="BG24" s="188"/>
      <c r="BH24" s="188"/>
      <c r="BI24" s="188"/>
      <c r="BJ24" s="188"/>
      <c r="BK24" s="188"/>
    </row>
    <row r="25" ht="32.25" customHeight="1">
      <c r="A25" s="191" t="s">
        <v>256</v>
      </c>
      <c r="B25" s="182">
        <f t="shared" si="32"/>
        <v>240</v>
      </c>
      <c r="C25" s="183">
        <f t="shared" si="8"/>
        <v>109</v>
      </c>
      <c r="D25" s="183">
        <f t="shared" si="33"/>
        <v>82</v>
      </c>
      <c r="E25" s="183">
        <f t="shared" si="34"/>
        <v>49</v>
      </c>
      <c r="F25" s="185">
        <v>5.0</v>
      </c>
      <c r="G25" s="185">
        <v>9.0</v>
      </c>
      <c r="H25" s="185">
        <v>4.0</v>
      </c>
      <c r="I25" s="185">
        <v>5.0</v>
      </c>
      <c r="J25" s="185">
        <v>6.0</v>
      </c>
      <c r="K25" s="185">
        <v>4.0</v>
      </c>
      <c r="L25" s="185">
        <v>3.0</v>
      </c>
      <c r="M25" s="185">
        <v>37.0</v>
      </c>
      <c r="N25" s="185">
        <v>10.0</v>
      </c>
      <c r="O25" s="186">
        <v>0.0</v>
      </c>
      <c r="P25" s="185">
        <v>8.0</v>
      </c>
      <c r="Q25" s="185">
        <v>18.0</v>
      </c>
      <c r="R25" s="185">
        <v>29.0</v>
      </c>
      <c r="S25" s="185">
        <v>4.0</v>
      </c>
      <c r="T25" s="185">
        <v>4.0</v>
      </c>
      <c r="U25" s="185">
        <v>14.0</v>
      </c>
      <c r="V25" s="185">
        <v>4.0</v>
      </c>
      <c r="W25" s="185">
        <v>3.0</v>
      </c>
      <c r="X25" s="185">
        <v>7.0</v>
      </c>
      <c r="Y25" s="185">
        <v>0.0</v>
      </c>
      <c r="Z25" s="185">
        <v>6.0</v>
      </c>
      <c r="AA25" s="185">
        <v>1.0</v>
      </c>
      <c r="AB25" s="185">
        <v>3.0</v>
      </c>
      <c r="AC25" s="185">
        <v>1.0</v>
      </c>
      <c r="AD25" s="185">
        <v>0.0</v>
      </c>
      <c r="AE25" s="185">
        <v>4.0</v>
      </c>
      <c r="AF25" s="185">
        <v>2.0</v>
      </c>
      <c r="AG25" s="185">
        <v>13.0</v>
      </c>
      <c r="AH25" s="185">
        <v>6.0</v>
      </c>
      <c r="AI25" s="185">
        <v>2.0</v>
      </c>
      <c r="AJ25" s="185">
        <v>5.0</v>
      </c>
      <c r="AK25" s="185">
        <v>2.0</v>
      </c>
      <c r="AL25" s="187">
        <v>2.0</v>
      </c>
      <c r="AM25" s="185">
        <v>8.0</v>
      </c>
      <c r="AN25" s="185">
        <v>2.0</v>
      </c>
      <c r="AO25" s="185">
        <v>2.0</v>
      </c>
      <c r="AP25" s="187">
        <v>1.0</v>
      </c>
      <c r="AQ25" s="185">
        <v>6.0</v>
      </c>
      <c r="AR25" s="184"/>
      <c r="AS25" s="184"/>
      <c r="AT25" s="184"/>
      <c r="AU25" s="184"/>
      <c r="AV25" s="184"/>
      <c r="AW25" s="184"/>
      <c r="AX25" s="184"/>
      <c r="AY25" s="184"/>
      <c r="AZ25" s="184"/>
      <c r="BA25" s="184"/>
      <c r="BB25" s="184"/>
      <c r="BC25" s="184"/>
      <c r="BD25" s="184"/>
      <c r="BE25" s="184"/>
      <c r="BF25" s="184"/>
      <c r="BG25" s="184"/>
      <c r="BH25" s="184"/>
      <c r="BI25" s="184"/>
      <c r="BJ25" s="184"/>
      <c r="BK25" s="184"/>
    </row>
    <row r="26" ht="32.25" customHeight="1">
      <c r="A26" s="178" t="s">
        <v>124</v>
      </c>
      <c r="B26" s="179">
        <f>SUM(B27:B28)</f>
        <v>130</v>
      </c>
      <c r="C26" s="180">
        <f t="shared" si="8"/>
        <v>66</v>
      </c>
      <c r="D26" s="180">
        <f t="shared" ref="D26:AQ26" si="35">SUM(D27:D28)</f>
        <v>44</v>
      </c>
      <c r="E26" s="180">
        <f t="shared" si="35"/>
        <v>20</v>
      </c>
      <c r="F26" s="180">
        <f t="shared" si="35"/>
        <v>5</v>
      </c>
      <c r="G26" s="180">
        <f t="shared" si="35"/>
        <v>2</v>
      </c>
      <c r="H26" s="180">
        <f t="shared" si="35"/>
        <v>1</v>
      </c>
      <c r="I26" s="180">
        <f t="shared" si="35"/>
        <v>3</v>
      </c>
      <c r="J26" s="180">
        <f t="shared" si="35"/>
        <v>3</v>
      </c>
      <c r="K26" s="180">
        <f t="shared" si="35"/>
        <v>1</v>
      </c>
      <c r="L26" s="180">
        <f t="shared" si="35"/>
        <v>3</v>
      </c>
      <c r="M26" s="180">
        <f t="shared" si="35"/>
        <v>23</v>
      </c>
      <c r="N26" s="180">
        <f t="shared" si="35"/>
        <v>6</v>
      </c>
      <c r="O26" s="180">
        <f t="shared" si="35"/>
        <v>1</v>
      </c>
      <c r="P26" s="180">
        <f t="shared" si="35"/>
        <v>6</v>
      </c>
      <c r="Q26" s="180">
        <f t="shared" si="35"/>
        <v>12</v>
      </c>
      <c r="R26" s="180">
        <f t="shared" si="35"/>
        <v>7</v>
      </c>
      <c r="S26" s="180">
        <f t="shared" si="35"/>
        <v>2</v>
      </c>
      <c r="T26" s="180">
        <f t="shared" si="35"/>
        <v>1</v>
      </c>
      <c r="U26" s="180">
        <f t="shared" si="35"/>
        <v>11</v>
      </c>
      <c r="V26" s="180">
        <f t="shared" si="35"/>
        <v>3</v>
      </c>
      <c r="W26" s="180">
        <f t="shared" si="35"/>
        <v>1</v>
      </c>
      <c r="X26" s="180">
        <f t="shared" si="35"/>
        <v>3</v>
      </c>
      <c r="Y26" s="180">
        <f t="shared" si="35"/>
        <v>0</v>
      </c>
      <c r="Z26" s="180">
        <f t="shared" si="35"/>
        <v>3</v>
      </c>
      <c r="AA26" s="180">
        <f t="shared" si="35"/>
        <v>0</v>
      </c>
      <c r="AB26" s="180">
        <f t="shared" si="35"/>
        <v>4</v>
      </c>
      <c r="AC26" s="180">
        <f t="shared" si="35"/>
        <v>1</v>
      </c>
      <c r="AD26" s="180">
        <f t="shared" si="35"/>
        <v>4</v>
      </c>
      <c r="AE26" s="180">
        <f t="shared" si="35"/>
        <v>3</v>
      </c>
      <c r="AF26" s="180">
        <f t="shared" si="35"/>
        <v>1</v>
      </c>
      <c r="AG26" s="180">
        <f t="shared" si="35"/>
        <v>6</v>
      </c>
      <c r="AH26" s="180">
        <f t="shared" si="35"/>
        <v>1</v>
      </c>
      <c r="AI26" s="180">
        <f t="shared" si="35"/>
        <v>2</v>
      </c>
      <c r="AJ26" s="180">
        <f t="shared" si="35"/>
        <v>0</v>
      </c>
      <c r="AK26" s="180">
        <f t="shared" si="35"/>
        <v>0</v>
      </c>
      <c r="AL26" s="180">
        <f t="shared" si="35"/>
        <v>1</v>
      </c>
      <c r="AM26" s="180">
        <f t="shared" si="35"/>
        <v>4</v>
      </c>
      <c r="AN26" s="180">
        <f t="shared" si="35"/>
        <v>0</v>
      </c>
      <c r="AO26" s="180">
        <f t="shared" si="35"/>
        <v>1</v>
      </c>
      <c r="AP26" s="180">
        <f t="shared" si="35"/>
        <v>1</v>
      </c>
      <c r="AQ26" s="180">
        <f t="shared" si="35"/>
        <v>4</v>
      </c>
      <c r="AR26" s="184"/>
      <c r="AS26" s="184"/>
      <c r="AT26" s="184"/>
      <c r="AU26" s="184"/>
      <c r="AV26" s="184"/>
      <c r="AW26" s="184"/>
      <c r="AX26" s="184"/>
      <c r="AY26" s="184"/>
      <c r="AZ26" s="184"/>
      <c r="BA26" s="184"/>
      <c r="BB26" s="184"/>
      <c r="BC26" s="184"/>
      <c r="BD26" s="184"/>
      <c r="BE26" s="184"/>
      <c r="BF26" s="184"/>
      <c r="BG26" s="184"/>
      <c r="BH26" s="184"/>
      <c r="BI26" s="184"/>
      <c r="BJ26" s="184"/>
      <c r="BK26" s="184"/>
    </row>
    <row r="27" ht="32.25" customHeight="1">
      <c r="A27" s="191" t="s">
        <v>257</v>
      </c>
      <c r="B27" s="182">
        <f t="shared" ref="B27:B28" si="36">SUM(C27,D27,E27)</f>
        <v>99</v>
      </c>
      <c r="C27" s="183">
        <f t="shared" si="8"/>
        <v>55</v>
      </c>
      <c r="D27" s="183">
        <f t="shared" ref="D27:D28" si="37">SUM(R27:AF27)</f>
        <v>31</v>
      </c>
      <c r="E27" s="183">
        <f t="shared" ref="E27:E28" si="38">SUM(AG27:AQ27)</f>
        <v>13</v>
      </c>
      <c r="F27" s="185">
        <v>2.0</v>
      </c>
      <c r="G27" s="185">
        <v>2.0</v>
      </c>
      <c r="H27" s="185">
        <v>1.0</v>
      </c>
      <c r="I27" s="185">
        <v>2.0</v>
      </c>
      <c r="J27" s="185">
        <v>2.0</v>
      </c>
      <c r="K27" s="185">
        <v>1.0</v>
      </c>
      <c r="L27" s="185">
        <v>2.0</v>
      </c>
      <c r="M27" s="185">
        <v>23.0</v>
      </c>
      <c r="N27" s="185">
        <v>4.0</v>
      </c>
      <c r="O27" s="186">
        <v>1.0</v>
      </c>
      <c r="P27" s="185">
        <v>4.0</v>
      </c>
      <c r="Q27" s="185">
        <v>11.0</v>
      </c>
      <c r="R27" s="185">
        <v>6.0</v>
      </c>
      <c r="S27" s="185">
        <v>0.0</v>
      </c>
      <c r="T27" s="185">
        <v>1.0</v>
      </c>
      <c r="U27" s="185">
        <v>8.0</v>
      </c>
      <c r="V27" s="185">
        <v>2.0</v>
      </c>
      <c r="W27" s="185">
        <v>1.0</v>
      </c>
      <c r="X27" s="185">
        <v>1.0</v>
      </c>
      <c r="Y27" s="185">
        <v>0.0</v>
      </c>
      <c r="Z27" s="185">
        <v>2.0</v>
      </c>
      <c r="AA27" s="185">
        <v>0.0</v>
      </c>
      <c r="AB27" s="185">
        <v>3.0</v>
      </c>
      <c r="AC27" s="185">
        <v>1.0</v>
      </c>
      <c r="AD27" s="185">
        <v>3.0</v>
      </c>
      <c r="AE27" s="185">
        <v>3.0</v>
      </c>
      <c r="AF27" s="185">
        <v>0.0</v>
      </c>
      <c r="AG27" s="185">
        <v>3.0</v>
      </c>
      <c r="AH27" s="185">
        <v>1.0</v>
      </c>
      <c r="AI27" s="185">
        <v>1.0</v>
      </c>
      <c r="AJ27" s="185">
        <v>0.0</v>
      </c>
      <c r="AK27" s="185">
        <v>0.0</v>
      </c>
      <c r="AL27" s="185">
        <v>1.0</v>
      </c>
      <c r="AM27" s="185">
        <v>3.0</v>
      </c>
      <c r="AN27" s="185">
        <v>0.0</v>
      </c>
      <c r="AO27" s="185">
        <v>0.0</v>
      </c>
      <c r="AP27" s="185">
        <v>1.0</v>
      </c>
      <c r="AQ27" s="185">
        <v>3.0</v>
      </c>
      <c r="AR27" s="184"/>
      <c r="AS27" s="184"/>
      <c r="AT27" s="184"/>
      <c r="AU27" s="184"/>
      <c r="AV27" s="184"/>
      <c r="AW27" s="184"/>
      <c r="AX27" s="184"/>
      <c r="AY27" s="184"/>
      <c r="AZ27" s="184"/>
      <c r="BA27" s="184"/>
      <c r="BB27" s="184"/>
      <c r="BC27" s="184"/>
      <c r="BD27" s="184"/>
      <c r="BE27" s="184"/>
      <c r="BF27" s="184"/>
      <c r="BG27" s="184"/>
      <c r="BH27" s="184"/>
      <c r="BI27" s="184"/>
      <c r="BJ27" s="184"/>
      <c r="BK27" s="184"/>
    </row>
    <row r="28" ht="32.25" customHeight="1">
      <c r="A28" s="191" t="s">
        <v>258</v>
      </c>
      <c r="B28" s="182">
        <f t="shared" si="36"/>
        <v>31</v>
      </c>
      <c r="C28" s="183">
        <f t="shared" si="8"/>
        <v>11</v>
      </c>
      <c r="D28" s="183">
        <f t="shared" si="37"/>
        <v>13</v>
      </c>
      <c r="E28" s="183">
        <f t="shared" si="38"/>
        <v>7</v>
      </c>
      <c r="F28" s="185">
        <v>3.0</v>
      </c>
      <c r="G28" s="185">
        <v>0.0</v>
      </c>
      <c r="H28" s="185">
        <v>0.0</v>
      </c>
      <c r="I28" s="185">
        <v>1.0</v>
      </c>
      <c r="J28" s="185">
        <v>1.0</v>
      </c>
      <c r="K28" s="185">
        <v>0.0</v>
      </c>
      <c r="L28" s="185">
        <v>1.0</v>
      </c>
      <c r="M28" s="185">
        <v>0.0</v>
      </c>
      <c r="N28" s="185">
        <v>2.0</v>
      </c>
      <c r="O28" s="185">
        <v>0.0</v>
      </c>
      <c r="P28" s="185">
        <v>2.0</v>
      </c>
      <c r="Q28" s="185">
        <v>1.0</v>
      </c>
      <c r="R28" s="185">
        <v>1.0</v>
      </c>
      <c r="S28" s="185">
        <v>2.0</v>
      </c>
      <c r="T28" s="185">
        <v>0.0</v>
      </c>
      <c r="U28" s="185">
        <v>3.0</v>
      </c>
      <c r="V28" s="185">
        <v>1.0</v>
      </c>
      <c r="W28" s="185">
        <v>0.0</v>
      </c>
      <c r="X28" s="185">
        <v>2.0</v>
      </c>
      <c r="Y28" s="185">
        <v>0.0</v>
      </c>
      <c r="Z28" s="185">
        <v>1.0</v>
      </c>
      <c r="AA28" s="185">
        <v>0.0</v>
      </c>
      <c r="AB28" s="185">
        <v>1.0</v>
      </c>
      <c r="AC28" s="185">
        <v>0.0</v>
      </c>
      <c r="AD28" s="185">
        <v>1.0</v>
      </c>
      <c r="AE28" s="185">
        <v>0.0</v>
      </c>
      <c r="AF28" s="185">
        <v>1.0</v>
      </c>
      <c r="AG28" s="185">
        <v>3.0</v>
      </c>
      <c r="AH28" s="185">
        <v>0.0</v>
      </c>
      <c r="AI28" s="185">
        <v>1.0</v>
      </c>
      <c r="AJ28" s="185">
        <v>0.0</v>
      </c>
      <c r="AK28" s="185">
        <v>0.0</v>
      </c>
      <c r="AL28" s="185">
        <v>0.0</v>
      </c>
      <c r="AM28" s="185">
        <v>1.0</v>
      </c>
      <c r="AN28" s="185">
        <v>0.0</v>
      </c>
      <c r="AO28" s="185">
        <v>1.0</v>
      </c>
      <c r="AP28" s="185">
        <v>0.0</v>
      </c>
      <c r="AQ28" s="185">
        <v>1.0</v>
      </c>
      <c r="AR28" s="184"/>
      <c r="AS28" s="184"/>
      <c r="AT28" s="184"/>
      <c r="AU28" s="184"/>
      <c r="AV28" s="184"/>
      <c r="AW28" s="184"/>
      <c r="AX28" s="184"/>
      <c r="AY28" s="184"/>
      <c r="AZ28" s="184"/>
      <c r="BA28" s="184"/>
      <c r="BB28" s="184"/>
      <c r="BC28" s="184"/>
      <c r="BD28" s="184"/>
      <c r="BE28" s="184"/>
      <c r="BF28" s="184"/>
      <c r="BG28" s="184"/>
      <c r="BH28" s="184"/>
      <c r="BI28" s="184"/>
      <c r="BJ28" s="184"/>
      <c r="BK28" s="184"/>
    </row>
    <row r="29" ht="32.25" customHeight="1">
      <c r="A29" s="178" t="s">
        <v>135</v>
      </c>
      <c r="B29" s="179">
        <f>SUM(B30:B31)</f>
        <v>16</v>
      </c>
      <c r="C29" s="180">
        <f t="shared" si="8"/>
        <v>4</v>
      </c>
      <c r="D29" s="180">
        <f t="shared" ref="D29:AQ29" si="39">SUM(D30:D31)</f>
        <v>9</v>
      </c>
      <c r="E29" s="180">
        <f t="shared" si="39"/>
        <v>3</v>
      </c>
      <c r="F29" s="180">
        <f t="shared" si="39"/>
        <v>0</v>
      </c>
      <c r="G29" s="180">
        <f t="shared" si="39"/>
        <v>0</v>
      </c>
      <c r="H29" s="180">
        <f t="shared" si="39"/>
        <v>0</v>
      </c>
      <c r="I29" s="180">
        <f t="shared" si="39"/>
        <v>0</v>
      </c>
      <c r="J29" s="180">
        <f t="shared" si="39"/>
        <v>0</v>
      </c>
      <c r="K29" s="180">
        <f t="shared" si="39"/>
        <v>0</v>
      </c>
      <c r="L29" s="180">
        <f t="shared" si="39"/>
        <v>0</v>
      </c>
      <c r="M29" s="180">
        <f t="shared" si="39"/>
        <v>4</v>
      </c>
      <c r="N29" s="180">
        <f t="shared" si="39"/>
        <v>0</v>
      </c>
      <c r="O29" s="180">
        <f t="shared" si="39"/>
        <v>0</v>
      </c>
      <c r="P29" s="180">
        <f t="shared" si="39"/>
        <v>0</v>
      </c>
      <c r="Q29" s="180">
        <f t="shared" si="39"/>
        <v>0</v>
      </c>
      <c r="R29" s="180">
        <f t="shared" si="39"/>
        <v>2</v>
      </c>
      <c r="S29" s="180">
        <f t="shared" si="39"/>
        <v>0</v>
      </c>
      <c r="T29" s="180">
        <f t="shared" si="39"/>
        <v>0</v>
      </c>
      <c r="U29" s="180">
        <f t="shared" si="39"/>
        <v>0</v>
      </c>
      <c r="V29" s="180">
        <f t="shared" si="39"/>
        <v>0</v>
      </c>
      <c r="W29" s="180">
        <f t="shared" si="39"/>
        <v>0</v>
      </c>
      <c r="X29" s="180">
        <f t="shared" si="39"/>
        <v>1</v>
      </c>
      <c r="Y29" s="180">
        <f t="shared" si="39"/>
        <v>0</v>
      </c>
      <c r="Z29" s="180">
        <f t="shared" si="39"/>
        <v>2</v>
      </c>
      <c r="AA29" s="180">
        <f t="shared" si="39"/>
        <v>0</v>
      </c>
      <c r="AB29" s="180">
        <f t="shared" si="39"/>
        <v>0</v>
      </c>
      <c r="AC29" s="180">
        <f t="shared" si="39"/>
        <v>1</v>
      </c>
      <c r="AD29" s="180">
        <f t="shared" si="39"/>
        <v>1</v>
      </c>
      <c r="AE29" s="180">
        <f t="shared" si="39"/>
        <v>0</v>
      </c>
      <c r="AF29" s="180">
        <f t="shared" si="39"/>
        <v>2</v>
      </c>
      <c r="AG29" s="180">
        <f t="shared" si="39"/>
        <v>0</v>
      </c>
      <c r="AH29" s="180">
        <f t="shared" si="39"/>
        <v>0</v>
      </c>
      <c r="AI29" s="180">
        <f t="shared" si="39"/>
        <v>0</v>
      </c>
      <c r="AJ29" s="180">
        <f t="shared" si="39"/>
        <v>0</v>
      </c>
      <c r="AK29" s="180">
        <f t="shared" si="39"/>
        <v>0</v>
      </c>
      <c r="AL29" s="180">
        <f t="shared" si="39"/>
        <v>0</v>
      </c>
      <c r="AM29" s="180">
        <f t="shared" si="39"/>
        <v>2</v>
      </c>
      <c r="AN29" s="180">
        <f t="shared" si="39"/>
        <v>1</v>
      </c>
      <c r="AO29" s="180">
        <f t="shared" si="39"/>
        <v>0</v>
      </c>
      <c r="AP29" s="180">
        <f t="shared" si="39"/>
        <v>0</v>
      </c>
      <c r="AQ29" s="180">
        <f t="shared" si="39"/>
        <v>0</v>
      </c>
      <c r="AR29" s="184"/>
      <c r="AS29" s="184"/>
      <c r="AT29" s="184"/>
      <c r="AU29" s="184"/>
      <c r="AV29" s="184"/>
      <c r="AW29" s="184"/>
      <c r="AX29" s="184"/>
      <c r="AY29" s="184"/>
      <c r="AZ29" s="184"/>
      <c r="BA29" s="184"/>
      <c r="BB29" s="184"/>
      <c r="BC29" s="184"/>
      <c r="BD29" s="184"/>
      <c r="BE29" s="184"/>
      <c r="BF29" s="184"/>
      <c r="BG29" s="184"/>
      <c r="BH29" s="184"/>
      <c r="BI29" s="184"/>
      <c r="BJ29" s="184"/>
      <c r="BK29" s="184"/>
    </row>
    <row r="30" ht="32.25" customHeight="1">
      <c r="A30" s="191" t="s">
        <v>259</v>
      </c>
      <c r="B30" s="192">
        <f t="shared" ref="B30:B31" si="40">SUM(C30,D30,E30)</f>
        <v>10</v>
      </c>
      <c r="C30" s="183">
        <f t="shared" si="8"/>
        <v>0</v>
      </c>
      <c r="D30" s="183">
        <f t="shared" ref="D30:D31" si="41">SUM(R30:AF30)</f>
        <v>7</v>
      </c>
      <c r="E30" s="183">
        <f t="shared" ref="E30:E31" si="42">SUM(AG30:AQ30)</f>
        <v>3</v>
      </c>
      <c r="F30" s="185">
        <v>0.0</v>
      </c>
      <c r="G30" s="185">
        <v>0.0</v>
      </c>
      <c r="H30" s="185">
        <v>0.0</v>
      </c>
      <c r="I30" s="185">
        <v>0.0</v>
      </c>
      <c r="J30" s="185">
        <v>0.0</v>
      </c>
      <c r="K30" s="185">
        <v>0.0</v>
      </c>
      <c r="L30" s="185">
        <v>0.0</v>
      </c>
      <c r="M30" s="185">
        <v>0.0</v>
      </c>
      <c r="N30" s="185">
        <v>0.0</v>
      </c>
      <c r="O30" s="185">
        <v>0.0</v>
      </c>
      <c r="P30" s="185">
        <v>0.0</v>
      </c>
      <c r="Q30" s="185">
        <v>0.0</v>
      </c>
      <c r="R30" s="185">
        <v>1.0</v>
      </c>
      <c r="S30" s="185">
        <v>0.0</v>
      </c>
      <c r="T30" s="185">
        <v>0.0</v>
      </c>
      <c r="U30" s="185">
        <v>0.0</v>
      </c>
      <c r="V30" s="185">
        <v>0.0</v>
      </c>
      <c r="W30" s="185">
        <v>0.0</v>
      </c>
      <c r="X30" s="185">
        <v>1.0</v>
      </c>
      <c r="Y30" s="185">
        <v>0.0</v>
      </c>
      <c r="Z30" s="185">
        <v>2.0</v>
      </c>
      <c r="AA30" s="185">
        <v>0.0</v>
      </c>
      <c r="AB30" s="185">
        <v>0.0</v>
      </c>
      <c r="AC30" s="185">
        <v>0.0</v>
      </c>
      <c r="AD30" s="185">
        <v>1.0</v>
      </c>
      <c r="AE30" s="185">
        <v>0.0</v>
      </c>
      <c r="AF30" s="185">
        <v>2.0</v>
      </c>
      <c r="AG30" s="185">
        <v>0.0</v>
      </c>
      <c r="AH30" s="185">
        <v>0.0</v>
      </c>
      <c r="AI30" s="185">
        <v>0.0</v>
      </c>
      <c r="AJ30" s="185">
        <v>0.0</v>
      </c>
      <c r="AK30" s="185">
        <v>0.0</v>
      </c>
      <c r="AL30" s="185">
        <v>0.0</v>
      </c>
      <c r="AM30" s="185">
        <v>2.0</v>
      </c>
      <c r="AN30" s="185">
        <v>1.0</v>
      </c>
      <c r="AO30" s="185">
        <v>0.0</v>
      </c>
      <c r="AP30" s="185">
        <v>0.0</v>
      </c>
      <c r="AQ30" s="185">
        <v>0.0</v>
      </c>
      <c r="AR30" s="184"/>
      <c r="AS30" s="184"/>
      <c r="AT30" s="184"/>
      <c r="AU30" s="184"/>
      <c r="AV30" s="184"/>
      <c r="AW30" s="184"/>
      <c r="AX30" s="184"/>
      <c r="AY30" s="184"/>
      <c r="AZ30" s="184"/>
      <c r="BA30" s="184"/>
      <c r="BB30" s="184"/>
      <c r="BC30" s="184"/>
      <c r="BD30" s="184"/>
      <c r="BE30" s="184"/>
      <c r="BF30" s="184"/>
      <c r="BG30" s="184"/>
      <c r="BH30" s="184"/>
      <c r="BI30" s="184"/>
      <c r="BJ30" s="184"/>
      <c r="BK30" s="184"/>
    </row>
    <row r="31" ht="32.25" customHeight="1">
      <c r="A31" s="191" t="s">
        <v>260</v>
      </c>
      <c r="B31" s="182">
        <f t="shared" si="40"/>
        <v>6</v>
      </c>
      <c r="C31" s="183">
        <f t="shared" si="8"/>
        <v>4</v>
      </c>
      <c r="D31" s="183">
        <f t="shared" si="41"/>
        <v>2</v>
      </c>
      <c r="E31" s="183">
        <f t="shared" si="42"/>
        <v>0</v>
      </c>
      <c r="F31" s="185">
        <v>0.0</v>
      </c>
      <c r="G31" s="185">
        <v>0.0</v>
      </c>
      <c r="H31" s="185">
        <v>0.0</v>
      </c>
      <c r="I31" s="185">
        <v>0.0</v>
      </c>
      <c r="J31" s="185">
        <v>0.0</v>
      </c>
      <c r="K31" s="185">
        <v>0.0</v>
      </c>
      <c r="L31" s="185">
        <v>0.0</v>
      </c>
      <c r="M31" s="185">
        <v>4.0</v>
      </c>
      <c r="N31" s="185">
        <v>0.0</v>
      </c>
      <c r="O31" s="185">
        <v>0.0</v>
      </c>
      <c r="P31" s="185">
        <v>0.0</v>
      </c>
      <c r="Q31" s="185">
        <v>0.0</v>
      </c>
      <c r="R31" s="185">
        <v>1.0</v>
      </c>
      <c r="S31" s="185">
        <v>0.0</v>
      </c>
      <c r="T31" s="185">
        <v>0.0</v>
      </c>
      <c r="U31" s="185">
        <v>0.0</v>
      </c>
      <c r="V31" s="185">
        <v>0.0</v>
      </c>
      <c r="W31" s="185">
        <v>0.0</v>
      </c>
      <c r="X31" s="185">
        <v>0.0</v>
      </c>
      <c r="Y31" s="185">
        <v>0.0</v>
      </c>
      <c r="Z31" s="185">
        <v>0.0</v>
      </c>
      <c r="AA31" s="185">
        <v>0.0</v>
      </c>
      <c r="AB31" s="185">
        <v>0.0</v>
      </c>
      <c r="AC31" s="185">
        <v>1.0</v>
      </c>
      <c r="AD31" s="185">
        <v>0.0</v>
      </c>
      <c r="AE31" s="185">
        <v>0.0</v>
      </c>
      <c r="AF31" s="185">
        <v>0.0</v>
      </c>
      <c r="AG31" s="185">
        <v>0.0</v>
      </c>
      <c r="AH31" s="185">
        <v>0.0</v>
      </c>
      <c r="AI31" s="185">
        <v>0.0</v>
      </c>
      <c r="AJ31" s="185">
        <v>0.0</v>
      </c>
      <c r="AK31" s="185">
        <v>0.0</v>
      </c>
      <c r="AL31" s="185">
        <v>0.0</v>
      </c>
      <c r="AM31" s="185">
        <v>0.0</v>
      </c>
      <c r="AN31" s="185">
        <v>0.0</v>
      </c>
      <c r="AO31" s="185">
        <v>0.0</v>
      </c>
      <c r="AP31" s="185">
        <v>0.0</v>
      </c>
      <c r="AQ31" s="185">
        <v>0.0</v>
      </c>
      <c r="AR31" s="184"/>
      <c r="AS31" s="184"/>
      <c r="AT31" s="184"/>
      <c r="AU31" s="184"/>
      <c r="AV31" s="184"/>
      <c r="AW31" s="184"/>
      <c r="AX31" s="184"/>
      <c r="AY31" s="184"/>
      <c r="AZ31" s="184"/>
      <c r="BA31" s="184"/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</row>
    <row r="32" ht="32.25" customHeight="1">
      <c r="A32" s="178" t="s">
        <v>146</v>
      </c>
      <c r="B32" s="193">
        <f>SUM(B33:B34)</f>
        <v>2</v>
      </c>
      <c r="C32" s="180">
        <f t="shared" si="8"/>
        <v>0</v>
      </c>
      <c r="D32" s="180">
        <f t="shared" ref="D32:AQ32" si="43">SUM(D33:D34)</f>
        <v>2</v>
      </c>
      <c r="E32" s="180">
        <f t="shared" si="43"/>
        <v>0</v>
      </c>
      <c r="F32" s="180">
        <f t="shared" si="43"/>
        <v>0</v>
      </c>
      <c r="G32" s="180">
        <f t="shared" si="43"/>
        <v>0</v>
      </c>
      <c r="H32" s="180">
        <f t="shared" si="43"/>
        <v>0</v>
      </c>
      <c r="I32" s="180">
        <f t="shared" si="43"/>
        <v>0</v>
      </c>
      <c r="J32" s="180">
        <f t="shared" si="43"/>
        <v>0</v>
      </c>
      <c r="K32" s="180">
        <f t="shared" si="43"/>
        <v>0</v>
      </c>
      <c r="L32" s="180">
        <f t="shared" si="43"/>
        <v>0</v>
      </c>
      <c r="M32" s="180">
        <f t="shared" si="43"/>
        <v>0</v>
      </c>
      <c r="N32" s="180">
        <f t="shared" si="43"/>
        <v>0</v>
      </c>
      <c r="O32" s="180">
        <f t="shared" si="43"/>
        <v>0</v>
      </c>
      <c r="P32" s="180">
        <f t="shared" si="43"/>
        <v>0</v>
      </c>
      <c r="Q32" s="180">
        <f t="shared" si="43"/>
        <v>0</v>
      </c>
      <c r="R32" s="180">
        <f t="shared" si="43"/>
        <v>2</v>
      </c>
      <c r="S32" s="180">
        <f t="shared" si="43"/>
        <v>0</v>
      </c>
      <c r="T32" s="180">
        <f t="shared" si="43"/>
        <v>0</v>
      </c>
      <c r="U32" s="180">
        <f t="shared" si="43"/>
        <v>0</v>
      </c>
      <c r="V32" s="180">
        <f t="shared" si="43"/>
        <v>0</v>
      </c>
      <c r="W32" s="180">
        <f t="shared" si="43"/>
        <v>0</v>
      </c>
      <c r="X32" s="180">
        <f t="shared" si="43"/>
        <v>0</v>
      </c>
      <c r="Y32" s="180">
        <f t="shared" si="43"/>
        <v>0</v>
      </c>
      <c r="Z32" s="180">
        <f t="shared" si="43"/>
        <v>0</v>
      </c>
      <c r="AA32" s="180">
        <f t="shared" si="43"/>
        <v>0</v>
      </c>
      <c r="AB32" s="180">
        <f t="shared" si="43"/>
        <v>0</v>
      </c>
      <c r="AC32" s="180">
        <f t="shared" si="43"/>
        <v>0</v>
      </c>
      <c r="AD32" s="180">
        <f t="shared" si="43"/>
        <v>0</v>
      </c>
      <c r="AE32" s="180">
        <f t="shared" si="43"/>
        <v>0</v>
      </c>
      <c r="AF32" s="180">
        <f t="shared" si="43"/>
        <v>0</v>
      </c>
      <c r="AG32" s="180">
        <f t="shared" si="43"/>
        <v>0</v>
      </c>
      <c r="AH32" s="180">
        <f t="shared" si="43"/>
        <v>0</v>
      </c>
      <c r="AI32" s="180">
        <f t="shared" si="43"/>
        <v>0</v>
      </c>
      <c r="AJ32" s="180">
        <f t="shared" si="43"/>
        <v>0</v>
      </c>
      <c r="AK32" s="180">
        <f t="shared" si="43"/>
        <v>0</v>
      </c>
      <c r="AL32" s="180">
        <f t="shared" si="43"/>
        <v>0</v>
      </c>
      <c r="AM32" s="180">
        <f t="shared" si="43"/>
        <v>0</v>
      </c>
      <c r="AN32" s="180">
        <f t="shared" si="43"/>
        <v>0</v>
      </c>
      <c r="AO32" s="180">
        <f t="shared" si="43"/>
        <v>0</v>
      </c>
      <c r="AP32" s="180">
        <f t="shared" si="43"/>
        <v>0</v>
      </c>
      <c r="AQ32" s="180">
        <f t="shared" si="43"/>
        <v>0</v>
      </c>
      <c r="AR32" s="184"/>
      <c r="AS32" s="184"/>
      <c r="AT32" s="184"/>
      <c r="AU32" s="184"/>
      <c r="AV32" s="184"/>
      <c r="AW32" s="184"/>
      <c r="AX32" s="184"/>
      <c r="AY32" s="184"/>
      <c r="AZ32" s="184"/>
      <c r="BA32" s="184"/>
      <c r="BB32" s="184"/>
      <c r="BC32" s="184"/>
      <c r="BD32" s="184"/>
      <c r="BE32" s="184"/>
      <c r="BF32" s="184"/>
      <c r="BG32" s="184"/>
      <c r="BH32" s="184"/>
      <c r="BI32" s="184"/>
      <c r="BJ32" s="184"/>
      <c r="BK32" s="184"/>
    </row>
    <row r="33" ht="32.25" customHeight="1">
      <c r="A33" s="191" t="s">
        <v>261</v>
      </c>
      <c r="B33" s="194">
        <f t="shared" ref="B33:B34" si="44">SUM(C33,D33,E33)</f>
        <v>2</v>
      </c>
      <c r="C33" s="183">
        <f t="shared" si="8"/>
        <v>0</v>
      </c>
      <c r="D33" s="183">
        <f t="shared" ref="D33:D35" si="45">SUM(R33:AF33)</f>
        <v>2</v>
      </c>
      <c r="E33" s="183">
        <f t="shared" ref="E33:E35" si="46">SUM(AG33:AQ33)</f>
        <v>0</v>
      </c>
      <c r="F33" s="185">
        <v>0.0</v>
      </c>
      <c r="G33" s="185">
        <v>0.0</v>
      </c>
      <c r="H33" s="185">
        <v>0.0</v>
      </c>
      <c r="I33" s="185">
        <v>0.0</v>
      </c>
      <c r="J33" s="185">
        <v>0.0</v>
      </c>
      <c r="K33" s="185">
        <v>0.0</v>
      </c>
      <c r="L33" s="185">
        <v>0.0</v>
      </c>
      <c r="M33" s="185">
        <v>0.0</v>
      </c>
      <c r="N33" s="185">
        <v>0.0</v>
      </c>
      <c r="O33" s="185">
        <v>0.0</v>
      </c>
      <c r="P33" s="185">
        <v>0.0</v>
      </c>
      <c r="Q33" s="185">
        <v>0.0</v>
      </c>
      <c r="R33" s="185">
        <v>2.0</v>
      </c>
      <c r="S33" s="185">
        <v>0.0</v>
      </c>
      <c r="T33" s="187">
        <v>0.0</v>
      </c>
      <c r="U33" s="187">
        <v>0.0</v>
      </c>
      <c r="V33" s="187">
        <v>0.0</v>
      </c>
      <c r="W33" s="187">
        <v>0.0</v>
      </c>
      <c r="X33" s="187">
        <v>0.0</v>
      </c>
      <c r="Y33" s="187">
        <v>0.0</v>
      </c>
      <c r="Z33" s="187">
        <v>0.0</v>
      </c>
      <c r="AA33" s="187">
        <v>0.0</v>
      </c>
      <c r="AB33" s="187">
        <v>0.0</v>
      </c>
      <c r="AC33" s="187">
        <v>0.0</v>
      </c>
      <c r="AD33" s="187">
        <v>0.0</v>
      </c>
      <c r="AE33" s="187">
        <v>0.0</v>
      </c>
      <c r="AF33" s="187">
        <v>0.0</v>
      </c>
      <c r="AG33" s="185">
        <v>0.0</v>
      </c>
      <c r="AH33" s="185">
        <v>0.0</v>
      </c>
      <c r="AI33" s="185">
        <v>0.0</v>
      </c>
      <c r="AJ33" s="185">
        <v>0.0</v>
      </c>
      <c r="AK33" s="185">
        <v>0.0</v>
      </c>
      <c r="AL33" s="185">
        <v>0.0</v>
      </c>
      <c r="AM33" s="185">
        <v>0.0</v>
      </c>
      <c r="AN33" s="185">
        <v>0.0</v>
      </c>
      <c r="AO33" s="185">
        <v>0.0</v>
      </c>
      <c r="AP33" s="187">
        <v>0.0</v>
      </c>
      <c r="AQ33" s="185">
        <v>0.0</v>
      </c>
      <c r="AR33" s="184"/>
      <c r="AS33" s="184"/>
      <c r="AT33" s="184"/>
      <c r="AU33" s="184"/>
      <c r="AV33" s="184"/>
      <c r="AW33" s="184"/>
      <c r="AX33" s="184"/>
      <c r="AY33" s="184"/>
      <c r="AZ33" s="184"/>
      <c r="BA33" s="184"/>
      <c r="BB33" s="184"/>
      <c r="BC33" s="184"/>
      <c r="BD33" s="184"/>
      <c r="BE33" s="184"/>
      <c r="BF33" s="184"/>
      <c r="BG33" s="184"/>
      <c r="BH33" s="184"/>
      <c r="BI33" s="184"/>
      <c r="BJ33" s="184"/>
      <c r="BK33" s="184"/>
    </row>
    <row r="34" ht="32.25" customHeight="1">
      <c r="A34" s="191" t="s">
        <v>262</v>
      </c>
      <c r="B34" s="194">
        <f t="shared" si="44"/>
        <v>0</v>
      </c>
      <c r="C34" s="183">
        <f t="shared" si="8"/>
        <v>0</v>
      </c>
      <c r="D34" s="183">
        <f t="shared" si="45"/>
        <v>0</v>
      </c>
      <c r="E34" s="183">
        <f t="shared" si="46"/>
        <v>0</v>
      </c>
      <c r="F34" s="185">
        <v>0.0</v>
      </c>
      <c r="G34" s="185">
        <v>0.0</v>
      </c>
      <c r="H34" s="185">
        <v>0.0</v>
      </c>
      <c r="I34" s="185">
        <v>0.0</v>
      </c>
      <c r="J34" s="185">
        <v>0.0</v>
      </c>
      <c r="K34" s="185">
        <v>0.0</v>
      </c>
      <c r="L34" s="185">
        <v>0.0</v>
      </c>
      <c r="M34" s="185">
        <v>0.0</v>
      </c>
      <c r="N34" s="185">
        <v>0.0</v>
      </c>
      <c r="O34" s="185">
        <v>0.0</v>
      </c>
      <c r="P34" s="185">
        <v>0.0</v>
      </c>
      <c r="Q34" s="185">
        <v>0.0</v>
      </c>
      <c r="R34" s="185">
        <v>0.0</v>
      </c>
      <c r="S34" s="185">
        <v>0.0</v>
      </c>
      <c r="T34" s="187">
        <v>0.0</v>
      </c>
      <c r="U34" s="187">
        <v>0.0</v>
      </c>
      <c r="V34" s="187">
        <v>0.0</v>
      </c>
      <c r="W34" s="187">
        <v>0.0</v>
      </c>
      <c r="X34" s="187">
        <v>0.0</v>
      </c>
      <c r="Y34" s="187">
        <v>0.0</v>
      </c>
      <c r="Z34" s="187">
        <v>0.0</v>
      </c>
      <c r="AA34" s="187">
        <v>0.0</v>
      </c>
      <c r="AB34" s="187">
        <v>0.0</v>
      </c>
      <c r="AC34" s="187">
        <v>0.0</v>
      </c>
      <c r="AD34" s="187">
        <v>0.0</v>
      </c>
      <c r="AE34" s="187">
        <v>0.0</v>
      </c>
      <c r="AF34" s="187">
        <v>0.0</v>
      </c>
      <c r="AG34" s="185">
        <v>0.0</v>
      </c>
      <c r="AH34" s="185">
        <v>0.0</v>
      </c>
      <c r="AI34" s="185">
        <v>0.0</v>
      </c>
      <c r="AJ34" s="185">
        <v>0.0</v>
      </c>
      <c r="AK34" s="185">
        <v>0.0</v>
      </c>
      <c r="AL34" s="185">
        <v>0.0</v>
      </c>
      <c r="AM34" s="185">
        <v>0.0</v>
      </c>
      <c r="AN34" s="185">
        <v>0.0</v>
      </c>
      <c r="AO34" s="185">
        <v>0.0</v>
      </c>
      <c r="AP34" s="187">
        <v>0.0</v>
      </c>
      <c r="AQ34" s="185">
        <v>0.0</v>
      </c>
      <c r="AR34" s="188"/>
      <c r="AS34" s="188"/>
      <c r="AT34" s="188"/>
      <c r="AU34" s="188"/>
      <c r="AV34" s="188"/>
      <c r="AW34" s="188"/>
      <c r="AX34" s="188"/>
      <c r="AY34" s="188"/>
      <c r="AZ34" s="188"/>
      <c r="BA34" s="188"/>
      <c r="BB34" s="188"/>
      <c r="BC34" s="188"/>
      <c r="BD34" s="188"/>
      <c r="BE34" s="188"/>
      <c r="BF34" s="188"/>
      <c r="BG34" s="188"/>
      <c r="BH34" s="188"/>
      <c r="BI34" s="188"/>
      <c r="BJ34" s="188"/>
      <c r="BK34" s="188"/>
    </row>
    <row r="35" ht="32.25" customHeight="1">
      <c r="A35" s="195" t="s">
        <v>157</v>
      </c>
      <c r="B35" s="196">
        <f>SUM(B36:B37)</f>
        <v>0</v>
      </c>
      <c r="C35" s="197">
        <f t="shared" si="8"/>
        <v>0</v>
      </c>
      <c r="D35" s="197">
        <f t="shared" si="45"/>
        <v>0</v>
      </c>
      <c r="E35" s="197">
        <f t="shared" si="46"/>
        <v>0</v>
      </c>
      <c r="F35" s="196">
        <v>0.0</v>
      </c>
      <c r="G35" s="196">
        <v>0.0</v>
      </c>
      <c r="H35" s="196">
        <v>0.0</v>
      </c>
      <c r="I35" s="196">
        <v>0.0</v>
      </c>
      <c r="J35" s="196">
        <v>0.0</v>
      </c>
      <c r="K35" s="196">
        <v>0.0</v>
      </c>
      <c r="L35" s="196">
        <v>0.0</v>
      </c>
      <c r="M35" s="196">
        <v>0.0</v>
      </c>
      <c r="N35" s="196">
        <v>0.0</v>
      </c>
      <c r="O35" s="196">
        <v>0.0</v>
      </c>
      <c r="P35" s="196">
        <v>0.0</v>
      </c>
      <c r="Q35" s="196">
        <v>0.0</v>
      </c>
      <c r="R35" s="196">
        <v>0.0</v>
      </c>
      <c r="S35" s="196">
        <v>0.0</v>
      </c>
      <c r="T35" s="196">
        <v>0.0</v>
      </c>
      <c r="U35" s="196">
        <v>0.0</v>
      </c>
      <c r="V35" s="196">
        <v>0.0</v>
      </c>
      <c r="W35" s="196">
        <v>0.0</v>
      </c>
      <c r="X35" s="196">
        <v>0.0</v>
      </c>
      <c r="Y35" s="196">
        <v>0.0</v>
      </c>
      <c r="Z35" s="196">
        <v>0.0</v>
      </c>
      <c r="AA35" s="196">
        <v>0.0</v>
      </c>
      <c r="AB35" s="196">
        <v>0.0</v>
      </c>
      <c r="AC35" s="196">
        <v>0.0</v>
      </c>
      <c r="AD35" s="196">
        <v>0.0</v>
      </c>
      <c r="AE35" s="196">
        <v>0.0</v>
      </c>
      <c r="AF35" s="196">
        <v>0.0</v>
      </c>
      <c r="AG35" s="196">
        <v>0.0</v>
      </c>
      <c r="AH35" s="196">
        <v>0.0</v>
      </c>
      <c r="AI35" s="196">
        <v>0.0</v>
      </c>
      <c r="AJ35" s="196">
        <v>0.0</v>
      </c>
      <c r="AK35" s="196">
        <v>0.0</v>
      </c>
      <c r="AL35" s="196">
        <v>0.0</v>
      </c>
      <c r="AM35" s="196">
        <v>0.0</v>
      </c>
      <c r="AN35" s="196">
        <v>0.0</v>
      </c>
      <c r="AO35" s="196">
        <v>0.0</v>
      </c>
      <c r="AP35" s="196">
        <v>0.0</v>
      </c>
      <c r="AQ35" s="196">
        <v>0.0</v>
      </c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</row>
    <row r="36" ht="13.5" customHeight="1">
      <c r="A36" s="12"/>
      <c r="B36" s="12"/>
      <c r="C36" s="12"/>
      <c r="D36" s="12" t="s">
        <v>263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ht="13.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ht="13.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ht="13.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ht="13.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ht="13.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ht="13.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ht="13.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ht="13.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ht="13.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ht="13.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ht="13.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ht="13.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ht="13.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ht="13.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ht="13.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ht="13.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ht="13.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ht="13.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ht="13.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ht="13.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ht="13.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ht="13.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ht="13.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ht="13.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ht="13.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  <row r="63" ht="13.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</row>
    <row r="64" ht="13.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</row>
    <row r="65" ht="13.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</row>
    <row r="66" ht="13.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</row>
    <row r="67" ht="13.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</row>
    <row r="68" ht="13.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</row>
    <row r="69" ht="13.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</row>
    <row r="70" ht="13.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</row>
    <row r="71" ht="13.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</row>
    <row r="72" ht="13.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</row>
    <row r="73" ht="13.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</row>
    <row r="74" ht="13.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</row>
    <row r="75" ht="13.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</row>
    <row r="76" ht="13.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</row>
    <row r="77" ht="13.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</row>
    <row r="78" ht="13.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</row>
    <row r="79" ht="13.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</row>
    <row r="80" ht="13.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</row>
    <row r="81" ht="13.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</row>
    <row r="82" ht="13.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</row>
    <row r="83" ht="13.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</row>
    <row r="84" ht="13.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</row>
    <row r="85" ht="13.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</row>
    <row r="86" ht="13.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</row>
    <row r="87" ht="13.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</row>
    <row r="88" ht="13.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</row>
    <row r="89" ht="13.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</row>
    <row r="90" ht="13.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</row>
    <row r="91" ht="13.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</row>
    <row r="92" ht="13.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</row>
    <row r="93" ht="13.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</row>
    <row r="94" ht="13.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</row>
    <row r="95" ht="13.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</row>
    <row r="96" ht="13.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</row>
    <row r="97" ht="13.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</row>
    <row r="98" ht="13.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</row>
    <row r="99" ht="13.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</row>
    <row r="100" ht="13.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</row>
    <row r="101" ht="13.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</row>
    <row r="102" ht="13.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</row>
    <row r="103" ht="13.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</row>
    <row r="104" ht="13.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</row>
    <row r="105" ht="13.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</row>
    <row r="106" ht="13.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</row>
    <row r="107" ht="13.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</row>
    <row r="108" ht="13.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</row>
    <row r="109" ht="13.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</row>
    <row r="110" ht="13.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</row>
    <row r="111" ht="13.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</row>
    <row r="112" ht="13.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</row>
    <row r="113" ht="13.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</row>
    <row r="114" ht="13.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</row>
    <row r="115" ht="13.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</row>
    <row r="116" ht="13.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</row>
    <row r="117" ht="13.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</row>
    <row r="118" ht="13.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</row>
    <row r="119" ht="13.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</row>
    <row r="120" ht="13.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</row>
    <row r="121" ht="13.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</row>
    <row r="122" ht="13.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</row>
    <row r="123" ht="13.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</row>
    <row r="124" ht="13.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</row>
    <row r="125" ht="13.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</row>
    <row r="126" ht="13.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</row>
    <row r="127" ht="13.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</row>
    <row r="128" ht="13.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</row>
    <row r="129" ht="13.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</row>
    <row r="130" ht="13.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</row>
    <row r="131" ht="13.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</row>
    <row r="132" ht="13.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</row>
    <row r="133" ht="13.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</row>
    <row r="134" ht="13.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</row>
    <row r="135" ht="13.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</row>
    <row r="136" ht="13.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</row>
    <row r="137" ht="13.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</row>
    <row r="138" ht="13.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</row>
    <row r="139" ht="13.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</row>
    <row r="140" ht="13.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</row>
    <row r="141" ht="13.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</row>
    <row r="142" ht="13.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</row>
    <row r="143" ht="13.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</row>
    <row r="144" ht="13.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</row>
    <row r="145" ht="13.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</row>
    <row r="146" ht="13.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</row>
    <row r="147" ht="13.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</row>
    <row r="148" ht="13.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</row>
    <row r="149" ht="13.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</row>
    <row r="150" ht="13.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</row>
    <row r="151" ht="13.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</row>
    <row r="152" ht="13.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</row>
    <row r="153" ht="13.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</row>
    <row r="154" ht="13.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</row>
    <row r="155" ht="13.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</row>
    <row r="156" ht="13.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</row>
    <row r="157" ht="13.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</row>
    <row r="158" ht="13.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</row>
    <row r="159" ht="13.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</row>
    <row r="160" ht="13.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</row>
    <row r="161" ht="13.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</row>
    <row r="162" ht="13.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</row>
    <row r="163" ht="13.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</row>
    <row r="164" ht="13.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</row>
    <row r="165" ht="13.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</row>
    <row r="166" ht="13.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</row>
    <row r="167" ht="13.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</row>
    <row r="168" ht="13.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</row>
    <row r="169" ht="13.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</row>
    <row r="170" ht="13.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</row>
    <row r="171" ht="13.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</row>
    <row r="172" ht="13.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</row>
    <row r="173" ht="13.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</row>
    <row r="174" ht="13.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</row>
    <row r="175" ht="13.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</row>
    <row r="176" ht="13.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</row>
    <row r="177" ht="13.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</row>
    <row r="178" ht="13.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</row>
    <row r="179" ht="13.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</row>
    <row r="180" ht="13.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</row>
    <row r="181" ht="13.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</row>
    <row r="182" ht="13.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</row>
    <row r="183" ht="13.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</row>
    <row r="184" ht="13.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</row>
    <row r="185" ht="13.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</row>
    <row r="186" ht="13.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</row>
    <row r="187" ht="13.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</row>
    <row r="188" ht="13.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</row>
    <row r="189" ht="13.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</row>
    <row r="190" ht="13.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</row>
    <row r="191" ht="13.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</row>
    <row r="192" ht="13.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</row>
    <row r="193" ht="13.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</row>
    <row r="194" ht="13.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</row>
    <row r="195" ht="13.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</row>
    <row r="196" ht="13.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</row>
    <row r="197" ht="13.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</row>
    <row r="198" ht="13.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</row>
    <row r="199" ht="13.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</row>
    <row r="200" ht="13.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</row>
    <row r="201" ht="13.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</row>
    <row r="202" ht="13.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</row>
    <row r="203" ht="13.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</row>
    <row r="204" ht="13.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</row>
    <row r="205" ht="13.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</row>
    <row r="206" ht="13.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</row>
    <row r="207" ht="13.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</row>
    <row r="208" ht="13.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</row>
    <row r="209" ht="13.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</row>
    <row r="210" ht="13.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</row>
    <row r="211" ht="13.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</row>
    <row r="212" ht="13.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</row>
    <row r="213" ht="13.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</row>
    <row r="214" ht="13.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</row>
    <row r="215" ht="13.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</row>
    <row r="216" ht="13.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</row>
    <row r="217" ht="13.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</row>
    <row r="218" ht="13.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</row>
    <row r="219" ht="13.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</row>
    <row r="220" ht="13.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</row>
    <row r="221" ht="13.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</row>
    <row r="222" ht="13.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</row>
    <row r="223" ht="13.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</row>
    <row r="224" ht="13.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</row>
    <row r="225" ht="13.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</row>
    <row r="226" ht="13.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</row>
    <row r="227" ht="13.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</row>
    <row r="228" ht="13.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</row>
    <row r="229" ht="13.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</row>
    <row r="230" ht="13.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</row>
    <row r="231" ht="13.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</row>
    <row r="232" ht="13.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</row>
    <row r="233" ht="13.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</row>
    <row r="234" ht="13.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</row>
    <row r="235" ht="13.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</row>
    <row r="236" ht="13.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</row>
    <row r="237" ht="13.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</row>
    <row r="238" ht="13.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</row>
    <row r="239" ht="13.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</row>
    <row r="240" ht="13.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</row>
    <row r="241" ht="13.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</row>
    <row r="242" ht="13.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</row>
    <row r="243" ht="13.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</row>
    <row r="244" ht="13.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</row>
    <row r="245" ht="13.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</row>
    <row r="246" ht="13.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</row>
    <row r="247" ht="13.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</row>
    <row r="248" ht="13.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</row>
    <row r="249" ht="13.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</row>
    <row r="250" ht="13.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</row>
    <row r="251" ht="13.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</row>
    <row r="252" ht="13.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</row>
    <row r="253" ht="13.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</row>
    <row r="254" ht="13.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</row>
    <row r="255" ht="13.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</row>
    <row r="256" ht="13.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</row>
    <row r="257" ht="13.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</row>
    <row r="258" ht="13.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</row>
    <row r="259" ht="13.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</row>
    <row r="260" ht="13.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</row>
    <row r="261" ht="13.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</row>
    <row r="262" ht="13.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</row>
    <row r="263" ht="13.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</row>
    <row r="264" ht="13.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</row>
    <row r="265" ht="13.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</row>
    <row r="266" ht="13.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</row>
    <row r="267" ht="13.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</row>
    <row r="268" ht="13.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</row>
    <row r="269" ht="13.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</row>
    <row r="270" ht="13.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</row>
    <row r="271" ht="13.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</row>
    <row r="272" ht="13.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</row>
    <row r="273" ht="13.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</row>
    <row r="274" ht="13.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</row>
    <row r="275" ht="13.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</row>
    <row r="276" ht="13.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</row>
    <row r="277" ht="13.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</row>
    <row r="278" ht="13.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</row>
    <row r="279" ht="13.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</row>
    <row r="280" ht="13.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</row>
    <row r="281" ht="13.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</row>
    <row r="282" ht="13.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</row>
    <row r="283" ht="13.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</row>
    <row r="284" ht="13.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</row>
    <row r="285" ht="13.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</row>
    <row r="286" ht="13.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</row>
    <row r="287" ht="13.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</row>
    <row r="288" ht="13.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</row>
    <row r="289" ht="13.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</row>
    <row r="290" ht="13.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</row>
    <row r="291" ht="13.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</row>
    <row r="292" ht="13.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</row>
    <row r="293" ht="13.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</row>
    <row r="294" ht="13.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</row>
    <row r="295" ht="13.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</row>
    <row r="296" ht="13.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</row>
    <row r="297" ht="13.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</row>
    <row r="298" ht="13.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</row>
    <row r="299" ht="13.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</row>
    <row r="300" ht="13.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</row>
    <row r="301" ht="13.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</row>
    <row r="302" ht="13.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</row>
    <row r="303" ht="13.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</row>
    <row r="304" ht="13.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</row>
    <row r="305" ht="13.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</row>
    <row r="306" ht="13.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</row>
    <row r="307" ht="13.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</row>
    <row r="308" ht="13.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</row>
    <row r="309" ht="13.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</row>
    <row r="310" ht="13.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</row>
    <row r="311" ht="13.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</row>
    <row r="312" ht="13.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</row>
    <row r="313" ht="13.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</row>
    <row r="314" ht="13.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</row>
    <row r="315" ht="13.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</row>
    <row r="316" ht="13.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</row>
    <row r="317" ht="13.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</row>
    <row r="318" ht="13.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</row>
    <row r="319" ht="13.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</row>
    <row r="320" ht="13.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</row>
    <row r="321" ht="13.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</row>
    <row r="322" ht="13.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</row>
    <row r="323" ht="13.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</row>
    <row r="324" ht="13.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</row>
    <row r="325" ht="13.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</row>
    <row r="326" ht="13.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</row>
    <row r="327" ht="13.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</row>
    <row r="328" ht="13.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</row>
    <row r="329" ht="13.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</row>
    <row r="330" ht="13.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</row>
    <row r="331" ht="13.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</row>
    <row r="332" ht="13.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</row>
    <row r="333" ht="13.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</row>
    <row r="334" ht="13.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</row>
    <row r="335" ht="13.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</row>
    <row r="336" ht="13.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</row>
    <row r="337" ht="13.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</row>
    <row r="338" ht="13.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</row>
    <row r="339" ht="13.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</row>
    <row r="340" ht="13.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</row>
    <row r="341" ht="13.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</row>
    <row r="342" ht="13.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</row>
    <row r="343" ht="13.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</row>
    <row r="344" ht="13.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</row>
    <row r="345" ht="13.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</row>
    <row r="346" ht="13.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</row>
    <row r="347" ht="13.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</row>
    <row r="348" ht="13.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</row>
    <row r="349" ht="13.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</row>
    <row r="350" ht="13.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</row>
    <row r="351" ht="13.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</row>
    <row r="352" ht="13.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</row>
    <row r="353" ht="13.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</row>
    <row r="354" ht="13.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</row>
    <row r="355" ht="13.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</row>
    <row r="356" ht="13.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</row>
    <row r="357" ht="13.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</row>
    <row r="358" ht="13.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</row>
    <row r="359" ht="13.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</row>
    <row r="360" ht="13.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</row>
    <row r="361" ht="13.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</row>
    <row r="362" ht="13.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</row>
    <row r="363" ht="13.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</row>
    <row r="364" ht="13.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</row>
    <row r="365" ht="13.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</row>
    <row r="366" ht="13.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</row>
    <row r="367" ht="13.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</row>
    <row r="368" ht="13.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</row>
    <row r="369" ht="13.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</row>
    <row r="370" ht="13.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</row>
    <row r="371" ht="13.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</row>
    <row r="372" ht="13.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</row>
    <row r="373" ht="13.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</row>
    <row r="374" ht="13.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</row>
    <row r="375" ht="13.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</row>
    <row r="376" ht="13.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</row>
    <row r="377" ht="13.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</row>
    <row r="378" ht="13.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</row>
    <row r="379" ht="13.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</row>
    <row r="380" ht="13.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</row>
    <row r="381" ht="13.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</row>
    <row r="382" ht="13.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</row>
    <row r="383" ht="13.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</row>
    <row r="384" ht="13.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</row>
    <row r="385" ht="13.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</row>
    <row r="386" ht="13.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</row>
    <row r="387" ht="13.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</row>
    <row r="388" ht="13.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</row>
    <row r="389" ht="13.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</row>
    <row r="390" ht="13.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</row>
    <row r="391" ht="13.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</row>
    <row r="392" ht="13.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</row>
    <row r="393" ht="13.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</row>
    <row r="394" ht="13.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</row>
    <row r="395" ht="13.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</row>
    <row r="396" ht="13.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</row>
    <row r="397" ht="13.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</row>
    <row r="398" ht="13.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</row>
    <row r="399" ht="13.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</row>
    <row r="400" ht="13.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</row>
    <row r="401" ht="13.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</row>
    <row r="402" ht="13.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</row>
    <row r="403" ht="13.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</row>
    <row r="404" ht="13.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</row>
    <row r="405" ht="13.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</row>
    <row r="406" ht="13.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</row>
    <row r="407" ht="13.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</row>
    <row r="408" ht="13.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</row>
    <row r="409" ht="13.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</row>
    <row r="410" ht="13.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</row>
    <row r="411" ht="13.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</row>
    <row r="412" ht="13.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</row>
    <row r="413" ht="13.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</row>
    <row r="414" ht="13.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</row>
    <row r="415" ht="13.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</row>
    <row r="416" ht="13.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</row>
    <row r="417" ht="13.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</row>
    <row r="418" ht="13.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</row>
    <row r="419" ht="13.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</row>
    <row r="420" ht="13.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</row>
    <row r="421" ht="13.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</row>
    <row r="422" ht="13.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</row>
    <row r="423" ht="13.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</row>
    <row r="424" ht="13.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</row>
    <row r="425" ht="13.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</row>
    <row r="426" ht="13.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</row>
    <row r="427" ht="13.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</row>
    <row r="428" ht="13.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</row>
    <row r="429" ht="13.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</row>
    <row r="430" ht="13.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</row>
    <row r="431" ht="13.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</row>
    <row r="432" ht="13.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</row>
    <row r="433" ht="13.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</row>
    <row r="434" ht="13.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</row>
    <row r="435" ht="13.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</row>
    <row r="436" ht="13.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</row>
    <row r="437" ht="13.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</row>
    <row r="438" ht="13.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</row>
    <row r="439" ht="13.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</row>
    <row r="440" ht="13.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</row>
    <row r="441" ht="13.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</row>
    <row r="442" ht="13.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</row>
    <row r="443" ht="13.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</row>
    <row r="444" ht="13.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</row>
    <row r="445" ht="13.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</row>
    <row r="446" ht="13.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</row>
    <row r="447" ht="13.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</row>
    <row r="448" ht="13.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</row>
    <row r="449" ht="13.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</row>
    <row r="450" ht="13.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</row>
    <row r="451" ht="13.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</row>
    <row r="452" ht="13.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</row>
    <row r="453" ht="13.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</row>
    <row r="454" ht="13.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</row>
    <row r="455" ht="13.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</row>
    <row r="456" ht="13.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</row>
    <row r="457" ht="13.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</row>
    <row r="458" ht="13.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</row>
    <row r="459" ht="13.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</row>
    <row r="460" ht="13.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</row>
    <row r="461" ht="13.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</row>
    <row r="462" ht="13.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</row>
    <row r="463" ht="13.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</row>
    <row r="464" ht="13.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</row>
    <row r="465" ht="13.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</row>
    <row r="466" ht="13.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</row>
    <row r="467" ht="13.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</row>
    <row r="468" ht="13.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</row>
    <row r="469" ht="13.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</row>
    <row r="470" ht="13.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</row>
    <row r="471" ht="13.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</row>
    <row r="472" ht="13.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</row>
    <row r="473" ht="13.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</row>
    <row r="474" ht="13.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</row>
    <row r="475" ht="13.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</row>
    <row r="476" ht="13.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</row>
    <row r="477" ht="13.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</row>
    <row r="478" ht="13.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</row>
    <row r="479" ht="13.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</row>
    <row r="480" ht="13.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</row>
    <row r="481" ht="13.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</row>
    <row r="482" ht="13.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</row>
    <row r="483" ht="13.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</row>
    <row r="484" ht="13.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</row>
    <row r="485" ht="13.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</row>
    <row r="486" ht="13.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</row>
    <row r="487" ht="13.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</row>
    <row r="488" ht="13.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</row>
    <row r="489" ht="13.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</row>
    <row r="490" ht="13.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</row>
    <row r="491" ht="13.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</row>
    <row r="492" ht="13.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</row>
    <row r="493" ht="13.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</row>
    <row r="494" ht="13.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</row>
    <row r="495" ht="13.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</row>
    <row r="496" ht="13.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</row>
    <row r="497" ht="13.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</row>
    <row r="498" ht="13.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</row>
    <row r="499" ht="13.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</row>
    <row r="500" ht="13.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</row>
    <row r="501" ht="13.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</row>
    <row r="502" ht="13.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</row>
    <row r="503" ht="13.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</row>
    <row r="504" ht="13.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</row>
    <row r="505" ht="13.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</row>
    <row r="506" ht="13.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</row>
    <row r="507" ht="13.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</row>
    <row r="508" ht="13.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</row>
    <row r="509" ht="13.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</row>
    <row r="510" ht="13.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</row>
    <row r="511" ht="13.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</row>
    <row r="512" ht="13.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</row>
    <row r="513" ht="13.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</row>
    <row r="514" ht="13.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</row>
    <row r="515" ht="13.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</row>
    <row r="516" ht="13.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</row>
    <row r="517" ht="13.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</row>
    <row r="518" ht="13.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</row>
    <row r="519" ht="13.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</row>
    <row r="520" ht="13.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</row>
    <row r="521" ht="13.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</row>
    <row r="522" ht="13.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</row>
    <row r="523" ht="13.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</row>
    <row r="524" ht="13.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</row>
    <row r="525" ht="13.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</row>
    <row r="526" ht="13.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</row>
    <row r="527" ht="13.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</row>
    <row r="528" ht="13.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</row>
    <row r="529" ht="13.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</row>
    <row r="530" ht="13.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</row>
    <row r="531" ht="13.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</row>
    <row r="532" ht="13.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</row>
    <row r="533" ht="13.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</row>
    <row r="534" ht="13.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</row>
    <row r="535" ht="13.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</row>
    <row r="536" ht="13.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</row>
    <row r="537" ht="13.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</row>
    <row r="538" ht="13.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</row>
    <row r="539" ht="13.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</row>
    <row r="540" ht="13.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</row>
    <row r="541" ht="13.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</row>
    <row r="542" ht="13.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</row>
    <row r="543" ht="13.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</row>
    <row r="544" ht="13.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</row>
    <row r="545" ht="13.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</row>
    <row r="546" ht="13.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</row>
    <row r="547" ht="13.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</row>
    <row r="548" ht="13.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</row>
    <row r="549" ht="13.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</row>
    <row r="550" ht="13.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</row>
    <row r="551" ht="13.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</row>
    <row r="552" ht="13.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</row>
    <row r="553" ht="13.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</row>
    <row r="554" ht="13.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</row>
    <row r="555" ht="13.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</row>
    <row r="556" ht="13.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</row>
    <row r="557" ht="13.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</row>
    <row r="558" ht="13.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</row>
    <row r="559" ht="13.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</row>
    <row r="560" ht="13.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</row>
    <row r="561" ht="13.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</row>
    <row r="562" ht="13.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</row>
    <row r="563" ht="13.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</row>
    <row r="564" ht="13.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</row>
    <row r="565" ht="13.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</row>
    <row r="566" ht="13.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</row>
    <row r="567" ht="13.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</row>
    <row r="568" ht="13.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</row>
    <row r="569" ht="13.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</row>
    <row r="570" ht="13.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</row>
    <row r="571" ht="13.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</row>
    <row r="572" ht="13.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</row>
    <row r="573" ht="13.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</row>
    <row r="574" ht="13.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</row>
    <row r="575" ht="13.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</row>
    <row r="576" ht="13.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</row>
    <row r="577" ht="13.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</row>
    <row r="578" ht="13.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</row>
    <row r="579" ht="13.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</row>
    <row r="580" ht="13.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</row>
    <row r="581" ht="13.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</row>
    <row r="582" ht="13.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</row>
    <row r="583" ht="13.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</row>
    <row r="584" ht="13.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</row>
    <row r="585" ht="13.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</row>
    <row r="586" ht="13.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</row>
    <row r="587" ht="13.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</row>
    <row r="588" ht="13.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</row>
    <row r="589" ht="13.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</row>
    <row r="590" ht="13.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</row>
    <row r="591" ht="13.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</row>
    <row r="592" ht="13.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</row>
    <row r="593" ht="13.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</row>
    <row r="594" ht="13.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</row>
    <row r="595" ht="13.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</row>
    <row r="596" ht="13.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</row>
    <row r="597" ht="13.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</row>
    <row r="598" ht="13.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</row>
    <row r="599" ht="13.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</row>
    <row r="600" ht="13.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</row>
    <row r="601" ht="13.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</row>
    <row r="602" ht="13.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</row>
    <row r="603" ht="13.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</row>
    <row r="604" ht="13.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</row>
    <row r="605" ht="13.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</row>
    <row r="606" ht="13.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</row>
    <row r="607" ht="13.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</row>
    <row r="608" ht="13.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</row>
    <row r="609" ht="13.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</row>
    <row r="610" ht="13.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</row>
    <row r="611" ht="13.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</row>
    <row r="612" ht="13.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</row>
    <row r="613" ht="13.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</row>
    <row r="614" ht="13.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</row>
    <row r="615" ht="13.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</row>
    <row r="616" ht="13.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</row>
    <row r="617" ht="13.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</row>
    <row r="618" ht="13.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</row>
    <row r="619" ht="13.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</row>
    <row r="620" ht="13.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</row>
    <row r="621" ht="13.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</row>
    <row r="622" ht="13.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</row>
    <row r="623" ht="13.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</row>
    <row r="624" ht="13.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</row>
    <row r="625" ht="13.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</row>
    <row r="626" ht="13.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</row>
    <row r="627" ht="13.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</row>
    <row r="628" ht="13.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</row>
    <row r="629" ht="13.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</row>
    <row r="630" ht="13.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</row>
    <row r="631" ht="13.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</row>
    <row r="632" ht="13.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</row>
    <row r="633" ht="13.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</row>
    <row r="634" ht="13.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</row>
    <row r="635" ht="13.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</row>
    <row r="636" ht="13.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</row>
    <row r="637" ht="13.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</row>
    <row r="638" ht="13.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</row>
    <row r="639" ht="13.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</row>
    <row r="640" ht="13.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</row>
    <row r="641" ht="13.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</row>
    <row r="642" ht="13.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</row>
    <row r="643" ht="13.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</row>
    <row r="644" ht="13.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</row>
    <row r="645" ht="13.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</row>
    <row r="646" ht="13.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</row>
    <row r="647" ht="13.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</row>
    <row r="648" ht="13.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</row>
    <row r="649" ht="13.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</row>
    <row r="650" ht="13.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</row>
    <row r="651" ht="13.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</row>
    <row r="652" ht="13.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</row>
    <row r="653" ht="13.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</row>
    <row r="654" ht="13.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</row>
    <row r="655" ht="13.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</row>
    <row r="656" ht="13.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</row>
    <row r="657" ht="13.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</row>
    <row r="658" ht="13.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</row>
    <row r="659" ht="13.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</row>
    <row r="660" ht="13.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</row>
    <row r="661" ht="13.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</row>
    <row r="662" ht="13.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</row>
    <row r="663" ht="13.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</row>
    <row r="664" ht="13.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</row>
    <row r="665" ht="13.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</row>
    <row r="666" ht="13.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</row>
    <row r="667" ht="13.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</row>
    <row r="668" ht="13.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</row>
    <row r="669" ht="13.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</row>
    <row r="670" ht="13.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</row>
    <row r="671" ht="13.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</row>
    <row r="672" ht="13.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</row>
    <row r="673" ht="13.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</row>
    <row r="674" ht="13.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</row>
    <row r="675" ht="13.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</row>
    <row r="676" ht="13.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</row>
    <row r="677" ht="13.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</row>
    <row r="678" ht="13.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</row>
    <row r="679" ht="13.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</row>
    <row r="680" ht="13.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</row>
    <row r="681" ht="13.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</row>
    <row r="682" ht="13.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</row>
    <row r="683" ht="13.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</row>
    <row r="684" ht="13.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</row>
    <row r="685" ht="13.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</row>
    <row r="686" ht="13.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</row>
    <row r="687" ht="13.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</row>
    <row r="688" ht="13.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</row>
    <row r="689" ht="13.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</row>
    <row r="690" ht="13.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</row>
    <row r="691" ht="13.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</row>
    <row r="692" ht="13.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</row>
    <row r="693" ht="13.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</row>
    <row r="694" ht="13.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</row>
    <row r="695" ht="13.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</row>
    <row r="696" ht="13.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</row>
    <row r="697" ht="13.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</row>
    <row r="698" ht="13.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</row>
    <row r="699" ht="13.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</row>
    <row r="700" ht="13.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</row>
    <row r="701" ht="13.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</row>
    <row r="702" ht="13.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</row>
    <row r="703" ht="13.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</row>
    <row r="704" ht="13.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</row>
    <row r="705" ht="13.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</row>
    <row r="706" ht="13.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</row>
    <row r="707" ht="13.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</row>
    <row r="708" ht="13.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</row>
    <row r="709" ht="13.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</row>
    <row r="710" ht="13.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</row>
    <row r="711" ht="13.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</row>
    <row r="712" ht="13.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</row>
    <row r="713" ht="13.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</row>
    <row r="714" ht="13.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</row>
    <row r="715" ht="13.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</row>
    <row r="716" ht="13.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</row>
    <row r="717" ht="13.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</row>
    <row r="718" ht="13.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</row>
    <row r="719" ht="13.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</row>
    <row r="720" ht="13.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</row>
    <row r="721" ht="13.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</row>
    <row r="722" ht="13.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</row>
    <row r="723" ht="13.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</row>
    <row r="724" ht="13.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</row>
    <row r="725" ht="13.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</row>
    <row r="726" ht="13.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</row>
    <row r="727" ht="13.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</row>
    <row r="728" ht="13.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</row>
    <row r="729" ht="13.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</row>
    <row r="730" ht="13.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</row>
    <row r="731" ht="13.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</row>
    <row r="732" ht="13.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</row>
    <row r="733" ht="13.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</row>
    <row r="734" ht="13.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</row>
    <row r="735" ht="13.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</row>
    <row r="736" ht="13.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</row>
    <row r="737" ht="13.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</row>
    <row r="738" ht="13.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</row>
    <row r="739" ht="13.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</row>
    <row r="740" ht="13.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</row>
    <row r="741" ht="13.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</row>
    <row r="742" ht="13.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</row>
    <row r="743" ht="13.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</row>
    <row r="744" ht="13.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</row>
    <row r="745" ht="13.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</row>
    <row r="746" ht="13.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</row>
    <row r="747" ht="13.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</row>
    <row r="748" ht="13.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</row>
    <row r="749" ht="13.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</row>
    <row r="750" ht="13.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</row>
    <row r="751" ht="13.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</row>
    <row r="752" ht="13.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</row>
    <row r="753" ht="13.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</row>
    <row r="754" ht="13.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</row>
    <row r="755" ht="13.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</row>
    <row r="756" ht="13.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</row>
    <row r="757" ht="13.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</row>
    <row r="758" ht="13.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</row>
    <row r="759" ht="13.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</row>
    <row r="760" ht="13.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</row>
    <row r="761" ht="13.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</row>
    <row r="762" ht="13.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</row>
    <row r="763" ht="13.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</row>
    <row r="764" ht="13.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</row>
    <row r="765" ht="13.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</row>
    <row r="766" ht="13.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</row>
    <row r="767" ht="13.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</row>
    <row r="768" ht="13.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</row>
    <row r="769" ht="13.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</row>
    <row r="770" ht="13.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</row>
    <row r="771" ht="13.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</row>
    <row r="772" ht="13.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</row>
    <row r="773" ht="13.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</row>
    <row r="774" ht="13.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</row>
    <row r="775" ht="13.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</row>
    <row r="776" ht="13.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</row>
    <row r="777" ht="13.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</row>
    <row r="778" ht="13.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</row>
    <row r="779" ht="13.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</row>
    <row r="780" ht="13.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</row>
    <row r="781" ht="13.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</row>
    <row r="782" ht="13.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</row>
    <row r="783" ht="13.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</row>
    <row r="784" ht="13.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</row>
    <row r="785" ht="13.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</row>
    <row r="786" ht="13.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</row>
    <row r="787" ht="13.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</row>
    <row r="788" ht="13.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</row>
    <row r="789" ht="13.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</row>
    <row r="790" ht="13.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</row>
    <row r="791" ht="13.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</row>
    <row r="792" ht="13.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</row>
    <row r="793" ht="13.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</row>
    <row r="794" ht="13.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</row>
    <row r="795" ht="13.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</row>
    <row r="796" ht="13.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</row>
    <row r="797" ht="13.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</row>
    <row r="798" ht="13.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</row>
    <row r="799" ht="13.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</row>
    <row r="800" ht="13.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</row>
    <row r="801" ht="13.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</row>
    <row r="802" ht="13.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</row>
    <row r="803" ht="13.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</row>
    <row r="804" ht="13.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</row>
    <row r="805" ht="13.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</row>
    <row r="806" ht="13.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</row>
    <row r="807" ht="13.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</row>
    <row r="808" ht="13.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</row>
    <row r="809" ht="13.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</row>
    <row r="810" ht="13.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</row>
    <row r="811" ht="13.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</row>
    <row r="812" ht="13.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</row>
    <row r="813" ht="13.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</row>
    <row r="814" ht="13.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</row>
    <row r="815" ht="13.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</row>
    <row r="816" ht="13.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</row>
    <row r="817" ht="13.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</row>
    <row r="818" ht="13.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</row>
    <row r="819" ht="13.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</row>
    <row r="820" ht="13.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</row>
    <row r="821" ht="13.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</row>
    <row r="822" ht="13.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</row>
    <row r="823" ht="13.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</row>
    <row r="824" ht="13.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</row>
    <row r="825" ht="13.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</row>
    <row r="826" ht="13.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</row>
    <row r="827" ht="13.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</row>
    <row r="828" ht="13.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</row>
    <row r="829" ht="13.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</row>
    <row r="830" ht="13.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</row>
    <row r="831" ht="13.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</row>
    <row r="832" ht="13.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</row>
    <row r="833" ht="13.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</row>
    <row r="834" ht="13.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</row>
    <row r="835" ht="13.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</row>
    <row r="836" ht="13.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</row>
    <row r="837" ht="13.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</row>
    <row r="838" ht="13.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</row>
    <row r="839" ht="13.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</row>
    <row r="840" ht="13.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</row>
    <row r="841" ht="13.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</row>
    <row r="842" ht="13.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</row>
    <row r="843" ht="13.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</row>
    <row r="844" ht="13.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</row>
    <row r="845" ht="13.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</row>
    <row r="846" ht="13.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</row>
    <row r="847" ht="13.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</row>
    <row r="848" ht="13.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</row>
    <row r="849" ht="13.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</row>
    <row r="850" ht="13.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</row>
    <row r="851" ht="13.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</row>
    <row r="852" ht="13.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</row>
    <row r="853" ht="13.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</row>
    <row r="854" ht="13.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</row>
    <row r="855" ht="13.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</row>
    <row r="856" ht="13.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</row>
    <row r="857" ht="13.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</row>
    <row r="858" ht="13.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</row>
    <row r="859" ht="13.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</row>
    <row r="860" ht="13.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</row>
    <row r="861" ht="13.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</row>
    <row r="862" ht="13.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</row>
    <row r="863" ht="13.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</row>
    <row r="864" ht="13.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</row>
    <row r="865" ht="13.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</row>
    <row r="866" ht="13.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</row>
    <row r="867" ht="13.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</row>
    <row r="868" ht="13.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</row>
    <row r="869" ht="13.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</row>
    <row r="870" ht="13.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</row>
    <row r="871" ht="13.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</row>
    <row r="872" ht="13.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</row>
    <row r="873" ht="13.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</row>
    <row r="874" ht="13.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</row>
    <row r="875" ht="13.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</row>
    <row r="876" ht="13.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</row>
    <row r="877" ht="13.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</row>
    <row r="878" ht="13.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</row>
    <row r="879" ht="13.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</row>
    <row r="880" ht="13.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</row>
    <row r="881" ht="13.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</row>
    <row r="882" ht="13.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</row>
    <row r="883" ht="13.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</row>
    <row r="884" ht="13.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</row>
    <row r="885" ht="13.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</row>
    <row r="886" ht="13.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</row>
    <row r="887" ht="13.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</row>
    <row r="888" ht="13.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</row>
    <row r="889" ht="13.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</row>
    <row r="890" ht="13.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</row>
    <row r="891" ht="13.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</row>
    <row r="892" ht="13.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</row>
    <row r="893" ht="13.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</row>
    <row r="894" ht="13.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</row>
    <row r="895" ht="13.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</row>
    <row r="896" ht="13.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</row>
    <row r="897" ht="13.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</row>
    <row r="898" ht="13.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</row>
    <row r="899" ht="13.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</row>
    <row r="900" ht="13.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</row>
    <row r="901" ht="13.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</row>
    <row r="902" ht="13.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</row>
    <row r="903" ht="13.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</row>
    <row r="904" ht="13.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</row>
    <row r="905" ht="13.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</row>
    <row r="906" ht="13.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</row>
    <row r="907" ht="13.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</row>
    <row r="908" ht="13.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</row>
    <row r="909" ht="13.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</row>
    <row r="910" ht="13.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</row>
    <row r="911" ht="13.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</row>
    <row r="912" ht="13.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</row>
    <row r="913" ht="13.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</row>
    <row r="914" ht="13.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</row>
    <row r="915" ht="13.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</row>
    <row r="916" ht="13.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</row>
    <row r="917" ht="13.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</row>
    <row r="918" ht="13.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</row>
    <row r="919" ht="13.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</row>
    <row r="920" ht="13.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</row>
    <row r="921" ht="13.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</row>
    <row r="922" ht="13.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</row>
    <row r="923" ht="13.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</row>
    <row r="924" ht="13.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</row>
    <row r="925" ht="13.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</row>
    <row r="926" ht="13.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</row>
    <row r="927" ht="13.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</row>
    <row r="928" ht="13.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</row>
    <row r="929" ht="13.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</row>
    <row r="930" ht="13.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</row>
    <row r="931" ht="13.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</row>
    <row r="932" ht="13.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</row>
    <row r="933" ht="13.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</row>
    <row r="934" ht="13.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</row>
    <row r="935" ht="13.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</row>
    <row r="936" ht="13.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</row>
    <row r="937" ht="13.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</row>
    <row r="938" ht="13.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</row>
    <row r="939" ht="13.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</row>
    <row r="940" ht="13.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</row>
    <row r="941" ht="13.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</row>
    <row r="942" ht="13.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</row>
    <row r="943" ht="13.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</row>
    <row r="944" ht="13.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</row>
    <row r="945" ht="13.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</row>
    <row r="946" ht="13.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</row>
    <row r="947" ht="13.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</row>
    <row r="948" ht="13.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</row>
    <row r="949" ht="13.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</row>
    <row r="950" ht="13.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</row>
    <row r="951" ht="13.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</row>
    <row r="952" ht="13.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</row>
    <row r="953" ht="13.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</row>
    <row r="954" ht="13.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</row>
    <row r="955" ht="13.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</row>
    <row r="956" ht="13.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</row>
    <row r="957" ht="13.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</row>
    <row r="958" ht="13.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</row>
    <row r="959" ht="13.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</row>
    <row r="960" ht="13.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</row>
    <row r="961" ht="13.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</row>
    <row r="962" ht="13.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</row>
    <row r="963" ht="13.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</row>
    <row r="964" ht="13.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</row>
    <row r="965" ht="13.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</row>
    <row r="966" ht="13.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</row>
    <row r="967" ht="13.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</row>
    <row r="968" ht="13.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</row>
    <row r="969" ht="13.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</row>
    <row r="970" ht="13.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</row>
    <row r="971" ht="13.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</row>
    <row r="972" ht="13.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</row>
    <row r="973" ht="13.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</row>
    <row r="974" ht="13.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</row>
    <row r="975" ht="13.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</row>
    <row r="976" ht="13.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</row>
    <row r="977" ht="13.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</row>
    <row r="978" ht="13.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</row>
    <row r="979" ht="13.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</row>
    <row r="980" ht="13.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</row>
    <row r="981" ht="13.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</row>
    <row r="982" ht="13.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</row>
    <row r="983" ht="13.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</row>
    <row r="984" ht="13.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</row>
    <row r="985" ht="13.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</row>
    <row r="986" ht="13.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</row>
    <row r="987" ht="13.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</row>
    <row r="988" ht="13.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</row>
    <row r="989" ht="13.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</row>
    <row r="990" ht="13.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</row>
    <row r="991" ht="13.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</row>
    <row r="992" ht="13.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</row>
    <row r="993" ht="13.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</row>
    <row r="994" ht="13.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</row>
    <row r="995" ht="13.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</row>
    <row r="996" ht="13.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</row>
    <row r="997" ht="13.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</row>
    <row r="998" ht="13.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</row>
    <row r="999" ht="13.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</row>
    <row r="1000" ht="13.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</row>
  </sheetData>
  <printOptions horizontalCentered="1"/>
  <pageMargins bottom="0.984251968503937" footer="0.0" header="0.0" left="0.984251968503937" right="0.984251968503937" top="0.984251968503937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1" width="10.71"/>
    <col customWidth="1" min="2" max="8" width="9.71"/>
    <col customWidth="1" min="9" max="26" width="8.71"/>
  </cols>
  <sheetData>
    <row r="1" ht="13.5" customHeight="1">
      <c r="A1" s="198" t="s">
        <v>264</v>
      </c>
      <c r="B1" s="199"/>
      <c r="C1" s="199"/>
      <c r="D1" s="199"/>
      <c r="E1" s="199"/>
      <c r="F1" s="199"/>
      <c r="G1" s="199"/>
      <c r="H1" s="200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ht="13.5" customHeight="1">
      <c r="A2" s="59"/>
      <c r="B2" s="59"/>
      <c r="C2" s="59"/>
      <c r="D2" s="59"/>
      <c r="E2" s="59"/>
      <c r="F2" s="59"/>
    </row>
    <row r="3" ht="24.75" customHeight="1">
      <c r="A3" s="201" t="s">
        <v>3</v>
      </c>
      <c r="B3" s="202" t="s">
        <v>167</v>
      </c>
      <c r="C3" s="203"/>
      <c r="D3" s="202" t="s">
        <v>168</v>
      </c>
      <c r="E3" s="203"/>
      <c r="F3" s="202" t="s">
        <v>169</v>
      </c>
      <c r="G3" s="203"/>
      <c r="H3" s="204" t="s">
        <v>170</v>
      </c>
    </row>
    <row r="4" ht="24.75" customHeight="1">
      <c r="A4" s="205"/>
      <c r="B4" s="206" t="s">
        <v>171</v>
      </c>
      <c r="C4" s="207" t="s">
        <v>172</v>
      </c>
      <c r="D4" s="206" t="s">
        <v>171</v>
      </c>
      <c r="E4" s="207" t="s">
        <v>172</v>
      </c>
      <c r="F4" s="206" t="s">
        <v>171</v>
      </c>
      <c r="G4" s="207" t="s">
        <v>265</v>
      </c>
      <c r="H4" s="208"/>
    </row>
    <row r="5" ht="24.75" customHeight="1">
      <c r="A5" s="209" t="s">
        <v>174</v>
      </c>
      <c r="B5" s="210">
        <v>15907.0</v>
      </c>
      <c r="C5" s="211">
        <v>100.0</v>
      </c>
      <c r="D5" s="212">
        <f>'읍면동 연령별 현황(외국인)'!B4</f>
        <v>16171</v>
      </c>
      <c r="E5" s="213">
        <f t="shared" ref="E5:E20" si="1">D5/$D$5*100</f>
        <v>100</v>
      </c>
      <c r="F5" s="214">
        <f>F6+F9+F12+F13+F14+F15+F16+F19+F20</f>
        <v>264</v>
      </c>
      <c r="G5" s="215">
        <f t="shared" ref="G5:G20" si="2">(F5/B5)*100</f>
        <v>1.659646696</v>
      </c>
      <c r="H5" s="216"/>
    </row>
    <row r="6" ht="24.75" customHeight="1">
      <c r="A6" s="217" t="s">
        <v>47</v>
      </c>
      <c r="B6" s="218">
        <v>544.0</v>
      </c>
      <c r="C6" s="219">
        <v>3.419878041113975</v>
      </c>
      <c r="D6" s="220">
        <f>'읍면동 연령별 현황(외국인)'!B5</f>
        <v>545</v>
      </c>
      <c r="E6" s="221">
        <f t="shared" si="1"/>
        <v>3.37023066</v>
      </c>
      <c r="F6" s="222">
        <f t="shared" ref="F6:F20" si="3">D6-B6</f>
        <v>1</v>
      </c>
      <c r="G6" s="223">
        <f t="shared" si="2"/>
        <v>0.1838235294</v>
      </c>
      <c r="H6" s="216"/>
      <c r="J6" s="224"/>
    </row>
    <row r="7" ht="24.75" customHeight="1">
      <c r="A7" s="225" t="s">
        <v>243</v>
      </c>
      <c r="B7" s="226">
        <v>241.0</v>
      </c>
      <c r="C7" s="227">
        <v>1.515056264537625</v>
      </c>
      <c r="D7" s="228">
        <f>'읍면동 연령별 현황(외국인)'!B6</f>
        <v>243</v>
      </c>
      <c r="E7" s="229">
        <f t="shared" si="1"/>
        <v>1.502690001</v>
      </c>
      <c r="F7" s="230">
        <f t="shared" si="3"/>
        <v>2</v>
      </c>
      <c r="G7" s="231">
        <f t="shared" si="2"/>
        <v>0.8298755187</v>
      </c>
      <c r="H7" s="216"/>
    </row>
    <row r="8" ht="24.75" customHeight="1">
      <c r="A8" s="225" t="s">
        <v>244</v>
      </c>
      <c r="B8" s="226">
        <v>303.0</v>
      </c>
      <c r="C8" s="227">
        <v>1.90482177657635</v>
      </c>
      <c r="D8" s="232">
        <f>'읍면동 연령별 현황(외국인)'!B7</f>
        <v>302</v>
      </c>
      <c r="E8" s="229">
        <f t="shared" si="1"/>
        <v>1.867540659</v>
      </c>
      <c r="F8" s="230">
        <f t="shared" si="3"/>
        <v>-1</v>
      </c>
      <c r="G8" s="231">
        <f t="shared" si="2"/>
        <v>-0.3300330033</v>
      </c>
      <c r="H8" s="216"/>
    </row>
    <row r="9" ht="24.75" customHeight="1">
      <c r="A9" s="233" t="s">
        <v>58</v>
      </c>
      <c r="B9" s="234">
        <v>376.0</v>
      </c>
      <c r="C9" s="219">
        <v>2.363739234299365</v>
      </c>
      <c r="D9" s="220">
        <f>'읍면동 연령별 현황(외국인)'!B8</f>
        <v>391</v>
      </c>
      <c r="E9" s="221">
        <f t="shared" si="1"/>
        <v>2.417908602</v>
      </c>
      <c r="F9" s="222">
        <f t="shared" si="3"/>
        <v>15</v>
      </c>
      <c r="G9" s="223">
        <f t="shared" si="2"/>
        <v>3.989361702</v>
      </c>
      <c r="H9" s="235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</row>
    <row r="10" ht="24.75" customHeight="1">
      <c r="A10" s="237" t="s">
        <v>245</v>
      </c>
      <c r="B10" s="238">
        <v>188.0</v>
      </c>
      <c r="C10" s="227">
        <v>1.1818696171496825</v>
      </c>
      <c r="D10" s="232">
        <f>'읍면동 연령별 현황(외국인)'!B9</f>
        <v>183</v>
      </c>
      <c r="E10" s="229">
        <f t="shared" si="1"/>
        <v>1.131655433</v>
      </c>
      <c r="F10" s="230">
        <f t="shared" si="3"/>
        <v>-5</v>
      </c>
      <c r="G10" s="231">
        <f t="shared" si="2"/>
        <v>-2.659574468</v>
      </c>
      <c r="H10" s="216"/>
    </row>
    <row r="11" ht="24.75" customHeight="1">
      <c r="A11" s="237" t="s">
        <v>246</v>
      </c>
      <c r="B11" s="238">
        <v>188.0</v>
      </c>
      <c r="C11" s="227">
        <v>1.1818696171496825</v>
      </c>
      <c r="D11" s="228">
        <f>'읍면동 연령별 현황(외국인)'!B10</f>
        <v>208</v>
      </c>
      <c r="E11" s="229">
        <f t="shared" si="1"/>
        <v>1.286253169</v>
      </c>
      <c r="F11" s="230">
        <f t="shared" si="3"/>
        <v>20</v>
      </c>
      <c r="G11" s="231">
        <f t="shared" si="2"/>
        <v>10.63829787</v>
      </c>
      <c r="H11" s="216"/>
    </row>
    <row r="12" ht="24.75" customHeight="1">
      <c r="A12" s="233" t="s">
        <v>69</v>
      </c>
      <c r="B12" s="239">
        <v>4823.0</v>
      </c>
      <c r="C12" s="219">
        <v>30.31998491230276</v>
      </c>
      <c r="D12" s="240">
        <f>'읍면동 연령별 현황(외국인)'!B11</f>
        <v>5120</v>
      </c>
      <c r="E12" s="221">
        <f t="shared" si="1"/>
        <v>31.66161647</v>
      </c>
      <c r="F12" s="222">
        <f t="shared" si="3"/>
        <v>297</v>
      </c>
      <c r="G12" s="223">
        <f t="shared" si="2"/>
        <v>6.15799295</v>
      </c>
      <c r="H12" s="235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</row>
    <row r="13" ht="24.75" customHeight="1">
      <c r="A13" s="241" t="s">
        <v>80</v>
      </c>
      <c r="B13" s="239">
        <v>4658.0</v>
      </c>
      <c r="C13" s="219">
        <v>29.28270572703841</v>
      </c>
      <c r="D13" s="220">
        <f>'읍면동 연령별 현황(외국인)'!B14</f>
        <v>4641</v>
      </c>
      <c r="E13" s="221">
        <f t="shared" si="1"/>
        <v>28.69952384</v>
      </c>
      <c r="F13" s="222">
        <f t="shared" si="3"/>
        <v>-17</v>
      </c>
      <c r="G13" s="223">
        <f t="shared" si="2"/>
        <v>-0.3649635036</v>
      </c>
      <c r="H13" s="235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</row>
    <row r="14" ht="24.75" customHeight="1">
      <c r="A14" s="241" t="s">
        <v>91</v>
      </c>
      <c r="B14" s="239">
        <v>2374.0</v>
      </c>
      <c r="C14" s="219">
        <v>14.924247186773117</v>
      </c>
      <c r="D14" s="220">
        <f>'읍면동 연령별 현황(외국인)'!B17</f>
        <v>2360</v>
      </c>
      <c r="E14" s="221">
        <f t="shared" si="1"/>
        <v>14.59402634</v>
      </c>
      <c r="F14" s="222">
        <f t="shared" si="3"/>
        <v>-14</v>
      </c>
      <c r="G14" s="223">
        <f t="shared" si="2"/>
        <v>-0.5897219882</v>
      </c>
      <c r="H14" s="235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</row>
    <row r="15" ht="24.75" customHeight="1">
      <c r="A15" s="241" t="s">
        <v>102</v>
      </c>
      <c r="B15" s="239">
        <v>2175.0</v>
      </c>
      <c r="C15" s="219">
        <v>13.673225623939148</v>
      </c>
      <c r="D15" s="240">
        <f>'읍면동 연령별 현황(외국인)'!B20</f>
        <v>2162</v>
      </c>
      <c r="E15" s="221">
        <f t="shared" si="1"/>
        <v>13.36961227</v>
      </c>
      <c r="F15" s="222">
        <f t="shared" si="3"/>
        <v>-13</v>
      </c>
      <c r="G15" s="223">
        <f t="shared" si="2"/>
        <v>-0.5977011494</v>
      </c>
      <c r="H15" s="235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</row>
    <row r="16" ht="24.75" customHeight="1">
      <c r="A16" s="242" t="s">
        <v>113</v>
      </c>
      <c r="B16" s="234">
        <v>809.0</v>
      </c>
      <c r="C16" s="243">
        <v>5.085811278053686</v>
      </c>
      <c r="D16" s="244">
        <f>'읍면동 연령별 현황(외국인)'!B23</f>
        <v>804</v>
      </c>
      <c r="E16" s="221">
        <f t="shared" si="1"/>
        <v>4.971863212</v>
      </c>
      <c r="F16" s="222">
        <f t="shared" si="3"/>
        <v>-5</v>
      </c>
      <c r="G16" s="223">
        <f t="shared" si="2"/>
        <v>-0.6180469716</v>
      </c>
      <c r="H16" s="235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236"/>
      <c r="X16" s="236"/>
      <c r="Y16" s="236"/>
      <c r="Z16" s="236"/>
    </row>
    <row r="17" ht="24.75" customHeight="1">
      <c r="A17" s="245" t="s">
        <v>255</v>
      </c>
      <c r="B17" s="246">
        <v>573.0</v>
      </c>
      <c r="C17" s="247">
        <v>3.602187716099831</v>
      </c>
      <c r="D17" s="248">
        <f>'읍면동 연령별 현황(외국인)'!B24</f>
        <v>564</v>
      </c>
      <c r="E17" s="229">
        <f t="shared" si="1"/>
        <v>3.48772494</v>
      </c>
      <c r="F17" s="230">
        <f t="shared" si="3"/>
        <v>-9</v>
      </c>
      <c r="G17" s="231">
        <f t="shared" si="2"/>
        <v>-1.570680628</v>
      </c>
      <c r="H17" s="216"/>
    </row>
    <row r="18" ht="24.75" customHeight="1">
      <c r="A18" s="245" t="s">
        <v>256</v>
      </c>
      <c r="B18" s="226">
        <v>236.0</v>
      </c>
      <c r="C18" s="227">
        <v>1.4836235619538567</v>
      </c>
      <c r="D18" s="228">
        <f>'읍면동 연령별 현황(외국인)'!B25</f>
        <v>240</v>
      </c>
      <c r="E18" s="229">
        <f t="shared" si="1"/>
        <v>1.484138272</v>
      </c>
      <c r="F18" s="230">
        <f t="shared" si="3"/>
        <v>4</v>
      </c>
      <c r="G18" s="231">
        <f t="shared" si="2"/>
        <v>1.694915254</v>
      </c>
      <c r="H18" s="216"/>
    </row>
    <row r="19" ht="24.75" customHeight="1">
      <c r="A19" s="241" t="s">
        <v>124</v>
      </c>
      <c r="B19" s="234">
        <v>130.0</v>
      </c>
      <c r="C19" s="219">
        <v>0.817250267177972</v>
      </c>
      <c r="D19" s="240">
        <f>'읍면동 연령별 현황(외국인)'!B26</f>
        <v>130</v>
      </c>
      <c r="E19" s="221">
        <f t="shared" si="1"/>
        <v>0.8039082308</v>
      </c>
      <c r="F19" s="222">
        <f t="shared" si="3"/>
        <v>0</v>
      </c>
      <c r="G19" s="223">
        <f t="shared" si="2"/>
        <v>0</v>
      </c>
      <c r="H19" s="235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</row>
    <row r="20" ht="24.75" customHeight="1">
      <c r="A20" s="249" t="s">
        <v>194</v>
      </c>
      <c r="B20" s="250">
        <v>18.0</v>
      </c>
      <c r="C20" s="251">
        <v>0.11315772930156535</v>
      </c>
      <c r="D20" s="252">
        <f>SUM('읍면동 연령별 현황(외국인)'!B29,'읍면동 연령별 현황(외국인)'!B32,'읍면동 연령별 현황(외국인)'!B35)</f>
        <v>18</v>
      </c>
      <c r="E20" s="253">
        <f t="shared" si="1"/>
        <v>0.1113103704</v>
      </c>
      <c r="F20" s="254">
        <f t="shared" si="3"/>
        <v>0</v>
      </c>
      <c r="G20" s="255">
        <f t="shared" si="2"/>
        <v>0</v>
      </c>
      <c r="H20" s="25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</row>
    <row r="21" ht="20.25" customHeight="1">
      <c r="A21" s="101"/>
      <c r="B21" s="60"/>
      <c r="C21" s="60"/>
      <c r="D21" s="224"/>
      <c r="E21" s="257"/>
    </row>
    <row r="22" ht="13.5" customHeight="1">
      <c r="A22" s="101"/>
      <c r="B22" s="60"/>
      <c r="C22" s="60"/>
      <c r="D22" s="224"/>
      <c r="E22" s="60"/>
    </row>
    <row r="23" ht="13.5" customHeight="1">
      <c r="A23" s="101"/>
      <c r="B23" s="60"/>
      <c r="C23" s="60"/>
      <c r="D23" s="224"/>
      <c r="E23" s="60"/>
    </row>
    <row r="24" ht="13.5" customHeight="1">
      <c r="A24" s="101"/>
      <c r="B24" s="60"/>
      <c r="C24" s="60"/>
      <c r="D24" s="224"/>
      <c r="E24" s="60"/>
    </row>
    <row r="25" ht="13.5" customHeight="1">
      <c r="A25" s="101"/>
      <c r="B25" s="60"/>
      <c r="C25" s="60"/>
      <c r="D25" s="60"/>
      <c r="E25" s="60"/>
    </row>
    <row r="26" ht="13.5" customHeight="1">
      <c r="A26" s="101"/>
      <c r="B26" s="60"/>
      <c r="C26" s="60"/>
      <c r="D26" s="60"/>
      <c r="E26" s="60"/>
    </row>
    <row r="27" ht="13.5" customHeight="1">
      <c r="A27" s="101"/>
      <c r="B27" s="60"/>
      <c r="C27" s="60"/>
      <c r="D27" s="60"/>
      <c r="E27" s="60"/>
    </row>
    <row r="28" ht="13.5" customHeight="1">
      <c r="A28" s="101"/>
      <c r="B28" s="60"/>
      <c r="C28" s="60"/>
      <c r="D28" s="60"/>
      <c r="E28" s="60"/>
    </row>
    <row r="29" ht="13.5" customHeight="1">
      <c r="A29" s="101"/>
      <c r="B29" s="60"/>
      <c r="C29" s="60"/>
      <c r="D29" s="60"/>
      <c r="E29" s="60"/>
    </row>
    <row r="30" ht="13.5" customHeight="1">
      <c r="A30" s="101"/>
      <c r="B30" s="60"/>
      <c r="C30" s="60"/>
      <c r="D30" s="60"/>
      <c r="E30" s="60"/>
    </row>
    <row r="31" ht="13.5" customHeight="1">
      <c r="A31" s="101"/>
      <c r="B31" s="60"/>
      <c r="C31" s="60"/>
      <c r="D31" s="60"/>
      <c r="E31" s="60"/>
    </row>
    <row r="32" ht="13.5" customHeight="1">
      <c r="A32" s="101"/>
      <c r="B32" s="60"/>
      <c r="C32" s="60"/>
      <c r="D32" s="60"/>
      <c r="E32" s="60"/>
    </row>
    <row r="33" ht="13.5" customHeight="1">
      <c r="A33" s="101"/>
      <c r="B33" s="60"/>
      <c r="C33" s="60"/>
      <c r="D33" s="60"/>
      <c r="E33" s="60"/>
    </row>
    <row r="34" ht="13.5" customHeight="1">
      <c r="A34" s="101"/>
      <c r="B34" s="60"/>
      <c r="C34" s="60"/>
      <c r="D34" s="60"/>
      <c r="E34" s="60"/>
    </row>
    <row r="35" ht="13.5" customHeight="1">
      <c r="A35" s="101"/>
      <c r="B35" s="60"/>
      <c r="C35" s="60"/>
      <c r="D35" s="60"/>
      <c r="E35" s="60"/>
    </row>
    <row r="36" ht="13.5" customHeight="1">
      <c r="A36" s="101"/>
      <c r="B36" s="60"/>
      <c r="C36" s="60"/>
      <c r="D36" s="60"/>
      <c r="E36" s="60"/>
    </row>
    <row r="37" ht="13.5" customHeight="1">
      <c r="A37" s="101"/>
      <c r="B37" s="60"/>
      <c r="C37" s="60"/>
      <c r="D37" s="60"/>
      <c r="E37" s="60"/>
    </row>
    <row r="38" ht="13.5" customHeight="1">
      <c r="A38" s="101"/>
      <c r="B38" s="60"/>
      <c r="C38" s="60"/>
      <c r="D38" s="60"/>
      <c r="E38" s="60"/>
    </row>
    <row r="39" ht="13.5" customHeight="1">
      <c r="A39" s="101"/>
      <c r="B39" s="60"/>
      <c r="C39" s="60"/>
      <c r="D39" s="60"/>
      <c r="E39" s="60"/>
    </row>
    <row r="40" ht="13.5" customHeight="1">
      <c r="A40" s="101"/>
      <c r="B40" s="60"/>
      <c r="C40" s="60"/>
      <c r="D40" s="60"/>
      <c r="E40" s="60"/>
    </row>
    <row r="41" ht="13.5" customHeight="1">
      <c r="A41" s="101"/>
      <c r="B41" s="60"/>
      <c r="C41" s="60"/>
      <c r="D41" s="60"/>
      <c r="E41" s="60"/>
    </row>
    <row r="42" ht="13.5" customHeight="1">
      <c r="A42" s="101"/>
      <c r="B42" s="60"/>
      <c r="C42" s="60"/>
      <c r="D42" s="60"/>
      <c r="E42" s="60"/>
    </row>
    <row r="43" ht="13.5" customHeight="1">
      <c r="A43" s="101"/>
      <c r="B43" s="60"/>
      <c r="C43" s="60"/>
      <c r="D43" s="60"/>
      <c r="E43" s="60"/>
    </row>
    <row r="44" ht="13.5" customHeight="1">
      <c r="A44" s="101"/>
      <c r="B44" s="60"/>
      <c r="C44" s="60"/>
      <c r="D44" s="60"/>
      <c r="E44" s="60"/>
    </row>
    <row r="45" ht="13.5" customHeight="1">
      <c r="A45" s="101"/>
      <c r="B45" s="60"/>
      <c r="C45" s="60"/>
      <c r="D45" s="60"/>
      <c r="E45" s="60"/>
    </row>
    <row r="46" ht="13.5" customHeight="1">
      <c r="A46" s="101"/>
      <c r="B46" s="60"/>
      <c r="C46" s="60"/>
      <c r="D46" s="60"/>
      <c r="E46" s="60"/>
    </row>
    <row r="47" ht="13.5" customHeight="1">
      <c r="A47" s="101"/>
      <c r="B47" s="60"/>
      <c r="C47" s="60"/>
      <c r="D47" s="60"/>
      <c r="E47" s="60"/>
    </row>
    <row r="48" ht="13.5" customHeight="1">
      <c r="A48" s="101"/>
      <c r="B48" s="60"/>
      <c r="C48" s="60"/>
      <c r="D48" s="60"/>
      <c r="E48" s="60"/>
    </row>
    <row r="49" ht="13.5" customHeight="1">
      <c r="A49" s="101"/>
      <c r="B49" s="60"/>
      <c r="C49" s="60"/>
      <c r="D49" s="60"/>
      <c r="E49" s="60"/>
    </row>
    <row r="50" ht="13.5" customHeight="1">
      <c r="A50" s="101"/>
      <c r="B50" s="60"/>
      <c r="C50" s="60"/>
      <c r="D50" s="60"/>
      <c r="E50" s="60"/>
    </row>
    <row r="51" ht="13.5" customHeight="1">
      <c r="A51" s="101"/>
      <c r="B51" s="60"/>
      <c r="C51" s="60"/>
      <c r="D51" s="60"/>
      <c r="E51" s="60"/>
    </row>
    <row r="52" ht="13.5" customHeight="1">
      <c r="A52" s="101"/>
      <c r="B52" s="60"/>
      <c r="C52" s="60"/>
      <c r="D52" s="60"/>
      <c r="E52" s="60"/>
    </row>
    <row r="53" ht="13.5" customHeight="1">
      <c r="A53" s="101"/>
      <c r="B53" s="60"/>
      <c r="C53" s="60"/>
      <c r="D53" s="60"/>
      <c r="E53" s="60"/>
    </row>
    <row r="54" ht="13.5" customHeight="1">
      <c r="A54" s="101"/>
      <c r="B54" s="60"/>
      <c r="C54" s="60"/>
      <c r="D54" s="60"/>
      <c r="E54" s="60"/>
    </row>
    <row r="55" ht="13.5" customHeight="1">
      <c r="A55" s="101"/>
      <c r="B55" s="60"/>
      <c r="C55" s="60"/>
      <c r="D55" s="60"/>
      <c r="E55" s="60"/>
    </row>
    <row r="56" ht="13.5" customHeight="1">
      <c r="A56" s="101"/>
      <c r="B56" s="60"/>
      <c r="C56" s="60"/>
      <c r="D56" s="60"/>
      <c r="E56" s="60"/>
    </row>
    <row r="57" ht="13.5" customHeight="1">
      <c r="A57" s="101"/>
      <c r="B57" s="60"/>
      <c r="C57" s="60"/>
      <c r="D57" s="60"/>
      <c r="E57" s="60"/>
    </row>
    <row r="58" ht="13.5" customHeight="1">
      <c r="A58" s="101"/>
      <c r="B58" s="60"/>
      <c r="C58" s="60"/>
      <c r="D58" s="60"/>
      <c r="E58" s="60"/>
    </row>
    <row r="59" ht="13.5" customHeight="1">
      <c r="A59" s="101"/>
      <c r="B59" s="60"/>
      <c r="C59" s="60"/>
      <c r="D59" s="60"/>
      <c r="E59" s="60"/>
    </row>
    <row r="60" ht="13.5" customHeight="1">
      <c r="A60" s="101"/>
      <c r="B60" s="60"/>
      <c r="C60" s="60"/>
      <c r="D60" s="60"/>
      <c r="E60" s="60"/>
    </row>
    <row r="61" ht="13.5" customHeight="1">
      <c r="A61" s="101"/>
      <c r="B61" s="60"/>
      <c r="C61" s="60"/>
      <c r="D61" s="60"/>
      <c r="E61" s="60"/>
    </row>
    <row r="62" ht="13.5" customHeight="1">
      <c r="A62" s="101"/>
      <c r="B62" s="60"/>
      <c r="C62" s="60"/>
      <c r="D62" s="60"/>
      <c r="E62" s="60"/>
    </row>
    <row r="63" ht="13.5" customHeight="1">
      <c r="A63" s="101"/>
      <c r="B63" s="60"/>
      <c r="C63" s="60"/>
      <c r="D63" s="60"/>
      <c r="E63" s="60"/>
    </row>
    <row r="64" ht="13.5" customHeight="1">
      <c r="A64" s="101"/>
      <c r="B64" s="60"/>
      <c r="C64" s="60"/>
      <c r="D64" s="60"/>
      <c r="E64" s="60"/>
    </row>
    <row r="65" ht="13.5" customHeight="1">
      <c r="A65" s="101"/>
      <c r="B65" s="60"/>
      <c r="C65" s="60"/>
      <c r="D65" s="60"/>
      <c r="E65" s="60"/>
    </row>
    <row r="66" ht="13.5" customHeight="1">
      <c r="A66" s="101"/>
      <c r="B66" s="60"/>
      <c r="C66" s="60"/>
      <c r="D66" s="60"/>
      <c r="E66" s="60"/>
    </row>
    <row r="67" ht="13.5" customHeight="1">
      <c r="A67" s="101"/>
      <c r="B67" s="60"/>
      <c r="C67" s="60"/>
      <c r="D67" s="60"/>
      <c r="E67" s="60"/>
    </row>
    <row r="68" ht="13.5" customHeight="1">
      <c r="A68" s="101"/>
      <c r="B68" s="60"/>
      <c r="C68" s="60"/>
      <c r="D68" s="60"/>
      <c r="E68" s="60"/>
    </row>
    <row r="69" ht="13.5" customHeight="1">
      <c r="A69" s="101"/>
      <c r="B69" s="60"/>
      <c r="C69" s="60"/>
      <c r="D69" s="60"/>
      <c r="E69" s="60"/>
    </row>
    <row r="70" ht="13.5" customHeight="1">
      <c r="A70" s="101"/>
      <c r="B70" s="60"/>
      <c r="C70" s="60"/>
      <c r="D70" s="60"/>
      <c r="E70" s="60"/>
    </row>
    <row r="71" ht="13.5" customHeight="1">
      <c r="A71" s="101"/>
      <c r="B71" s="60"/>
      <c r="C71" s="60"/>
      <c r="D71" s="60"/>
      <c r="E71" s="60"/>
    </row>
    <row r="72" ht="13.5" customHeight="1">
      <c r="A72" s="101"/>
      <c r="B72" s="60"/>
      <c r="C72" s="60"/>
      <c r="D72" s="60"/>
      <c r="E72" s="60"/>
    </row>
    <row r="73" ht="13.5" customHeight="1">
      <c r="A73" s="101"/>
      <c r="B73" s="60"/>
      <c r="C73" s="60"/>
      <c r="D73" s="60"/>
      <c r="E73" s="60"/>
    </row>
    <row r="74" ht="13.5" customHeight="1">
      <c r="A74" s="101"/>
      <c r="B74" s="60"/>
      <c r="C74" s="60"/>
      <c r="D74" s="60"/>
      <c r="E74" s="60"/>
    </row>
    <row r="75" ht="13.5" customHeight="1">
      <c r="A75" s="101"/>
      <c r="B75" s="60"/>
      <c r="C75" s="60"/>
      <c r="D75" s="60"/>
      <c r="E75" s="60"/>
    </row>
    <row r="76" ht="13.5" customHeight="1">
      <c r="A76" s="101"/>
      <c r="B76" s="60"/>
      <c r="C76" s="60"/>
      <c r="D76" s="60"/>
      <c r="E76" s="60"/>
    </row>
    <row r="77" ht="13.5" customHeight="1">
      <c r="A77" s="101"/>
      <c r="B77" s="60"/>
      <c r="C77" s="60"/>
      <c r="D77" s="60"/>
      <c r="E77" s="60"/>
    </row>
    <row r="78" ht="13.5" customHeight="1">
      <c r="A78" s="101"/>
      <c r="B78" s="60"/>
      <c r="C78" s="60"/>
      <c r="D78" s="60"/>
      <c r="E78" s="60"/>
    </row>
    <row r="79" ht="13.5" customHeight="1">
      <c r="A79" s="101"/>
      <c r="B79" s="60"/>
      <c r="C79" s="60"/>
      <c r="D79" s="60"/>
      <c r="E79" s="60"/>
    </row>
    <row r="80" ht="13.5" customHeight="1">
      <c r="A80" s="101"/>
      <c r="B80" s="60"/>
      <c r="C80" s="60"/>
      <c r="D80" s="60"/>
      <c r="E80" s="60"/>
    </row>
    <row r="81" ht="13.5" customHeight="1">
      <c r="A81" s="101"/>
      <c r="B81" s="60"/>
      <c r="C81" s="60"/>
      <c r="D81" s="60"/>
      <c r="E81" s="60"/>
    </row>
    <row r="82" ht="13.5" customHeight="1">
      <c r="A82" s="101"/>
      <c r="B82" s="60"/>
      <c r="C82" s="60"/>
      <c r="D82" s="60"/>
      <c r="E82" s="60"/>
    </row>
    <row r="83" ht="13.5" customHeight="1">
      <c r="A83" s="101"/>
      <c r="B83" s="60"/>
      <c r="C83" s="60"/>
      <c r="D83" s="60"/>
      <c r="E83" s="60"/>
    </row>
    <row r="84" ht="13.5" customHeight="1">
      <c r="A84" s="101"/>
      <c r="B84" s="60"/>
      <c r="C84" s="60"/>
      <c r="D84" s="60"/>
      <c r="E84" s="60"/>
    </row>
    <row r="85" ht="13.5" customHeight="1">
      <c r="A85" s="101"/>
      <c r="B85" s="60"/>
      <c r="C85" s="60"/>
      <c r="D85" s="60"/>
      <c r="E85" s="60"/>
    </row>
    <row r="86" ht="13.5" customHeight="1">
      <c r="A86" s="101"/>
      <c r="B86" s="60"/>
      <c r="C86" s="60"/>
      <c r="D86" s="60"/>
      <c r="E86" s="60"/>
    </row>
    <row r="87" ht="13.5" customHeight="1">
      <c r="A87" s="101"/>
      <c r="B87" s="60"/>
      <c r="C87" s="60"/>
      <c r="D87" s="60"/>
      <c r="E87" s="60"/>
    </row>
    <row r="88" ht="13.5" customHeight="1">
      <c r="A88" s="101"/>
      <c r="B88" s="60"/>
      <c r="C88" s="60"/>
      <c r="D88" s="60"/>
      <c r="E88" s="60"/>
    </row>
    <row r="89" ht="13.5" customHeight="1">
      <c r="A89" s="101"/>
      <c r="B89" s="60"/>
      <c r="C89" s="60"/>
      <c r="D89" s="60"/>
      <c r="E89" s="60"/>
    </row>
    <row r="90" ht="13.5" customHeight="1">
      <c r="A90" s="101"/>
      <c r="B90" s="60"/>
      <c r="C90" s="60"/>
      <c r="D90" s="60"/>
      <c r="E90" s="60"/>
    </row>
    <row r="91" ht="13.5" customHeight="1">
      <c r="A91" s="101"/>
      <c r="B91" s="60"/>
      <c r="C91" s="60"/>
      <c r="D91" s="60"/>
      <c r="E91" s="60"/>
    </row>
    <row r="92" ht="13.5" customHeight="1">
      <c r="A92" s="101"/>
      <c r="B92" s="60"/>
      <c r="C92" s="60"/>
      <c r="D92" s="60"/>
      <c r="E92" s="60"/>
    </row>
    <row r="93" ht="13.5" customHeight="1">
      <c r="A93" s="101"/>
      <c r="B93" s="60"/>
      <c r="C93" s="60"/>
      <c r="D93" s="60"/>
      <c r="E93" s="60"/>
    </row>
    <row r="94" ht="13.5" customHeight="1">
      <c r="A94" s="101"/>
      <c r="B94" s="60"/>
      <c r="C94" s="60"/>
      <c r="D94" s="60"/>
      <c r="E94" s="60"/>
    </row>
    <row r="95" ht="13.5" customHeight="1">
      <c r="A95" s="101"/>
      <c r="B95" s="60"/>
      <c r="C95" s="60"/>
      <c r="D95" s="60"/>
      <c r="E95" s="60"/>
    </row>
    <row r="96" ht="13.5" customHeight="1">
      <c r="A96" s="101"/>
      <c r="B96" s="60"/>
      <c r="C96" s="60"/>
      <c r="D96" s="60"/>
      <c r="E96" s="60"/>
    </row>
    <row r="97" ht="13.5" customHeight="1">
      <c r="A97" s="101"/>
      <c r="B97" s="60"/>
      <c r="C97" s="60"/>
      <c r="D97" s="60"/>
      <c r="E97" s="60"/>
    </row>
    <row r="98" ht="13.5" customHeight="1">
      <c r="A98" s="101"/>
      <c r="B98" s="60"/>
      <c r="C98" s="60"/>
      <c r="D98" s="60"/>
      <c r="E98" s="60"/>
    </row>
    <row r="99" ht="13.5" customHeight="1">
      <c r="A99" s="101"/>
      <c r="B99" s="60"/>
      <c r="C99" s="60"/>
      <c r="D99" s="60"/>
      <c r="E99" s="60"/>
    </row>
    <row r="100" ht="13.5" customHeight="1">
      <c r="A100" s="101"/>
      <c r="B100" s="60"/>
      <c r="C100" s="60"/>
      <c r="D100" s="60"/>
      <c r="E100" s="60"/>
    </row>
    <row r="101" ht="13.5" customHeight="1">
      <c r="A101" s="101"/>
      <c r="B101" s="60"/>
      <c r="C101" s="60"/>
      <c r="D101" s="60"/>
      <c r="E101" s="60"/>
    </row>
    <row r="102" ht="13.5" customHeight="1">
      <c r="A102" s="101"/>
      <c r="B102" s="60"/>
      <c r="C102" s="60"/>
      <c r="D102" s="60"/>
      <c r="E102" s="60"/>
    </row>
    <row r="103" ht="13.5" customHeight="1">
      <c r="A103" s="101"/>
      <c r="B103" s="60"/>
      <c r="C103" s="60"/>
      <c r="D103" s="60"/>
      <c r="E103" s="60"/>
    </row>
    <row r="104" ht="13.5" customHeight="1">
      <c r="A104" s="101"/>
      <c r="B104" s="60"/>
      <c r="C104" s="60"/>
      <c r="D104" s="60"/>
      <c r="E104" s="60"/>
    </row>
    <row r="105" ht="13.5" customHeight="1">
      <c r="A105" s="101"/>
      <c r="B105" s="60"/>
      <c r="C105" s="60"/>
      <c r="D105" s="60"/>
      <c r="E105" s="60"/>
    </row>
    <row r="106" ht="13.5" customHeight="1">
      <c r="A106" s="101"/>
      <c r="B106" s="60"/>
      <c r="C106" s="60"/>
      <c r="D106" s="60"/>
      <c r="E106" s="60"/>
    </row>
    <row r="107" ht="13.5" customHeight="1">
      <c r="A107" s="101"/>
      <c r="B107" s="60"/>
      <c r="C107" s="60"/>
      <c r="D107" s="60"/>
      <c r="E107" s="60"/>
    </row>
    <row r="108" ht="13.5" customHeight="1">
      <c r="A108" s="101"/>
      <c r="B108" s="60"/>
      <c r="C108" s="60"/>
      <c r="D108" s="60"/>
      <c r="E108" s="60"/>
    </row>
    <row r="109" ht="13.5" customHeight="1">
      <c r="A109" s="101"/>
      <c r="B109" s="60"/>
      <c r="C109" s="60"/>
      <c r="D109" s="60"/>
      <c r="E109" s="60"/>
    </row>
    <row r="110" ht="13.5" customHeight="1">
      <c r="A110" s="101"/>
      <c r="B110" s="60"/>
      <c r="C110" s="60"/>
      <c r="D110" s="60"/>
      <c r="E110" s="60"/>
    </row>
    <row r="111" ht="13.5" customHeight="1">
      <c r="A111" s="101"/>
      <c r="B111" s="60"/>
      <c r="C111" s="60"/>
      <c r="D111" s="60"/>
      <c r="E111" s="60"/>
    </row>
    <row r="112" ht="13.5" customHeight="1">
      <c r="A112" s="101"/>
      <c r="B112" s="60"/>
      <c r="C112" s="60"/>
      <c r="D112" s="60"/>
      <c r="E112" s="60"/>
    </row>
    <row r="113" ht="13.5" customHeight="1">
      <c r="A113" s="101"/>
      <c r="B113" s="60"/>
      <c r="C113" s="60"/>
      <c r="D113" s="60"/>
      <c r="E113" s="60"/>
    </row>
    <row r="114" ht="13.5" customHeight="1">
      <c r="A114" s="101"/>
      <c r="B114" s="60"/>
      <c r="C114" s="60"/>
      <c r="D114" s="60"/>
      <c r="E114" s="60"/>
    </row>
    <row r="115" ht="13.5" customHeight="1">
      <c r="A115" s="101"/>
      <c r="B115" s="60"/>
      <c r="C115" s="60"/>
      <c r="D115" s="60"/>
      <c r="E115" s="60"/>
    </row>
    <row r="116" ht="13.5" customHeight="1">
      <c r="A116" s="101"/>
      <c r="B116" s="60"/>
      <c r="C116" s="60"/>
      <c r="D116" s="60"/>
      <c r="E116" s="60"/>
    </row>
    <row r="117" ht="13.5" customHeight="1">
      <c r="A117" s="101"/>
      <c r="B117" s="60"/>
      <c r="C117" s="60"/>
      <c r="D117" s="60"/>
      <c r="E117" s="60"/>
    </row>
    <row r="118" ht="13.5" customHeight="1">
      <c r="A118" s="101"/>
      <c r="B118" s="60"/>
      <c r="C118" s="60"/>
      <c r="D118" s="60"/>
      <c r="E118" s="60"/>
    </row>
    <row r="119" ht="13.5" customHeight="1">
      <c r="A119" s="101"/>
      <c r="B119" s="60"/>
      <c r="C119" s="60"/>
      <c r="D119" s="60"/>
      <c r="E119" s="60"/>
    </row>
    <row r="120" ht="13.5" customHeight="1">
      <c r="A120" s="101"/>
      <c r="B120" s="60"/>
      <c r="C120" s="60"/>
      <c r="D120" s="60"/>
      <c r="E120" s="60"/>
    </row>
    <row r="121" ht="13.5" customHeight="1">
      <c r="A121" s="101"/>
      <c r="B121" s="60"/>
      <c r="C121" s="60"/>
      <c r="D121" s="60"/>
      <c r="E121" s="60"/>
    </row>
    <row r="122" ht="13.5" customHeight="1">
      <c r="A122" s="101"/>
      <c r="B122" s="60"/>
      <c r="C122" s="60"/>
      <c r="D122" s="60"/>
      <c r="E122" s="60"/>
    </row>
    <row r="123" ht="13.5" customHeight="1">
      <c r="A123" s="101"/>
      <c r="B123" s="60"/>
      <c r="C123" s="60"/>
      <c r="D123" s="60"/>
      <c r="E123" s="60"/>
    </row>
    <row r="124" ht="13.5" customHeight="1">
      <c r="A124" s="101"/>
      <c r="B124" s="60"/>
      <c r="C124" s="60"/>
      <c r="D124" s="60"/>
      <c r="E124" s="60"/>
    </row>
    <row r="125" ht="13.5" customHeight="1">
      <c r="A125" s="101"/>
      <c r="B125" s="60"/>
      <c r="C125" s="60"/>
      <c r="D125" s="60"/>
      <c r="E125" s="60"/>
    </row>
    <row r="126" ht="13.5" customHeight="1">
      <c r="A126" s="101"/>
      <c r="B126" s="60"/>
      <c r="C126" s="60"/>
      <c r="D126" s="60"/>
      <c r="E126" s="60"/>
    </row>
    <row r="127" ht="13.5" customHeight="1">
      <c r="A127" s="101"/>
      <c r="B127" s="60"/>
      <c r="C127" s="60"/>
      <c r="D127" s="60"/>
      <c r="E127" s="60"/>
    </row>
    <row r="128" ht="13.5" customHeight="1">
      <c r="A128" s="101"/>
      <c r="B128" s="60"/>
      <c r="C128" s="60"/>
      <c r="D128" s="60"/>
      <c r="E128" s="60"/>
    </row>
    <row r="129" ht="13.5" customHeight="1">
      <c r="A129" s="101"/>
      <c r="B129" s="60"/>
      <c r="C129" s="60"/>
      <c r="D129" s="60"/>
      <c r="E129" s="60"/>
    </row>
    <row r="130" ht="13.5" customHeight="1">
      <c r="A130" s="101"/>
      <c r="B130" s="60"/>
      <c r="C130" s="60"/>
      <c r="D130" s="60"/>
      <c r="E130" s="60"/>
    </row>
    <row r="131" ht="13.5" customHeight="1">
      <c r="A131" s="101"/>
      <c r="B131" s="60"/>
      <c r="C131" s="60"/>
      <c r="D131" s="60"/>
      <c r="E131" s="60"/>
    </row>
    <row r="132" ht="13.5" customHeight="1">
      <c r="A132" s="101"/>
      <c r="B132" s="60"/>
      <c r="C132" s="60"/>
      <c r="D132" s="60"/>
      <c r="E132" s="60"/>
    </row>
    <row r="133" ht="13.5" customHeight="1">
      <c r="A133" s="101"/>
      <c r="B133" s="60"/>
      <c r="C133" s="60"/>
      <c r="D133" s="60"/>
      <c r="E133" s="60"/>
    </row>
    <row r="134" ht="13.5" customHeight="1">
      <c r="A134" s="101"/>
      <c r="B134" s="60"/>
      <c r="C134" s="60"/>
      <c r="D134" s="60"/>
      <c r="E134" s="60"/>
    </row>
    <row r="135" ht="13.5" customHeight="1">
      <c r="A135" s="101"/>
      <c r="B135" s="60"/>
      <c r="C135" s="60"/>
      <c r="D135" s="60"/>
      <c r="E135" s="60"/>
    </row>
    <row r="136" ht="13.5" customHeight="1">
      <c r="A136" s="101"/>
      <c r="B136" s="60"/>
      <c r="C136" s="60"/>
      <c r="D136" s="60"/>
      <c r="E136" s="60"/>
    </row>
    <row r="137" ht="13.5" customHeight="1">
      <c r="A137" s="101"/>
      <c r="B137" s="60"/>
      <c r="C137" s="60"/>
      <c r="D137" s="60"/>
      <c r="E137" s="60"/>
    </row>
    <row r="138" ht="13.5" customHeight="1">
      <c r="A138" s="101"/>
      <c r="B138" s="60"/>
      <c r="C138" s="60"/>
      <c r="D138" s="60"/>
      <c r="E138" s="60"/>
    </row>
    <row r="139" ht="13.5" customHeight="1">
      <c r="A139" s="101"/>
      <c r="B139" s="60"/>
      <c r="C139" s="60"/>
      <c r="D139" s="60"/>
      <c r="E139" s="60"/>
    </row>
    <row r="140" ht="13.5" customHeight="1">
      <c r="A140" s="101"/>
      <c r="B140" s="60"/>
      <c r="C140" s="60"/>
      <c r="D140" s="60"/>
      <c r="E140" s="60"/>
    </row>
    <row r="141" ht="13.5" customHeight="1">
      <c r="A141" s="101"/>
      <c r="B141" s="60"/>
      <c r="C141" s="60"/>
      <c r="D141" s="60"/>
      <c r="E141" s="60"/>
    </row>
    <row r="142" ht="13.5" customHeight="1">
      <c r="A142" s="101"/>
      <c r="B142" s="60"/>
      <c r="C142" s="60"/>
      <c r="D142" s="60"/>
      <c r="E142" s="60"/>
    </row>
    <row r="143" ht="13.5" customHeight="1">
      <c r="A143" s="101"/>
      <c r="B143" s="60"/>
      <c r="C143" s="60"/>
      <c r="D143" s="60"/>
      <c r="E143" s="60"/>
    </row>
    <row r="144" ht="13.5" customHeight="1">
      <c r="A144" s="101"/>
      <c r="B144" s="60"/>
      <c r="C144" s="60"/>
      <c r="D144" s="60"/>
      <c r="E144" s="60"/>
    </row>
    <row r="145" ht="13.5" customHeight="1">
      <c r="A145" s="101"/>
      <c r="B145" s="60"/>
      <c r="C145" s="60"/>
      <c r="D145" s="60"/>
      <c r="E145" s="60"/>
    </row>
    <row r="146" ht="13.5" customHeight="1">
      <c r="A146" s="101"/>
      <c r="B146" s="60"/>
      <c r="C146" s="60"/>
      <c r="D146" s="60"/>
      <c r="E146" s="60"/>
    </row>
    <row r="147" ht="13.5" customHeight="1">
      <c r="A147" s="101"/>
      <c r="B147" s="60"/>
      <c r="C147" s="60"/>
      <c r="D147" s="60"/>
      <c r="E147" s="60"/>
    </row>
    <row r="148" ht="13.5" customHeight="1">
      <c r="A148" s="101"/>
      <c r="B148" s="60"/>
      <c r="C148" s="60"/>
      <c r="D148" s="60"/>
      <c r="E148" s="60"/>
    </row>
    <row r="149" ht="13.5" customHeight="1">
      <c r="A149" s="101"/>
      <c r="B149" s="60"/>
      <c r="C149" s="60"/>
      <c r="D149" s="60"/>
      <c r="E149" s="60"/>
    </row>
    <row r="150" ht="13.5" customHeight="1">
      <c r="A150" s="101"/>
      <c r="B150" s="60"/>
      <c r="C150" s="60"/>
      <c r="D150" s="60"/>
      <c r="E150" s="60"/>
    </row>
    <row r="151" ht="13.5" customHeight="1">
      <c r="A151" s="101"/>
      <c r="B151" s="60"/>
      <c r="C151" s="60"/>
      <c r="D151" s="60"/>
      <c r="E151" s="60"/>
    </row>
    <row r="152" ht="13.5" customHeight="1">
      <c r="A152" s="101"/>
      <c r="B152" s="60"/>
      <c r="C152" s="60"/>
      <c r="D152" s="60"/>
      <c r="E152" s="60"/>
    </row>
    <row r="153" ht="13.5" customHeight="1">
      <c r="A153" s="101"/>
      <c r="B153" s="60"/>
      <c r="C153" s="60"/>
      <c r="D153" s="60"/>
      <c r="E153" s="60"/>
    </row>
    <row r="154" ht="13.5" customHeight="1">
      <c r="A154" s="101"/>
      <c r="B154" s="60"/>
      <c r="C154" s="60"/>
      <c r="D154" s="60"/>
      <c r="E154" s="60"/>
    </row>
    <row r="155" ht="13.5" customHeight="1">
      <c r="A155" s="101"/>
      <c r="B155" s="60"/>
      <c r="C155" s="60"/>
      <c r="D155" s="60"/>
      <c r="E155" s="60"/>
    </row>
    <row r="156" ht="13.5" customHeight="1">
      <c r="A156" s="101"/>
      <c r="B156" s="60"/>
      <c r="C156" s="60"/>
      <c r="D156" s="60"/>
      <c r="E156" s="60"/>
    </row>
    <row r="157" ht="13.5" customHeight="1">
      <c r="A157" s="101"/>
      <c r="B157" s="60"/>
      <c r="C157" s="60"/>
      <c r="D157" s="60"/>
      <c r="E157" s="60"/>
    </row>
    <row r="158" ht="13.5" customHeight="1">
      <c r="A158" s="101"/>
      <c r="B158" s="60"/>
      <c r="C158" s="60"/>
      <c r="D158" s="60"/>
      <c r="E158" s="60"/>
    </row>
    <row r="159" ht="13.5" customHeight="1">
      <c r="A159" s="101"/>
      <c r="B159" s="60"/>
      <c r="C159" s="60"/>
      <c r="D159" s="60"/>
      <c r="E159" s="60"/>
    </row>
    <row r="160" ht="13.5" customHeight="1">
      <c r="A160" s="101"/>
      <c r="B160" s="60"/>
      <c r="C160" s="60"/>
      <c r="D160" s="60"/>
      <c r="E160" s="60"/>
    </row>
    <row r="161" ht="13.5" customHeight="1">
      <c r="A161" s="101"/>
      <c r="B161" s="60"/>
      <c r="C161" s="60"/>
      <c r="D161" s="60"/>
      <c r="E161" s="60"/>
    </row>
    <row r="162" ht="13.5" customHeight="1">
      <c r="A162" s="101"/>
      <c r="B162" s="60"/>
      <c r="C162" s="60"/>
      <c r="D162" s="60"/>
      <c r="E162" s="60"/>
    </row>
    <row r="163" ht="13.5" customHeight="1">
      <c r="A163" s="101"/>
      <c r="B163" s="60"/>
      <c r="C163" s="60"/>
      <c r="D163" s="60"/>
      <c r="E163" s="60"/>
    </row>
    <row r="164" ht="13.5" customHeight="1">
      <c r="A164" s="101"/>
      <c r="B164" s="60"/>
      <c r="C164" s="60"/>
      <c r="D164" s="60"/>
      <c r="E164" s="60"/>
    </row>
    <row r="165" ht="13.5" customHeight="1">
      <c r="A165" s="101"/>
      <c r="B165" s="60"/>
      <c r="C165" s="60"/>
      <c r="D165" s="60"/>
      <c r="E165" s="60"/>
    </row>
    <row r="166" ht="13.5" customHeight="1">
      <c r="A166" s="101"/>
      <c r="B166" s="60"/>
      <c r="C166" s="60"/>
      <c r="D166" s="60"/>
      <c r="E166" s="60"/>
    </row>
    <row r="167" ht="13.5" customHeight="1">
      <c r="A167" s="101"/>
      <c r="B167" s="60"/>
      <c r="C167" s="60"/>
      <c r="D167" s="60"/>
      <c r="E167" s="60"/>
    </row>
    <row r="168" ht="13.5" customHeight="1">
      <c r="A168" s="101"/>
      <c r="B168" s="60"/>
      <c r="C168" s="60"/>
      <c r="D168" s="60"/>
      <c r="E168" s="60"/>
    </row>
    <row r="169" ht="13.5" customHeight="1">
      <c r="A169" s="101"/>
      <c r="B169" s="60"/>
      <c r="C169" s="60"/>
      <c r="D169" s="60"/>
      <c r="E169" s="60"/>
    </row>
    <row r="170" ht="13.5" customHeight="1">
      <c r="A170" s="101"/>
      <c r="B170" s="60"/>
      <c r="C170" s="60"/>
      <c r="D170" s="60"/>
      <c r="E170" s="60"/>
    </row>
    <row r="171" ht="13.5" customHeight="1">
      <c r="A171" s="101"/>
      <c r="B171" s="60"/>
      <c r="C171" s="60"/>
      <c r="D171" s="60"/>
      <c r="E171" s="60"/>
    </row>
    <row r="172" ht="13.5" customHeight="1">
      <c r="A172" s="101"/>
      <c r="B172" s="60"/>
      <c r="C172" s="60"/>
      <c r="D172" s="60"/>
      <c r="E172" s="60"/>
    </row>
    <row r="173" ht="13.5" customHeight="1">
      <c r="A173" s="101"/>
      <c r="B173" s="60"/>
      <c r="C173" s="60"/>
      <c r="D173" s="60"/>
      <c r="E173" s="60"/>
    </row>
    <row r="174" ht="13.5" customHeight="1">
      <c r="A174" s="101"/>
      <c r="B174" s="60"/>
      <c r="C174" s="60"/>
      <c r="D174" s="60"/>
      <c r="E174" s="60"/>
    </row>
    <row r="175" ht="13.5" customHeight="1">
      <c r="A175" s="101"/>
      <c r="B175" s="60"/>
      <c r="C175" s="60"/>
      <c r="D175" s="60"/>
      <c r="E175" s="60"/>
    </row>
    <row r="176" ht="13.5" customHeight="1">
      <c r="A176" s="101"/>
      <c r="B176" s="60"/>
      <c r="C176" s="60"/>
      <c r="D176" s="60"/>
      <c r="E176" s="60"/>
    </row>
    <row r="177" ht="13.5" customHeight="1">
      <c r="A177" s="101"/>
      <c r="B177" s="60"/>
      <c r="C177" s="60"/>
      <c r="D177" s="60"/>
      <c r="E177" s="60"/>
    </row>
    <row r="178" ht="13.5" customHeight="1">
      <c r="A178" s="101"/>
      <c r="B178" s="60"/>
      <c r="C178" s="60"/>
      <c r="D178" s="60"/>
      <c r="E178" s="60"/>
    </row>
    <row r="179" ht="13.5" customHeight="1">
      <c r="A179" s="101"/>
      <c r="B179" s="60"/>
      <c r="C179" s="60"/>
      <c r="D179" s="60"/>
      <c r="E179" s="60"/>
    </row>
    <row r="180" ht="13.5" customHeight="1">
      <c r="A180" s="101"/>
      <c r="B180" s="60"/>
      <c r="C180" s="60"/>
      <c r="D180" s="60"/>
      <c r="E180" s="60"/>
    </row>
    <row r="181" ht="13.5" customHeight="1">
      <c r="A181" s="101"/>
      <c r="B181" s="60"/>
      <c r="C181" s="60"/>
      <c r="D181" s="60"/>
      <c r="E181" s="60"/>
    </row>
    <row r="182" ht="13.5" customHeight="1">
      <c r="A182" s="101"/>
      <c r="B182" s="60"/>
      <c r="C182" s="60"/>
      <c r="D182" s="60"/>
      <c r="E182" s="60"/>
    </row>
    <row r="183" ht="13.5" customHeight="1">
      <c r="A183" s="101"/>
      <c r="B183" s="60"/>
      <c r="C183" s="60"/>
      <c r="D183" s="60"/>
      <c r="E183" s="60"/>
    </row>
    <row r="184" ht="13.5" customHeight="1">
      <c r="A184" s="101"/>
      <c r="B184" s="60"/>
      <c r="C184" s="60"/>
      <c r="D184" s="60"/>
      <c r="E184" s="60"/>
    </row>
    <row r="185" ht="13.5" customHeight="1">
      <c r="A185" s="101"/>
      <c r="B185" s="60"/>
      <c r="C185" s="60"/>
      <c r="D185" s="60"/>
      <c r="E185" s="60"/>
    </row>
    <row r="186" ht="13.5" customHeight="1">
      <c r="A186" s="101"/>
      <c r="B186" s="60"/>
      <c r="C186" s="60"/>
      <c r="D186" s="60"/>
      <c r="E186" s="60"/>
    </row>
    <row r="187" ht="13.5" customHeight="1">
      <c r="A187" s="101"/>
      <c r="B187" s="60"/>
      <c r="C187" s="60"/>
      <c r="D187" s="60"/>
      <c r="E187" s="60"/>
    </row>
    <row r="188" ht="13.5" customHeight="1">
      <c r="A188" s="101"/>
      <c r="B188" s="60"/>
      <c r="C188" s="60"/>
      <c r="D188" s="60"/>
      <c r="E188" s="60"/>
    </row>
    <row r="189" ht="13.5" customHeight="1">
      <c r="A189" s="101"/>
      <c r="B189" s="60"/>
      <c r="C189" s="60"/>
      <c r="D189" s="60"/>
      <c r="E189" s="60"/>
    </row>
    <row r="190" ht="13.5" customHeight="1">
      <c r="A190" s="101"/>
      <c r="B190" s="60"/>
      <c r="C190" s="60"/>
      <c r="D190" s="60"/>
      <c r="E190" s="60"/>
    </row>
    <row r="191" ht="13.5" customHeight="1">
      <c r="A191" s="101"/>
      <c r="B191" s="60"/>
      <c r="C191" s="60"/>
      <c r="D191" s="60"/>
      <c r="E191" s="60"/>
    </row>
    <row r="192" ht="13.5" customHeight="1">
      <c r="A192" s="101"/>
      <c r="B192" s="60"/>
      <c r="C192" s="60"/>
      <c r="D192" s="60"/>
      <c r="E192" s="60"/>
    </row>
    <row r="193" ht="13.5" customHeight="1">
      <c r="A193" s="101"/>
      <c r="B193" s="60"/>
      <c r="C193" s="60"/>
      <c r="D193" s="60"/>
      <c r="E193" s="60"/>
    </row>
    <row r="194" ht="13.5" customHeight="1">
      <c r="A194" s="101"/>
      <c r="B194" s="60"/>
      <c r="C194" s="60"/>
      <c r="D194" s="60"/>
      <c r="E194" s="60"/>
    </row>
    <row r="195" ht="13.5" customHeight="1">
      <c r="A195" s="101"/>
      <c r="B195" s="60"/>
      <c r="C195" s="60"/>
      <c r="D195" s="60"/>
      <c r="E195" s="60"/>
    </row>
    <row r="196" ht="13.5" customHeight="1">
      <c r="A196" s="101"/>
      <c r="B196" s="60"/>
      <c r="C196" s="60"/>
      <c r="D196" s="60"/>
      <c r="E196" s="60"/>
    </row>
    <row r="197" ht="13.5" customHeight="1">
      <c r="A197" s="101"/>
      <c r="B197" s="60"/>
      <c r="C197" s="60"/>
      <c r="D197" s="60"/>
      <c r="E197" s="60"/>
    </row>
    <row r="198" ht="13.5" customHeight="1">
      <c r="A198" s="101"/>
      <c r="B198" s="60"/>
      <c r="C198" s="60"/>
      <c r="D198" s="60"/>
      <c r="E198" s="60"/>
    </row>
    <row r="199" ht="13.5" customHeight="1">
      <c r="A199" s="101"/>
      <c r="B199" s="60"/>
      <c r="C199" s="60"/>
      <c r="D199" s="60"/>
      <c r="E199" s="60"/>
    </row>
    <row r="200" ht="13.5" customHeight="1">
      <c r="A200" s="101"/>
      <c r="B200" s="60"/>
      <c r="C200" s="60"/>
      <c r="D200" s="60"/>
      <c r="E200" s="60"/>
    </row>
    <row r="201" ht="13.5" customHeight="1">
      <c r="A201" s="101"/>
      <c r="B201" s="60"/>
      <c r="C201" s="60"/>
      <c r="D201" s="60"/>
      <c r="E201" s="60"/>
    </row>
    <row r="202" ht="13.5" customHeight="1">
      <c r="A202" s="101"/>
      <c r="B202" s="60"/>
      <c r="C202" s="60"/>
      <c r="D202" s="60"/>
      <c r="E202" s="60"/>
    </row>
    <row r="203" ht="13.5" customHeight="1">
      <c r="A203" s="101"/>
      <c r="B203" s="60"/>
      <c r="C203" s="60"/>
      <c r="D203" s="60"/>
      <c r="E203" s="60"/>
    </row>
    <row r="204" ht="13.5" customHeight="1">
      <c r="A204" s="101"/>
      <c r="B204" s="60"/>
      <c r="C204" s="60"/>
      <c r="D204" s="60"/>
      <c r="E204" s="60"/>
    </row>
    <row r="205" ht="13.5" customHeight="1">
      <c r="A205" s="101"/>
      <c r="B205" s="60"/>
      <c r="C205" s="60"/>
      <c r="D205" s="60"/>
      <c r="E205" s="60"/>
    </row>
    <row r="206" ht="13.5" customHeight="1">
      <c r="A206" s="101"/>
      <c r="B206" s="60"/>
      <c r="C206" s="60"/>
      <c r="D206" s="60"/>
      <c r="E206" s="60"/>
    </row>
    <row r="207" ht="13.5" customHeight="1">
      <c r="A207" s="101"/>
      <c r="B207" s="60"/>
      <c r="C207" s="60"/>
      <c r="D207" s="60"/>
      <c r="E207" s="60"/>
    </row>
    <row r="208" ht="13.5" customHeight="1">
      <c r="A208" s="101"/>
      <c r="B208" s="60"/>
      <c r="C208" s="60"/>
      <c r="D208" s="60"/>
      <c r="E208" s="60"/>
    </row>
    <row r="209" ht="13.5" customHeight="1">
      <c r="A209" s="101"/>
      <c r="B209" s="60"/>
      <c r="C209" s="60"/>
      <c r="D209" s="60"/>
      <c r="E209" s="60"/>
    </row>
    <row r="210" ht="13.5" customHeight="1">
      <c r="A210" s="101"/>
      <c r="B210" s="60"/>
      <c r="C210" s="60"/>
      <c r="D210" s="60"/>
      <c r="E210" s="60"/>
    </row>
    <row r="211" ht="13.5" customHeight="1">
      <c r="A211" s="101"/>
      <c r="B211" s="60"/>
      <c r="C211" s="60"/>
      <c r="D211" s="60"/>
      <c r="E211" s="60"/>
    </row>
    <row r="212" ht="13.5" customHeight="1">
      <c r="A212" s="101"/>
      <c r="B212" s="60"/>
      <c r="C212" s="60"/>
      <c r="D212" s="60"/>
      <c r="E212" s="60"/>
    </row>
    <row r="213" ht="13.5" customHeight="1">
      <c r="A213" s="101"/>
      <c r="B213" s="60"/>
      <c r="C213" s="60"/>
      <c r="D213" s="60"/>
      <c r="E213" s="60"/>
    </row>
    <row r="214" ht="13.5" customHeight="1">
      <c r="A214" s="101"/>
      <c r="B214" s="60"/>
      <c r="C214" s="60"/>
      <c r="D214" s="60"/>
      <c r="E214" s="60"/>
    </row>
    <row r="215" ht="13.5" customHeight="1">
      <c r="A215" s="101"/>
      <c r="B215" s="60"/>
      <c r="C215" s="60"/>
      <c r="D215" s="60"/>
      <c r="E215" s="60"/>
    </row>
    <row r="216" ht="13.5" customHeight="1">
      <c r="A216" s="101"/>
      <c r="B216" s="60"/>
      <c r="C216" s="60"/>
      <c r="D216" s="60"/>
      <c r="E216" s="60"/>
    </row>
    <row r="217" ht="13.5" customHeight="1">
      <c r="A217" s="101"/>
      <c r="B217" s="60"/>
      <c r="C217" s="60"/>
      <c r="D217" s="60"/>
      <c r="E217" s="60"/>
    </row>
    <row r="218" ht="13.5" customHeight="1">
      <c r="A218" s="101"/>
      <c r="B218" s="60"/>
      <c r="C218" s="60"/>
      <c r="D218" s="60"/>
      <c r="E218" s="60"/>
    </row>
    <row r="219" ht="13.5" customHeight="1">
      <c r="A219" s="101"/>
      <c r="B219" s="60"/>
      <c r="C219" s="60"/>
      <c r="D219" s="60"/>
      <c r="E219" s="60"/>
    </row>
    <row r="220" ht="13.5" customHeight="1">
      <c r="A220" s="101"/>
      <c r="B220" s="60"/>
      <c r="C220" s="60"/>
      <c r="D220" s="60"/>
      <c r="E220" s="60"/>
    </row>
    <row r="221" ht="13.5" customHeight="1">
      <c r="A221" s="101"/>
      <c r="B221" s="60"/>
      <c r="C221" s="60"/>
      <c r="D221" s="60"/>
      <c r="E221" s="60"/>
    </row>
    <row r="222" ht="13.5" customHeight="1">
      <c r="A222" s="101"/>
      <c r="B222" s="60"/>
      <c r="C222" s="60"/>
      <c r="D222" s="60"/>
      <c r="E222" s="60"/>
    </row>
    <row r="223" ht="13.5" customHeight="1">
      <c r="A223" s="101"/>
      <c r="B223" s="60"/>
      <c r="C223" s="60"/>
      <c r="D223" s="60"/>
      <c r="E223" s="60"/>
    </row>
    <row r="224" ht="13.5" customHeight="1">
      <c r="A224" s="101"/>
      <c r="B224" s="60"/>
      <c r="C224" s="60"/>
      <c r="D224" s="60"/>
      <c r="E224" s="60"/>
    </row>
    <row r="225" ht="13.5" customHeight="1">
      <c r="A225" s="101"/>
      <c r="B225" s="60"/>
      <c r="C225" s="60"/>
      <c r="D225" s="60"/>
      <c r="E225" s="60"/>
    </row>
    <row r="226" ht="13.5" customHeight="1">
      <c r="A226" s="101"/>
      <c r="B226" s="60"/>
      <c r="C226" s="60"/>
      <c r="D226" s="60"/>
      <c r="E226" s="60"/>
    </row>
    <row r="227" ht="13.5" customHeight="1">
      <c r="A227" s="101"/>
      <c r="B227" s="60"/>
      <c r="C227" s="60"/>
      <c r="D227" s="60"/>
      <c r="E227" s="60"/>
    </row>
    <row r="228" ht="13.5" customHeight="1">
      <c r="A228" s="101"/>
      <c r="B228" s="60"/>
      <c r="C228" s="60"/>
      <c r="D228" s="60"/>
      <c r="E228" s="60"/>
    </row>
    <row r="229" ht="13.5" customHeight="1">
      <c r="A229" s="101"/>
      <c r="B229" s="60"/>
      <c r="C229" s="60"/>
      <c r="D229" s="60"/>
      <c r="E229" s="60"/>
    </row>
    <row r="230" ht="13.5" customHeight="1">
      <c r="A230" s="101"/>
      <c r="B230" s="60"/>
      <c r="C230" s="60"/>
      <c r="D230" s="60"/>
      <c r="E230" s="60"/>
    </row>
    <row r="231" ht="13.5" customHeight="1">
      <c r="A231" s="101"/>
      <c r="B231" s="60"/>
      <c r="C231" s="60"/>
      <c r="D231" s="60"/>
      <c r="E231" s="60"/>
    </row>
    <row r="232" ht="13.5" customHeight="1">
      <c r="A232" s="101"/>
      <c r="B232" s="60"/>
      <c r="C232" s="60"/>
      <c r="D232" s="60"/>
      <c r="E232" s="60"/>
    </row>
    <row r="233" ht="13.5" customHeight="1">
      <c r="A233" s="101"/>
      <c r="B233" s="60"/>
      <c r="C233" s="60"/>
      <c r="D233" s="60"/>
      <c r="E233" s="60"/>
    </row>
    <row r="234" ht="13.5" customHeight="1">
      <c r="A234" s="101"/>
      <c r="B234" s="60"/>
      <c r="C234" s="60"/>
      <c r="D234" s="60"/>
      <c r="E234" s="60"/>
    </row>
    <row r="235" ht="13.5" customHeight="1">
      <c r="A235" s="101"/>
      <c r="B235" s="60"/>
      <c r="C235" s="60"/>
      <c r="D235" s="60"/>
      <c r="E235" s="60"/>
    </row>
    <row r="236" ht="13.5" customHeight="1">
      <c r="A236" s="101"/>
      <c r="B236" s="60"/>
      <c r="C236" s="60"/>
      <c r="D236" s="60"/>
      <c r="E236" s="60"/>
    </row>
    <row r="237" ht="13.5" customHeight="1">
      <c r="A237" s="101"/>
      <c r="B237" s="60"/>
      <c r="C237" s="60"/>
      <c r="D237" s="60"/>
      <c r="E237" s="60"/>
    </row>
    <row r="238" ht="13.5" customHeight="1">
      <c r="A238" s="101"/>
      <c r="B238" s="60"/>
      <c r="C238" s="60"/>
      <c r="D238" s="60"/>
      <c r="E238" s="60"/>
    </row>
    <row r="239" ht="13.5" customHeight="1">
      <c r="A239" s="101"/>
      <c r="B239" s="60"/>
      <c r="C239" s="60"/>
      <c r="D239" s="60"/>
      <c r="E239" s="60"/>
    </row>
    <row r="240" ht="13.5" customHeight="1">
      <c r="A240" s="101"/>
      <c r="B240" s="60"/>
      <c r="C240" s="60"/>
      <c r="D240" s="60"/>
      <c r="E240" s="60"/>
    </row>
    <row r="241" ht="13.5" customHeight="1">
      <c r="A241" s="101"/>
      <c r="B241" s="60"/>
      <c r="C241" s="60"/>
      <c r="D241" s="60"/>
      <c r="E241" s="60"/>
    </row>
    <row r="242" ht="13.5" customHeight="1">
      <c r="A242" s="101"/>
      <c r="B242" s="60"/>
      <c r="C242" s="60"/>
      <c r="D242" s="60"/>
      <c r="E242" s="60"/>
    </row>
    <row r="243" ht="13.5" customHeight="1">
      <c r="A243" s="101"/>
      <c r="B243" s="60"/>
      <c r="C243" s="60"/>
      <c r="D243" s="60"/>
      <c r="E243" s="60"/>
    </row>
    <row r="244" ht="13.5" customHeight="1">
      <c r="A244" s="101"/>
      <c r="B244" s="60"/>
      <c r="C244" s="60"/>
      <c r="D244" s="60"/>
      <c r="E244" s="60"/>
    </row>
    <row r="245" ht="13.5" customHeight="1">
      <c r="A245" s="101"/>
      <c r="B245" s="60"/>
      <c r="C245" s="60"/>
      <c r="D245" s="60"/>
      <c r="E245" s="60"/>
    </row>
    <row r="246" ht="13.5" customHeight="1">
      <c r="A246" s="101"/>
      <c r="B246" s="60"/>
      <c r="C246" s="60"/>
      <c r="D246" s="60"/>
      <c r="E246" s="60"/>
    </row>
    <row r="247" ht="13.5" customHeight="1">
      <c r="A247" s="101"/>
      <c r="B247" s="60"/>
      <c r="C247" s="60"/>
      <c r="D247" s="60"/>
      <c r="E247" s="60"/>
    </row>
    <row r="248" ht="13.5" customHeight="1">
      <c r="A248" s="101"/>
      <c r="B248" s="60"/>
      <c r="C248" s="60"/>
      <c r="D248" s="60"/>
      <c r="E248" s="60"/>
    </row>
    <row r="249" ht="13.5" customHeight="1">
      <c r="A249" s="101"/>
      <c r="B249" s="60"/>
      <c r="C249" s="60"/>
      <c r="D249" s="60"/>
      <c r="E249" s="60"/>
    </row>
    <row r="250" ht="13.5" customHeight="1">
      <c r="A250" s="101"/>
      <c r="B250" s="60"/>
      <c r="C250" s="60"/>
      <c r="D250" s="60"/>
      <c r="E250" s="60"/>
    </row>
    <row r="251" ht="13.5" customHeight="1">
      <c r="A251" s="101"/>
      <c r="B251" s="60"/>
      <c r="C251" s="60"/>
      <c r="D251" s="60"/>
      <c r="E251" s="60"/>
    </row>
    <row r="252" ht="13.5" customHeight="1">
      <c r="A252" s="101"/>
      <c r="B252" s="60"/>
      <c r="C252" s="60"/>
      <c r="D252" s="60"/>
      <c r="E252" s="60"/>
    </row>
    <row r="253" ht="13.5" customHeight="1">
      <c r="A253" s="101"/>
      <c r="B253" s="60"/>
      <c r="C253" s="60"/>
      <c r="D253" s="60"/>
      <c r="E253" s="60"/>
    </row>
    <row r="254" ht="13.5" customHeight="1">
      <c r="A254" s="101"/>
      <c r="B254" s="60"/>
      <c r="C254" s="60"/>
      <c r="D254" s="60"/>
      <c r="E254" s="60"/>
    </row>
    <row r="255" ht="13.5" customHeight="1">
      <c r="A255" s="101"/>
      <c r="B255" s="60"/>
      <c r="C255" s="60"/>
      <c r="D255" s="60"/>
      <c r="E255" s="60"/>
    </row>
    <row r="256" ht="13.5" customHeight="1">
      <c r="A256" s="101"/>
      <c r="B256" s="60"/>
      <c r="C256" s="60"/>
      <c r="D256" s="60"/>
      <c r="E256" s="60"/>
    </row>
    <row r="257" ht="13.5" customHeight="1">
      <c r="A257" s="101"/>
      <c r="B257" s="60"/>
      <c r="C257" s="60"/>
      <c r="D257" s="60"/>
      <c r="E257" s="60"/>
    </row>
    <row r="258" ht="13.5" customHeight="1">
      <c r="A258" s="101"/>
      <c r="B258" s="60"/>
      <c r="C258" s="60"/>
      <c r="D258" s="60"/>
      <c r="E258" s="60"/>
    </row>
    <row r="259" ht="13.5" customHeight="1">
      <c r="A259" s="101"/>
      <c r="B259" s="60"/>
      <c r="C259" s="60"/>
      <c r="D259" s="60"/>
      <c r="E259" s="60"/>
    </row>
    <row r="260" ht="13.5" customHeight="1">
      <c r="A260" s="101"/>
      <c r="B260" s="60"/>
      <c r="C260" s="60"/>
      <c r="D260" s="60"/>
      <c r="E260" s="60"/>
    </row>
    <row r="261" ht="13.5" customHeight="1">
      <c r="A261" s="101"/>
      <c r="B261" s="60"/>
      <c r="C261" s="60"/>
      <c r="D261" s="60"/>
      <c r="E261" s="60"/>
    </row>
    <row r="262" ht="13.5" customHeight="1">
      <c r="A262" s="101"/>
      <c r="B262" s="60"/>
      <c r="C262" s="60"/>
      <c r="D262" s="60"/>
      <c r="E262" s="60"/>
    </row>
    <row r="263" ht="13.5" customHeight="1">
      <c r="A263" s="101"/>
      <c r="B263" s="60"/>
      <c r="C263" s="60"/>
      <c r="D263" s="60"/>
      <c r="E263" s="60"/>
    </row>
    <row r="264" ht="13.5" customHeight="1">
      <c r="A264" s="101"/>
      <c r="B264" s="60"/>
      <c r="C264" s="60"/>
      <c r="D264" s="60"/>
      <c r="E264" s="60"/>
    </row>
    <row r="265" ht="13.5" customHeight="1">
      <c r="A265" s="101"/>
      <c r="B265" s="60"/>
      <c r="C265" s="60"/>
      <c r="D265" s="60"/>
      <c r="E265" s="60"/>
    </row>
    <row r="266" ht="13.5" customHeight="1">
      <c r="A266" s="101"/>
      <c r="B266" s="60"/>
      <c r="C266" s="60"/>
      <c r="D266" s="60"/>
      <c r="E266" s="60"/>
    </row>
    <row r="267" ht="13.5" customHeight="1">
      <c r="A267" s="101"/>
      <c r="B267" s="60"/>
      <c r="C267" s="60"/>
      <c r="D267" s="60"/>
      <c r="E267" s="60"/>
    </row>
    <row r="268" ht="13.5" customHeight="1">
      <c r="A268" s="101"/>
      <c r="B268" s="60"/>
      <c r="C268" s="60"/>
      <c r="D268" s="60"/>
      <c r="E268" s="60"/>
    </row>
    <row r="269" ht="13.5" customHeight="1">
      <c r="A269" s="101"/>
      <c r="B269" s="60"/>
      <c r="C269" s="60"/>
      <c r="D269" s="60"/>
      <c r="E269" s="60"/>
    </row>
    <row r="270" ht="13.5" customHeight="1">
      <c r="A270" s="101"/>
      <c r="B270" s="60"/>
      <c r="C270" s="60"/>
      <c r="D270" s="60"/>
      <c r="E270" s="60"/>
    </row>
    <row r="271" ht="13.5" customHeight="1">
      <c r="A271" s="101"/>
      <c r="B271" s="60"/>
      <c r="C271" s="60"/>
      <c r="D271" s="60"/>
      <c r="E271" s="60"/>
    </row>
    <row r="272" ht="13.5" customHeight="1">
      <c r="A272" s="101"/>
      <c r="B272" s="60"/>
      <c r="C272" s="60"/>
      <c r="D272" s="60"/>
      <c r="E272" s="60"/>
    </row>
    <row r="273" ht="13.5" customHeight="1">
      <c r="A273" s="101"/>
      <c r="B273" s="60"/>
      <c r="C273" s="60"/>
      <c r="D273" s="60"/>
      <c r="E273" s="60"/>
    </row>
    <row r="274" ht="13.5" customHeight="1">
      <c r="A274" s="101"/>
      <c r="B274" s="60"/>
      <c r="C274" s="60"/>
      <c r="D274" s="60"/>
      <c r="E274" s="60"/>
    </row>
    <row r="275" ht="13.5" customHeight="1">
      <c r="A275" s="101"/>
      <c r="B275" s="60"/>
      <c r="C275" s="60"/>
      <c r="D275" s="60"/>
      <c r="E275" s="60"/>
    </row>
    <row r="276" ht="13.5" customHeight="1">
      <c r="A276" s="101"/>
      <c r="B276" s="60"/>
      <c r="C276" s="60"/>
      <c r="D276" s="60"/>
      <c r="E276" s="60"/>
    </row>
    <row r="277" ht="13.5" customHeight="1">
      <c r="A277" s="101"/>
      <c r="B277" s="60"/>
      <c r="C277" s="60"/>
      <c r="D277" s="60"/>
      <c r="E277" s="60"/>
    </row>
    <row r="278" ht="13.5" customHeight="1">
      <c r="A278" s="101"/>
      <c r="B278" s="60"/>
      <c r="C278" s="60"/>
      <c r="D278" s="60"/>
      <c r="E278" s="60"/>
    </row>
    <row r="279" ht="13.5" customHeight="1">
      <c r="A279" s="101"/>
      <c r="B279" s="60"/>
      <c r="C279" s="60"/>
      <c r="D279" s="60"/>
      <c r="E279" s="60"/>
    </row>
    <row r="280" ht="13.5" customHeight="1">
      <c r="A280" s="101"/>
      <c r="B280" s="60"/>
      <c r="C280" s="60"/>
      <c r="D280" s="60"/>
      <c r="E280" s="60"/>
    </row>
    <row r="281" ht="13.5" customHeight="1">
      <c r="A281" s="101"/>
      <c r="B281" s="60"/>
      <c r="C281" s="60"/>
      <c r="D281" s="60"/>
      <c r="E281" s="60"/>
    </row>
    <row r="282" ht="13.5" customHeight="1">
      <c r="A282" s="101"/>
      <c r="B282" s="60"/>
      <c r="C282" s="60"/>
      <c r="D282" s="60"/>
      <c r="E282" s="60"/>
    </row>
    <row r="283" ht="13.5" customHeight="1">
      <c r="A283" s="101"/>
      <c r="B283" s="60"/>
      <c r="C283" s="60"/>
      <c r="D283" s="60"/>
      <c r="E283" s="60"/>
    </row>
    <row r="284" ht="13.5" customHeight="1">
      <c r="A284" s="101"/>
      <c r="B284" s="60"/>
      <c r="C284" s="60"/>
      <c r="D284" s="60"/>
      <c r="E284" s="60"/>
    </row>
    <row r="285" ht="13.5" customHeight="1">
      <c r="A285" s="101"/>
      <c r="B285" s="60"/>
      <c r="C285" s="60"/>
      <c r="D285" s="60"/>
      <c r="E285" s="60"/>
    </row>
    <row r="286" ht="13.5" customHeight="1">
      <c r="A286" s="101"/>
      <c r="B286" s="60"/>
      <c r="C286" s="60"/>
      <c r="D286" s="60"/>
      <c r="E286" s="60"/>
    </row>
    <row r="287" ht="13.5" customHeight="1">
      <c r="A287" s="101"/>
      <c r="B287" s="60"/>
      <c r="C287" s="60"/>
      <c r="D287" s="60"/>
      <c r="E287" s="60"/>
    </row>
    <row r="288" ht="13.5" customHeight="1">
      <c r="A288" s="101"/>
      <c r="B288" s="60"/>
      <c r="C288" s="60"/>
      <c r="D288" s="60"/>
      <c r="E288" s="60"/>
    </row>
    <row r="289" ht="13.5" customHeight="1">
      <c r="A289" s="101"/>
      <c r="B289" s="60"/>
      <c r="C289" s="60"/>
      <c r="D289" s="60"/>
      <c r="E289" s="60"/>
    </row>
    <row r="290" ht="13.5" customHeight="1">
      <c r="A290" s="101"/>
      <c r="B290" s="60"/>
      <c r="C290" s="60"/>
      <c r="D290" s="60"/>
      <c r="E290" s="60"/>
    </row>
    <row r="291" ht="13.5" customHeight="1">
      <c r="A291" s="101"/>
      <c r="B291" s="60"/>
      <c r="C291" s="60"/>
      <c r="D291" s="60"/>
      <c r="E291" s="60"/>
    </row>
    <row r="292" ht="13.5" customHeight="1">
      <c r="A292" s="101"/>
      <c r="B292" s="60"/>
      <c r="C292" s="60"/>
      <c r="D292" s="60"/>
      <c r="E292" s="60"/>
    </row>
    <row r="293" ht="13.5" customHeight="1">
      <c r="A293" s="101"/>
      <c r="B293" s="60"/>
      <c r="C293" s="60"/>
      <c r="D293" s="60"/>
      <c r="E293" s="60"/>
    </row>
    <row r="294" ht="13.5" customHeight="1">
      <c r="A294" s="101"/>
      <c r="B294" s="60"/>
      <c r="C294" s="60"/>
      <c r="D294" s="60"/>
      <c r="E294" s="60"/>
    </row>
    <row r="295" ht="13.5" customHeight="1">
      <c r="A295" s="101"/>
      <c r="B295" s="60"/>
      <c r="C295" s="60"/>
      <c r="D295" s="60"/>
      <c r="E295" s="60"/>
    </row>
    <row r="296" ht="13.5" customHeight="1">
      <c r="A296" s="101"/>
      <c r="B296" s="60"/>
      <c r="C296" s="60"/>
      <c r="D296" s="60"/>
      <c r="E296" s="60"/>
    </row>
    <row r="297" ht="13.5" customHeight="1">
      <c r="A297" s="101"/>
      <c r="B297" s="60"/>
      <c r="C297" s="60"/>
      <c r="D297" s="60"/>
      <c r="E297" s="60"/>
    </row>
    <row r="298" ht="13.5" customHeight="1">
      <c r="A298" s="101"/>
      <c r="B298" s="60"/>
      <c r="C298" s="60"/>
      <c r="D298" s="60"/>
      <c r="E298" s="60"/>
    </row>
    <row r="299" ht="13.5" customHeight="1">
      <c r="A299" s="101"/>
      <c r="B299" s="60"/>
      <c r="C299" s="60"/>
      <c r="D299" s="60"/>
      <c r="E299" s="60"/>
    </row>
    <row r="300" ht="13.5" customHeight="1">
      <c r="A300" s="101"/>
      <c r="B300" s="60"/>
      <c r="C300" s="60"/>
      <c r="D300" s="60"/>
      <c r="E300" s="60"/>
    </row>
    <row r="301" ht="13.5" customHeight="1">
      <c r="A301" s="101"/>
      <c r="B301" s="60"/>
      <c r="C301" s="60"/>
      <c r="D301" s="60"/>
      <c r="E301" s="60"/>
    </row>
    <row r="302" ht="13.5" customHeight="1">
      <c r="A302" s="101"/>
      <c r="B302" s="60"/>
      <c r="C302" s="60"/>
      <c r="D302" s="60"/>
      <c r="E302" s="60"/>
    </row>
    <row r="303" ht="13.5" customHeight="1">
      <c r="A303" s="101"/>
      <c r="B303" s="60"/>
      <c r="C303" s="60"/>
      <c r="D303" s="60"/>
      <c r="E303" s="60"/>
    </row>
    <row r="304" ht="13.5" customHeight="1">
      <c r="A304" s="101"/>
      <c r="B304" s="60"/>
      <c r="C304" s="60"/>
      <c r="D304" s="60"/>
      <c r="E304" s="60"/>
    </row>
    <row r="305" ht="13.5" customHeight="1">
      <c r="A305" s="101"/>
      <c r="B305" s="60"/>
      <c r="C305" s="60"/>
      <c r="D305" s="60"/>
      <c r="E305" s="60"/>
    </row>
    <row r="306" ht="13.5" customHeight="1">
      <c r="A306" s="101"/>
      <c r="B306" s="60"/>
      <c r="C306" s="60"/>
      <c r="D306" s="60"/>
      <c r="E306" s="60"/>
    </row>
    <row r="307" ht="13.5" customHeight="1">
      <c r="A307" s="101"/>
      <c r="B307" s="60"/>
      <c r="C307" s="60"/>
      <c r="D307" s="60"/>
      <c r="E307" s="60"/>
    </row>
    <row r="308" ht="13.5" customHeight="1">
      <c r="A308" s="101"/>
      <c r="B308" s="60"/>
      <c r="C308" s="60"/>
      <c r="D308" s="60"/>
      <c r="E308" s="60"/>
    </row>
    <row r="309" ht="13.5" customHeight="1">
      <c r="A309" s="101"/>
      <c r="B309" s="60"/>
      <c r="C309" s="60"/>
      <c r="D309" s="60"/>
      <c r="E309" s="60"/>
    </row>
    <row r="310" ht="13.5" customHeight="1">
      <c r="A310" s="101"/>
      <c r="B310" s="60"/>
      <c r="C310" s="60"/>
      <c r="D310" s="60"/>
      <c r="E310" s="60"/>
    </row>
    <row r="311" ht="13.5" customHeight="1">
      <c r="A311" s="101"/>
      <c r="B311" s="60"/>
      <c r="C311" s="60"/>
      <c r="D311" s="60"/>
      <c r="E311" s="60"/>
    </row>
    <row r="312" ht="13.5" customHeight="1">
      <c r="A312" s="101"/>
      <c r="B312" s="60"/>
      <c r="C312" s="60"/>
      <c r="D312" s="60"/>
      <c r="E312" s="60"/>
    </row>
    <row r="313" ht="13.5" customHeight="1">
      <c r="A313" s="101"/>
      <c r="B313" s="60"/>
      <c r="C313" s="60"/>
      <c r="D313" s="60"/>
      <c r="E313" s="60"/>
    </row>
    <row r="314" ht="13.5" customHeight="1">
      <c r="A314" s="101"/>
      <c r="B314" s="60"/>
      <c r="C314" s="60"/>
      <c r="D314" s="60"/>
      <c r="E314" s="60"/>
    </row>
    <row r="315" ht="13.5" customHeight="1">
      <c r="A315" s="101"/>
      <c r="B315" s="60"/>
      <c r="C315" s="60"/>
      <c r="D315" s="60"/>
      <c r="E315" s="60"/>
    </row>
    <row r="316" ht="13.5" customHeight="1">
      <c r="A316" s="101"/>
      <c r="B316" s="60"/>
      <c r="C316" s="60"/>
      <c r="D316" s="60"/>
      <c r="E316" s="60"/>
    </row>
    <row r="317" ht="13.5" customHeight="1">
      <c r="A317" s="101"/>
      <c r="B317" s="60"/>
      <c r="C317" s="60"/>
      <c r="D317" s="60"/>
      <c r="E317" s="60"/>
    </row>
    <row r="318" ht="13.5" customHeight="1">
      <c r="A318" s="101"/>
      <c r="B318" s="60"/>
      <c r="C318" s="60"/>
      <c r="D318" s="60"/>
      <c r="E318" s="60"/>
    </row>
    <row r="319" ht="13.5" customHeight="1">
      <c r="A319" s="101"/>
      <c r="B319" s="60"/>
      <c r="C319" s="60"/>
      <c r="D319" s="60"/>
      <c r="E319" s="60"/>
    </row>
    <row r="320" ht="13.5" customHeight="1">
      <c r="A320" s="101"/>
      <c r="B320" s="60"/>
      <c r="C320" s="60"/>
      <c r="D320" s="60"/>
      <c r="E320" s="60"/>
    </row>
    <row r="321" ht="13.5" customHeight="1">
      <c r="A321" s="101"/>
      <c r="B321" s="60"/>
      <c r="C321" s="60"/>
      <c r="D321" s="60"/>
      <c r="E321" s="60"/>
    </row>
    <row r="322" ht="13.5" customHeight="1">
      <c r="A322" s="101"/>
      <c r="B322" s="60"/>
      <c r="C322" s="60"/>
      <c r="D322" s="60"/>
      <c r="E322" s="60"/>
    </row>
    <row r="323" ht="13.5" customHeight="1">
      <c r="A323" s="101"/>
      <c r="B323" s="60"/>
      <c r="C323" s="60"/>
      <c r="D323" s="60"/>
      <c r="E323" s="60"/>
    </row>
    <row r="324" ht="13.5" customHeight="1">
      <c r="A324" s="101"/>
      <c r="B324" s="60"/>
      <c r="C324" s="60"/>
      <c r="D324" s="60"/>
      <c r="E324" s="60"/>
    </row>
    <row r="325" ht="13.5" customHeight="1">
      <c r="A325" s="101"/>
      <c r="B325" s="60"/>
      <c r="C325" s="60"/>
      <c r="D325" s="60"/>
      <c r="E325" s="60"/>
    </row>
    <row r="326" ht="13.5" customHeight="1">
      <c r="A326" s="101"/>
      <c r="B326" s="60"/>
      <c r="C326" s="60"/>
      <c r="D326" s="60"/>
      <c r="E326" s="60"/>
    </row>
    <row r="327" ht="13.5" customHeight="1">
      <c r="A327" s="101"/>
      <c r="B327" s="60"/>
      <c r="C327" s="60"/>
      <c r="D327" s="60"/>
      <c r="E327" s="60"/>
    </row>
    <row r="328" ht="13.5" customHeight="1">
      <c r="A328" s="101"/>
      <c r="B328" s="60"/>
      <c r="C328" s="60"/>
      <c r="D328" s="60"/>
      <c r="E328" s="60"/>
    </row>
    <row r="329" ht="13.5" customHeight="1">
      <c r="A329" s="101"/>
      <c r="B329" s="60"/>
      <c r="C329" s="60"/>
      <c r="D329" s="60"/>
      <c r="E329" s="60"/>
    </row>
    <row r="330" ht="13.5" customHeight="1">
      <c r="A330" s="101"/>
      <c r="B330" s="60"/>
      <c r="C330" s="60"/>
      <c r="D330" s="60"/>
      <c r="E330" s="60"/>
    </row>
    <row r="331" ht="13.5" customHeight="1">
      <c r="A331" s="101"/>
      <c r="B331" s="60"/>
      <c r="C331" s="60"/>
      <c r="D331" s="60"/>
      <c r="E331" s="60"/>
    </row>
    <row r="332" ht="13.5" customHeight="1">
      <c r="A332" s="101"/>
      <c r="B332" s="60"/>
      <c r="C332" s="60"/>
      <c r="D332" s="60"/>
      <c r="E332" s="60"/>
    </row>
    <row r="333" ht="13.5" customHeight="1">
      <c r="A333" s="101"/>
      <c r="B333" s="60"/>
      <c r="C333" s="60"/>
      <c r="D333" s="60"/>
      <c r="E333" s="60"/>
    </row>
    <row r="334" ht="13.5" customHeight="1">
      <c r="A334" s="101"/>
      <c r="B334" s="60"/>
      <c r="C334" s="60"/>
      <c r="D334" s="60"/>
      <c r="E334" s="60"/>
    </row>
    <row r="335" ht="13.5" customHeight="1">
      <c r="A335" s="101"/>
      <c r="B335" s="60"/>
      <c r="C335" s="60"/>
      <c r="D335" s="60"/>
      <c r="E335" s="60"/>
    </row>
    <row r="336" ht="13.5" customHeight="1">
      <c r="A336" s="101"/>
      <c r="B336" s="60"/>
      <c r="C336" s="60"/>
      <c r="D336" s="60"/>
      <c r="E336" s="60"/>
    </row>
    <row r="337" ht="13.5" customHeight="1">
      <c r="A337" s="101"/>
      <c r="B337" s="60"/>
      <c r="C337" s="60"/>
      <c r="D337" s="60"/>
      <c r="E337" s="60"/>
    </row>
    <row r="338" ht="13.5" customHeight="1">
      <c r="A338" s="101"/>
      <c r="B338" s="60"/>
      <c r="C338" s="60"/>
      <c r="D338" s="60"/>
      <c r="E338" s="60"/>
    </row>
    <row r="339" ht="13.5" customHeight="1">
      <c r="A339" s="101"/>
      <c r="B339" s="60"/>
      <c r="C339" s="60"/>
      <c r="D339" s="60"/>
      <c r="E339" s="60"/>
    </row>
    <row r="340" ht="13.5" customHeight="1">
      <c r="A340" s="101"/>
      <c r="B340" s="60"/>
      <c r="C340" s="60"/>
      <c r="D340" s="60"/>
      <c r="E340" s="60"/>
    </row>
    <row r="341" ht="13.5" customHeight="1">
      <c r="A341" s="101"/>
      <c r="B341" s="60"/>
      <c r="C341" s="60"/>
      <c r="D341" s="60"/>
      <c r="E341" s="60"/>
    </row>
    <row r="342" ht="13.5" customHeight="1">
      <c r="A342" s="101"/>
      <c r="B342" s="60"/>
      <c r="C342" s="60"/>
      <c r="D342" s="60"/>
      <c r="E342" s="60"/>
    </row>
    <row r="343" ht="13.5" customHeight="1">
      <c r="A343" s="101"/>
      <c r="B343" s="60"/>
      <c r="C343" s="60"/>
      <c r="D343" s="60"/>
      <c r="E343" s="60"/>
    </row>
    <row r="344" ht="13.5" customHeight="1">
      <c r="A344" s="101"/>
      <c r="B344" s="60"/>
      <c r="C344" s="60"/>
      <c r="D344" s="60"/>
      <c r="E344" s="60"/>
    </row>
    <row r="345" ht="13.5" customHeight="1">
      <c r="A345" s="101"/>
      <c r="B345" s="60"/>
      <c r="C345" s="60"/>
      <c r="D345" s="60"/>
      <c r="E345" s="60"/>
    </row>
    <row r="346" ht="13.5" customHeight="1">
      <c r="A346" s="101"/>
      <c r="B346" s="60"/>
      <c r="C346" s="60"/>
      <c r="D346" s="60"/>
      <c r="E346" s="60"/>
    </row>
    <row r="347" ht="13.5" customHeight="1">
      <c r="A347" s="101"/>
      <c r="B347" s="60"/>
      <c r="C347" s="60"/>
      <c r="D347" s="60"/>
      <c r="E347" s="60"/>
    </row>
    <row r="348" ht="13.5" customHeight="1">
      <c r="A348" s="101"/>
      <c r="B348" s="60"/>
      <c r="C348" s="60"/>
      <c r="D348" s="60"/>
      <c r="E348" s="60"/>
    </row>
    <row r="349" ht="13.5" customHeight="1">
      <c r="A349" s="101"/>
      <c r="B349" s="60"/>
      <c r="C349" s="60"/>
      <c r="D349" s="60"/>
      <c r="E349" s="60"/>
    </row>
    <row r="350" ht="13.5" customHeight="1">
      <c r="A350" s="101"/>
      <c r="B350" s="60"/>
      <c r="C350" s="60"/>
      <c r="D350" s="60"/>
      <c r="E350" s="60"/>
    </row>
    <row r="351" ht="13.5" customHeight="1">
      <c r="A351" s="101"/>
      <c r="B351" s="60"/>
      <c r="C351" s="60"/>
      <c r="D351" s="60"/>
      <c r="E351" s="60"/>
    </row>
    <row r="352" ht="13.5" customHeight="1">
      <c r="A352" s="101"/>
      <c r="B352" s="60"/>
      <c r="C352" s="60"/>
      <c r="D352" s="60"/>
      <c r="E352" s="60"/>
    </row>
    <row r="353" ht="13.5" customHeight="1">
      <c r="A353" s="101"/>
      <c r="B353" s="60"/>
      <c r="C353" s="60"/>
      <c r="D353" s="60"/>
      <c r="E353" s="60"/>
    </row>
    <row r="354" ht="13.5" customHeight="1">
      <c r="A354" s="101"/>
      <c r="B354" s="60"/>
      <c r="C354" s="60"/>
      <c r="D354" s="60"/>
      <c r="E354" s="60"/>
    </row>
    <row r="355" ht="13.5" customHeight="1">
      <c r="A355" s="101"/>
      <c r="B355" s="60"/>
      <c r="C355" s="60"/>
      <c r="D355" s="60"/>
      <c r="E355" s="60"/>
    </row>
    <row r="356" ht="13.5" customHeight="1">
      <c r="A356" s="101"/>
      <c r="B356" s="60"/>
      <c r="C356" s="60"/>
      <c r="D356" s="60"/>
      <c r="E356" s="60"/>
    </row>
    <row r="357" ht="13.5" customHeight="1">
      <c r="A357" s="101"/>
      <c r="B357" s="60"/>
      <c r="C357" s="60"/>
      <c r="D357" s="60"/>
      <c r="E357" s="60"/>
    </row>
    <row r="358" ht="13.5" customHeight="1">
      <c r="A358" s="101"/>
      <c r="B358" s="60"/>
      <c r="C358" s="60"/>
      <c r="D358" s="60"/>
      <c r="E358" s="60"/>
    </row>
    <row r="359" ht="13.5" customHeight="1">
      <c r="A359" s="101"/>
      <c r="B359" s="60"/>
      <c r="C359" s="60"/>
      <c r="D359" s="60"/>
      <c r="E359" s="60"/>
    </row>
    <row r="360" ht="13.5" customHeight="1">
      <c r="A360" s="101"/>
      <c r="B360" s="60"/>
      <c r="C360" s="60"/>
      <c r="D360" s="60"/>
      <c r="E360" s="60"/>
    </row>
    <row r="361" ht="13.5" customHeight="1">
      <c r="A361" s="101"/>
      <c r="B361" s="60"/>
      <c r="C361" s="60"/>
      <c r="D361" s="60"/>
      <c r="E361" s="60"/>
    </row>
    <row r="362" ht="13.5" customHeight="1">
      <c r="A362" s="101"/>
      <c r="B362" s="60"/>
      <c r="C362" s="60"/>
      <c r="D362" s="60"/>
      <c r="E362" s="60"/>
    </row>
    <row r="363" ht="13.5" customHeight="1">
      <c r="A363" s="101"/>
      <c r="B363" s="60"/>
      <c r="C363" s="60"/>
      <c r="D363" s="60"/>
      <c r="E363" s="60"/>
    </row>
    <row r="364" ht="13.5" customHeight="1">
      <c r="A364" s="101"/>
      <c r="B364" s="60"/>
      <c r="C364" s="60"/>
      <c r="D364" s="60"/>
      <c r="E364" s="60"/>
    </row>
    <row r="365" ht="13.5" customHeight="1">
      <c r="A365" s="101"/>
      <c r="B365" s="60"/>
      <c r="C365" s="60"/>
      <c r="D365" s="60"/>
      <c r="E365" s="60"/>
    </row>
    <row r="366" ht="13.5" customHeight="1">
      <c r="A366" s="101"/>
      <c r="B366" s="60"/>
      <c r="C366" s="60"/>
      <c r="D366" s="60"/>
      <c r="E366" s="60"/>
    </row>
    <row r="367" ht="13.5" customHeight="1">
      <c r="A367" s="101"/>
      <c r="B367" s="60"/>
      <c r="C367" s="60"/>
      <c r="D367" s="60"/>
      <c r="E367" s="60"/>
    </row>
    <row r="368" ht="13.5" customHeight="1">
      <c r="A368" s="101"/>
      <c r="B368" s="60"/>
      <c r="C368" s="60"/>
      <c r="D368" s="60"/>
      <c r="E368" s="60"/>
    </row>
    <row r="369" ht="13.5" customHeight="1">
      <c r="A369" s="101"/>
      <c r="B369" s="60"/>
      <c r="C369" s="60"/>
      <c r="D369" s="60"/>
      <c r="E369" s="60"/>
    </row>
    <row r="370" ht="13.5" customHeight="1">
      <c r="A370" s="101"/>
      <c r="B370" s="60"/>
      <c r="C370" s="60"/>
      <c r="D370" s="60"/>
      <c r="E370" s="60"/>
    </row>
    <row r="371" ht="13.5" customHeight="1">
      <c r="A371" s="101"/>
      <c r="B371" s="60"/>
      <c r="C371" s="60"/>
      <c r="D371" s="60"/>
      <c r="E371" s="60"/>
    </row>
    <row r="372" ht="13.5" customHeight="1">
      <c r="A372" s="101"/>
      <c r="B372" s="60"/>
      <c r="C372" s="60"/>
      <c r="D372" s="60"/>
      <c r="E372" s="60"/>
    </row>
    <row r="373" ht="13.5" customHeight="1">
      <c r="A373" s="101"/>
      <c r="B373" s="60"/>
      <c r="C373" s="60"/>
      <c r="D373" s="60"/>
      <c r="E373" s="60"/>
    </row>
    <row r="374" ht="13.5" customHeight="1">
      <c r="A374" s="101"/>
      <c r="B374" s="60"/>
      <c r="C374" s="60"/>
      <c r="D374" s="60"/>
      <c r="E374" s="60"/>
    </row>
    <row r="375" ht="13.5" customHeight="1">
      <c r="A375" s="101"/>
      <c r="B375" s="60"/>
      <c r="C375" s="60"/>
      <c r="D375" s="60"/>
      <c r="E375" s="60"/>
    </row>
    <row r="376" ht="13.5" customHeight="1">
      <c r="A376" s="101"/>
      <c r="B376" s="60"/>
      <c r="C376" s="60"/>
      <c r="D376" s="60"/>
      <c r="E376" s="60"/>
    </row>
    <row r="377" ht="13.5" customHeight="1">
      <c r="A377" s="101"/>
      <c r="B377" s="60"/>
      <c r="C377" s="60"/>
      <c r="D377" s="60"/>
      <c r="E377" s="60"/>
    </row>
    <row r="378" ht="13.5" customHeight="1">
      <c r="A378" s="101"/>
      <c r="B378" s="60"/>
      <c r="C378" s="60"/>
      <c r="D378" s="60"/>
      <c r="E378" s="60"/>
    </row>
    <row r="379" ht="13.5" customHeight="1">
      <c r="A379" s="101"/>
      <c r="B379" s="60"/>
      <c r="C379" s="60"/>
      <c r="D379" s="60"/>
      <c r="E379" s="60"/>
    </row>
    <row r="380" ht="13.5" customHeight="1">
      <c r="A380" s="101"/>
      <c r="B380" s="60"/>
      <c r="C380" s="60"/>
      <c r="D380" s="60"/>
      <c r="E380" s="60"/>
    </row>
    <row r="381" ht="13.5" customHeight="1">
      <c r="A381" s="101"/>
      <c r="B381" s="60"/>
      <c r="C381" s="60"/>
      <c r="D381" s="60"/>
      <c r="E381" s="60"/>
    </row>
    <row r="382" ht="13.5" customHeight="1">
      <c r="A382" s="101"/>
      <c r="B382" s="60"/>
      <c r="C382" s="60"/>
      <c r="D382" s="60"/>
      <c r="E382" s="60"/>
    </row>
    <row r="383" ht="13.5" customHeight="1">
      <c r="A383" s="101"/>
      <c r="B383" s="60"/>
      <c r="C383" s="60"/>
      <c r="D383" s="60"/>
      <c r="E383" s="60"/>
    </row>
    <row r="384" ht="13.5" customHeight="1">
      <c r="A384" s="101"/>
      <c r="B384" s="60"/>
      <c r="C384" s="60"/>
      <c r="D384" s="60"/>
      <c r="E384" s="60"/>
    </row>
    <row r="385" ht="13.5" customHeight="1">
      <c r="A385" s="101"/>
      <c r="B385" s="60"/>
      <c r="C385" s="60"/>
      <c r="D385" s="60"/>
      <c r="E385" s="60"/>
    </row>
    <row r="386" ht="13.5" customHeight="1">
      <c r="A386" s="101"/>
      <c r="B386" s="60"/>
      <c r="C386" s="60"/>
      <c r="D386" s="60"/>
      <c r="E386" s="60"/>
    </row>
    <row r="387" ht="13.5" customHeight="1">
      <c r="A387" s="101"/>
      <c r="B387" s="60"/>
      <c r="C387" s="60"/>
      <c r="D387" s="60"/>
      <c r="E387" s="60"/>
    </row>
    <row r="388" ht="13.5" customHeight="1">
      <c r="A388" s="101"/>
      <c r="B388" s="60"/>
      <c r="C388" s="60"/>
      <c r="D388" s="60"/>
      <c r="E388" s="60"/>
    </row>
    <row r="389" ht="13.5" customHeight="1">
      <c r="A389" s="101"/>
      <c r="B389" s="60"/>
      <c r="C389" s="60"/>
      <c r="D389" s="60"/>
      <c r="E389" s="60"/>
    </row>
    <row r="390" ht="13.5" customHeight="1">
      <c r="A390" s="101"/>
      <c r="B390" s="60"/>
      <c r="C390" s="60"/>
      <c r="D390" s="60"/>
      <c r="E390" s="60"/>
    </row>
    <row r="391" ht="13.5" customHeight="1">
      <c r="A391" s="101"/>
      <c r="B391" s="60"/>
      <c r="C391" s="60"/>
      <c r="D391" s="60"/>
      <c r="E391" s="60"/>
    </row>
    <row r="392" ht="13.5" customHeight="1">
      <c r="A392" s="101"/>
      <c r="B392" s="60"/>
      <c r="C392" s="60"/>
      <c r="D392" s="60"/>
      <c r="E392" s="60"/>
    </row>
    <row r="393" ht="13.5" customHeight="1">
      <c r="A393" s="101"/>
      <c r="B393" s="60"/>
      <c r="C393" s="60"/>
      <c r="D393" s="60"/>
      <c r="E393" s="60"/>
    </row>
    <row r="394" ht="13.5" customHeight="1">
      <c r="A394" s="101"/>
      <c r="B394" s="60"/>
      <c r="C394" s="60"/>
      <c r="D394" s="60"/>
      <c r="E394" s="60"/>
    </row>
    <row r="395" ht="13.5" customHeight="1">
      <c r="A395" s="101"/>
      <c r="B395" s="60"/>
      <c r="C395" s="60"/>
      <c r="D395" s="60"/>
      <c r="E395" s="60"/>
    </row>
    <row r="396" ht="13.5" customHeight="1">
      <c r="A396" s="101"/>
      <c r="B396" s="60"/>
      <c r="C396" s="60"/>
      <c r="D396" s="60"/>
      <c r="E396" s="60"/>
    </row>
    <row r="397" ht="13.5" customHeight="1">
      <c r="A397" s="101"/>
      <c r="B397" s="60"/>
      <c r="C397" s="60"/>
      <c r="D397" s="60"/>
      <c r="E397" s="60"/>
    </row>
    <row r="398" ht="13.5" customHeight="1">
      <c r="A398" s="101"/>
      <c r="B398" s="60"/>
      <c r="C398" s="60"/>
      <c r="D398" s="60"/>
      <c r="E398" s="60"/>
    </row>
    <row r="399" ht="13.5" customHeight="1">
      <c r="A399" s="101"/>
      <c r="B399" s="60"/>
      <c r="C399" s="60"/>
      <c r="D399" s="60"/>
      <c r="E399" s="60"/>
    </row>
    <row r="400" ht="13.5" customHeight="1">
      <c r="A400" s="101"/>
      <c r="B400" s="60"/>
      <c r="C400" s="60"/>
      <c r="D400" s="60"/>
      <c r="E400" s="60"/>
    </row>
    <row r="401" ht="13.5" customHeight="1">
      <c r="A401" s="101"/>
      <c r="B401" s="60"/>
      <c r="C401" s="60"/>
      <c r="D401" s="60"/>
      <c r="E401" s="60"/>
    </row>
    <row r="402" ht="13.5" customHeight="1">
      <c r="A402" s="101"/>
      <c r="B402" s="60"/>
      <c r="C402" s="60"/>
      <c r="D402" s="60"/>
      <c r="E402" s="60"/>
    </row>
    <row r="403" ht="13.5" customHeight="1">
      <c r="A403" s="101"/>
      <c r="B403" s="60"/>
      <c r="C403" s="60"/>
      <c r="D403" s="60"/>
      <c r="E403" s="60"/>
    </row>
    <row r="404" ht="13.5" customHeight="1">
      <c r="A404" s="101"/>
      <c r="B404" s="60"/>
      <c r="C404" s="60"/>
      <c r="D404" s="60"/>
      <c r="E404" s="60"/>
    </row>
    <row r="405" ht="13.5" customHeight="1">
      <c r="A405" s="101"/>
      <c r="B405" s="60"/>
      <c r="C405" s="60"/>
      <c r="D405" s="60"/>
      <c r="E405" s="60"/>
    </row>
    <row r="406" ht="13.5" customHeight="1">
      <c r="A406" s="101"/>
      <c r="B406" s="60"/>
      <c r="C406" s="60"/>
      <c r="D406" s="60"/>
      <c r="E406" s="60"/>
    </row>
    <row r="407" ht="13.5" customHeight="1">
      <c r="A407" s="101"/>
      <c r="B407" s="60"/>
      <c r="C407" s="60"/>
      <c r="D407" s="60"/>
      <c r="E407" s="60"/>
    </row>
    <row r="408" ht="13.5" customHeight="1">
      <c r="A408" s="101"/>
      <c r="B408" s="60"/>
      <c r="C408" s="60"/>
      <c r="D408" s="60"/>
      <c r="E408" s="60"/>
    </row>
    <row r="409" ht="13.5" customHeight="1">
      <c r="A409" s="101"/>
      <c r="B409" s="60"/>
      <c r="C409" s="60"/>
      <c r="D409" s="60"/>
      <c r="E409" s="60"/>
    </row>
    <row r="410" ht="13.5" customHeight="1">
      <c r="A410" s="101"/>
      <c r="B410" s="60"/>
      <c r="C410" s="60"/>
      <c r="D410" s="60"/>
      <c r="E410" s="60"/>
    </row>
    <row r="411" ht="13.5" customHeight="1">
      <c r="A411" s="101"/>
      <c r="B411" s="60"/>
      <c r="C411" s="60"/>
      <c r="D411" s="60"/>
      <c r="E411" s="60"/>
    </row>
    <row r="412" ht="13.5" customHeight="1">
      <c r="A412" s="101"/>
      <c r="B412" s="60"/>
      <c r="C412" s="60"/>
      <c r="D412" s="60"/>
      <c r="E412" s="60"/>
    </row>
    <row r="413" ht="13.5" customHeight="1">
      <c r="A413" s="101"/>
      <c r="B413" s="60"/>
      <c r="C413" s="60"/>
      <c r="D413" s="60"/>
      <c r="E413" s="60"/>
    </row>
    <row r="414" ht="13.5" customHeight="1">
      <c r="A414" s="101"/>
      <c r="B414" s="60"/>
      <c r="C414" s="60"/>
      <c r="D414" s="60"/>
      <c r="E414" s="60"/>
    </row>
    <row r="415" ht="13.5" customHeight="1">
      <c r="A415" s="101"/>
      <c r="B415" s="60"/>
      <c r="C415" s="60"/>
      <c r="D415" s="60"/>
      <c r="E415" s="60"/>
    </row>
    <row r="416" ht="13.5" customHeight="1">
      <c r="A416" s="101"/>
      <c r="B416" s="60"/>
      <c r="C416" s="60"/>
      <c r="D416" s="60"/>
      <c r="E416" s="60"/>
    </row>
    <row r="417" ht="13.5" customHeight="1">
      <c r="A417" s="101"/>
      <c r="B417" s="60"/>
      <c r="C417" s="60"/>
      <c r="D417" s="60"/>
      <c r="E417" s="60"/>
    </row>
    <row r="418" ht="13.5" customHeight="1">
      <c r="A418" s="101"/>
      <c r="B418" s="60"/>
      <c r="C418" s="60"/>
      <c r="D418" s="60"/>
      <c r="E418" s="60"/>
    </row>
    <row r="419" ht="13.5" customHeight="1">
      <c r="A419" s="101"/>
      <c r="B419" s="60"/>
      <c r="C419" s="60"/>
      <c r="D419" s="60"/>
      <c r="E419" s="60"/>
    </row>
    <row r="420" ht="13.5" customHeight="1">
      <c r="A420" s="101"/>
      <c r="B420" s="60"/>
      <c r="C420" s="60"/>
      <c r="D420" s="60"/>
      <c r="E420" s="60"/>
    </row>
    <row r="421" ht="13.5" customHeight="1">
      <c r="A421" s="101"/>
      <c r="B421" s="60"/>
      <c r="C421" s="60"/>
      <c r="D421" s="60"/>
      <c r="E421" s="60"/>
    </row>
    <row r="422" ht="13.5" customHeight="1">
      <c r="A422" s="101"/>
      <c r="B422" s="60"/>
      <c r="C422" s="60"/>
      <c r="D422" s="60"/>
      <c r="E422" s="60"/>
    </row>
    <row r="423" ht="13.5" customHeight="1">
      <c r="A423" s="101"/>
      <c r="B423" s="60"/>
      <c r="C423" s="60"/>
      <c r="D423" s="60"/>
      <c r="E423" s="60"/>
    </row>
    <row r="424" ht="13.5" customHeight="1">
      <c r="A424" s="101"/>
      <c r="B424" s="60"/>
      <c r="C424" s="60"/>
      <c r="D424" s="60"/>
      <c r="E424" s="60"/>
    </row>
    <row r="425" ht="13.5" customHeight="1">
      <c r="A425" s="101"/>
      <c r="B425" s="60"/>
      <c r="C425" s="60"/>
      <c r="D425" s="60"/>
      <c r="E425" s="60"/>
    </row>
    <row r="426" ht="13.5" customHeight="1">
      <c r="A426" s="101"/>
      <c r="B426" s="60"/>
      <c r="C426" s="60"/>
      <c r="D426" s="60"/>
      <c r="E426" s="60"/>
    </row>
    <row r="427" ht="13.5" customHeight="1">
      <c r="A427" s="101"/>
      <c r="B427" s="60"/>
      <c r="C427" s="60"/>
      <c r="D427" s="60"/>
      <c r="E427" s="60"/>
    </row>
    <row r="428" ht="13.5" customHeight="1">
      <c r="A428" s="101"/>
      <c r="B428" s="60"/>
      <c r="C428" s="60"/>
      <c r="D428" s="60"/>
      <c r="E428" s="60"/>
    </row>
    <row r="429" ht="13.5" customHeight="1">
      <c r="A429" s="101"/>
      <c r="B429" s="60"/>
      <c r="C429" s="60"/>
      <c r="D429" s="60"/>
      <c r="E429" s="60"/>
    </row>
    <row r="430" ht="13.5" customHeight="1">
      <c r="A430" s="101"/>
      <c r="B430" s="60"/>
      <c r="C430" s="60"/>
      <c r="D430" s="60"/>
      <c r="E430" s="60"/>
    </row>
    <row r="431" ht="13.5" customHeight="1">
      <c r="A431" s="101"/>
      <c r="B431" s="60"/>
      <c r="C431" s="60"/>
      <c r="D431" s="60"/>
      <c r="E431" s="60"/>
    </row>
    <row r="432" ht="13.5" customHeight="1">
      <c r="A432" s="101"/>
      <c r="B432" s="60"/>
      <c r="C432" s="60"/>
      <c r="D432" s="60"/>
      <c r="E432" s="60"/>
    </row>
    <row r="433" ht="13.5" customHeight="1">
      <c r="A433" s="101"/>
      <c r="B433" s="60"/>
      <c r="C433" s="60"/>
      <c r="D433" s="60"/>
      <c r="E433" s="60"/>
    </row>
    <row r="434" ht="13.5" customHeight="1">
      <c r="A434" s="101"/>
      <c r="B434" s="60"/>
      <c r="C434" s="60"/>
      <c r="D434" s="60"/>
      <c r="E434" s="60"/>
    </row>
    <row r="435" ht="13.5" customHeight="1">
      <c r="A435" s="101"/>
      <c r="B435" s="60"/>
      <c r="C435" s="60"/>
      <c r="D435" s="60"/>
      <c r="E435" s="60"/>
    </row>
    <row r="436" ht="13.5" customHeight="1">
      <c r="A436" s="101"/>
      <c r="B436" s="60"/>
      <c r="C436" s="60"/>
      <c r="D436" s="60"/>
      <c r="E436" s="60"/>
    </row>
    <row r="437" ht="13.5" customHeight="1">
      <c r="A437" s="101"/>
      <c r="B437" s="60"/>
      <c r="C437" s="60"/>
      <c r="D437" s="60"/>
      <c r="E437" s="60"/>
    </row>
    <row r="438" ht="13.5" customHeight="1">
      <c r="A438" s="101"/>
      <c r="B438" s="60"/>
      <c r="C438" s="60"/>
      <c r="D438" s="60"/>
      <c r="E438" s="60"/>
    </row>
    <row r="439" ht="13.5" customHeight="1">
      <c r="A439" s="101"/>
      <c r="B439" s="60"/>
      <c r="C439" s="60"/>
      <c r="D439" s="60"/>
      <c r="E439" s="60"/>
    </row>
    <row r="440" ht="13.5" customHeight="1">
      <c r="A440" s="101"/>
      <c r="B440" s="60"/>
      <c r="C440" s="60"/>
      <c r="D440" s="60"/>
      <c r="E440" s="60"/>
    </row>
    <row r="441" ht="13.5" customHeight="1">
      <c r="A441" s="101"/>
      <c r="B441" s="60"/>
      <c r="C441" s="60"/>
      <c r="D441" s="60"/>
      <c r="E441" s="60"/>
    </row>
    <row r="442" ht="13.5" customHeight="1">
      <c r="A442" s="101"/>
      <c r="B442" s="60"/>
      <c r="C442" s="60"/>
      <c r="D442" s="60"/>
      <c r="E442" s="60"/>
    </row>
    <row r="443" ht="13.5" customHeight="1">
      <c r="A443" s="101"/>
      <c r="B443" s="60"/>
      <c r="C443" s="60"/>
      <c r="D443" s="60"/>
      <c r="E443" s="60"/>
    </row>
    <row r="444" ht="13.5" customHeight="1">
      <c r="A444" s="101"/>
      <c r="B444" s="60"/>
      <c r="C444" s="60"/>
      <c r="D444" s="60"/>
      <c r="E444" s="60"/>
    </row>
    <row r="445" ht="13.5" customHeight="1">
      <c r="A445" s="101"/>
      <c r="B445" s="60"/>
      <c r="C445" s="60"/>
      <c r="D445" s="60"/>
      <c r="E445" s="60"/>
    </row>
    <row r="446" ht="13.5" customHeight="1">
      <c r="A446" s="101"/>
      <c r="B446" s="60"/>
      <c r="C446" s="60"/>
      <c r="D446" s="60"/>
      <c r="E446" s="60"/>
    </row>
    <row r="447" ht="13.5" customHeight="1">
      <c r="A447" s="101"/>
      <c r="B447" s="60"/>
      <c r="C447" s="60"/>
      <c r="D447" s="60"/>
      <c r="E447" s="60"/>
    </row>
    <row r="448" ht="13.5" customHeight="1">
      <c r="A448" s="101"/>
      <c r="B448" s="60"/>
      <c r="C448" s="60"/>
      <c r="D448" s="60"/>
      <c r="E448" s="60"/>
    </row>
    <row r="449" ht="13.5" customHeight="1">
      <c r="A449" s="101"/>
      <c r="B449" s="60"/>
      <c r="C449" s="60"/>
      <c r="D449" s="60"/>
      <c r="E449" s="60"/>
    </row>
    <row r="450" ht="13.5" customHeight="1">
      <c r="A450" s="101"/>
      <c r="B450" s="60"/>
      <c r="C450" s="60"/>
      <c r="D450" s="60"/>
      <c r="E450" s="60"/>
    </row>
    <row r="451" ht="13.5" customHeight="1">
      <c r="A451" s="101"/>
      <c r="B451" s="60"/>
      <c r="C451" s="60"/>
      <c r="D451" s="60"/>
      <c r="E451" s="60"/>
    </row>
    <row r="452" ht="13.5" customHeight="1">
      <c r="A452" s="101"/>
      <c r="B452" s="60"/>
      <c r="C452" s="60"/>
      <c r="D452" s="60"/>
      <c r="E452" s="60"/>
    </row>
    <row r="453" ht="13.5" customHeight="1">
      <c r="A453" s="101"/>
      <c r="B453" s="60"/>
      <c r="C453" s="60"/>
      <c r="D453" s="60"/>
      <c r="E453" s="60"/>
    </row>
    <row r="454" ht="13.5" customHeight="1">
      <c r="A454" s="101"/>
      <c r="B454" s="60"/>
      <c r="C454" s="60"/>
      <c r="D454" s="60"/>
      <c r="E454" s="60"/>
    </row>
    <row r="455" ht="13.5" customHeight="1">
      <c r="A455" s="101"/>
      <c r="B455" s="60"/>
      <c r="C455" s="60"/>
      <c r="D455" s="60"/>
      <c r="E455" s="60"/>
    </row>
    <row r="456" ht="13.5" customHeight="1">
      <c r="A456" s="101"/>
      <c r="B456" s="60"/>
      <c r="C456" s="60"/>
      <c r="D456" s="60"/>
      <c r="E456" s="60"/>
    </row>
    <row r="457" ht="13.5" customHeight="1">
      <c r="A457" s="101"/>
      <c r="B457" s="60"/>
      <c r="C457" s="60"/>
      <c r="D457" s="60"/>
      <c r="E457" s="60"/>
    </row>
    <row r="458" ht="13.5" customHeight="1">
      <c r="A458" s="101"/>
      <c r="B458" s="60"/>
      <c r="C458" s="60"/>
      <c r="D458" s="60"/>
      <c r="E458" s="60"/>
    </row>
    <row r="459" ht="13.5" customHeight="1">
      <c r="A459" s="101"/>
      <c r="B459" s="60"/>
      <c r="C459" s="60"/>
      <c r="D459" s="60"/>
      <c r="E459" s="60"/>
    </row>
    <row r="460" ht="13.5" customHeight="1">
      <c r="A460" s="101"/>
      <c r="B460" s="60"/>
      <c r="C460" s="60"/>
      <c r="D460" s="60"/>
      <c r="E460" s="60"/>
    </row>
    <row r="461" ht="13.5" customHeight="1">
      <c r="A461" s="101"/>
      <c r="B461" s="60"/>
      <c r="C461" s="60"/>
      <c r="D461" s="60"/>
      <c r="E461" s="60"/>
    </row>
    <row r="462" ht="13.5" customHeight="1">
      <c r="A462" s="101"/>
      <c r="B462" s="60"/>
      <c r="C462" s="60"/>
      <c r="D462" s="60"/>
      <c r="E462" s="60"/>
    </row>
    <row r="463" ht="13.5" customHeight="1">
      <c r="A463" s="101"/>
      <c r="B463" s="60"/>
      <c r="C463" s="60"/>
      <c r="D463" s="60"/>
      <c r="E463" s="60"/>
    </row>
    <row r="464" ht="13.5" customHeight="1">
      <c r="A464" s="101"/>
      <c r="B464" s="60"/>
      <c r="C464" s="60"/>
      <c r="D464" s="60"/>
      <c r="E464" s="60"/>
    </row>
    <row r="465" ht="13.5" customHeight="1">
      <c r="A465" s="101"/>
      <c r="B465" s="60"/>
      <c r="C465" s="60"/>
      <c r="D465" s="60"/>
      <c r="E465" s="60"/>
    </row>
    <row r="466" ht="13.5" customHeight="1">
      <c r="A466" s="101"/>
      <c r="B466" s="60"/>
      <c r="C466" s="60"/>
      <c r="D466" s="60"/>
      <c r="E466" s="60"/>
    </row>
    <row r="467" ht="13.5" customHeight="1">
      <c r="A467" s="101"/>
      <c r="B467" s="60"/>
      <c r="C467" s="60"/>
      <c r="D467" s="60"/>
      <c r="E467" s="60"/>
    </row>
    <row r="468" ht="13.5" customHeight="1">
      <c r="A468" s="101"/>
      <c r="B468" s="60"/>
      <c r="C468" s="60"/>
      <c r="D468" s="60"/>
      <c r="E468" s="60"/>
    </row>
    <row r="469" ht="13.5" customHeight="1">
      <c r="A469" s="101"/>
      <c r="B469" s="60"/>
      <c r="C469" s="60"/>
      <c r="D469" s="60"/>
      <c r="E469" s="60"/>
    </row>
    <row r="470" ht="13.5" customHeight="1">
      <c r="A470" s="101"/>
      <c r="B470" s="60"/>
      <c r="C470" s="60"/>
      <c r="D470" s="60"/>
      <c r="E470" s="60"/>
    </row>
    <row r="471" ht="13.5" customHeight="1">
      <c r="A471" s="101"/>
      <c r="B471" s="60"/>
      <c r="C471" s="60"/>
      <c r="D471" s="60"/>
      <c r="E471" s="60"/>
    </row>
    <row r="472" ht="13.5" customHeight="1">
      <c r="A472" s="101"/>
      <c r="B472" s="60"/>
      <c r="C472" s="60"/>
      <c r="D472" s="60"/>
      <c r="E472" s="60"/>
    </row>
    <row r="473" ht="13.5" customHeight="1">
      <c r="A473" s="101"/>
      <c r="B473" s="60"/>
      <c r="C473" s="60"/>
      <c r="D473" s="60"/>
      <c r="E473" s="60"/>
    </row>
    <row r="474" ht="13.5" customHeight="1">
      <c r="A474" s="101"/>
      <c r="B474" s="60"/>
      <c r="C474" s="60"/>
      <c r="D474" s="60"/>
      <c r="E474" s="60"/>
    </row>
    <row r="475" ht="13.5" customHeight="1">
      <c r="A475" s="101"/>
      <c r="B475" s="60"/>
      <c r="C475" s="60"/>
      <c r="D475" s="60"/>
      <c r="E475" s="60"/>
    </row>
    <row r="476" ht="13.5" customHeight="1">
      <c r="A476" s="101"/>
      <c r="B476" s="60"/>
      <c r="C476" s="60"/>
      <c r="D476" s="60"/>
      <c r="E476" s="60"/>
    </row>
    <row r="477" ht="13.5" customHeight="1">
      <c r="A477" s="101"/>
      <c r="B477" s="60"/>
      <c r="C477" s="60"/>
      <c r="D477" s="60"/>
      <c r="E477" s="60"/>
    </row>
    <row r="478" ht="13.5" customHeight="1">
      <c r="A478" s="101"/>
      <c r="B478" s="60"/>
      <c r="C478" s="60"/>
      <c r="D478" s="60"/>
      <c r="E478" s="60"/>
    </row>
    <row r="479" ht="13.5" customHeight="1">
      <c r="A479" s="101"/>
      <c r="B479" s="60"/>
      <c r="C479" s="60"/>
      <c r="D479" s="60"/>
      <c r="E479" s="60"/>
    </row>
    <row r="480" ht="13.5" customHeight="1">
      <c r="A480" s="101"/>
      <c r="B480" s="60"/>
      <c r="C480" s="60"/>
      <c r="D480" s="60"/>
      <c r="E480" s="60"/>
    </row>
    <row r="481" ht="13.5" customHeight="1">
      <c r="A481" s="101"/>
      <c r="B481" s="60"/>
      <c r="C481" s="60"/>
      <c r="D481" s="60"/>
      <c r="E481" s="60"/>
    </row>
    <row r="482" ht="13.5" customHeight="1">
      <c r="A482" s="101"/>
      <c r="B482" s="60"/>
      <c r="C482" s="60"/>
      <c r="D482" s="60"/>
      <c r="E482" s="60"/>
    </row>
    <row r="483" ht="13.5" customHeight="1">
      <c r="A483" s="101"/>
      <c r="B483" s="60"/>
      <c r="C483" s="60"/>
      <c r="D483" s="60"/>
      <c r="E483" s="60"/>
    </row>
    <row r="484" ht="13.5" customHeight="1">
      <c r="A484" s="101"/>
      <c r="B484" s="60"/>
      <c r="C484" s="60"/>
      <c r="D484" s="60"/>
      <c r="E484" s="60"/>
    </row>
    <row r="485" ht="13.5" customHeight="1">
      <c r="A485" s="101"/>
      <c r="B485" s="60"/>
      <c r="C485" s="60"/>
      <c r="D485" s="60"/>
      <c r="E485" s="60"/>
    </row>
    <row r="486" ht="13.5" customHeight="1">
      <c r="A486" s="101"/>
      <c r="B486" s="60"/>
      <c r="C486" s="60"/>
      <c r="D486" s="60"/>
      <c r="E486" s="60"/>
    </row>
    <row r="487" ht="13.5" customHeight="1">
      <c r="A487" s="101"/>
      <c r="B487" s="60"/>
      <c r="C487" s="60"/>
      <c r="D487" s="60"/>
      <c r="E487" s="60"/>
    </row>
    <row r="488" ht="13.5" customHeight="1">
      <c r="A488" s="101"/>
      <c r="B488" s="60"/>
      <c r="C488" s="60"/>
      <c r="D488" s="60"/>
      <c r="E488" s="60"/>
    </row>
    <row r="489" ht="13.5" customHeight="1">
      <c r="A489" s="101"/>
      <c r="B489" s="60"/>
      <c r="C489" s="60"/>
      <c r="D489" s="60"/>
      <c r="E489" s="60"/>
    </row>
    <row r="490" ht="13.5" customHeight="1">
      <c r="A490" s="101"/>
      <c r="B490" s="60"/>
      <c r="C490" s="60"/>
      <c r="D490" s="60"/>
      <c r="E490" s="60"/>
    </row>
    <row r="491" ht="13.5" customHeight="1">
      <c r="A491" s="101"/>
      <c r="B491" s="60"/>
      <c r="C491" s="60"/>
      <c r="D491" s="60"/>
      <c r="E491" s="60"/>
    </row>
    <row r="492" ht="13.5" customHeight="1">
      <c r="A492" s="101"/>
      <c r="B492" s="60"/>
      <c r="C492" s="60"/>
      <c r="D492" s="60"/>
      <c r="E492" s="60"/>
    </row>
    <row r="493" ht="13.5" customHeight="1">
      <c r="A493" s="101"/>
      <c r="B493" s="60"/>
      <c r="C493" s="60"/>
      <c r="D493" s="60"/>
      <c r="E493" s="60"/>
    </row>
    <row r="494" ht="13.5" customHeight="1">
      <c r="A494" s="101"/>
      <c r="B494" s="60"/>
      <c r="C494" s="60"/>
      <c r="D494" s="60"/>
      <c r="E494" s="60"/>
    </row>
    <row r="495" ht="13.5" customHeight="1">
      <c r="A495" s="101"/>
      <c r="B495" s="60"/>
      <c r="C495" s="60"/>
      <c r="D495" s="60"/>
      <c r="E495" s="60"/>
    </row>
    <row r="496" ht="13.5" customHeight="1">
      <c r="A496" s="101"/>
      <c r="B496" s="60"/>
      <c r="C496" s="60"/>
      <c r="D496" s="60"/>
      <c r="E496" s="60"/>
    </row>
    <row r="497" ht="13.5" customHeight="1">
      <c r="A497" s="101"/>
      <c r="B497" s="60"/>
      <c r="C497" s="60"/>
      <c r="D497" s="60"/>
      <c r="E497" s="60"/>
    </row>
    <row r="498" ht="13.5" customHeight="1">
      <c r="A498" s="101"/>
      <c r="B498" s="60"/>
      <c r="C498" s="60"/>
      <c r="D498" s="60"/>
      <c r="E498" s="60"/>
    </row>
    <row r="499" ht="13.5" customHeight="1">
      <c r="A499" s="101"/>
      <c r="B499" s="60"/>
      <c r="C499" s="60"/>
      <c r="D499" s="60"/>
      <c r="E499" s="60"/>
    </row>
    <row r="500" ht="13.5" customHeight="1">
      <c r="A500" s="101"/>
      <c r="B500" s="60"/>
      <c r="C500" s="60"/>
      <c r="D500" s="60"/>
      <c r="E500" s="60"/>
    </row>
    <row r="501" ht="13.5" customHeight="1">
      <c r="A501" s="101"/>
      <c r="B501" s="60"/>
      <c r="C501" s="60"/>
      <c r="D501" s="60"/>
      <c r="E501" s="60"/>
    </row>
    <row r="502" ht="13.5" customHeight="1">
      <c r="A502" s="101"/>
      <c r="B502" s="60"/>
      <c r="C502" s="60"/>
      <c r="D502" s="60"/>
      <c r="E502" s="60"/>
    </row>
    <row r="503" ht="13.5" customHeight="1">
      <c r="A503" s="101"/>
      <c r="B503" s="60"/>
      <c r="C503" s="60"/>
      <c r="D503" s="60"/>
      <c r="E503" s="60"/>
    </row>
    <row r="504" ht="13.5" customHeight="1">
      <c r="A504" s="101"/>
      <c r="B504" s="60"/>
      <c r="C504" s="60"/>
      <c r="D504" s="60"/>
      <c r="E504" s="60"/>
    </row>
    <row r="505" ht="13.5" customHeight="1">
      <c r="A505" s="101"/>
      <c r="B505" s="60"/>
      <c r="C505" s="60"/>
      <c r="D505" s="60"/>
      <c r="E505" s="60"/>
    </row>
    <row r="506" ht="13.5" customHeight="1">
      <c r="A506" s="101"/>
      <c r="B506" s="60"/>
      <c r="C506" s="60"/>
      <c r="D506" s="60"/>
      <c r="E506" s="60"/>
    </row>
    <row r="507" ht="13.5" customHeight="1">
      <c r="A507" s="101"/>
      <c r="B507" s="60"/>
      <c r="C507" s="60"/>
      <c r="D507" s="60"/>
      <c r="E507" s="60"/>
    </row>
    <row r="508" ht="13.5" customHeight="1">
      <c r="A508" s="101"/>
      <c r="B508" s="60"/>
      <c r="C508" s="60"/>
      <c r="D508" s="60"/>
      <c r="E508" s="60"/>
    </row>
    <row r="509" ht="13.5" customHeight="1">
      <c r="A509" s="101"/>
      <c r="B509" s="60"/>
      <c r="C509" s="60"/>
      <c r="D509" s="60"/>
      <c r="E509" s="60"/>
    </row>
    <row r="510" ht="13.5" customHeight="1">
      <c r="A510" s="101"/>
      <c r="B510" s="60"/>
      <c r="C510" s="60"/>
      <c r="D510" s="60"/>
      <c r="E510" s="60"/>
    </row>
    <row r="511" ht="13.5" customHeight="1">
      <c r="A511" s="101"/>
      <c r="B511" s="60"/>
      <c r="C511" s="60"/>
      <c r="D511" s="60"/>
      <c r="E511" s="60"/>
    </row>
    <row r="512" ht="13.5" customHeight="1">
      <c r="A512" s="101"/>
      <c r="B512" s="60"/>
      <c r="C512" s="60"/>
      <c r="D512" s="60"/>
      <c r="E512" s="60"/>
    </row>
    <row r="513" ht="13.5" customHeight="1">
      <c r="A513" s="101"/>
      <c r="B513" s="60"/>
      <c r="C513" s="60"/>
      <c r="D513" s="60"/>
      <c r="E513" s="60"/>
    </row>
    <row r="514" ht="13.5" customHeight="1">
      <c r="A514" s="101"/>
      <c r="B514" s="60"/>
      <c r="C514" s="60"/>
      <c r="D514" s="60"/>
      <c r="E514" s="60"/>
    </row>
    <row r="515" ht="13.5" customHeight="1">
      <c r="A515" s="101"/>
      <c r="B515" s="60"/>
      <c r="C515" s="60"/>
      <c r="D515" s="60"/>
      <c r="E515" s="60"/>
    </row>
    <row r="516" ht="13.5" customHeight="1">
      <c r="A516" s="101"/>
      <c r="B516" s="60"/>
      <c r="C516" s="60"/>
      <c r="D516" s="60"/>
      <c r="E516" s="60"/>
    </row>
    <row r="517" ht="13.5" customHeight="1">
      <c r="A517" s="101"/>
      <c r="B517" s="60"/>
      <c r="C517" s="60"/>
      <c r="D517" s="60"/>
      <c r="E517" s="60"/>
    </row>
    <row r="518" ht="13.5" customHeight="1">
      <c r="A518" s="101"/>
      <c r="B518" s="60"/>
      <c r="C518" s="60"/>
      <c r="D518" s="60"/>
      <c r="E518" s="60"/>
    </row>
    <row r="519" ht="13.5" customHeight="1">
      <c r="A519" s="101"/>
      <c r="B519" s="60"/>
      <c r="C519" s="60"/>
      <c r="D519" s="60"/>
      <c r="E519" s="60"/>
    </row>
    <row r="520" ht="13.5" customHeight="1">
      <c r="A520" s="101"/>
      <c r="B520" s="60"/>
      <c r="C520" s="60"/>
      <c r="D520" s="60"/>
      <c r="E520" s="60"/>
    </row>
    <row r="521" ht="13.5" customHeight="1">
      <c r="A521" s="101"/>
      <c r="B521" s="60"/>
      <c r="C521" s="60"/>
      <c r="D521" s="60"/>
      <c r="E521" s="60"/>
    </row>
    <row r="522" ht="13.5" customHeight="1">
      <c r="A522" s="101"/>
      <c r="B522" s="60"/>
      <c r="C522" s="60"/>
      <c r="D522" s="60"/>
      <c r="E522" s="60"/>
    </row>
    <row r="523" ht="13.5" customHeight="1">
      <c r="A523" s="101"/>
      <c r="B523" s="60"/>
      <c r="C523" s="60"/>
      <c r="D523" s="60"/>
      <c r="E523" s="60"/>
    </row>
    <row r="524" ht="13.5" customHeight="1">
      <c r="A524" s="101"/>
      <c r="B524" s="60"/>
      <c r="C524" s="60"/>
      <c r="D524" s="60"/>
      <c r="E524" s="60"/>
    </row>
    <row r="525" ht="13.5" customHeight="1">
      <c r="A525" s="101"/>
      <c r="B525" s="60"/>
      <c r="C525" s="60"/>
      <c r="D525" s="60"/>
      <c r="E525" s="60"/>
    </row>
    <row r="526" ht="13.5" customHeight="1">
      <c r="A526" s="101"/>
      <c r="B526" s="60"/>
      <c r="C526" s="60"/>
      <c r="D526" s="60"/>
      <c r="E526" s="60"/>
    </row>
    <row r="527" ht="13.5" customHeight="1">
      <c r="A527" s="101"/>
      <c r="B527" s="60"/>
      <c r="C527" s="60"/>
      <c r="D527" s="60"/>
      <c r="E527" s="60"/>
    </row>
    <row r="528" ht="13.5" customHeight="1">
      <c r="A528" s="101"/>
      <c r="B528" s="60"/>
      <c r="C528" s="60"/>
      <c r="D528" s="60"/>
      <c r="E528" s="60"/>
    </row>
    <row r="529" ht="13.5" customHeight="1">
      <c r="A529" s="101"/>
      <c r="B529" s="60"/>
      <c r="C529" s="60"/>
      <c r="D529" s="60"/>
      <c r="E529" s="60"/>
    </row>
    <row r="530" ht="13.5" customHeight="1">
      <c r="A530" s="101"/>
      <c r="B530" s="60"/>
      <c r="C530" s="60"/>
      <c r="D530" s="60"/>
      <c r="E530" s="60"/>
    </row>
    <row r="531" ht="13.5" customHeight="1">
      <c r="A531" s="101"/>
      <c r="B531" s="60"/>
      <c r="C531" s="60"/>
      <c r="D531" s="60"/>
      <c r="E531" s="60"/>
    </row>
    <row r="532" ht="13.5" customHeight="1">
      <c r="A532" s="101"/>
      <c r="B532" s="60"/>
      <c r="C532" s="60"/>
      <c r="D532" s="60"/>
      <c r="E532" s="60"/>
    </row>
    <row r="533" ht="13.5" customHeight="1">
      <c r="A533" s="101"/>
      <c r="B533" s="60"/>
      <c r="C533" s="60"/>
      <c r="D533" s="60"/>
      <c r="E533" s="60"/>
    </row>
    <row r="534" ht="13.5" customHeight="1">
      <c r="A534" s="101"/>
      <c r="B534" s="60"/>
      <c r="C534" s="60"/>
      <c r="D534" s="60"/>
      <c r="E534" s="60"/>
    </row>
    <row r="535" ht="13.5" customHeight="1">
      <c r="A535" s="101"/>
      <c r="B535" s="60"/>
      <c r="C535" s="60"/>
      <c r="D535" s="60"/>
      <c r="E535" s="60"/>
    </row>
    <row r="536" ht="13.5" customHeight="1">
      <c r="A536" s="101"/>
      <c r="B536" s="60"/>
      <c r="C536" s="60"/>
      <c r="D536" s="60"/>
      <c r="E536" s="60"/>
    </row>
    <row r="537" ht="13.5" customHeight="1">
      <c r="A537" s="101"/>
      <c r="B537" s="60"/>
      <c r="C537" s="60"/>
      <c r="D537" s="60"/>
      <c r="E537" s="60"/>
    </row>
    <row r="538" ht="13.5" customHeight="1">
      <c r="A538" s="101"/>
      <c r="B538" s="60"/>
      <c r="C538" s="60"/>
      <c r="D538" s="60"/>
      <c r="E538" s="60"/>
    </row>
    <row r="539" ht="13.5" customHeight="1">
      <c r="A539" s="101"/>
      <c r="B539" s="60"/>
      <c r="C539" s="60"/>
      <c r="D539" s="60"/>
      <c r="E539" s="60"/>
    </row>
    <row r="540" ht="13.5" customHeight="1">
      <c r="A540" s="101"/>
      <c r="B540" s="60"/>
      <c r="C540" s="60"/>
      <c r="D540" s="60"/>
      <c r="E540" s="60"/>
    </row>
    <row r="541" ht="13.5" customHeight="1">
      <c r="A541" s="101"/>
      <c r="B541" s="60"/>
      <c r="C541" s="60"/>
      <c r="D541" s="60"/>
      <c r="E541" s="60"/>
    </row>
    <row r="542" ht="13.5" customHeight="1">
      <c r="A542" s="101"/>
      <c r="B542" s="60"/>
      <c r="C542" s="60"/>
      <c r="D542" s="60"/>
      <c r="E542" s="60"/>
    </row>
    <row r="543" ht="13.5" customHeight="1">
      <c r="A543" s="101"/>
      <c r="B543" s="60"/>
      <c r="C543" s="60"/>
      <c r="D543" s="60"/>
      <c r="E543" s="60"/>
    </row>
    <row r="544" ht="13.5" customHeight="1">
      <c r="A544" s="101"/>
      <c r="B544" s="60"/>
      <c r="C544" s="60"/>
      <c r="D544" s="60"/>
      <c r="E544" s="60"/>
    </row>
    <row r="545" ht="13.5" customHeight="1">
      <c r="A545" s="101"/>
      <c r="B545" s="60"/>
      <c r="C545" s="60"/>
      <c r="D545" s="60"/>
      <c r="E545" s="60"/>
    </row>
    <row r="546" ht="13.5" customHeight="1">
      <c r="A546" s="101"/>
      <c r="B546" s="60"/>
      <c r="C546" s="60"/>
      <c r="D546" s="60"/>
      <c r="E546" s="60"/>
    </row>
    <row r="547" ht="13.5" customHeight="1">
      <c r="A547" s="101"/>
      <c r="B547" s="60"/>
      <c r="C547" s="60"/>
      <c r="D547" s="60"/>
      <c r="E547" s="60"/>
    </row>
    <row r="548" ht="13.5" customHeight="1">
      <c r="A548" s="101"/>
      <c r="B548" s="60"/>
      <c r="C548" s="60"/>
      <c r="D548" s="60"/>
      <c r="E548" s="60"/>
    </row>
    <row r="549" ht="13.5" customHeight="1">
      <c r="A549" s="101"/>
      <c r="B549" s="60"/>
      <c r="C549" s="60"/>
      <c r="D549" s="60"/>
      <c r="E549" s="60"/>
    </row>
    <row r="550" ht="13.5" customHeight="1">
      <c r="A550" s="101"/>
      <c r="B550" s="60"/>
      <c r="C550" s="60"/>
      <c r="D550" s="60"/>
      <c r="E550" s="60"/>
    </row>
    <row r="551" ht="13.5" customHeight="1">
      <c r="A551" s="101"/>
      <c r="B551" s="60"/>
      <c r="C551" s="60"/>
      <c r="D551" s="60"/>
      <c r="E551" s="60"/>
    </row>
    <row r="552" ht="13.5" customHeight="1">
      <c r="A552" s="101"/>
      <c r="B552" s="60"/>
      <c r="C552" s="60"/>
      <c r="D552" s="60"/>
      <c r="E552" s="60"/>
    </row>
    <row r="553" ht="13.5" customHeight="1">
      <c r="A553" s="101"/>
      <c r="B553" s="60"/>
      <c r="C553" s="60"/>
      <c r="D553" s="60"/>
      <c r="E553" s="60"/>
    </row>
    <row r="554" ht="13.5" customHeight="1">
      <c r="A554" s="101"/>
      <c r="B554" s="60"/>
      <c r="C554" s="60"/>
      <c r="D554" s="60"/>
      <c r="E554" s="60"/>
    </row>
    <row r="555" ht="13.5" customHeight="1">
      <c r="A555" s="101"/>
      <c r="B555" s="60"/>
      <c r="C555" s="60"/>
      <c r="D555" s="60"/>
      <c r="E555" s="60"/>
    </row>
    <row r="556" ht="13.5" customHeight="1">
      <c r="A556" s="101"/>
      <c r="B556" s="60"/>
      <c r="C556" s="60"/>
      <c r="D556" s="60"/>
      <c r="E556" s="60"/>
    </row>
    <row r="557" ht="13.5" customHeight="1">
      <c r="A557" s="101"/>
      <c r="B557" s="60"/>
      <c r="C557" s="60"/>
      <c r="D557" s="60"/>
      <c r="E557" s="60"/>
    </row>
    <row r="558" ht="13.5" customHeight="1">
      <c r="A558" s="101"/>
      <c r="B558" s="60"/>
      <c r="C558" s="60"/>
      <c r="D558" s="60"/>
      <c r="E558" s="60"/>
    </row>
    <row r="559" ht="13.5" customHeight="1">
      <c r="A559" s="101"/>
      <c r="B559" s="60"/>
      <c r="C559" s="60"/>
      <c r="D559" s="60"/>
      <c r="E559" s="60"/>
    </row>
    <row r="560" ht="13.5" customHeight="1">
      <c r="A560" s="101"/>
      <c r="B560" s="60"/>
      <c r="C560" s="60"/>
      <c r="D560" s="60"/>
      <c r="E560" s="60"/>
    </row>
    <row r="561" ht="13.5" customHeight="1">
      <c r="A561" s="101"/>
      <c r="B561" s="60"/>
      <c r="C561" s="60"/>
      <c r="D561" s="60"/>
      <c r="E561" s="60"/>
    </row>
    <row r="562" ht="13.5" customHeight="1">
      <c r="A562" s="101"/>
      <c r="B562" s="60"/>
      <c r="C562" s="60"/>
      <c r="D562" s="60"/>
      <c r="E562" s="60"/>
    </row>
    <row r="563" ht="13.5" customHeight="1">
      <c r="A563" s="101"/>
      <c r="B563" s="60"/>
      <c r="C563" s="60"/>
      <c r="D563" s="60"/>
      <c r="E563" s="60"/>
    </row>
    <row r="564" ht="13.5" customHeight="1">
      <c r="A564" s="101"/>
      <c r="B564" s="60"/>
      <c r="C564" s="60"/>
      <c r="D564" s="60"/>
      <c r="E564" s="60"/>
    </row>
    <row r="565" ht="13.5" customHeight="1">
      <c r="A565" s="101"/>
      <c r="B565" s="60"/>
      <c r="C565" s="60"/>
      <c r="D565" s="60"/>
      <c r="E565" s="60"/>
    </row>
    <row r="566" ht="13.5" customHeight="1">
      <c r="A566" s="101"/>
      <c r="B566" s="60"/>
      <c r="C566" s="60"/>
      <c r="D566" s="60"/>
      <c r="E566" s="60"/>
    </row>
    <row r="567" ht="13.5" customHeight="1">
      <c r="A567" s="101"/>
      <c r="B567" s="60"/>
      <c r="C567" s="60"/>
      <c r="D567" s="60"/>
      <c r="E567" s="60"/>
    </row>
    <row r="568" ht="13.5" customHeight="1">
      <c r="A568" s="101"/>
      <c r="B568" s="60"/>
      <c r="C568" s="60"/>
      <c r="D568" s="60"/>
      <c r="E568" s="60"/>
    </row>
    <row r="569" ht="13.5" customHeight="1">
      <c r="A569" s="101"/>
      <c r="B569" s="60"/>
      <c r="C569" s="60"/>
      <c r="D569" s="60"/>
      <c r="E569" s="60"/>
    </row>
    <row r="570" ht="13.5" customHeight="1">
      <c r="A570" s="101"/>
      <c r="B570" s="60"/>
      <c r="C570" s="60"/>
      <c r="D570" s="60"/>
      <c r="E570" s="60"/>
    </row>
    <row r="571" ht="13.5" customHeight="1">
      <c r="A571" s="101"/>
      <c r="B571" s="60"/>
      <c r="C571" s="60"/>
      <c r="D571" s="60"/>
      <c r="E571" s="60"/>
    </row>
    <row r="572" ht="13.5" customHeight="1">
      <c r="A572" s="101"/>
      <c r="B572" s="60"/>
      <c r="C572" s="60"/>
      <c r="D572" s="60"/>
      <c r="E572" s="60"/>
    </row>
    <row r="573" ht="13.5" customHeight="1">
      <c r="A573" s="101"/>
      <c r="B573" s="60"/>
      <c r="C573" s="60"/>
      <c r="D573" s="60"/>
      <c r="E573" s="60"/>
    </row>
    <row r="574" ht="13.5" customHeight="1">
      <c r="A574" s="101"/>
      <c r="B574" s="60"/>
      <c r="C574" s="60"/>
      <c r="D574" s="60"/>
      <c r="E574" s="60"/>
    </row>
    <row r="575" ht="13.5" customHeight="1">
      <c r="A575" s="101"/>
      <c r="B575" s="60"/>
      <c r="C575" s="60"/>
      <c r="D575" s="60"/>
      <c r="E575" s="60"/>
    </row>
    <row r="576" ht="13.5" customHeight="1">
      <c r="A576" s="101"/>
      <c r="B576" s="60"/>
      <c r="C576" s="60"/>
      <c r="D576" s="60"/>
      <c r="E576" s="60"/>
    </row>
    <row r="577" ht="13.5" customHeight="1">
      <c r="A577" s="101"/>
      <c r="B577" s="60"/>
      <c r="C577" s="60"/>
      <c r="D577" s="60"/>
      <c r="E577" s="60"/>
    </row>
    <row r="578" ht="13.5" customHeight="1">
      <c r="A578" s="101"/>
      <c r="B578" s="60"/>
      <c r="C578" s="60"/>
      <c r="D578" s="60"/>
      <c r="E578" s="60"/>
    </row>
    <row r="579" ht="13.5" customHeight="1">
      <c r="A579" s="101"/>
      <c r="B579" s="60"/>
      <c r="C579" s="60"/>
      <c r="D579" s="60"/>
      <c r="E579" s="60"/>
    </row>
    <row r="580" ht="13.5" customHeight="1">
      <c r="A580" s="101"/>
      <c r="B580" s="60"/>
      <c r="C580" s="60"/>
      <c r="D580" s="60"/>
      <c r="E580" s="60"/>
    </row>
    <row r="581" ht="13.5" customHeight="1">
      <c r="A581" s="101"/>
      <c r="B581" s="60"/>
      <c r="C581" s="60"/>
      <c r="D581" s="60"/>
      <c r="E581" s="60"/>
    </row>
    <row r="582" ht="13.5" customHeight="1">
      <c r="A582" s="101"/>
      <c r="B582" s="60"/>
      <c r="C582" s="60"/>
      <c r="D582" s="60"/>
      <c r="E582" s="60"/>
    </row>
    <row r="583" ht="13.5" customHeight="1">
      <c r="A583" s="101"/>
      <c r="B583" s="60"/>
      <c r="C583" s="60"/>
      <c r="D583" s="60"/>
      <c r="E583" s="60"/>
    </row>
    <row r="584" ht="13.5" customHeight="1">
      <c r="A584" s="101"/>
      <c r="B584" s="60"/>
      <c r="C584" s="60"/>
      <c r="D584" s="60"/>
      <c r="E584" s="60"/>
    </row>
    <row r="585" ht="13.5" customHeight="1">
      <c r="A585" s="101"/>
      <c r="B585" s="60"/>
      <c r="C585" s="60"/>
      <c r="D585" s="60"/>
      <c r="E585" s="60"/>
    </row>
    <row r="586" ht="13.5" customHeight="1">
      <c r="A586" s="101"/>
      <c r="B586" s="60"/>
      <c r="C586" s="60"/>
      <c r="D586" s="60"/>
      <c r="E586" s="60"/>
    </row>
    <row r="587" ht="13.5" customHeight="1">
      <c r="A587" s="101"/>
      <c r="B587" s="60"/>
      <c r="C587" s="60"/>
      <c r="D587" s="60"/>
      <c r="E587" s="60"/>
    </row>
    <row r="588" ht="13.5" customHeight="1">
      <c r="A588" s="101"/>
      <c r="B588" s="60"/>
      <c r="C588" s="60"/>
      <c r="D588" s="60"/>
      <c r="E588" s="60"/>
    </row>
    <row r="589" ht="13.5" customHeight="1">
      <c r="A589" s="101"/>
      <c r="B589" s="60"/>
      <c r="C589" s="60"/>
      <c r="D589" s="60"/>
      <c r="E589" s="60"/>
    </row>
    <row r="590" ht="13.5" customHeight="1">
      <c r="A590" s="101"/>
      <c r="B590" s="60"/>
      <c r="C590" s="60"/>
      <c r="D590" s="60"/>
      <c r="E590" s="60"/>
    </row>
    <row r="591" ht="13.5" customHeight="1">
      <c r="A591" s="101"/>
      <c r="B591" s="60"/>
      <c r="C591" s="60"/>
      <c r="D591" s="60"/>
      <c r="E591" s="60"/>
    </row>
    <row r="592" ht="13.5" customHeight="1">
      <c r="A592" s="101"/>
      <c r="B592" s="60"/>
      <c r="C592" s="60"/>
      <c r="D592" s="60"/>
      <c r="E592" s="60"/>
    </row>
    <row r="593" ht="13.5" customHeight="1">
      <c r="A593" s="101"/>
      <c r="B593" s="60"/>
      <c r="C593" s="60"/>
      <c r="D593" s="60"/>
      <c r="E593" s="60"/>
    </row>
    <row r="594" ht="13.5" customHeight="1">
      <c r="A594" s="101"/>
      <c r="B594" s="60"/>
      <c r="C594" s="60"/>
      <c r="D594" s="60"/>
      <c r="E594" s="60"/>
    </row>
    <row r="595" ht="13.5" customHeight="1">
      <c r="A595" s="101"/>
      <c r="B595" s="60"/>
      <c r="C595" s="60"/>
      <c r="D595" s="60"/>
      <c r="E595" s="60"/>
    </row>
    <row r="596" ht="13.5" customHeight="1">
      <c r="A596" s="101"/>
      <c r="B596" s="60"/>
      <c r="C596" s="60"/>
      <c r="D596" s="60"/>
      <c r="E596" s="60"/>
    </row>
    <row r="597" ht="13.5" customHeight="1">
      <c r="A597" s="101"/>
      <c r="B597" s="60"/>
      <c r="C597" s="60"/>
      <c r="D597" s="60"/>
      <c r="E597" s="60"/>
    </row>
    <row r="598" ht="13.5" customHeight="1">
      <c r="A598" s="101"/>
      <c r="B598" s="60"/>
      <c r="C598" s="60"/>
      <c r="D598" s="60"/>
      <c r="E598" s="60"/>
    </row>
    <row r="599" ht="13.5" customHeight="1">
      <c r="A599" s="101"/>
      <c r="B599" s="60"/>
      <c r="C599" s="60"/>
      <c r="D599" s="60"/>
      <c r="E599" s="60"/>
    </row>
    <row r="600" ht="13.5" customHeight="1">
      <c r="A600" s="101"/>
      <c r="B600" s="60"/>
      <c r="C600" s="60"/>
      <c r="D600" s="60"/>
      <c r="E600" s="60"/>
    </row>
    <row r="601" ht="13.5" customHeight="1">
      <c r="A601" s="101"/>
      <c r="B601" s="60"/>
      <c r="C601" s="60"/>
      <c r="D601" s="60"/>
      <c r="E601" s="60"/>
    </row>
    <row r="602" ht="13.5" customHeight="1">
      <c r="A602" s="101"/>
      <c r="B602" s="60"/>
      <c r="C602" s="60"/>
      <c r="D602" s="60"/>
      <c r="E602" s="60"/>
    </row>
    <row r="603" ht="13.5" customHeight="1">
      <c r="A603" s="101"/>
      <c r="B603" s="60"/>
      <c r="C603" s="60"/>
      <c r="D603" s="60"/>
      <c r="E603" s="60"/>
    </row>
    <row r="604" ht="13.5" customHeight="1">
      <c r="A604" s="101"/>
      <c r="B604" s="60"/>
      <c r="C604" s="60"/>
      <c r="D604" s="60"/>
      <c r="E604" s="60"/>
    </row>
    <row r="605" ht="13.5" customHeight="1">
      <c r="A605" s="101"/>
      <c r="B605" s="60"/>
      <c r="C605" s="60"/>
      <c r="D605" s="60"/>
      <c r="E605" s="60"/>
    </row>
    <row r="606" ht="13.5" customHeight="1">
      <c r="A606" s="101"/>
      <c r="B606" s="60"/>
      <c r="C606" s="60"/>
      <c r="D606" s="60"/>
      <c r="E606" s="60"/>
    </row>
    <row r="607" ht="13.5" customHeight="1">
      <c r="A607" s="101"/>
      <c r="B607" s="60"/>
      <c r="C607" s="60"/>
      <c r="D607" s="60"/>
      <c r="E607" s="60"/>
    </row>
    <row r="608" ht="13.5" customHeight="1">
      <c r="A608" s="101"/>
      <c r="B608" s="60"/>
      <c r="C608" s="60"/>
      <c r="D608" s="60"/>
      <c r="E608" s="60"/>
    </row>
    <row r="609" ht="13.5" customHeight="1">
      <c r="A609" s="101"/>
      <c r="B609" s="60"/>
      <c r="C609" s="60"/>
      <c r="D609" s="60"/>
      <c r="E609" s="60"/>
    </row>
    <row r="610" ht="13.5" customHeight="1">
      <c r="A610" s="101"/>
      <c r="B610" s="60"/>
      <c r="C610" s="60"/>
      <c r="D610" s="60"/>
      <c r="E610" s="60"/>
    </row>
    <row r="611" ht="13.5" customHeight="1">
      <c r="A611" s="101"/>
      <c r="B611" s="60"/>
      <c r="C611" s="60"/>
      <c r="D611" s="60"/>
      <c r="E611" s="60"/>
    </row>
    <row r="612" ht="13.5" customHeight="1">
      <c r="A612" s="101"/>
      <c r="B612" s="60"/>
      <c r="C612" s="60"/>
      <c r="D612" s="60"/>
      <c r="E612" s="60"/>
    </row>
    <row r="613" ht="13.5" customHeight="1">
      <c r="A613" s="101"/>
      <c r="B613" s="60"/>
      <c r="C613" s="60"/>
      <c r="D613" s="60"/>
      <c r="E613" s="60"/>
    </row>
    <row r="614" ht="13.5" customHeight="1">
      <c r="A614" s="101"/>
      <c r="B614" s="60"/>
      <c r="C614" s="60"/>
      <c r="D614" s="60"/>
      <c r="E614" s="60"/>
    </row>
    <row r="615" ht="13.5" customHeight="1">
      <c r="A615" s="101"/>
      <c r="B615" s="60"/>
      <c r="C615" s="60"/>
      <c r="D615" s="60"/>
      <c r="E615" s="60"/>
    </row>
    <row r="616" ht="13.5" customHeight="1">
      <c r="A616" s="101"/>
      <c r="B616" s="60"/>
      <c r="C616" s="60"/>
      <c r="D616" s="60"/>
      <c r="E616" s="60"/>
    </row>
    <row r="617" ht="13.5" customHeight="1">
      <c r="A617" s="101"/>
      <c r="B617" s="60"/>
      <c r="C617" s="60"/>
      <c r="D617" s="60"/>
      <c r="E617" s="60"/>
    </row>
    <row r="618" ht="13.5" customHeight="1">
      <c r="A618" s="101"/>
      <c r="B618" s="60"/>
      <c r="C618" s="60"/>
      <c r="D618" s="60"/>
      <c r="E618" s="60"/>
    </row>
    <row r="619" ht="13.5" customHeight="1">
      <c r="A619" s="101"/>
      <c r="B619" s="60"/>
      <c r="C619" s="60"/>
      <c r="D619" s="60"/>
      <c r="E619" s="60"/>
    </row>
    <row r="620" ht="13.5" customHeight="1">
      <c r="A620" s="101"/>
      <c r="B620" s="60"/>
      <c r="C620" s="60"/>
      <c r="D620" s="60"/>
      <c r="E620" s="60"/>
    </row>
    <row r="621" ht="13.5" customHeight="1">
      <c r="A621" s="101"/>
      <c r="B621" s="60"/>
      <c r="C621" s="60"/>
      <c r="D621" s="60"/>
      <c r="E621" s="60"/>
    </row>
    <row r="622" ht="13.5" customHeight="1">
      <c r="A622" s="101"/>
      <c r="B622" s="60"/>
      <c r="C622" s="60"/>
      <c r="D622" s="60"/>
      <c r="E622" s="60"/>
    </row>
    <row r="623" ht="13.5" customHeight="1">
      <c r="A623" s="101"/>
      <c r="B623" s="60"/>
      <c r="C623" s="60"/>
      <c r="D623" s="60"/>
      <c r="E623" s="60"/>
    </row>
    <row r="624" ht="13.5" customHeight="1">
      <c r="A624" s="101"/>
      <c r="B624" s="60"/>
      <c r="C624" s="60"/>
      <c r="D624" s="60"/>
      <c r="E624" s="60"/>
    </row>
    <row r="625" ht="13.5" customHeight="1">
      <c r="A625" s="101"/>
      <c r="B625" s="60"/>
      <c r="C625" s="60"/>
      <c r="D625" s="60"/>
      <c r="E625" s="60"/>
    </row>
    <row r="626" ht="13.5" customHeight="1">
      <c r="A626" s="101"/>
      <c r="B626" s="60"/>
      <c r="C626" s="60"/>
      <c r="D626" s="60"/>
      <c r="E626" s="60"/>
    </row>
    <row r="627" ht="13.5" customHeight="1">
      <c r="A627" s="101"/>
      <c r="B627" s="60"/>
      <c r="C627" s="60"/>
      <c r="D627" s="60"/>
      <c r="E627" s="60"/>
    </row>
    <row r="628" ht="13.5" customHeight="1">
      <c r="A628" s="101"/>
      <c r="B628" s="60"/>
      <c r="C628" s="60"/>
      <c r="D628" s="60"/>
      <c r="E628" s="60"/>
    </row>
    <row r="629" ht="13.5" customHeight="1">
      <c r="A629" s="101"/>
      <c r="B629" s="60"/>
      <c r="C629" s="60"/>
      <c r="D629" s="60"/>
      <c r="E629" s="60"/>
    </row>
    <row r="630" ht="13.5" customHeight="1">
      <c r="A630" s="101"/>
      <c r="B630" s="60"/>
      <c r="C630" s="60"/>
      <c r="D630" s="60"/>
      <c r="E630" s="60"/>
    </row>
    <row r="631" ht="13.5" customHeight="1">
      <c r="A631" s="101"/>
      <c r="B631" s="60"/>
      <c r="C631" s="60"/>
      <c r="D631" s="60"/>
      <c r="E631" s="60"/>
    </row>
    <row r="632" ht="13.5" customHeight="1">
      <c r="A632" s="101"/>
      <c r="B632" s="60"/>
      <c r="C632" s="60"/>
      <c r="D632" s="60"/>
      <c r="E632" s="60"/>
    </row>
    <row r="633" ht="13.5" customHeight="1">
      <c r="A633" s="101"/>
      <c r="B633" s="60"/>
      <c r="C633" s="60"/>
      <c r="D633" s="60"/>
      <c r="E633" s="60"/>
    </row>
    <row r="634" ht="13.5" customHeight="1">
      <c r="A634" s="101"/>
      <c r="B634" s="60"/>
      <c r="C634" s="60"/>
      <c r="D634" s="60"/>
      <c r="E634" s="60"/>
    </row>
    <row r="635" ht="13.5" customHeight="1">
      <c r="A635" s="101"/>
      <c r="B635" s="60"/>
      <c r="C635" s="60"/>
      <c r="D635" s="60"/>
      <c r="E635" s="60"/>
    </row>
    <row r="636" ht="13.5" customHeight="1">
      <c r="A636" s="101"/>
      <c r="B636" s="60"/>
      <c r="C636" s="60"/>
      <c r="D636" s="60"/>
      <c r="E636" s="60"/>
    </row>
    <row r="637" ht="13.5" customHeight="1">
      <c r="A637" s="101"/>
      <c r="B637" s="60"/>
      <c r="C637" s="60"/>
      <c r="D637" s="60"/>
      <c r="E637" s="60"/>
    </row>
    <row r="638" ht="13.5" customHeight="1">
      <c r="A638" s="101"/>
      <c r="B638" s="60"/>
      <c r="C638" s="60"/>
      <c r="D638" s="60"/>
      <c r="E638" s="60"/>
    </row>
    <row r="639" ht="13.5" customHeight="1">
      <c r="A639" s="101"/>
      <c r="B639" s="60"/>
      <c r="C639" s="60"/>
      <c r="D639" s="60"/>
      <c r="E639" s="60"/>
    </row>
    <row r="640" ht="13.5" customHeight="1">
      <c r="A640" s="101"/>
      <c r="B640" s="60"/>
      <c r="C640" s="60"/>
      <c r="D640" s="60"/>
      <c r="E640" s="60"/>
    </row>
    <row r="641" ht="13.5" customHeight="1">
      <c r="A641" s="101"/>
      <c r="B641" s="60"/>
      <c r="C641" s="60"/>
      <c r="D641" s="60"/>
      <c r="E641" s="60"/>
    </row>
    <row r="642" ht="13.5" customHeight="1">
      <c r="A642" s="101"/>
      <c r="B642" s="60"/>
      <c r="C642" s="60"/>
      <c r="D642" s="60"/>
      <c r="E642" s="60"/>
    </row>
    <row r="643" ht="13.5" customHeight="1">
      <c r="A643" s="101"/>
      <c r="B643" s="60"/>
      <c r="C643" s="60"/>
      <c r="D643" s="60"/>
      <c r="E643" s="60"/>
    </row>
    <row r="644" ht="13.5" customHeight="1">
      <c r="A644" s="101"/>
      <c r="B644" s="60"/>
      <c r="C644" s="60"/>
      <c r="D644" s="60"/>
      <c r="E644" s="60"/>
    </row>
    <row r="645" ht="13.5" customHeight="1">
      <c r="A645" s="101"/>
      <c r="B645" s="60"/>
      <c r="C645" s="60"/>
      <c r="D645" s="60"/>
      <c r="E645" s="60"/>
    </row>
    <row r="646" ht="13.5" customHeight="1">
      <c r="A646" s="101"/>
      <c r="B646" s="60"/>
      <c r="C646" s="60"/>
      <c r="D646" s="60"/>
      <c r="E646" s="60"/>
    </row>
    <row r="647" ht="13.5" customHeight="1">
      <c r="A647" s="101"/>
      <c r="B647" s="60"/>
      <c r="C647" s="60"/>
      <c r="D647" s="60"/>
      <c r="E647" s="60"/>
    </row>
    <row r="648" ht="13.5" customHeight="1">
      <c r="A648" s="101"/>
      <c r="B648" s="60"/>
      <c r="C648" s="60"/>
      <c r="D648" s="60"/>
      <c r="E648" s="60"/>
    </row>
    <row r="649" ht="13.5" customHeight="1">
      <c r="A649" s="101"/>
      <c r="B649" s="60"/>
      <c r="C649" s="60"/>
      <c r="D649" s="60"/>
      <c r="E649" s="60"/>
    </row>
    <row r="650" ht="13.5" customHeight="1">
      <c r="A650" s="101"/>
      <c r="B650" s="60"/>
      <c r="C650" s="60"/>
      <c r="D650" s="60"/>
      <c r="E650" s="60"/>
    </row>
    <row r="651" ht="13.5" customHeight="1">
      <c r="A651" s="101"/>
      <c r="B651" s="60"/>
      <c r="C651" s="60"/>
      <c r="D651" s="60"/>
      <c r="E651" s="60"/>
    </row>
    <row r="652" ht="13.5" customHeight="1">
      <c r="A652" s="101"/>
      <c r="B652" s="60"/>
      <c r="C652" s="60"/>
      <c r="D652" s="60"/>
      <c r="E652" s="60"/>
    </row>
    <row r="653" ht="13.5" customHeight="1">
      <c r="A653" s="101"/>
      <c r="B653" s="60"/>
      <c r="C653" s="60"/>
      <c r="D653" s="60"/>
      <c r="E653" s="60"/>
    </row>
    <row r="654" ht="13.5" customHeight="1">
      <c r="A654" s="101"/>
      <c r="B654" s="60"/>
      <c r="C654" s="60"/>
      <c r="D654" s="60"/>
      <c r="E654" s="60"/>
    </row>
    <row r="655" ht="13.5" customHeight="1">
      <c r="A655" s="101"/>
      <c r="B655" s="60"/>
      <c r="C655" s="60"/>
      <c r="D655" s="60"/>
      <c r="E655" s="60"/>
    </row>
    <row r="656" ht="13.5" customHeight="1">
      <c r="A656" s="101"/>
      <c r="B656" s="60"/>
      <c r="C656" s="60"/>
      <c r="D656" s="60"/>
      <c r="E656" s="60"/>
    </row>
    <row r="657" ht="13.5" customHeight="1">
      <c r="A657" s="101"/>
      <c r="B657" s="60"/>
      <c r="C657" s="60"/>
      <c r="D657" s="60"/>
      <c r="E657" s="60"/>
    </row>
    <row r="658" ht="13.5" customHeight="1">
      <c r="A658" s="101"/>
      <c r="B658" s="60"/>
      <c r="C658" s="60"/>
      <c r="D658" s="60"/>
      <c r="E658" s="60"/>
    </row>
    <row r="659" ht="13.5" customHeight="1">
      <c r="A659" s="101"/>
      <c r="B659" s="60"/>
      <c r="C659" s="60"/>
      <c r="D659" s="60"/>
      <c r="E659" s="60"/>
    </row>
    <row r="660" ht="13.5" customHeight="1">
      <c r="A660" s="101"/>
      <c r="B660" s="60"/>
      <c r="C660" s="60"/>
      <c r="D660" s="60"/>
      <c r="E660" s="60"/>
    </row>
    <row r="661" ht="13.5" customHeight="1">
      <c r="A661" s="101"/>
      <c r="B661" s="60"/>
      <c r="C661" s="60"/>
      <c r="D661" s="60"/>
      <c r="E661" s="60"/>
    </row>
    <row r="662" ht="13.5" customHeight="1">
      <c r="A662" s="101"/>
      <c r="B662" s="60"/>
      <c r="C662" s="60"/>
      <c r="D662" s="60"/>
      <c r="E662" s="60"/>
    </row>
    <row r="663" ht="13.5" customHeight="1">
      <c r="A663" s="101"/>
      <c r="B663" s="60"/>
      <c r="C663" s="60"/>
      <c r="D663" s="60"/>
      <c r="E663" s="60"/>
    </row>
    <row r="664" ht="13.5" customHeight="1">
      <c r="A664" s="101"/>
      <c r="B664" s="60"/>
      <c r="C664" s="60"/>
      <c r="D664" s="60"/>
      <c r="E664" s="60"/>
    </row>
    <row r="665" ht="13.5" customHeight="1">
      <c r="A665" s="101"/>
      <c r="B665" s="60"/>
      <c r="C665" s="60"/>
      <c r="D665" s="60"/>
      <c r="E665" s="60"/>
    </row>
    <row r="666" ht="13.5" customHeight="1">
      <c r="A666" s="101"/>
      <c r="B666" s="60"/>
      <c r="C666" s="60"/>
      <c r="D666" s="60"/>
      <c r="E666" s="60"/>
    </row>
    <row r="667" ht="13.5" customHeight="1">
      <c r="A667" s="101"/>
      <c r="B667" s="60"/>
      <c r="C667" s="60"/>
      <c r="D667" s="60"/>
      <c r="E667" s="60"/>
    </row>
    <row r="668" ht="13.5" customHeight="1">
      <c r="A668" s="101"/>
      <c r="B668" s="60"/>
      <c r="C668" s="60"/>
      <c r="D668" s="60"/>
      <c r="E668" s="60"/>
    </row>
    <row r="669" ht="13.5" customHeight="1">
      <c r="A669" s="101"/>
      <c r="B669" s="60"/>
      <c r="C669" s="60"/>
      <c r="D669" s="60"/>
      <c r="E669" s="60"/>
    </row>
    <row r="670" ht="13.5" customHeight="1">
      <c r="A670" s="101"/>
      <c r="B670" s="60"/>
      <c r="C670" s="60"/>
      <c r="D670" s="60"/>
      <c r="E670" s="60"/>
    </row>
    <row r="671" ht="13.5" customHeight="1">
      <c r="A671" s="101"/>
      <c r="B671" s="60"/>
      <c r="C671" s="60"/>
      <c r="D671" s="60"/>
      <c r="E671" s="60"/>
    </row>
    <row r="672" ht="13.5" customHeight="1">
      <c r="A672" s="101"/>
      <c r="B672" s="60"/>
      <c r="C672" s="60"/>
      <c r="D672" s="60"/>
      <c r="E672" s="60"/>
    </row>
    <row r="673" ht="13.5" customHeight="1">
      <c r="A673" s="101"/>
      <c r="B673" s="60"/>
      <c r="C673" s="60"/>
      <c r="D673" s="60"/>
      <c r="E673" s="60"/>
    </row>
    <row r="674" ht="13.5" customHeight="1">
      <c r="A674" s="101"/>
      <c r="B674" s="60"/>
      <c r="C674" s="60"/>
      <c r="D674" s="60"/>
      <c r="E674" s="60"/>
    </row>
    <row r="675" ht="13.5" customHeight="1">
      <c r="A675" s="101"/>
      <c r="B675" s="60"/>
      <c r="C675" s="60"/>
      <c r="D675" s="60"/>
      <c r="E675" s="60"/>
    </row>
    <row r="676" ht="13.5" customHeight="1">
      <c r="A676" s="101"/>
      <c r="B676" s="60"/>
      <c r="C676" s="60"/>
      <c r="D676" s="60"/>
      <c r="E676" s="60"/>
    </row>
    <row r="677" ht="13.5" customHeight="1">
      <c r="A677" s="101"/>
      <c r="B677" s="60"/>
      <c r="C677" s="60"/>
      <c r="D677" s="60"/>
      <c r="E677" s="60"/>
    </row>
    <row r="678" ht="13.5" customHeight="1">
      <c r="A678" s="101"/>
      <c r="B678" s="60"/>
      <c r="C678" s="60"/>
      <c r="D678" s="60"/>
      <c r="E678" s="60"/>
    </row>
    <row r="679" ht="13.5" customHeight="1">
      <c r="A679" s="101"/>
      <c r="B679" s="60"/>
      <c r="C679" s="60"/>
      <c r="D679" s="60"/>
      <c r="E679" s="60"/>
    </row>
    <row r="680" ht="13.5" customHeight="1">
      <c r="A680" s="101"/>
      <c r="B680" s="60"/>
      <c r="C680" s="60"/>
      <c r="D680" s="60"/>
      <c r="E680" s="60"/>
    </row>
    <row r="681" ht="13.5" customHeight="1">
      <c r="A681" s="101"/>
      <c r="B681" s="60"/>
      <c r="C681" s="60"/>
      <c r="D681" s="60"/>
      <c r="E681" s="60"/>
    </row>
    <row r="682" ht="13.5" customHeight="1">
      <c r="A682" s="101"/>
      <c r="B682" s="60"/>
      <c r="C682" s="60"/>
      <c r="D682" s="60"/>
      <c r="E682" s="60"/>
    </row>
    <row r="683" ht="13.5" customHeight="1">
      <c r="A683" s="101"/>
      <c r="B683" s="60"/>
      <c r="C683" s="60"/>
      <c r="D683" s="60"/>
      <c r="E683" s="60"/>
    </row>
    <row r="684" ht="13.5" customHeight="1">
      <c r="A684" s="101"/>
      <c r="B684" s="60"/>
      <c r="C684" s="60"/>
      <c r="D684" s="60"/>
      <c r="E684" s="60"/>
    </row>
    <row r="685" ht="13.5" customHeight="1">
      <c r="A685" s="101"/>
      <c r="B685" s="60"/>
      <c r="C685" s="60"/>
      <c r="D685" s="60"/>
      <c r="E685" s="60"/>
    </row>
    <row r="686" ht="13.5" customHeight="1">
      <c r="A686" s="101"/>
      <c r="B686" s="60"/>
      <c r="C686" s="60"/>
      <c r="D686" s="60"/>
      <c r="E686" s="60"/>
    </row>
    <row r="687" ht="13.5" customHeight="1">
      <c r="A687" s="101"/>
      <c r="B687" s="60"/>
      <c r="C687" s="60"/>
      <c r="D687" s="60"/>
      <c r="E687" s="60"/>
    </row>
    <row r="688" ht="13.5" customHeight="1">
      <c r="A688" s="101"/>
      <c r="B688" s="60"/>
      <c r="C688" s="60"/>
      <c r="D688" s="60"/>
      <c r="E688" s="60"/>
    </row>
    <row r="689" ht="13.5" customHeight="1">
      <c r="A689" s="101"/>
      <c r="B689" s="60"/>
      <c r="C689" s="60"/>
      <c r="D689" s="60"/>
      <c r="E689" s="60"/>
    </row>
    <row r="690" ht="13.5" customHeight="1">
      <c r="A690" s="101"/>
      <c r="B690" s="60"/>
      <c r="C690" s="60"/>
      <c r="D690" s="60"/>
      <c r="E690" s="60"/>
    </row>
    <row r="691" ht="13.5" customHeight="1">
      <c r="A691" s="101"/>
      <c r="B691" s="60"/>
      <c r="C691" s="60"/>
      <c r="D691" s="60"/>
      <c r="E691" s="60"/>
    </row>
    <row r="692" ht="13.5" customHeight="1">
      <c r="A692" s="101"/>
      <c r="B692" s="60"/>
      <c r="C692" s="60"/>
      <c r="D692" s="60"/>
      <c r="E692" s="60"/>
    </row>
    <row r="693" ht="13.5" customHeight="1">
      <c r="A693" s="101"/>
      <c r="B693" s="60"/>
      <c r="C693" s="60"/>
      <c r="D693" s="60"/>
      <c r="E693" s="60"/>
    </row>
    <row r="694" ht="13.5" customHeight="1">
      <c r="A694" s="101"/>
      <c r="B694" s="60"/>
      <c r="C694" s="60"/>
      <c r="D694" s="60"/>
      <c r="E694" s="60"/>
    </row>
    <row r="695" ht="13.5" customHeight="1">
      <c r="A695" s="101"/>
      <c r="B695" s="60"/>
      <c r="C695" s="60"/>
      <c r="D695" s="60"/>
      <c r="E695" s="60"/>
    </row>
    <row r="696" ht="13.5" customHeight="1">
      <c r="A696" s="101"/>
      <c r="B696" s="60"/>
      <c r="C696" s="60"/>
      <c r="D696" s="60"/>
      <c r="E696" s="60"/>
    </row>
    <row r="697" ht="13.5" customHeight="1">
      <c r="A697" s="101"/>
      <c r="B697" s="60"/>
      <c r="C697" s="60"/>
      <c r="D697" s="60"/>
      <c r="E697" s="60"/>
    </row>
    <row r="698" ht="13.5" customHeight="1">
      <c r="A698" s="101"/>
      <c r="B698" s="60"/>
      <c r="C698" s="60"/>
      <c r="D698" s="60"/>
      <c r="E698" s="60"/>
    </row>
    <row r="699" ht="13.5" customHeight="1">
      <c r="A699" s="101"/>
      <c r="B699" s="60"/>
      <c r="C699" s="60"/>
      <c r="D699" s="60"/>
      <c r="E699" s="60"/>
    </row>
    <row r="700" ht="13.5" customHeight="1">
      <c r="A700" s="101"/>
      <c r="B700" s="60"/>
      <c r="C700" s="60"/>
      <c r="D700" s="60"/>
      <c r="E700" s="60"/>
    </row>
    <row r="701" ht="13.5" customHeight="1">
      <c r="A701" s="101"/>
      <c r="B701" s="60"/>
      <c r="C701" s="60"/>
      <c r="D701" s="60"/>
      <c r="E701" s="60"/>
    </row>
    <row r="702" ht="13.5" customHeight="1">
      <c r="A702" s="101"/>
      <c r="B702" s="60"/>
      <c r="C702" s="60"/>
      <c r="D702" s="60"/>
      <c r="E702" s="60"/>
    </row>
    <row r="703" ht="13.5" customHeight="1">
      <c r="A703" s="101"/>
      <c r="B703" s="60"/>
      <c r="C703" s="60"/>
      <c r="D703" s="60"/>
      <c r="E703" s="60"/>
    </row>
    <row r="704" ht="13.5" customHeight="1">
      <c r="A704" s="101"/>
      <c r="B704" s="60"/>
      <c r="C704" s="60"/>
      <c r="D704" s="60"/>
      <c r="E704" s="60"/>
    </row>
    <row r="705" ht="13.5" customHeight="1">
      <c r="A705" s="101"/>
      <c r="B705" s="60"/>
      <c r="C705" s="60"/>
      <c r="D705" s="60"/>
      <c r="E705" s="60"/>
    </row>
    <row r="706" ht="13.5" customHeight="1">
      <c r="A706" s="101"/>
      <c r="B706" s="60"/>
      <c r="C706" s="60"/>
      <c r="D706" s="60"/>
      <c r="E706" s="60"/>
    </row>
    <row r="707" ht="13.5" customHeight="1">
      <c r="A707" s="101"/>
      <c r="B707" s="60"/>
      <c r="C707" s="60"/>
      <c r="D707" s="60"/>
      <c r="E707" s="60"/>
    </row>
    <row r="708" ht="13.5" customHeight="1">
      <c r="A708" s="101"/>
      <c r="B708" s="60"/>
      <c r="C708" s="60"/>
      <c r="D708" s="60"/>
      <c r="E708" s="60"/>
    </row>
    <row r="709" ht="13.5" customHeight="1">
      <c r="A709" s="101"/>
      <c r="B709" s="60"/>
      <c r="C709" s="60"/>
      <c r="D709" s="60"/>
      <c r="E709" s="60"/>
    </row>
    <row r="710" ht="13.5" customHeight="1">
      <c r="A710" s="101"/>
      <c r="B710" s="60"/>
      <c r="C710" s="60"/>
      <c r="D710" s="60"/>
      <c r="E710" s="60"/>
    </row>
    <row r="711" ht="13.5" customHeight="1">
      <c r="A711" s="101"/>
      <c r="B711" s="60"/>
      <c r="C711" s="60"/>
      <c r="D711" s="60"/>
      <c r="E711" s="60"/>
    </row>
    <row r="712" ht="13.5" customHeight="1">
      <c r="A712" s="101"/>
      <c r="B712" s="60"/>
      <c r="C712" s="60"/>
      <c r="D712" s="60"/>
      <c r="E712" s="60"/>
    </row>
    <row r="713" ht="13.5" customHeight="1">
      <c r="A713" s="101"/>
      <c r="B713" s="60"/>
      <c r="C713" s="60"/>
      <c r="D713" s="60"/>
      <c r="E713" s="60"/>
    </row>
    <row r="714" ht="13.5" customHeight="1">
      <c r="A714" s="101"/>
      <c r="B714" s="60"/>
      <c r="C714" s="60"/>
      <c r="D714" s="60"/>
      <c r="E714" s="60"/>
    </row>
    <row r="715" ht="13.5" customHeight="1">
      <c r="A715" s="101"/>
      <c r="B715" s="60"/>
      <c r="C715" s="60"/>
      <c r="D715" s="60"/>
      <c r="E715" s="60"/>
    </row>
    <row r="716" ht="13.5" customHeight="1">
      <c r="A716" s="101"/>
      <c r="B716" s="60"/>
      <c r="C716" s="60"/>
      <c r="D716" s="60"/>
      <c r="E716" s="60"/>
    </row>
    <row r="717" ht="13.5" customHeight="1">
      <c r="A717" s="101"/>
      <c r="B717" s="60"/>
      <c r="C717" s="60"/>
      <c r="D717" s="60"/>
      <c r="E717" s="60"/>
    </row>
    <row r="718" ht="13.5" customHeight="1">
      <c r="A718" s="101"/>
      <c r="B718" s="60"/>
      <c r="C718" s="60"/>
      <c r="D718" s="60"/>
      <c r="E718" s="60"/>
    </row>
    <row r="719" ht="13.5" customHeight="1">
      <c r="A719" s="101"/>
      <c r="B719" s="60"/>
      <c r="C719" s="60"/>
      <c r="D719" s="60"/>
      <c r="E719" s="60"/>
    </row>
    <row r="720" ht="13.5" customHeight="1">
      <c r="A720" s="101"/>
      <c r="B720" s="60"/>
      <c r="C720" s="60"/>
      <c r="D720" s="60"/>
      <c r="E720" s="60"/>
    </row>
    <row r="721" ht="13.5" customHeight="1">
      <c r="A721" s="101"/>
      <c r="B721" s="60"/>
      <c r="C721" s="60"/>
      <c r="D721" s="60"/>
      <c r="E721" s="60"/>
    </row>
    <row r="722" ht="13.5" customHeight="1">
      <c r="A722" s="101"/>
      <c r="B722" s="60"/>
      <c r="C722" s="60"/>
      <c r="D722" s="60"/>
      <c r="E722" s="60"/>
    </row>
    <row r="723" ht="13.5" customHeight="1">
      <c r="A723" s="101"/>
      <c r="B723" s="60"/>
      <c r="C723" s="60"/>
      <c r="D723" s="60"/>
      <c r="E723" s="60"/>
    </row>
    <row r="724" ht="13.5" customHeight="1">
      <c r="A724" s="101"/>
      <c r="B724" s="60"/>
      <c r="C724" s="60"/>
      <c r="D724" s="60"/>
      <c r="E724" s="60"/>
    </row>
    <row r="725" ht="13.5" customHeight="1">
      <c r="A725" s="101"/>
      <c r="B725" s="60"/>
      <c r="C725" s="60"/>
      <c r="D725" s="60"/>
      <c r="E725" s="60"/>
    </row>
    <row r="726" ht="13.5" customHeight="1">
      <c r="A726" s="101"/>
      <c r="B726" s="60"/>
      <c r="C726" s="60"/>
      <c r="D726" s="60"/>
      <c r="E726" s="60"/>
    </row>
    <row r="727" ht="13.5" customHeight="1">
      <c r="A727" s="101"/>
      <c r="B727" s="60"/>
      <c r="C727" s="60"/>
      <c r="D727" s="60"/>
      <c r="E727" s="60"/>
    </row>
    <row r="728" ht="13.5" customHeight="1">
      <c r="A728" s="101"/>
      <c r="B728" s="60"/>
      <c r="C728" s="60"/>
      <c r="D728" s="60"/>
      <c r="E728" s="60"/>
    </row>
    <row r="729" ht="13.5" customHeight="1">
      <c r="A729" s="101"/>
      <c r="B729" s="60"/>
      <c r="C729" s="60"/>
      <c r="D729" s="60"/>
      <c r="E729" s="60"/>
    </row>
    <row r="730" ht="13.5" customHeight="1">
      <c r="A730" s="101"/>
      <c r="B730" s="60"/>
      <c r="C730" s="60"/>
      <c r="D730" s="60"/>
      <c r="E730" s="60"/>
    </row>
    <row r="731" ht="13.5" customHeight="1">
      <c r="A731" s="101"/>
      <c r="B731" s="60"/>
      <c r="C731" s="60"/>
      <c r="D731" s="60"/>
      <c r="E731" s="60"/>
    </row>
    <row r="732" ht="13.5" customHeight="1">
      <c r="A732" s="101"/>
      <c r="B732" s="60"/>
      <c r="C732" s="60"/>
      <c r="D732" s="60"/>
      <c r="E732" s="60"/>
    </row>
    <row r="733" ht="13.5" customHeight="1">
      <c r="A733" s="101"/>
      <c r="B733" s="60"/>
      <c r="C733" s="60"/>
      <c r="D733" s="60"/>
      <c r="E733" s="60"/>
    </row>
    <row r="734" ht="13.5" customHeight="1">
      <c r="A734" s="101"/>
      <c r="B734" s="60"/>
      <c r="C734" s="60"/>
      <c r="D734" s="60"/>
      <c r="E734" s="60"/>
    </row>
    <row r="735" ht="13.5" customHeight="1">
      <c r="A735" s="101"/>
      <c r="B735" s="60"/>
      <c r="C735" s="60"/>
      <c r="D735" s="60"/>
      <c r="E735" s="60"/>
    </row>
    <row r="736" ht="13.5" customHeight="1">
      <c r="A736" s="101"/>
      <c r="B736" s="60"/>
      <c r="C736" s="60"/>
      <c r="D736" s="60"/>
      <c r="E736" s="60"/>
    </row>
    <row r="737" ht="13.5" customHeight="1">
      <c r="A737" s="101"/>
      <c r="B737" s="60"/>
      <c r="C737" s="60"/>
      <c r="D737" s="60"/>
      <c r="E737" s="60"/>
    </row>
    <row r="738" ht="13.5" customHeight="1">
      <c r="A738" s="101"/>
      <c r="B738" s="60"/>
      <c r="C738" s="60"/>
      <c r="D738" s="60"/>
      <c r="E738" s="60"/>
    </row>
    <row r="739" ht="13.5" customHeight="1">
      <c r="A739" s="101"/>
      <c r="B739" s="60"/>
      <c r="C739" s="60"/>
      <c r="D739" s="60"/>
      <c r="E739" s="60"/>
    </row>
    <row r="740" ht="13.5" customHeight="1">
      <c r="A740" s="101"/>
      <c r="B740" s="60"/>
      <c r="C740" s="60"/>
      <c r="D740" s="60"/>
      <c r="E740" s="60"/>
    </row>
    <row r="741" ht="13.5" customHeight="1">
      <c r="A741" s="101"/>
      <c r="B741" s="60"/>
      <c r="C741" s="60"/>
      <c r="D741" s="60"/>
      <c r="E741" s="60"/>
    </row>
    <row r="742" ht="13.5" customHeight="1">
      <c r="A742" s="101"/>
      <c r="B742" s="60"/>
      <c r="C742" s="60"/>
      <c r="D742" s="60"/>
      <c r="E742" s="60"/>
    </row>
    <row r="743" ht="13.5" customHeight="1">
      <c r="A743" s="101"/>
      <c r="B743" s="60"/>
      <c r="C743" s="60"/>
      <c r="D743" s="60"/>
      <c r="E743" s="60"/>
    </row>
    <row r="744" ht="13.5" customHeight="1">
      <c r="A744" s="101"/>
      <c r="B744" s="60"/>
      <c r="C744" s="60"/>
      <c r="D744" s="60"/>
      <c r="E744" s="60"/>
    </row>
    <row r="745" ht="13.5" customHeight="1">
      <c r="A745" s="101"/>
      <c r="B745" s="60"/>
      <c r="C745" s="60"/>
      <c r="D745" s="60"/>
      <c r="E745" s="60"/>
    </row>
    <row r="746" ht="13.5" customHeight="1">
      <c r="A746" s="101"/>
      <c r="B746" s="60"/>
      <c r="C746" s="60"/>
      <c r="D746" s="60"/>
      <c r="E746" s="60"/>
    </row>
    <row r="747" ht="13.5" customHeight="1">
      <c r="A747" s="101"/>
      <c r="B747" s="60"/>
      <c r="C747" s="60"/>
      <c r="D747" s="60"/>
      <c r="E747" s="60"/>
    </row>
    <row r="748" ht="13.5" customHeight="1">
      <c r="A748" s="101"/>
      <c r="B748" s="60"/>
      <c r="C748" s="60"/>
      <c r="D748" s="60"/>
      <c r="E748" s="60"/>
    </row>
    <row r="749" ht="13.5" customHeight="1">
      <c r="A749" s="101"/>
      <c r="B749" s="60"/>
      <c r="C749" s="60"/>
      <c r="D749" s="60"/>
      <c r="E749" s="60"/>
    </row>
    <row r="750" ht="13.5" customHeight="1">
      <c r="A750" s="101"/>
      <c r="B750" s="60"/>
      <c r="C750" s="60"/>
      <c r="D750" s="60"/>
      <c r="E750" s="60"/>
    </row>
    <row r="751" ht="13.5" customHeight="1">
      <c r="A751" s="101"/>
      <c r="B751" s="60"/>
      <c r="C751" s="60"/>
      <c r="D751" s="60"/>
      <c r="E751" s="60"/>
    </row>
    <row r="752" ht="13.5" customHeight="1">
      <c r="A752" s="101"/>
      <c r="B752" s="60"/>
      <c r="C752" s="60"/>
      <c r="D752" s="60"/>
      <c r="E752" s="60"/>
    </row>
    <row r="753" ht="13.5" customHeight="1">
      <c r="A753" s="101"/>
      <c r="B753" s="60"/>
      <c r="C753" s="60"/>
      <c r="D753" s="60"/>
      <c r="E753" s="60"/>
    </row>
    <row r="754" ht="13.5" customHeight="1">
      <c r="A754" s="101"/>
      <c r="B754" s="60"/>
      <c r="C754" s="60"/>
      <c r="D754" s="60"/>
      <c r="E754" s="60"/>
    </row>
    <row r="755" ht="13.5" customHeight="1">
      <c r="A755" s="101"/>
      <c r="B755" s="60"/>
      <c r="C755" s="60"/>
      <c r="D755" s="60"/>
      <c r="E755" s="60"/>
    </row>
    <row r="756" ht="13.5" customHeight="1">
      <c r="A756" s="101"/>
      <c r="B756" s="60"/>
      <c r="C756" s="60"/>
      <c r="D756" s="60"/>
      <c r="E756" s="60"/>
    </row>
    <row r="757" ht="13.5" customHeight="1">
      <c r="A757" s="101"/>
      <c r="B757" s="60"/>
      <c r="C757" s="60"/>
      <c r="D757" s="60"/>
      <c r="E757" s="60"/>
    </row>
    <row r="758" ht="13.5" customHeight="1">
      <c r="A758" s="101"/>
      <c r="B758" s="60"/>
      <c r="C758" s="60"/>
      <c r="D758" s="60"/>
      <c r="E758" s="60"/>
    </row>
    <row r="759" ht="13.5" customHeight="1">
      <c r="A759" s="101"/>
      <c r="B759" s="60"/>
      <c r="C759" s="60"/>
      <c r="D759" s="60"/>
      <c r="E759" s="60"/>
    </row>
    <row r="760" ht="13.5" customHeight="1">
      <c r="A760" s="101"/>
      <c r="B760" s="60"/>
      <c r="C760" s="60"/>
      <c r="D760" s="60"/>
      <c r="E760" s="60"/>
    </row>
    <row r="761" ht="13.5" customHeight="1">
      <c r="A761" s="101"/>
      <c r="B761" s="60"/>
      <c r="C761" s="60"/>
      <c r="D761" s="60"/>
      <c r="E761" s="60"/>
    </row>
    <row r="762" ht="13.5" customHeight="1">
      <c r="A762" s="101"/>
      <c r="B762" s="60"/>
      <c r="C762" s="60"/>
      <c r="D762" s="60"/>
      <c r="E762" s="60"/>
    </row>
    <row r="763" ht="13.5" customHeight="1">
      <c r="A763" s="101"/>
      <c r="B763" s="60"/>
      <c r="C763" s="60"/>
      <c r="D763" s="60"/>
      <c r="E763" s="60"/>
    </row>
    <row r="764" ht="13.5" customHeight="1">
      <c r="A764" s="101"/>
      <c r="B764" s="60"/>
      <c r="C764" s="60"/>
      <c r="D764" s="60"/>
      <c r="E764" s="60"/>
    </row>
    <row r="765" ht="13.5" customHeight="1">
      <c r="A765" s="101"/>
      <c r="B765" s="60"/>
      <c r="C765" s="60"/>
      <c r="D765" s="60"/>
      <c r="E765" s="60"/>
    </row>
    <row r="766" ht="13.5" customHeight="1">
      <c r="A766" s="101"/>
      <c r="B766" s="60"/>
      <c r="C766" s="60"/>
      <c r="D766" s="60"/>
      <c r="E766" s="60"/>
    </row>
    <row r="767" ht="13.5" customHeight="1">
      <c r="A767" s="101"/>
      <c r="B767" s="60"/>
      <c r="C767" s="60"/>
      <c r="D767" s="60"/>
      <c r="E767" s="60"/>
    </row>
    <row r="768" ht="13.5" customHeight="1">
      <c r="A768" s="101"/>
      <c r="B768" s="60"/>
      <c r="C768" s="60"/>
      <c r="D768" s="60"/>
      <c r="E768" s="60"/>
    </row>
    <row r="769" ht="13.5" customHeight="1">
      <c r="A769" s="101"/>
      <c r="B769" s="60"/>
      <c r="C769" s="60"/>
      <c r="D769" s="60"/>
      <c r="E769" s="60"/>
    </row>
    <row r="770" ht="13.5" customHeight="1">
      <c r="A770" s="101"/>
      <c r="B770" s="60"/>
      <c r="C770" s="60"/>
      <c r="D770" s="60"/>
      <c r="E770" s="60"/>
    </row>
    <row r="771" ht="13.5" customHeight="1">
      <c r="A771" s="101"/>
      <c r="B771" s="60"/>
      <c r="C771" s="60"/>
      <c r="D771" s="60"/>
      <c r="E771" s="60"/>
    </row>
    <row r="772" ht="13.5" customHeight="1">
      <c r="A772" s="101"/>
      <c r="B772" s="60"/>
      <c r="C772" s="60"/>
      <c r="D772" s="60"/>
      <c r="E772" s="60"/>
    </row>
    <row r="773" ht="13.5" customHeight="1">
      <c r="A773" s="101"/>
      <c r="B773" s="60"/>
      <c r="C773" s="60"/>
      <c r="D773" s="60"/>
      <c r="E773" s="60"/>
    </row>
    <row r="774" ht="13.5" customHeight="1">
      <c r="A774" s="101"/>
      <c r="B774" s="60"/>
      <c r="C774" s="60"/>
      <c r="D774" s="60"/>
      <c r="E774" s="60"/>
    </row>
    <row r="775" ht="13.5" customHeight="1">
      <c r="A775" s="101"/>
      <c r="B775" s="60"/>
      <c r="C775" s="60"/>
      <c r="D775" s="60"/>
      <c r="E775" s="60"/>
    </row>
    <row r="776" ht="13.5" customHeight="1">
      <c r="A776" s="101"/>
      <c r="B776" s="60"/>
      <c r="C776" s="60"/>
      <c r="D776" s="60"/>
      <c r="E776" s="60"/>
    </row>
    <row r="777" ht="13.5" customHeight="1">
      <c r="A777" s="101"/>
      <c r="B777" s="60"/>
      <c r="C777" s="60"/>
      <c r="D777" s="60"/>
      <c r="E777" s="60"/>
    </row>
    <row r="778" ht="13.5" customHeight="1">
      <c r="A778" s="101"/>
      <c r="B778" s="60"/>
      <c r="C778" s="60"/>
      <c r="D778" s="60"/>
      <c r="E778" s="60"/>
    </row>
    <row r="779" ht="13.5" customHeight="1">
      <c r="A779" s="101"/>
      <c r="B779" s="60"/>
      <c r="C779" s="60"/>
      <c r="D779" s="60"/>
      <c r="E779" s="60"/>
    </row>
    <row r="780" ht="13.5" customHeight="1">
      <c r="A780" s="101"/>
      <c r="B780" s="60"/>
      <c r="C780" s="60"/>
      <c r="D780" s="60"/>
      <c r="E780" s="60"/>
    </row>
    <row r="781" ht="13.5" customHeight="1">
      <c r="A781" s="101"/>
      <c r="B781" s="60"/>
      <c r="C781" s="60"/>
      <c r="D781" s="60"/>
      <c r="E781" s="60"/>
    </row>
    <row r="782" ht="13.5" customHeight="1">
      <c r="A782" s="101"/>
      <c r="B782" s="60"/>
      <c r="C782" s="60"/>
      <c r="D782" s="60"/>
      <c r="E782" s="60"/>
    </row>
    <row r="783" ht="13.5" customHeight="1">
      <c r="A783" s="101"/>
      <c r="B783" s="60"/>
      <c r="C783" s="60"/>
      <c r="D783" s="60"/>
      <c r="E783" s="60"/>
    </row>
    <row r="784" ht="13.5" customHeight="1">
      <c r="A784" s="101"/>
      <c r="B784" s="60"/>
      <c r="C784" s="60"/>
      <c r="D784" s="60"/>
      <c r="E784" s="60"/>
    </row>
    <row r="785" ht="13.5" customHeight="1">
      <c r="A785" s="101"/>
      <c r="B785" s="60"/>
      <c r="C785" s="60"/>
      <c r="D785" s="60"/>
      <c r="E785" s="60"/>
    </row>
    <row r="786" ht="13.5" customHeight="1">
      <c r="A786" s="101"/>
      <c r="B786" s="60"/>
      <c r="C786" s="60"/>
      <c r="D786" s="60"/>
      <c r="E786" s="60"/>
    </row>
    <row r="787" ht="13.5" customHeight="1">
      <c r="A787" s="101"/>
      <c r="B787" s="60"/>
      <c r="C787" s="60"/>
      <c r="D787" s="60"/>
      <c r="E787" s="60"/>
    </row>
    <row r="788" ht="13.5" customHeight="1">
      <c r="A788" s="101"/>
      <c r="B788" s="60"/>
      <c r="C788" s="60"/>
      <c r="D788" s="60"/>
      <c r="E788" s="60"/>
    </row>
    <row r="789" ht="13.5" customHeight="1">
      <c r="A789" s="101"/>
      <c r="B789" s="60"/>
      <c r="C789" s="60"/>
      <c r="D789" s="60"/>
      <c r="E789" s="60"/>
    </row>
    <row r="790" ht="13.5" customHeight="1">
      <c r="A790" s="101"/>
      <c r="B790" s="60"/>
      <c r="C790" s="60"/>
      <c r="D790" s="60"/>
      <c r="E790" s="60"/>
    </row>
    <row r="791" ht="13.5" customHeight="1">
      <c r="A791" s="101"/>
      <c r="B791" s="60"/>
      <c r="C791" s="60"/>
      <c r="D791" s="60"/>
      <c r="E791" s="60"/>
    </row>
    <row r="792" ht="13.5" customHeight="1">
      <c r="A792" s="101"/>
      <c r="B792" s="60"/>
      <c r="C792" s="60"/>
      <c r="D792" s="60"/>
      <c r="E792" s="60"/>
    </row>
    <row r="793" ht="13.5" customHeight="1">
      <c r="A793" s="101"/>
      <c r="B793" s="60"/>
      <c r="C793" s="60"/>
      <c r="D793" s="60"/>
      <c r="E793" s="60"/>
    </row>
    <row r="794" ht="13.5" customHeight="1">
      <c r="A794" s="101"/>
      <c r="B794" s="60"/>
      <c r="C794" s="60"/>
      <c r="D794" s="60"/>
      <c r="E794" s="60"/>
    </row>
    <row r="795" ht="13.5" customHeight="1">
      <c r="A795" s="101"/>
      <c r="B795" s="60"/>
      <c r="C795" s="60"/>
      <c r="D795" s="60"/>
      <c r="E795" s="60"/>
    </row>
    <row r="796" ht="13.5" customHeight="1">
      <c r="A796" s="101"/>
      <c r="B796" s="60"/>
      <c r="C796" s="60"/>
      <c r="D796" s="60"/>
      <c r="E796" s="60"/>
    </row>
    <row r="797" ht="13.5" customHeight="1">
      <c r="A797" s="101"/>
      <c r="B797" s="60"/>
      <c r="C797" s="60"/>
      <c r="D797" s="60"/>
      <c r="E797" s="60"/>
    </row>
    <row r="798" ht="13.5" customHeight="1">
      <c r="A798" s="101"/>
      <c r="B798" s="60"/>
      <c r="C798" s="60"/>
      <c r="D798" s="60"/>
      <c r="E798" s="60"/>
    </row>
    <row r="799" ht="13.5" customHeight="1">
      <c r="A799" s="101"/>
      <c r="B799" s="60"/>
      <c r="C799" s="60"/>
      <c r="D799" s="60"/>
      <c r="E799" s="60"/>
    </row>
    <row r="800" ht="13.5" customHeight="1">
      <c r="A800" s="101"/>
      <c r="B800" s="60"/>
      <c r="C800" s="60"/>
      <c r="D800" s="60"/>
      <c r="E800" s="60"/>
    </row>
    <row r="801" ht="13.5" customHeight="1">
      <c r="A801" s="101"/>
      <c r="B801" s="60"/>
      <c r="C801" s="60"/>
      <c r="D801" s="60"/>
      <c r="E801" s="60"/>
    </row>
    <row r="802" ht="13.5" customHeight="1">
      <c r="A802" s="101"/>
      <c r="B802" s="60"/>
      <c r="C802" s="60"/>
      <c r="D802" s="60"/>
      <c r="E802" s="60"/>
    </row>
    <row r="803" ht="13.5" customHeight="1">
      <c r="A803" s="101"/>
      <c r="B803" s="60"/>
      <c r="C803" s="60"/>
      <c r="D803" s="60"/>
      <c r="E803" s="60"/>
    </row>
    <row r="804" ht="13.5" customHeight="1">
      <c r="A804" s="101"/>
      <c r="B804" s="60"/>
      <c r="C804" s="60"/>
      <c r="D804" s="60"/>
      <c r="E804" s="60"/>
    </row>
    <row r="805" ht="13.5" customHeight="1">
      <c r="A805" s="101"/>
      <c r="B805" s="60"/>
      <c r="C805" s="60"/>
      <c r="D805" s="60"/>
      <c r="E805" s="60"/>
    </row>
    <row r="806" ht="13.5" customHeight="1">
      <c r="A806" s="101"/>
      <c r="B806" s="60"/>
      <c r="C806" s="60"/>
      <c r="D806" s="60"/>
      <c r="E806" s="60"/>
    </row>
    <row r="807" ht="13.5" customHeight="1">
      <c r="A807" s="101"/>
      <c r="B807" s="60"/>
      <c r="C807" s="60"/>
      <c r="D807" s="60"/>
      <c r="E807" s="60"/>
    </row>
    <row r="808" ht="13.5" customHeight="1">
      <c r="A808" s="101"/>
      <c r="B808" s="60"/>
      <c r="C808" s="60"/>
      <c r="D808" s="60"/>
      <c r="E808" s="60"/>
    </row>
    <row r="809" ht="13.5" customHeight="1">
      <c r="A809" s="101"/>
      <c r="B809" s="60"/>
      <c r="C809" s="60"/>
      <c r="D809" s="60"/>
      <c r="E809" s="60"/>
    </row>
    <row r="810" ht="13.5" customHeight="1">
      <c r="A810" s="101"/>
      <c r="B810" s="60"/>
      <c r="C810" s="60"/>
      <c r="D810" s="60"/>
      <c r="E810" s="60"/>
    </row>
    <row r="811" ht="13.5" customHeight="1">
      <c r="A811" s="101"/>
      <c r="B811" s="60"/>
      <c r="C811" s="60"/>
      <c r="D811" s="60"/>
      <c r="E811" s="60"/>
    </row>
    <row r="812" ht="13.5" customHeight="1">
      <c r="A812" s="101"/>
      <c r="B812" s="60"/>
      <c r="C812" s="60"/>
      <c r="D812" s="60"/>
      <c r="E812" s="60"/>
    </row>
    <row r="813" ht="13.5" customHeight="1">
      <c r="A813" s="101"/>
      <c r="B813" s="60"/>
      <c r="C813" s="60"/>
      <c r="D813" s="60"/>
      <c r="E813" s="60"/>
    </row>
    <row r="814" ht="13.5" customHeight="1">
      <c r="A814" s="101"/>
      <c r="B814" s="60"/>
      <c r="C814" s="60"/>
      <c r="D814" s="60"/>
      <c r="E814" s="60"/>
    </row>
    <row r="815" ht="13.5" customHeight="1">
      <c r="A815" s="101"/>
      <c r="B815" s="60"/>
      <c r="C815" s="60"/>
      <c r="D815" s="60"/>
      <c r="E815" s="60"/>
    </row>
    <row r="816" ht="13.5" customHeight="1">
      <c r="A816" s="101"/>
      <c r="B816" s="60"/>
      <c r="C816" s="60"/>
      <c r="D816" s="60"/>
      <c r="E816" s="60"/>
    </row>
    <row r="817" ht="13.5" customHeight="1">
      <c r="A817" s="101"/>
      <c r="B817" s="60"/>
      <c r="C817" s="60"/>
      <c r="D817" s="60"/>
      <c r="E817" s="60"/>
    </row>
    <row r="818" ht="13.5" customHeight="1">
      <c r="A818" s="101"/>
      <c r="B818" s="60"/>
      <c r="C818" s="60"/>
      <c r="D818" s="60"/>
      <c r="E818" s="60"/>
    </row>
    <row r="819" ht="13.5" customHeight="1">
      <c r="A819" s="101"/>
      <c r="B819" s="60"/>
      <c r="C819" s="60"/>
      <c r="D819" s="60"/>
      <c r="E819" s="60"/>
    </row>
    <row r="820" ht="13.5" customHeight="1">
      <c r="A820" s="101"/>
      <c r="B820" s="60"/>
      <c r="C820" s="60"/>
      <c r="D820" s="60"/>
      <c r="E820" s="60"/>
    </row>
    <row r="821" ht="13.5" customHeight="1">
      <c r="A821" s="101"/>
      <c r="B821" s="60"/>
      <c r="C821" s="60"/>
      <c r="D821" s="60"/>
      <c r="E821" s="60"/>
    </row>
    <row r="822" ht="13.5" customHeight="1">
      <c r="A822" s="101"/>
      <c r="B822" s="60"/>
      <c r="C822" s="60"/>
      <c r="D822" s="60"/>
      <c r="E822" s="60"/>
    </row>
    <row r="823" ht="13.5" customHeight="1">
      <c r="A823" s="101"/>
      <c r="B823" s="60"/>
      <c r="C823" s="60"/>
      <c r="D823" s="60"/>
      <c r="E823" s="60"/>
    </row>
    <row r="824" ht="13.5" customHeight="1">
      <c r="A824" s="101"/>
      <c r="B824" s="60"/>
      <c r="C824" s="60"/>
      <c r="D824" s="60"/>
      <c r="E824" s="60"/>
    </row>
    <row r="825" ht="13.5" customHeight="1">
      <c r="A825" s="101"/>
      <c r="B825" s="60"/>
      <c r="C825" s="60"/>
      <c r="D825" s="60"/>
      <c r="E825" s="60"/>
    </row>
    <row r="826" ht="13.5" customHeight="1">
      <c r="A826" s="101"/>
      <c r="B826" s="60"/>
      <c r="C826" s="60"/>
      <c r="D826" s="60"/>
      <c r="E826" s="60"/>
    </row>
    <row r="827" ht="13.5" customHeight="1">
      <c r="A827" s="101"/>
      <c r="B827" s="60"/>
      <c r="C827" s="60"/>
      <c r="D827" s="60"/>
      <c r="E827" s="60"/>
    </row>
    <row r="828" ht="13.5" customHeight="1">
      <c r="A828" s="101"/>
      <c r="B828" s="60"/>
      <c r="C828" s="60"/>
      <c r="D828" s="60"/>
      <c r="E828" s="60"/>
    </row>
    <row r="829" ht="13.5" customHeight="1">
      <c r="A829" s="101"/>
      <c r="B829" s="60"/>
      <c r="C829" s="60"/>
      <c r="D829" s="60"/>
      <c r="E829" s="60"/>
    </row>
    <row r="830" ht="13.5" customHeight="1">
      <c r="A830" s="101"/>
      <c r="B830" s="60"/>
      <c r="C830" s="60"/>
      <c r="D830" s="60"/>
      <c r="E830" s="60"/>
    </row>
    <row r="831" ht="13.5" customHeight="1">
      <c r="A831" s="101"/>
      <c r="B831" s="60"/>
      <c r="C831" s="60"/>
      <c r="D831" s="60"/>
      <c r="E831" s="60"/>
    </row>
    <row r="832" ht="13.5" customHeight="1">
      <c r="A832" s="101"/>
      <c r="B832" s="60"/>
      <c r="C832" s="60"/>
      <c r="D832" s="60"/>
      <c r="E832" s="60"/>
    </row>
    <row r="833" ht="13.5" customHeight="1">
      <c r="A833" s="101"/>
      <c r="B833" s="60"/>
      <c r="C833" s="60"/>
      <c r="D833" s="60"/>
      <c r="E833" s="60"/>
    </row>
    <row r="834" ht="13.5" customHeight="1">
      <c r="A834" s="101"/>
      <c r="B834" s="60"/>
      <c r="C834" s="60"/>
      <c r="D834" s="60"/>
      <c r="E834" s="60"/>
    </row>
    <row r="835" ht="13.5" customHeight="1">
      <c r="A835" s="101"/>
      <c r="B835" s="60"/>
      <c r="C835" s="60"/>
      <c r="D835" s="60"/>
      <c r="E835" s="60"/>
    </row>
    <row r="836" ht="13.5" customHeight="1">
      <c r="A836" s="101"/>
      <c r="B836" s="60"/>
      <c r="C836" s="60"/>
      <c r="D836" s="60"/>
      <c r="E836" s="60"/>
    </row>
    <row r="837" ht="13.5" customHeight="1">
      <c r="A837" s="101"/>
      <c r="B837" s="60"/>
      <c r="C837" s="60"/>
      <c r="D837" s="60"/>
      <c r="E837" s="60"/>
    </row>
    <row r="838" ht="13.5" customHeight="1">
      <c r="A838" s="101"/>
      <c r="B838" s="60"/>
      <c r="C838" s="60"/>
      <c r="D838" s="60"/>
      <c r="E838" s="60"/>
    </row>
    <row r="839" ht="13.5" customHeight="1">
      <c r="A839" s="101"/>
      <c r="B839" s="60"/>
      <c r="C839" s="60"/>
      <c r="D839" s="60"/>
      <c r="E839" s="60"/>
    </row>
    <row r="840" ht="13.5" customHeight="1">
      <c r="A840" s="101"/>
      <c r="B840" s="60"/>
      <c r="C840" s="60"/>
      <c r="D840" s="60"/>
      <c r="E840" s="60"/>
    </row>
    <row r="841" ht="13.5" customHeight="1">
      <c r="A841" s="101"/>
      <c r="B841" s="60"/>
      <c r="C841" s="60"/>
      <c r="D841" s="60"/>
      <c r="E841" s="60"/>
    </row>
    <row r="842" ht="13.5" customHeight="1">
      <c r="A842" s="101"/>
      <c r="B842" s="60"/>
      <c r="C842" s="60"/>
      <c r="D842" s="60"/>
      <c r="E842" s="60"/>
    </row>
    <row r="843" ht="13.5" customHeight="1">
      <c r="A843" s="101"/>
      <c r="B843" s="60"/>
      <c r="C843" s="60"/>
      <c r="D843" s="60"/>
      <c r="E843" s="60"/>
    </row>
    <row r="844" ht="13.5" customHeight="1">
      <c r="A844" s="101"/>
      <c r="B844" s="60"/>
      <c r="C844" s="60"/>
      <c r="D844" s="60"/>
      <c r="E844" s="60"/>
    </row>
    <row r="845" ht="13.5" customHeight="1">
      <c r="A845" s="101"/>
      <c r="B845" s="60"/>
      <c r="C845" s="60"/>
      <c r="D845" s="60"/>
      <c r="E845" s="60"/>
    </row>
    <row r="846" ht="13.5" customHeight="1">
      <c r="A846" s="101"/>
      <c r="B846" s="60"/>
      <c r="C846" s="60"/>
      <c r="D846" s="60"/>
      <c r="E846" s="60"/>
    </row>
    <row r="847" ht="13.5" customHeight="1">
      <c r="A847" s="101"/>
      <c r="B847" s="60"/>
      <c r="C847" s="60"/>
      <c r="D847" s="60"/>
      <c r="E847" s="60"/>
    </row>
    <row r="848" ht="13.5" customHeight="1">
      <c r="A848" s="101"/>
      <c r="B848" s="60"/>
      <c r="C848" s="60"/>
      <c r="D848" s="60"/>
      <c r="E848" s="60"/>
    </row>
    <row r="849" ht="13.5" customHeight="1">
      <c r="A849" s="101"/>
      <c r="B849" s="60"/>
      <c r="C849" s="60"/>
      <c r="D849" s="60"/>
      <c r="E849" s="60"/>
    </row>
    <row r="850" ht="13.5" customHeight="1">
      <c r="A850" s="101"/>
      <c r="B850" s="60"/>
      <c r="C850" s="60"/>
      <c r="D850" s="60"/>
      <c r="E850" s="60"/>
    </row>
    <row r="851" ht="13.5" customHeight="1">
      <c r="A851" s="101"/>
      <c r="B851" s="60"/>
      <c r="C851" s="60"/>
      <c r="D851" s="60"/>
      <c r="E851" s="60"/>
    </row>
    <row r="852" ht="13.5" customHeight="1">
      <c r="A852" s="101"/>
      <c r="B852" s="60"/>
      <c r="C852" s="60"/>
      <c r="D852" s="60"/>
      <c r="E852" s="60"/>
    </row>
    <row r="853" ht="13.5" customHeight="1">
      <c r="A853" s="101"/>
      <c r="B853" s="60"/>
      <c r="C853" s="60"/>
      <c r="D853" s="60"/>
      <c r="E853" s="60"/>
    </row>
    <row r="854" ht="13.5" customHeight="1">
      <c r="A854" s="101"/>
      <c r="B854" s="60"/>
      <c r="C854" s="60"/>
      <c r="D854" s="60"/>
      <c r="E854" s="60"/>
    </row>
    <row r="855" ht="13.5" customHeight="1">
      <c r="A855" s="101"/>
      <c r="B855" s="60"/>
      <c r="C855" s="60"/>
      <c r="D855" s="60"/>
      <c r="E855" s="60"/>
    </row>
    <row r="856" ht="13.5" customHeight="1">
      <c r="A856" s="101"/>
      <c r="B856" s="60"/>
      <c r="C856" s="60"/>
      <c r="D856" s="60"/>
      <c r="E856" s="60"/>
    </row>
    <row r="857" ht="13.5" customHeight="1">
      <c r="A857" s="101"/>
      <c r="B857" s="60"/>
      <c r="C857" s="60"/>
      <c r="D857" s="60"/>
      <c r="E857" s="60"/>
    </row>
    <row r="858" ht="13.5" customHeight="1">
      <c r="A858" s="101"/>
      <c r="B858" s="60"/>
      <c r="C858" s="60"/>
      <c r="D858" s="60"/>
      <c r="E858" s="60"/>
    </row>
    <row r="859" ht="13.5" customHeight="1">
      <c r="A859" s="101"/>
      <c r="B859" s="60"/>
      <c r="C859" s="60"/>
      <c r="D859" s="60"/>
      <c r="E859" s="60"/>
    </row>
    <row r="860" ht="13.5" customHeight="1">
      <c r="A860" s="101"/>
      <c r="B860" s="60"/>
      <c r="C860" s="60"/>
      <c r="D860" s="60"/>
      <c r="E860" s="60"/>
    </row>
    <row r="861" ht="13.5" customHeight="1">
      <c r="A861" s="101"/>
      <c r="B861" s="60"/>
      <c r="C861" s="60"/>
      <c r="D861" s="60"/>
      <c r="E861" s="60"/>
    </row>
    <row r="862" ht="13.5" customHeight="1">
      <c r="A862" s="101"/>
      <c r="B862" s="60"/>
      <c r="C862" s="60"/>
      <c r="D862" s="60"/>
      <c r="E862" s="60"/>
    </row>
    <row r="863" ht="13.5" customHeight="1">
      <c r="A863" s="101"/>
      <c r="B863" s="60"/>
      <c r="C863" s="60"/>
      <c r="D863" s="60"/>
      <c r="E863" s="60"/>
    </row>
    <row r="864" ht="13.5" customHeight="1">
      <c r="A864" s="101"/>
      <c r="B864" s="60"/>
      <c r="C864" s="60"/>
      <c r="D864" s="60"/>
      <c r="E864" s="60"/>
    </row>
    <row r="865" ht="13.5" customHeight="1">
      <c r="A865" s="101"/>
      <c r="B865" s="60"/>
      <c r="C865" s="60"/>
      <c r="D865" s="60"/>
      <c r="E865" s="60"/>
    </row>
    <row r="866" ht="13.5" customHeight="1">
      <c r="A866" s="101"/>
      <c r="B866" s="60"/>
      <c r="C866" s="60"/>
      <c r="D866" s="60"/>
      <c r="E866" s="60"/>
    </row>
    <row r="867" ht="13.5" customHeight="1">
      <c r="A867" s="101"/>
      <c r="B867" s="60"/>
      <c r="C867" s="60"/>
      <c r="D867" s="60"/>
      <c r="E867" s="60"/>
    </row>
    <row r="868" ht="13.5" customHeight="1">
      <c r="A868" s="101"/>
      <c r="B868" s="60"/>
      <c r="C868" s="60"/>
      <c r="D868" s="60"/>
      <c r="E868" s="60"/>
    </row>
    <row r="869" ht="13.5" customHeight="1">
      <c r="A869" s="101"/>
      <c r="B869" s="60"/>
      <c r="C869" s="60"/>
      <c r="D869" s="60"/>
      <c r="E869" s="60"/>
    </row>
    <row r="870" ht="13.5" customHeight="1">
      <c r="A870" s="101"/>
      <c r="B870" s="60"/>
      <c r="C870" s="60"/>
      <c r="D870" s="60"/>
      <c r="E870" s="60"/>
    </row>
    <row r="871" ht="13.5" customHeight="1">
      <c r="A871" s="101"/>
      <c r="B871" s="60"/>
      <c r="C871" s="60"/>
      <c r="D871" s="60"/>
      <c r="E871" s="60"/>
    </row>
    <row r="872" ht="13.5" customHeight="1">
      <c r="A872" s="101"/>
      <c r="B872" s="60"/>
      <c r="C872" s="60"/>
      <c r="D872" s="60"/>
      <c r="E872" s="60"/>
    </row>
    <row r="873" ht="13.5" customHeight="1">
      <c r="A873" s="101"/>
      <c r="B873" s="60"/>
      <c r="C873" s="60"/>
      <c r="D873" s="60"/>
      <c r="E873" s="60"/>
    </row>
    <row r="874" ht="13.5" customHeight="1">
      <c r="A874" s="101"/>
      <c r="B874" s="60"/>
      <c r="C874" s="60"/>
      <c r="D874" s="60"/>
      <c r="E874" s="60"/>
    </row>
    <row r="875" ht="13.5" customHeight="1">
      <c r="A875" s="101"/>
      <c r="B875" s="60"/>
      <c r="C875" s="60"/>
      <c r="D875" s="60"/>
      <c r="E875" s="60"/>
    </row>
    <row r="876" ht="13.5" customHeight="1">
      <c r="A876" s="101"/>
      <c r="B876" s="60"/>
      <c r="C876" s="60"/>
      <c r="D876" s="60"/>
      <c r="E876" s="60"/>
    </row>
    <row r="877" ht="13.5" customHeight="1">
      <c r="A877" s="101"/>
      <c r="B877" s="60"/>
      <c r="C877" s="60"/>
      <c r="D877" s="60"/>
      <c r="E877" s="60"/>
    </row>
    <row r="878" ht="13.5" customHeight="1">
      <c r="A878" s="101"/>
      <c r="B878" s="60"/>
      <c r="C878" s="60"/>
      <c r="D878" s="60"/>
      <c r="E878" s="60"/>
    </row>
    <row r="879" ht="13.5" customHeight="1">
      <c r="A879" s="101"/>
      <c r="B879" s="60"/>
      <c r="C879" s="60"/>
      <c r="D879" s="60"/>
      <c r="E879" s="60"/>
    </row>
    <row r="880" ht="13.5" customHeight="1">
      <c r="A880" s="101"/>
      <c r="B880" s="60"/>
      <c r="C880" s="60"/>
      <c r="D880" s="60"/>
      <c r="E880" s="60"/>
    </row>
    <row r="881" ht="13.5" customHeight="1">
      <c r="A881" s="101"/>
      <c r="B881" s="60"/>
      <c r="C881" s="60"/>
      <c r="D881" s="60"/>
      <c r="E881" s="60"/>
    </row>
    <row r="882" ht="13.5" customHeight="1">
      <c r="A882" s="101"/>
      <c r="B882" s="60"/>
      <c r="C882" s="60"/>
      <c r="D882" s="60"/>
      <c r="E882" s="60"/>
    </row>
    <row r="883" ht="13.5" customHeight="1">
      <c r="A883" s="101"/>
      <c r="B883" s="60"/>
      <c r="C883" s="60"/>
      <c r="D883" s="60"/>
      <c r="E883" s="60"/>
    </row>
    <row r="884" ht="13.5" customHeight="1">
      <c r="A884" s="101"/>
      <c r="B884" s="60"/>
      <c r="C884" s="60"/>
      <c r="D884" s="60"/>
      <c r="E884" s="60"/>
    </row>
    <row r="885" ht="13.5" customHeight="1">
      <c r="A885" s="101"/>
      <c r="B885" s="60"/>
      <c r="C885" s="60"/>
      <c r="D885" s="60"/>
      <c r="E885" s="60"/>
    </row>
    <row r="886" ht="13.5" customHeight="1">
      <c r="A886" s="101"/>
      <c r="B886" s="60"/>
      <c r="C886" s="60"/>
      <c r="D886" s="60"/>
      <c r="E886" s="60"/>
    </row>
    <row r="887" ht="13.5" customHeight="1">
      <c r="A887" s="101"/>
      <c r="B887" s="60"/>
      <c r="C887" s="60"/>
      <c r="D887" s="60"/>
      <c r="E887" s="60"/>
    </row>
    <row r="888" ht="13.5" customHeight="1">
      <c r="A888" s="101"/>
      <c r="B888" s="60"/>
      <c r="C888" s="60"/>
      <c r="D888" s="60"/>
      <c r="E888" s="60"/>
    </row>
    <row r="889" ht="13.5" customHeight="1">
      <c r="A889" s="101"/>
      <c r="B889" s="60"/>
      <c r="C889" s="60"/>
      <c r="D889" s="60"/>
      <c r="E889" s="60"/>
    </row>
    <row r="890" ht="13.5" customHeight="1">
      <c r="A890" s="101"/>
      <c r="B890" s="60"/>
      <c r="C890" s="60"/>
      <c r="D890" s="60"/>
      <c r="E890" s="60"/>
    </row>
    <row r="891" ht="13.5" customHeight="1">
      <c r="A891" s="101"/>
      <c r="B891" s="60"/>
      <c r="C891" s="60"/>
      <c r="D891" s="60"/>
      <c r="E891" s="60"/>
    </row>
    <row r="892" ht="13.5" customHeight="1">
      <c r="A892" s="101"/>
      <c r="B892" s="60"/>
      <c r="C892" s="60"/>
      <c r="D892" s="60"/>
      <c r="E892" s="60"/>
    </row>
    <row r="893" ht="13.5" customHeight="1">
      <c r="A893" s="101"/>
      <c r="B893" s="60"/>
      <c r="C893" s="60"/>
      <c r="D893" s="60"/>
      <c r="E893" s="60"/>
    </row>
    <row r="894" ht="13.5" customHeight="1">
      <c r="A894" s="101"/>
      <c r="B894" s="60"/>
      <c r="C894" s="60"/>
      <c r="D894" s="60"/>
      <c r="E894" s="60"/>
    </row>
    <row r="895" ht="13.5" customHeight="1">
      <c r="A895" s="101"/>
      <c r="B895" s="60"/>
      <c r="C895" s="60"/>
      <c r="D895" s="60"/>
      <c r="E895" s="60"/>
    </row>
    <row r="896" ht="13.5" customHeight="1">
      <c r="A896" s="101"/>
      <c r="B896" s="60"/>
      <c r="C896" s="60"/>
      <c r="D896" s="60"/>
      <c r="E896" s="60"/>
    </row>
    <row r="897" ht="13.5" customHeight="1">
      <c r="A897" s="101"/>
      <c r="B897" s="60"/>
      <c r="C897" s="60"/>
      <c r="D897" s="60"/>
      <c r="E897" s="60"/>
    </row>
    <row r="898" ht="13.5" customHeight="1">
      <c r="A898" s="101"/>
      <c r="B898" s="60"/>
      <c r="C898" s="60"/>
      <c r="D898" s="60"/>
      <c r="E898" s="60"/>
    </row>
    <row r="899" ht="13.5" customHeight="1">
      <c r="A899" s="101"/>
      <c r="B899" s="60"/>
      <c r="C899" s="60"/>
      <c r="D899" s="60"/>
      <c r="E899" s="60"/>
    </row>
    <row r="900" ht="13.5" customHeight="1">
      <c r="A900" s="101"/>
      <c r="B900" s="60"/>
      <c r="C900" s="60"/>
      <c r="D900" s="60"/>
      <c r="E900" s="60"/>
    </row>
    <row r="901" ht="13.5" customHeight="1">
      <c r="A901" s="101"/>
      <c r="B901" s="60"/>
      <c r="C901" s="60"/>
      <c r="D901" s="60"/>
      <c r="E901" s="60"/>
    </row>
    <row r="902" ht="13.5" customHeight="1">
      <c r="A902" s="101"/>
      <c r="B902" s="60"/>
      <c r="C902" s="60"/>
      <c r="D902" s="60"/>
      <c r="E902" s="60"/>
    </row>
    <row r="903" ht="13.5" customHeight="1">
      <c r="A903" s="101"/>
      <c r="B903" s="60"/>
      <c r="C903" s="60"/>
      <c r="D903" s="60"/>
      <c r="E903" s="60"/>
    </row>
    <row r="904" ht="13.5" customHeight="1">
      <c r="A904" s="101"/>
      <c r="B904" s="60"/>
      <c r="C904" s="60"/>
      <c r="D904" s="60"/>
      <c r="E904" s="60"/>
    </row>
    <row r="905" ht="13.5" customHeight="1">
      <c r="A905" s="101"/>
      <c r="B905" s="60"/>
      <c r="C905" s="60"/>
      <c r="D905" s="60"/>
      <c r="E905" s="60"/>
    </row>
    <row r="906" ht="13.5" customHeight="1">
      <c r="A906" s="101"/>
      <c r="B906" s="60"/>
      <c r="C906" s="60"/>
      <c r="D906" s="60"/>
      <c r="E906" s="60"/>
    </row>
    <row r="907" ht="13.5" customHeight="1">
      <c r="A907" s="101"/>
      <c r="B907" s="60"/>
      <c r="C907" s="60"/>
      <c r="D907" s="60"/>
      <c r="E907" s="60"/>
    </row>
    <row r="908" ht="13.5" customHeight="1">
      <c r="A908" s="101"/>
      <c r="B908" s="60"/>
      <c r="C908" s="60"/>
      <c r="D908" s="60"/>
      <c r="E908" s="60"/>
    </row>
    <row r="909" ht="13.5" customHeight="1">
      <c r="A909" s="101"/>
      <c r="B909" s="60"/>
      <c r="C909" s="60"/>
      <c r="D909" s="60"/>
      <c r="E909" s="60"/>
    </row>
    <row r="910" ht="13.5" customHeight="1">
      <c r="A910" s="101"/>
      <c r="B910" s="60"/>
      <c r="C910" s="60"/>
      <c r="D910" s="60"/>
      <c r="E910" s="60"/>
    </row>
    <row r="911" ht="13.5" customHeight="1">
      <c r="A911" s="101"/>
      <c r="B911" s="60"/>
      <c r="C911" s="60"/>
      <c r="D911" s="60"/>
      <c r="E911" s="60"/>
    </row>
    <row r="912" ht="13.5" customHeight="1">
      <c r="A912" s="101"/>
      <c r="B912" s="60"/>
      <c r="C912" s="60"/>
      <c r="D912" s="60"/>
      <c r="E912" s="60"/>
    </row>
    <row r="913" ht="13.5" customHeight="1">
      <c r="A913" s="101"/>
      <c r="B913" s="60"/>
      <c r="C913" s="60"/>
      <c r="D913" s="60"/>
      <c r="E913" s="60"/>
    </row>
    <row r="914" ht="13.5" customHeight="1">
      <c r="A914" s="101"/>
      <c r="B914" s="60"/>
      <c r="C914" s="60"/>
      <c r="D914" s="60"/>
      <c r="E914" s="60"/>
    </row>
    <row r="915" ht="13.5" customHeight="1">
      <c r="A915" s="101"/>
      <c r="B915" s="60"/>
      <c r="C915" s="60"/>
      <c r="D915" s="60"/>
      <c r="E915" s="60"/>
    </row>
    <row r="916" ht="13.5" customHeight="1">
      <c r="A916" s="101"/>
      <c r="B916" s="60"/>
      <c r="C916" s="60"/>
      <c r="D916" s="60"/>
      <c r="E916" s="60"/>
    </row>
    <row r="917" ht="13.5" customHeight="1">
      <c r="A917" s="101"/>
      <c r="B917" s="60"/>
      <c r="C917" s="60"/>
      <c r="D917" s="60"/>
      <c r="E917" s="60"/>
    </row>
    <row r="918" ht="13.5" customHeight="1">
      <c r="A918" s="101"/>
      <c r="B918" s="60"/>
      <c r="C918" s="60"/>
      <c r="D918" s="60"/>
      <c r="E918" s="60"/>
    </row>
    <row r="919" ht="13.5" customHeight="1">
      <c r="A919" s="101"/>
      <c r="B919" s="60"/>
      <c r="C919" s="60"/>
      <c r="D919" s="60"/>
      <c r="E919" s="60"/>
    </row>
    <row r="920" ht="13.5" customHeight="1">
      <c r="A920" s="101"/>
      <c r="B920" s="60"/>
      <c r="C920" s="60"/>
      <c r="D920" s="60"/>
      <c r="E920" s="60"/>
    </row>
    <row r="921" ht="13.5" customHeight="1">
      <c r="A921" s="101"/>
      <c r="B921" s="60"/>
      <c r="C921" s="60"/>
      <c r="D921" s="60"/>
      <c r="E921" s="60"/>
    </row>
    <row r="922" ht="13.5" customHeight="1">
      <c r="A922" s="101"/>
      <c r="B922" s="60"/>
      <c r="C922" s="60"/>
      <c r="D922" s="60"/>
      <c r="E922" s="60"/>
    </row>
    <row r="923" ht="13.5" customHeight="1">
      <c r="A923" s="101"/>
      <c r="B923" s="60"/>
      <c r="C923" s="60"/>
      <c r="D923" s="60"/>
      <c r="E923" s="60"/>
    </row>
    <row r="924" ht="13.5" customHeight="1">
      <c r="A924" s="101"/>
      <c r="B924" s="60"/>
      <c r="C924" s="60"/>
      <c r="D924" s="60"/>
      <c r="E924" s="60"/>
    </row>
    <row r="925" ht="13.5" customHeight="1">
      <c r="A925" s="101"/>
      <c r="B925" s="60"/>
      <c r="C925" s="60"/>
      <c r="D925" s="60"/>
      <c r="E925" s="60"/>
    </row>
    <row r="926" ht="13.5" customHeight="1">
      <c r="A926" s="101"/>
      <c r="B926" s="60"/>
      <c r="C926" s="60"/>
      <c r="D926" s="60"/>
      <c r="E926" s="60"/>
    </row>
    <row r="927" ht="13.5" customHeight="1">
      <c r="A927" s="101"/>
      <c r="B927" s="60"/>
      <c r="C927" s="60"/>
      <c r="D927" s="60"/>
      <c r="E927" s="60"/>
    </row>
    <row r="928" ht="13.5" customHeight="1">
      <c r="A928" s="101"/>
      <c r="B928" s="60"/>
      <c r="C928" s="60"/>
      <c r="D928" s="60"/>
      <c r="E928" s="60"/>
    </row>
    <row r="929" ht="13.5" customHeight="1">
      <c r="A929" s="101"/>
      <c r="B929" s="60"/>
      <c r="C929" s="60"/>
      <c r="D929" s="60"/>
      <c r="E929" s="60"/>
    </row>
    <row r="930" ht="13.5" customHeight="1">
      <c r="A930" s="101"/>
      <c r="B930" s="60"/>
      <c r="C930" s="60"/>
      <c r="D930" s="60"/>
      <c r="E930" s="60"/>
    </row>
    <row r="931" ht="13.5" customHeight="1">
      <c r="A931" s="101"/>
      <c r="B931" s="60"/>
      <c r="C931" s="60"/>
      <c r="D931" s="60"/>
      <c r="E931" s="60"/>
    </row>
    <row r="932" ht="13.5" customHeight="1">
      <c r="A932" s="101"/>
      <c r="B932" s="60"/>
      <c r="C932" s="60"/>
      <c r="D932" s="60"/>
      <c r="E932" s="60"/>
    </row>
    <row r="933" ht="13.5" customHeight="1">
      <c r="A933" s="101"/>
      <c r="B933" s="60"/>
      <c r="C933" s="60"/>
      <c r="D933" s="60"/>
      <c r="E933" s="60"/>
    </row>
    <row r="934" ht="13.5" customHeight="1">
      <c r="A934" s="101"/>
      <c r="B934" s="60"/>
      <c r="C934" s="60"/>
      <c r="D934" s="60"/>
      <c r="E934" s="60"/>
    </row>
    <row r="935" ht="13.5" customHeight="1">
      <c r="A935" s="101"/>
      <c r="B935" s="60"/>
      <c r="C935" s="60"/>
      <c r="D935" s="60"/>
      <c r="E935" s="60"/>
    </row>
    <row r="936" ht="13.5" customHeight="1">
      <c r="A936" s="101"/>
      <c r="B936" s="60"/>
      <c r="C936" s="60"/>
      <c r="D936" s="60"/>
      <c r="E936" s="60"/>
    </row>
    <row r="937" ht="13.5" customHeight="1">
      <c r="A937" s="101"/>
      <c r="B937" s="60"/>
      <c r="C937" s="60"/>
      <c r="D937" s="60"/>
      <c r="E937" s="60"/>
    </row>
    <row r="938" ht="13.5" customHeight="1">
      <c r="A938" s="101"/>
      <c r="B938" s="60"/>
      <c r="C938" s="60"/>
      <c r="D938" s="60"/>
      <c r="E938" s="60"/>
    </row>
    <row r="939" ht="13.5" customHeight="1">
      <c r="A939" s="101"/>
      <c r="B939" s="60"/>
      <c r="C939" s="60"/>
      <c r="D939" s="60"/>
      <c r="E939" s="60"/>
    </row>
    <row r="940" ht="13.5" customHeight="1">
      <c r="A940" s="101"/>
      <c r="B940" s="60"/>
      <c r="C940" s="60"/>
      <c r="D940" s="60"/>
      <c r="E940" s="60"/>
    </row>
    <row r="941" ht="13.5" customHeight="1">
      <c r="A941" s="101"/>
      <c r="B941" s="60"/>
      <c r="C941" s="60"/>
      <c r="D941" s="60"/>
      <c r="E941" s="60"/>
    </row>
    <row r="942" ht="13.5" customHeight="1">
      <c r="A942" s="101"/>
      <c r="B942" s="60"/>
      <c r="C942" s="60"/>
      <c r="D942" s="60"/>
      <c r="E942" s="60"/>
    </row>
    <row r="943" ht="13.5" customHeight="1">
      <c r="A943" s="101"/>
      <c r="B943" s="60"/>
      <c r="C943" s="60"/>
      <c r="D943" s="60"/>
      <c r="E943" s="60"/>
    </row>
    <row r="944" ht="13.5" customHeight="1">
      <c r="A944" s="101"/>
      <c r="B944" s="60"/>
      <c r="C944" s="60"/>
      <c r="D944" s="60"/>
      <c r="E944" s="60"/>
    </row>
    <row r="945" ht="13.5" customHeight="1">
      <c r="A945" s="101"/>
      <c r="B945" s="60"/>
      <c r="C945" s="60"/>
      <c r="D945" s="60"/>
      <c r="E945" s="60"/>
    </row>
    <row r="946" ht="13.5" customHeight="1">
      <c r="A946" s="101"/>
      <c r="B946" s="60"/>
      <c r="C946" s="60"/>
      <c r="D946" s="60"/>
      <c r="E946" s="60"/>
    </row>
    <row r="947" ht="13.5" customHeight="1">
      <c r="A947" s="101"/>
      <c r="B947" s="60"/>
      <c r="C947" s="60"/>
      <c r="D947" s="60"/>
      <c r="E947" s="60"/>
    </row>
    <row r="948" ht="13.5" customHeight="1">
      <c r="A948" s="101"/>
      <c r="B948" s="60"/>
      <c r="C948" s="60"/>
      <c r="D948" s="60"/>
      <c r="E948" s="60"/>
    </row>
    <row r="949" ht="13.5" customHeight="1">
      <c r="A949" s="101"/>
      <c r="B949" s="60"/>
      <c r="C949" s="60"/>
      <c r="D949" s="60"/>
      <c r="E949" s="60"/>
    </row>
    <row r="950" ht="13.5" customHeight="1">
      <c r="A950" s="101"/>
      <c r="B950" s="60"/>
      <c r="C950" s="60"/>
      <c r="D950" s="60"/>
      <c r="E950" s="60"/>
    </row>
    <row r="951" ht="13.5" customHeight="1">
      <c r="A951" s="101"/>
      <c r="B951" s="60"/>
      <c r="C951" s="60"/>
      <c r="D951" s="60"/>
      <c r="E951" s="60"/>
    </row>
    <row r="952" ht="13.5" customHeight="1">
      <c r="A952" s="101"/>
      <c r="B952" s="60"/>
      <c r="C952" s="60"/>
      <c r="D952" s="60"/>
      <c r="E952" s="60"/>
    </row>
    <row r="953" ht="13.5" customHeight="1">
      <c r="A953" s="101"/>
      <c r="B953" s="60"/>
      <c r="C953" s="60"/>
      <c r="D953" s="60"/>
      <c r="E953" s="60"/>
    </row>
    <row r="954" ht="13.5" customHeight="1">
      <c r="A954" s="101"/>
      <c r="B954" s="60"/>
      <c r="C954" s="60"/>
      <c r="D954" s="60"/>
      <c r="E954" s="60"/>
    </row>
    <row r="955" ht="13.5" customHeight="1">
      <c r="A955" s="101"/>
      <c r="B955" s="60"/>
      <c r="C955" s="60"/>
      <c r="D955" s="60"/>
      <c r="E955" s="60"/>
    </row>
    <row r="956" ht="13.5" customHeight="1">
      <c r="A956" s="101"/>
      <c r="B956" s="60"/>
      <c r="C956" s="60"/>
      <c r="D956" s="60"/>
      <c r="E956" s="60"/>
    </row>
    <row r="957" ht="13.5" customHeight="1">
      <c r="A957" s="101"/>
      <c r="B957" s="60"/>
      <c r="C957" s="60"/>
      <c r="D957" s="60"/>
      <c r="E957" s="60"/>
    </row>
    <row r="958" ht="13.5" customHeight="1">
      <c r="A958" s="101"/>
      <c r="B958" s="60"/>
      <c r="C958" s="60"/>
      <c r="D958" s="60"/>
      <c r="E958" s="60"/>
    </row>
    <row r="959" ht="13.5" customHeight="1">
      <c r="A959" s="101"/>
      <c r="B959" s="60"/>
      <c r="C959" s="60"/>
      <c r="D959" s="60"/>
      <c r="E959" s="60"/>
    </row>
    <row r="960" ht="13.5" customHeight="1">
      <c r="A960" s="101"/>
      <c r="B960" s="60"/>
      <c r="C960" s="60"/>
      <c r="D960" s="60"/>
      <c r="E960" s="60"/>
    </row>
    <row r="961" ht="13.5" customHeight="1">
      <c r="A961" s="101"/>
      <c r="B961" s="60"/>
      <c r="C961" s="60"/>
      <c r="D961" s="60"/>
      <c r="E961" s="60"/>
    </row>
    <row r="962" ht="13.5" customHeight="1">
      <c r="A962" s="101"/>
      <c r="B962" s="60"/>
      <c r="C962" s="60"/>
      <c r="D962" s="60"/>
      <c r="E962" s="60"/>
    </row>
    <row r="963" ht="13.5" customHeight="1">
      <c r="A963" s="101"/>
      <c r="B963" s="60"/>
      <c r="C963" s="60"/>
      <c r="D963" s="60"/>
      <c r="E963" s="60"/>
    </row>
    <row r="964" ht="13.5" customHeight="1">
      <c r="A964" s="101"/>
      <c r="B964" s="60"/>
      <c r="C964" s="60"/>
      <c r="D964" s="60"/>
      <c r="E964" s="60"/>
    </row>
    <row r="965" ht="13.5" customHeight="1">
      <c r="A965" s="101"/>
      <c r="B965" s="60"/>
      <c r="C965" s="60"/>
      <c r="D965" s="60"/>
      <c r="E965" s="60"/>
    </row>
    <row r="966" ht="13.5" customHeight="1">
      <c r="A966" s="101"/>
      <c r="B966" s="60"/>
      <c r="C966" s="60"/>
      <c r="D966" s="60"/>
      <c r="E966" s="60"/>
    </row>
    <row r="967" ht="13.5" customHeight="1">
      <c r="A967" s="101"/>
      <c r="B967" s="60"/>
      <c r="C967" s="60"/>
      <c r="D967" s="60"/>
      <c r="E967" s="60"/>
    </row>
    <row r="968" ht="13.5" customHeight="1">
      <c r="A968" s="101"/>
      <c r="B968" s="60"/>
      <c r="C968" s="60"/>
      <c r="D968" s="60"/>
      <c r="E968" s="60"/>
    </row>
    <row r="969" ht="13.5" customHeight="1">
      <c r="A969" s="101"/>
      <c r="B969" s="60"/>
      <c r="C969" s="60"/>
      <c r="D969" s="60"/>
      <c r="E969" s="60"/>
    </row>
    <row r="970" ht="13.5" customHeight="1">
      <c r="A970" s="101"/>
      <c r="B970" s="60"/>
      <c r="C970" s="60"/>
      <c r="D970" s="60"/>
      <c r="E970" s="60"/>
    </row>
    <row r="971" ht="13.5" customHeight="1">
      <c r="A971" s="101"/>
      <c r="B971" s="60"/>
      <c r="C971" s="60"/>
      <c r="D971" s="60"/>
      <c r="E971" s="60"/>
    </row>
    <row r="972" ht="13.5" customHeight="1">
      <c r="A972" s="101"/>
      <c r="B972" s="60"/>
      <c r="C972" s="60"/>
      <c r="D972" s="60"/>
      <c r="E972" s="60"/>
    </row>
    <row r="973" ht="13.5" customHeight="1">
      <c r="A973" s="101"/>
      <c r="B973" s="60"/>
      <c r="C973" s="60"/>
      <c r="D973" s="60"/>
      <c r="E973" s="60"/>
    </row>
    <row r="974" ht="13.5" customHeight="1">
      <c r="A974" s="101"/>
      <c r="B974" s="60"/>
      <c r="C974" s="60"/>
      <c r="D974" s="60"/>
      <c r="E974" s="60"/>
    </row>
    <row r="975" ht="13.5" customHeight="1">
      <c r="A975" s="101"/>
      <c r="B975" s="60"/>
      <c r="C975" s="60"/>
      <c r="D975" s="60"/>
      <c r="E975" s="60"/>
    </row>
    <row r="976" ht="13.5" customHeight="1">
      <c r="A976" s="101"/>
      <c r="B976" s="60"/>
      <c r="C976" s="60"/>
      <c r="D976" s="60"/>
      <c r="E976" s="60"/>
    </row>
    <row r="977" ht="13.5" customHeight="1">
      <c r="A977" s="101"/>
      <c r="B977" s="60"/>
      <c r="C977" s="60"/>
      <c r="D977" s="60"/>
      <c r="E977" s="60"/>
    </row>
    <row r="978" ht="13.5" customHeight="1">
      <c r="A978" s="101"/>
      <c r="B978" s="60"/>
      <c r="C978" s="60"/>
      <c r="D978" s="60"/>
      <c r="E978" s="60"/>
    </row>
    <row r="979" ht="13.5" customHeight="1">
      <c r="A979" s="101"/>
      <c r="B979" s="60"/>
      <c r="C979" s="60"/>
      <c r="D979" s="60"/>
      <c r="E979" s="60"/>
    </row>
    <row r="980" ht="13.5" customHeight="1">
      <c r="A980" s="101"/>
      <c r="B980" s="60"/>
      <c r="C980" s="60"/>
      <c r="D980" s="60"/>
      <c r="E980" s="60"/>
    </row>
    <row r="981" ht="13.5" customHeight="1">
      <c r="A981" s="101"/>
      <c r="B981" s="60"/>
      <c r="C981" s="60"/>
      <c r="D981" s="60"/>
      <c r="E981" s="60"/>
    </row>
    <row r="982" ht="13.5" customHeight="1">
      <c r="A982" s="101"/>
      <c r="B982" s="60"/>
      <c r="C982" s="60"/>
      <c r="D982" s="60"/>
      <c r="E982" s="60"/>
    </row>
    <row r="983" ht="13.5" customHeight="1">
      <c r="A983" s="101"/>
      <c r="B983" s="60"/>
      <c r="C983" s="60"/>
      <c r="D983" s="60"/>
      <c r="E983" s="60"/>
    </row>
    <row r="984" ht="13.5" customHeight="1">
      <c r="A984" s="101"/>
      <c r="B984" s="60"/>
      <c r="C984" s="60"/>
      <c r="D984" s="60"/>
      <c r="E984" s="60"/>
    </row>
    <row r="985" ht="13.5" customHeight="1">
      <c r="A985" s="101"/>
      <c r="B985" s="60"/>
      <c r="C985" s="60"/>
      <c r="D985" s="60"/>
      <c r="E985" s="60"/>
    </row>
    <row r="986" ht="13.5" customHeight="1">
      <c r="A986" s="101"/>
      <c r="B986" s="60"/>
      <c r="C986" s="60"/>
      <c r="D986" s="60"/>
      <c r="E986" s="60"/>
    </row>
    <row r="987" ht="13.5" customHeight="1">
      <c r="A987" s="101"/>
      <c r="B987" s="60"/>
      <c r="C987" s="60"/>
      <c r="D987" s="60"/>
      <c r="E987" s="60"/>
    </row>
    <row r="988" ht="13.5" customHeight="1">
      <c r="A988" s="101"/>
      <c r="B988" s="60"/>
      <c r="C988" s="60"/>
      <c r="D988" s="60"/>
      <c r="E988" s="60"/>
    </row>
    <row r="989" ht="13.5" customHeight="1">
      <c r="A989" s="101"/>
      <c r="B989" s="60"/>
      <c r="C989" s="60"/>
      <c r="D989" s="60"/>
      <c r="E989" s="60"/>
    </row>
    <row r="990" ht="13.5" customHeight="1">
      <c r="A990" s="101"/>
      <c r="B990" s="60"/>
      <c r="C990" s="60"/>
      <c r="D990" s="60"/>
      <c r="E990" s="60"/>
    </row>
    <row r="991" ht="13.5" customHeight="1">
      <c r="A991" s="101"/>
      <c r="B991" s="60"/>
      <c r="C991" s="60"/>
      <c r="D991" s="60"/>
      <c r="E991" s="60"/>
    </row>
    <row r="992" ht="13.5" customHeight="1">
      <c r="A992" s="101"/>
      <c r="B992" s="60"/>
      <c r="C992" s="60"/>
      <c r="D992" s="60"/>
      <c r="E992" s="60"/>
    </row>
    <row r="993" ht="13.5" customHeight="1">
      <c r="A993" s="101"/>
      <c r="B993" s="60"/>
      <c r="C993" s="60"/>
      <c r="D993" s="60"/>
      <c r="E993" s="60"/>
    </row>
    <row r="994" ht="13.5" customHeight="1">
      <c r="A994" s="101"/>
      <c r="B994" s="60"/>
      <c r="C994" s="60"/>
      <c r="D994" s="60"/>
      <c r="E994" s="60"/>
    </row>
    <row r="995" ht="13.5" customHeight="1">
      <c r="A995" s="101"/>
      <c r="B995" s="60"/>
      <c r="C995" s="60"/>
      <c r="D995" s="60"/>
      <c r="E995" s="60"/>
    </row>
    <row r="996" ht="13.5" customHeight="1">
      <c r="A996" s="101"/>
      <c r="B996" s="60"/>
      <c r="C996" s="60"/>
      <c r="D996" s="60"/>
      <c r="E996" s="60"/>
    </row>
    <row r="997" ht="13.5" customHeight="1">
      <c r="A997" s="101"/>
      <c r="B997" s="60"/>
      <c r="C997" s="60"/>
      <c r="D997" s="60"/>
      <c r="E997" s="60"/>
    </row>
    <row r="998" ht="13.5" customHeight="1">
      <c r="A998" s="101"/>
      <c r="B998" s="60"/>
      <c r="C998" s="60"/>
      <c r="D998" s="60"/>
      <c r="E998" s="60"/>
    </row>
    <row r="999" ht="13.5" customHeight="1">
      <c r="A999" s="101"/>
      <c r="B999" s="60"/>
      <c r="C999" s="60"/>
      <c r="D999" s="60"/>
      <c r="E999" s="60"/>
    </row>
    <row r="1000" ht="13.5" customHeight="1">
      <c r="A1000" s="101"/>
      <c r="B1000" s="60"/>
      <c r="C1000" s="60"/>
      <c r="D1000" s="60"/>
      <c r="E1000" s="60"/>
    </row>
  </sheetData>
  <mergeCells count="6">
    <mergeCell ref="A1:H1"/>
    <mergeCell ref="A3:A4"/>
    <mergeCell ref="B3:C3"/>
    <mergeCell ref="D3:E3"/>
    <mergeCell ref="F3:G3"/>
    <mergeCell ref="H3:H4"/>
  </mergeCells>
  <printOptions horizontalCentered="1"/>
  <pageMargins bottom="0.3937007874015748" footer="0.0" header="0.0" left="0.15748031496062992" right="0.15748031496062992" top="0.5905511811023623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2005-12-07T04:56:00Z</dcterms:created>
  <dc:creator>SEC</dc:creator>
</cp:coreProperties>
</file>