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UDEMY\CURSO EXCEL\arquivos-fontes\excel-basico-avancado-arquivos-fontes\"/>
    </mc:Choice>
  </mc:AlternateContent>
  <xr:revisionPtr revIDLastSave="0" documentId="13_ncr:1_{F89B77F6-25AA-4898-9AEC-DFA307821613}" xr6:coauthVersionLast="47" xr6:coauthVersionMax="47" xr10:uidLastSave="{00000000-0000-0000-0000-000000000000}"/>
  <bookViews>
    <workbookView xWindow="-108" yWindow="-108" windowWidth="23256" windowHeight="12456" firstSheet="1" activeTab="4" xr2:uid="{18B12833-7551-4467-B611-A6E8F662E40B}"/>
  </bookViews>
  <sheets>
    <sheet name="Lista Dados" sheetId="2" state="hidden" r:id="rId1"/>
    <sheet name="Reservas" sheetId="3" r:id="rId2"/>
    <sheet name="Layout do Dashboard" sheetId="15" state="hidden" r:id="rId3"/>
    <sheet name="Auxiliar" sheetId="16" state="hidden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1.2" hidden="1">Auxiliar!$H$31:$H$34</definedName>
    <definedName name="_xlchart.v1.3" hidden="1">Auxiliar!$I$31:$I$34</definedName>
    <definedName name="_xlchart.v1.4" hidden="1">Auxiliar!$H$31:$H$34</definedName>
    <definedName name="_xlchart.v1.5" hidden="1">Auxiliar!$I$31:$I$34</definedName>
    <definedName name="_xlchart.v2.0" hidden="1">Auxiliar!$L$10:$L$19</definedName>
    <definedName name="_xlchart.v2.1" hidden="1">Auxiliar!$M$10:$M$19</definedName>
    <definedName name="Ano" localSheetId="3">Auxiliar!$K$5</definedName>
    <definedName name="Ano" localSheetId="4">Auxiliar!$K$5</definedName>
    <definedName name="Ano" localSheetId="2">Auxiliar!$K$5</definedName>
    <definedName name="Ano">#REF!</definedName>
    <definedName name="Estado" localSheetId="3">Auxiliar!$I$5</definedName>
    <definedName name="Estado" localSheetId="4">Auxiliar!$I$5</definedName>
    <definedName name="Estado" localSheetId="2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2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2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2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2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2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2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2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6" l="1" a="1"/>
  <c r="I5" i="16"/>
  <c r="K5" i="16" a="1"/>
  <c r="K5" i="16"/>
  <c r="N24" i="16"/>
  <c r="N25" i="16"/>
  <c r="N26" i="16"/>
  <c r="N27" i="16"/>
  <c r="N28" i="16"/>
  <c r="N29" i="16"/>
  <c r="N30" i="16"/>
  <c r="N31" i="16"/>
  <c r="N32" i="16"/>
  <c r="N33" i="16"/>
  <c r="N34" i="16"/>
  <c r="N23" i="16"/>
  <c r="M24" i="16"/>
  <c r="M25" i="16"/>
  <c r="M26" i="16"/>
  <c r="M27" i="16"/>
  <c r="M28" i="16"/>
  <c r="M29" i="16"/>
  <c r="M30" i="16"/>
  <c r="M31" i="16"/>
  <c r="M32" i="16"/>
  <c r="M33" i="16"/>
  <c r="M34" i="16"/>
  <c r="M23" i="16"/>
  <c r="I38" i="16"/>
  <c r="I39" i="16"/>
  <c r="I37" i="16"/>
  <c r="I32" i="16"/>
  <c r="I33" i="16"/>
  <c r="I34" i="16"/>
  <c r="I31" i="16"/>
  <c r="I26" i="16"/>
  <c r="I27" i="16"/>
  <c r="I28" i="16"/>
  <c r="I25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1" i="16"/>
  <c r="D21" i="16"/>
  <c r="E21" i="16"/>
  <c r="C29" i="16"/>
  <c r="D29" i="16"/>
  <c r="E29" i="16"/>
  <c r="C23" i="16"/>
  <c r="D23" i="16"/>
  <c r="E23" i="16"/>
  <c r="C11" i="16"/>
  <c r="D11" i="16"/>
  <c r="E11" i="16"/>
  <c r="N11" i="16"/>
  <c r="M12" i="16"/>
  <c r="L12" i="16"/>
  <c r="C17" i="16"/>
  <c r="D17" i="16"/>
  <c r="E17" i="16"/>
  <c r="C12" i="16"/>
  <c r="D12" i="16"/>
  <c r="E12" i="16"/>
  <c r="C25" i="16"/>
  <c r="D25" i="16"/>
  <c r="E25" i="16"/>
  <c r="C13" i="16"/>
  <c r="D13" i="16"/>
  <c r="E13" i="16"/>
  <c r="N12" i="16"/>
  <c r="M13" i="16"/>
  <c r="L13" i="16"/>
  <c r="C28" i="16"/>
  <c r="D28" i="16"/>
  <c r="E28" i="16"/>
  <c r="C14" i="16"/>
  <c r="D14" i="16"/>
  <c r="E14" i="16"/>
  <c r="N13" i="16"/>
  <c r="M14" i="16"/>
  <c r="L14" i="16"/>
  <c r="C26" i="16"/>
  <c r="D26" i="16"/>
  <c r="E26" i="16"/>
  <c r="C10" i="16"/>
  <c r="D10" i="16"/>
  <c r="E10" i="16"/>
  <c r="N14" i="16"/>
  <c r="M15" i="16"/>
  <c r="L15" i="16"/>
  <c r="C27" i="16"/>
  <c r="D27" i="16"/>
  <c r="E27" i="16"/>
  <c r="N15" i="16"/>
  <c r="M16" i="16"/>
  <c r="L16" i="16"/>
  <c r="N16" i="16"/>
  <c r="M17" i="16"/>
  <c r="L17" i="16"/>
  <c r="C31" i="16"/>
  <c r="D31" i="16"/>
  <c r="E31" i="16"/>
  <c r="C19" i="16"/>
  <c r="D19" i="16"/>
  <c r="E19" i="16"/>
  <c r="N17" i="16"/>
  <c r="M18" i="16"/>
  <c r="L18" i="16"/>
  <c r="C30" i="16"/>
  <c r="D30" i="16"/>
  <c r="E30" i="16"/>
  <c r="C15" i="16"/>
  <c r="D15" i="16"/>
  <c r="E15" i="16"/>
  <c r="C18" i="16"/>
  <c r="D18" i="16"/>
  <c r="E18" i="16"/>
  <c r="N18" i="16"/>
  <c r="M19" i="16"/>
  <c r="L19" i="16"/>
  <c r="C20" i="16"/>
  <c r="D20" i="16"/>
  <c r="E20" i="16"/>
  <c r="C16" i="16"/>
  <c r="D16" i="16"/>
  <c r="E16" i="16"/>
  <c r="N19" i="16"/>
  <c r="M10" i="16"/>
  <c r="L10" i="16"/>
  <c r="N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5" i="16"/>
  <c r="D5" i="16"/>
  <c r="E5" i="16"/>
  <c r="C6" i="16"/>
  <c r="D6" i="16"/>
  <c r="E6" i="16"/>
  <c r="C7" i="16"/>
  <c r="D7" i="16"/>
  <c r="E7" i="16"/>
  <c r="C8" i="16"/>
  <c r="D8" i="16"/>
  <c r="E8" i="16"/>
  <c r="C9" i="16"/>
  <c r="D9" i="16"/>
  <c r="E9" i="16"/>
  <c r="C22" i="16"/>
  <c r="D22" i="16"/>
  <c r="E22" i="16"/>
  <c r="C24" i="16"/>
  <c r="D24" i="16"/>
  <c r="E24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21" i="16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<sst xmlns="http://schemas.openxmlformats.org/spreadsheetml/2006/main" count="2524" uniqueCount="98">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</sst>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9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3" fillId="5" borderId="1" xfId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 Cancelamentos</a:t>
            </a:r>
          </a:p>
        </c:rich>
      </c:tx>
      <c:layout>
        <c:manualLayout>
          <c:xMode val="edge"/>
          <c:yMode val="edge"/>
          <c:x val="0.3313055555555555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2222222222222223E-2"/>
          <c:y val="0.18097222222222226"/>
          <c:w val="0.93888888888888888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Auxiliar!$L$10:$L$19</c:f>
              <c:strCache>
                <c:ptCount val="10"/>
                <c:pt idx="0">
                  <c:v>São Paulo</c:v>
                </c:pt>
                <c:pt idx="1">
                  <c:v>Distrito Federal</c:v>
                </c:pt>
                <c:pt idx="2">
                  <c:v>Rio Grande do Sul</c:v>
                </c:pt>
                <c:pt idx="3">
                  <c:v>Minas Gerais</c:v>
                </c:pt>
                <c:pt idx="4">
                  <c:v>Rondônia</c:v>
                </c:pt>
                <c:pt idx="5">
                  <c:v>Santa Catarina</c:v>
                </c:pt>
                <c:pt idx="6">
                  <c:v>Rio de Janeiro</c:v>
                </c:pt>
                <c:pt idx="7">
                  <c:v>Espírito Santo</c:v>
                </c:pt>
                <c:pt idx="8">
                  <c:v>Mato Grosso</c:v>
                </c:pt>
                <c:pt idx="9">
                  <c:v>Tocantins</c:v>
                </c:pt>
              </c:strCache>
            </c:strRef>
          </c:cat>
          <c:val>
            <c:numRef>
              <c:f>Auxiliar!$N$10:$N$19</c:f>
              <c:numCache>
                <c:formatCode>0%</c:formatCode>
                <c:ptCount val="10"/>
                <c:pt idx="0">
                  <c:v>0.25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8A2-4CC7-9D8C-6546A0E5A1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0169983"/>
        <c:axId val="1070170399"/>
      </c:lineChart>
      <c:catAx>
        <c:axId val="1070169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0170399"/>
        <c:crosses val="autoZero"/>
        <c:auto val="1"/>
        <c:lblAlgn val="ctr"/>
        <c:lblOffset val="100"/>
        <c:noMultiLvlLbl val="0"/>
      </c:catAx>
      <c:valAx>
        <c:axId val="1070170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07016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FORMAS</a:t>
            </a:r>
            <a:r>
              <a:rPr lang="pt-BR" baseline="0"/>
              <a:t> DE PAGAMENTO</a:t>
            </a:r>
          </a:p>
        </c:rich>
      </c:tx>
      <c:layout>
        <c:manualLayout>
          <c:xMode val="edge"/>
          <c:yMode val="edge"/>
          <c:x val="0.26482239464804086"/>
          <c:y val="3.7037112964158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B1-402A-8608-65ED3432C3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B1-402A-8608-65ED3432C3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B1-402A-8608-65ED3432C3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Auxiliar!$H$37:$H$39</c:f>
              <c:strCache>
                <c:ptCount val="3"/>
                <c:pt idx="0">
                  <c:v>Cartão de Crédito</c:v>
                </c:pt>
                <c:pt idx="1">
                  <c:v>Boleto Bancário</c:v>
                </c:pt>
                <c:pt idx="2">
                  <c:v>Depósito Bancário</c:v>
                </c:pt>
              </c:strCache>
            </c:strRef>
          </c:cat>
          <c:val>
            <c:numRef>
              <c:f>Auxiliar!$I$37:$I$39</c:f>
              <c:numCache>
                <c:formatCode>_-"R$"\ * #,##0_-;\-"R$"\ * #,##0_-;_-"R$"\ * "-"??_-;_-@_-</c:formatCode>
                <c:ptCount val="3"/>
                <c:pt idx="0">
                  <c:v>50318</c:v>
                </c:pt>
                <c:pt idx="1">
                  <c:v>11375</c:v>
                </c:pt>
                <c:pt idx="2">
                  <c:v>10295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B1-402A-8608-65ED3432C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ANALISE</a:t>
            </a:r>
            <a:r>
              <a:rPr lang="pt-BR" baseline="0"/>
              <a:t> DE VENDAS - VENDEDOR</a:t>
            </a:r>
            <a:endParaRPr lang="pt-BR"/>
          </a:p>
        </c:rich>
      </c:tx>
      <c:layout>
        <c:manualLayout>
          <c:xMode val="edge"/>
          <c:yMode val="edge"/>
          <c:x val="0.23632001284622556"/>
          <c:y val="1.5080032084009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Auxiliar!$I$25:$I$28</c:f>
              <c:strCache>
                <c:ptCount val="4"/>
                <c:pt idx="0">
                  <c:v> R$ 18.525 </c:v>
                </c:pt>
                <c:pt idx="1">
                  <c:v> R$ 23.035 </c:v>
                </c:pt>
                <c:pt idx="2">
                  <c:v> R$ 15.175 </c:v>
                </c:pt>
                <c:pt idx="3">
                  <c:v> R$ 15.253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E9-4A1E-BBCA-51E58E09FC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E9-4A1E-BBCA-51E58E09FC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E9-4A1E-BBCA-51E58E09FC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E9-4A1E-BBCA-51E58E09FC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E9-4A1E-BBCA-51E58E09FC3B}"/>
              </c:ext>
            </c:extLst>
          </c:dPt>
          <c:dLbls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E9-4A1E-BBCA-51E58E09FC3B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E9-4A1E-BBCA-51E58E09FC3B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E9-4A1E-BBCA-51E58E09FC3B}"/>
                </c:ext>
              </c:extLst>
            </c:dLbl>
            <c:dLbl>
              <c:idx val="4"/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E9-4A1E-BBCA-51E58E09FC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Auxiliar!$H$25:$H$28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Auxiliar!$I$24:$I$28</c:f>
              <c:numCache>
                <c:formatCode>_-"R$"\ * #,##0_-;\-"R$"\ * #,##0_-;_-"R$"\ * "-"??_-;_-@_-</c:formatCode>
                <c:ptCount val="5"/>
                <c:pt idx="1">
                  <c:v>18525</c:v>
                </c:pt>
                <c:pt idx="2">
                  <c:v>23035</c:v>
                </c:pt>
                <c:pt idx="3">
                  <c:v>15175</c:v>
                </c:pt>
                <c:pt idx="4">
                  <c:v>15253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E9-4A1E-BBCA-51E58E09FC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Auxiliar!$K$21</c:f>
          <c:strCache>
            <c:ptCount val="1"/>
            <c:pt idx="0">
              <c:v>Análise de Vendas Espírito Santo</c:v>
            </c:pt>
          </c:strCache>
        </c:strRef>
      </c:tx>
      <c:layout>
        <c:manualLayout>
          <c:xMode val="edge"/>
          <c:yMode val="edge"/>
          <c:x val="0.333178703781476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68591426071741"/>
          <c:y val="0.16041666666666665"/>
          <c:w val="0.77933770778652667"/>
          <c:h val="0.62628062117235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Auxiliar!$M$22</c:f>
              <c:strCache>
                <c:ptCount val="1"/>
                <c:pt idx="0">
                  <c:v>Vendas (R$)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Auxiliar!$M$23:$M$34</c:f>
              <c:numCache>
                <c:formatCode>_-"R$"\ * #,##0_-;\-"R$"\ * #,##0_-;_-"R$"\ * "-"??_-;_-@_-</c:formatCode>
                <c:ptCount val="12"/>
                <c:pt idx="0">
                  <c:v>3600</c:v>
                </c:pt>
                <c:pt idx="1">
                  <c:v>3165</c:v>
                </c:pt>
                <c:pt idx="2">
                  <c:v>11682</c:v>
                </c:pt>
                <c:pt idx="3">
                  <c:v>16530</c:v>
                </c:pt>
                <c:pt idx="4">
                  <c:v>4720</c:v>
                </c:pt>
                <c:pt idx="5">
                  <c:v>9880</c:v>
                </c:pt>
                <c:pt idx="6">
                  <c:v>3355</c:v>
                </c:pt>
                <c:pt idx="7">
                  <c:v>8620</c:v>
                </c:pt>
                <c:pt idx="8">
                  <c:v>5085</c:v>
                </c:pt>
                <c:pt idx="9">
                  <c:v>16294</c:v>
                </c:pt>
                <c:pt idx="10">
                  <c:v>4545</c:v>
                </c:pt>
                <c:pt idx="11">
                  <c:v>10685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A-4CE4-9656-DA6FC2CAE99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1097823"/>
        <c:axId val="1371098239"/>
      </c:barChart>
      <c:lineChart>
        <c:grouping val="standard"/>
        <c:varyColors val="0"/>
        <c:ser>
          <c:idx val="1"/>
          <c:order val="1"/>
          <c:tx>
            <c:strRef>
              <c:f>Auxiliar!$N$22</c:f>
              <c:strCache>
                <c:ptCount val="1"/>
                <c:pt idx="0">
                  <c:v>Vendas (Nº)</c:v>
                </c:pt>
              </c:strCache>
            </c:strRef>
          </c:tx>
          <c:spPr>
            <a:ln w="34925" cap="rnd">
              <a:solidFill>
                <a:schemeClr val="accent2">
                  <a:alpha val="9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Auxiliar!$N$23:$N$34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9DA-4CE4-9656-DA6FC2CAE9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9126143"/>
        <c:axId val="1059125311"/>
      </c:lineChart>
      <c:catAx>
        <c:axId val="137109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1098239"/>
        <c:crosses val="autoZero"/>
        <c:auto val="1"/>
        <c:lblAlgn val="ctr"/>
        <c:lblOffset val="100"/>
        <c:noMultiLvlLbl val="0"/>
      </c:catAx>
      <c:valAx>
        <c:axId val="13710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109782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valAx>
        <c:axId val="105912531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9126143"/>
        <c:crosses val="max"/>
        <c:crossBetween val="between"/>
      </c:valAx>
      <c:catAx>
        <c:axId val="10591261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591253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Principais Estados por Vendas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Principais Estados por Vendas</a:t>
          </a:r>
        </a:p>
      </cx:txPr>
    </cx:title>
    <cx:plotArea>
      <cx:plotAreaRegion>
        <cx:series layoutId="funnel" uniqueId="{70A071AC-54D3-43A0-A74E-9CACC7ED2C52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Comissão vendedores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Comissão vendedores</a:t>
          </a:r>
        </a:p>
      </cx:txPr>
    </cx:title>
    <cx:plotArea>
      <cx:plotAreaRegion>
        <cx:series layoutId="sunburst" uniqueId="{2AF9981C-85FB-403B-A59F-F6B1BABC6C32}">
          <cx:dataLabels>
            <cx:visibility seriesName="0" categoryName="0" value="1"/>
            <cx:separator>, </cx:separator>
          </cx:dataLabels>
          <cx:dataId val="0"/>
        </cx:series>
      </cx:plotAreaRegion>
    </cx:plotArea>
    <cx:legend pos="r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8" val="5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1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601980</xdr:colOff>
          <xdr:row>0</xdr:row>
          <xdr:rowOff>68580</xdr:rowOff>
        </xdr:from>
        <xdr:to>
          <xdr:col>15</xdr:col>
          <xdr:colOff>914400</xdr:colOff>
          <xdr:row>0</xdr:row>
          <xdr:rowOff>259080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998220</xdr:colOff>
          <xdr:row>0</xdr:row>
          <xdr:rowOff>68580</xdr:rowOff>
        </xdr:from>
        <xdr:to>
          <xdr:col>16</xdr:col>
          <xdr:colOff>114300</xdr:colOff>
          <xdr:row>0</xdr:row>
          <xdr:rowOff>259080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213360</xdr:colOff>
          <xdr:row>0</xdr:row>
          <xdr:rowOff>68580</xdr:rowOff>
        </xdr:from>
        <xdr:to>
          <xdr:col>17</xdr:col>
          <xdr:colOff>487680</xdr:colOff>
          <xdr:row>0</xdr:row>
          <xdr:rowOff>259080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106680</xdr:colOff>
      <xdr:row>1</xdr:row>
      <xdr:rowOff>99060</xdr:rowOff>
    </xdr:from>
    <xdr:to>
      <xdr:col>7</xdr:col>
      <xdr:colOff>571501</xdr:colOff>
      <xdr:row>17</xdr:row>
      <xdr:rowOff>167640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C4F32FB-F520-46BE-876C-BD1CCFEB31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" y="419100"/>
              <a:ext cx="4792981" cy="2994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14654</xdr:colOff>
      <xdr:row>1</xdr:row>
      <xdr:rowOff>53340</xdr:rowOff>
    </xdr:from>
    <xdr:to>
      <xdr:col>21</xdr:col>
      <xdr:colOff>586740</xdr:colOff>
      <xdr:row>18</xdr:row>
      <xdr:rowOff>175260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CBB8DA45-398E-437B-B5C9-515EC55B5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590258</xdr:colOff>
      <xdr:row>19</xdr:row>
      <xdr:rowOff>29894</xdr:rowOff>
    </xdr:from>
    <xdr:to>
      <xdr:col>9</xdr:col>
      <xdr:colOff>91440</xdr:colOff>
      <xdr:row>32</xdr:row>
      <xdr:rowOff>91440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C5E24D63-8AC9-4FC0-8723-FA66B2A52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131885</xdr:rowOff>
    </xdr:from>
    <xdr:to>
      <xdr:col>3</xdr:col>
      <xdr:colOff>579119</xdr:colOff>
      <xdr:row>32</xdr:row>
      <xdr:rowOff>76200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32F7629A-0743-41A2-B71B-31E373FD0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84992</xdr:colOff>
      <xdr:row>19</xdr:row>
      <xdr:rowOff>2345</xdr:rowOff>
    </xdr:from>
    <xdr:to>
      <xdr:col>13</xdr:col>
      <xdr:colOff>327660</xdr:colOff>
      <xdr:row>32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5">
              <a:extLst>
                <a:ext uri="{FF2B5EF4-FFF2-40B4-BE49-F238E27FC236}">
                  <a16:creationId xmlns:a16="http://schemas.microsoft.com/office/drawing/2014/main" id="{4B5EEEF1-C129-43EF-B873-09EEFE9A29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7592" y="3614225"/>
              <a:ext cx="2681068" cy="2474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372794</xdr:colOff>
      <xdr:row>18</xdr:row>
      <xdr:rowOff>62132</xdr:rowOff>
    </xdr:from>
    <xdr:to>
      <xdr:col>21</xdr:col>
      <xdr:colOff>396240</xdr:colOff>
      <xdr:row>33</xdr:row>
      <xdr:rowOff>62132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89ABDCA-A052-416C-A0BE-231C74BFA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ocuments\excel-2016-treinamento-essencial\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lson\Documents\Curso-Excel-2016-Treinamento-Essencial-M&#243;dulo-I\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79CABE6C-3B56-48B2-B187-26E7D3258409}" name="Ano" dataDxfId="1">
      <calculatedColumnFormula>YEAR(Reservas[[#This Row],[Data]])</calculatedColumnFormula>
    </tableColumn>
    <tableColumn id="12" xr3:uid="{7058405B-C7F8-4A10-B262-487F7589743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4.4"/>
  <cols>
    <col min="1" max="1" width="13.6640625" customWidth="1"/>
    <col min="2" max="2" width="3.6640625" customWidth="1"/>
    <col min="3" max="3" width="17.33203125" bestFit="1" customWidth="1"/>
    <col min="4" max="4" width="3.6640625" customWidth="1"/>
    <col min="5" max="5" width="12.5546875" bestFit="1" customWidth="1"/>
    <col min="6" max="6" width="3.6640625" customWidth="1"/>
    <col min="7" max="7" width="19.33203125" bestFit="1" customWidth="1"/>
    <col min="8" max="8" width="3.6640625" customWidth="1"/>
    <col min="9" max="9" width="12.109375" bestFit="1" customWidth="1"/>
  </cols>
  <sheetData>
    <row r="1" spans="1:8" ht="32.4">
      <c r="A1" s="33" t="s">
        <v>6</v>
      </c>
      <c r="B1" s="33"/>
      <c r="C1" s="33"/>
      <c r="D1" s="33"/>
      <c r="E1" s="33"/>
      <c r="F1" s="33"/>
      <c r="G1" s="33"/>
      <c r="H1" s="33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topLeftCell="B25" zoomScale="130" zoomScaleNormal="130" workbookViewId="0">
      <selection activeCell="L4" sqref="L4"/>
    </sheetView>
  </sheetViews>
  <sheetFormatPr defaultRowHeight="14.4"/>
  <cols>
    <col min="1" max="1" width="7.6640625" style="1" customWidth="1"/>
    <col min="2" max="2" width="15.6640625" style="7" customWidth="1"/>
    <col min="3" max="3" width="19.33203125" style="1" bestFit="1" customWidth="1"/>
    <col min="4" max="4" width="16.6640625" style="15" customWidth="1"/>
    <col min="5" max="5" width="12.109375" style="9" bestFit="1" customWidth="1"/>
    <col min="6" max="6" width="19.5546875" bestFit="1" customWidth="1"/>
    <col min="7" max="7" width="15" bestFit="1" customWidth="1"/>
    <col min="8" max="8" width="13" bestFit="1" customWidth="1"/>
    <col min="9" max="9" width="11.44140625" bestFit="1" customWidth="1"/>
    <col min="10" max="10" width="13" bestFit="1" customWidth="1"/>
    <col min="11" max="12" width="8.88671875" style="1"/>
  </cols>
  <sheetData>
    <row r="1" spans="1:12" ht="36" customHeight="1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5" t="s">
        <v>53</v>
      </c>
      <c r="L2" s="5" t="s">
        <v>97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 s="1">
        <f>YEAR(Reservas[[#This Row],[Data]])</f>
        <v>2018</v>
      </c>
      <c r="L3" s="1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 s="1">
        <f>YEAR(Reservas[[#This Row],[Data]])</f>
        <v>2018</v>
      </c>
      <c r="L4" s="1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 s="1">
        <f>YEAR(Reservas[[#This Row],[Data]])</f>
        <v>2018</v>
      </c>
      <c r="L5" s="1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 s="1">
        <f>YEAR(Reservas[[#This Row],[Data]])</f>
        <v>2018</v>
      </c>
      <c r="L6" s="1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 s="1">
        <f>YEAR(Reservas[[#This Row],[Data]])</f>
        <v>2018</v>
      </c>
      <c r="L7" s="1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 s="1">
        <f>YEAR(Reservas[[#This Row],[Data]])</f>
        <v>2018</v>
      </c>
      <c r="L8" s="1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 s="1">
        <f>YEAR(Reservas[[#This Row],[Data]])</f>
        <v>2018</v>
      </c>
      <c r="L9" s="1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 s="1">
        <f>YEAR(Reservas[[#This Row],[Data]])</f>
        <v>2018</v>
      </c>
      <c r="L10" s="1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 s="1">
        <f>YEAR(Reservas[[#This Row],[Data]])</f>
        <v>2018</v>
      </c>
      <c r="L11" s="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 s="1">
        <f>YEAR(Reservas[[#This Row],[Data]])</f>
        <v>2018</v>
      </c>
      <c r="L12" s="1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 s="1">
        <f>YEAR(Reservas[[#This Row],[Data]])</f>
        <v>2018</v>
      </c>
      <c r="L13" s="1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 s="1">
        <f>YEAR(Reservas[[#This Row],[Data]])</f>
        <v>2018</v>
      </c>
      <c r="L14" s="1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 s="1">
        <f>YEAR(Reservas[[#This Row],[Data]])</f>
        <v>2018</v>
      </c>
      <c r="L15" s="1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 s="1">
        <f>YEAR(Reservas[[#This Row],[Data]])</f>
        <v>2018</v>
      </c>
      <c r="L16" s="1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 s="1">
        <f>YEAR(Reservas[[#This Row],[Data]])</f>
        <v>2018</v>
      </c>
      <c r="L17" s="1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 s="1">
        <f>YEAR(Reservas[[#This Row],[Data]])</f>
        <v>2018</v>
      </c>
      <c r="L18" s="1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 s="1">
        <f>YEAR(Reservas[[#This Row],[Data]])</f>
        <v>2018</v>
      </c>
      <c r="L19" s="1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 s="1">
        <f>YEAR(Reservas[[#This Row],[Data]])</f>
        <v>2018</v>
      </c>
      <c r="L20" s="1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 s="1">
        <f>YEAR(Reservas[[#This Row],[Data]])</f>
        <v>2018</v>
      </c>
      <c r="L21" s="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 s="1">
        <f>YEAR(Reservas[[#This Row],[Data]])</f>
        <v>2018</v>
      </c>
      <c r="L22" s="1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 s="1">
        <f>YEAR(Reservas[[#This Row],[Data]])</f>
        <v>2018</v>
      </c>
      <c r="L23" s="1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 s="1">
        <f>YEAR(Reservas[[#This Row],[Data]])</f>
        <v>2018</v>
      </c>
      <c r="L24" s="1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 s="1">
        <f>YEAR(Reservas[[#This Row],[Data]])</f>
        <v>2018</v>
      </c>
      <c r="L25" s="1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 s="1">
        <f>YEAR(Reservas[[#This Row],[Data]])</f>
        <v>2018</v>
      </c>
      <c r="L26" s="1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 s="1">
        <f>YEAR(Reservas[[#This Row],[Data]])</f>
        <v>2018</v>
      </c>
      <c r="L27" s="1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 s="1">
        <f>YEAR(Reservas[[#This Row],[Data]])</f>
        <v>2018</v>
      </c>
      <c r="L28" s="1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 s="1">
        <f>YEAR(Reservas[[#This Row],[Data]])</f>
        <v>2018</v>
      </c>
      <c r="L29" s="1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 s="1">
        <f>YEAR(Reservas[[#This Row],[Data]])</f>
        <v>2018</v>
      </c>
      <c r="L30" s="1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 s="1">
        <f>YEAR(Reservas[[#This Row],[Data]])</f>
        <v>2018</v>
      </c>
      <c r="L31" s="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 s="1">
        <f>YEAR(Reservas[[#This Row],[Data]])</f>
        <v>2018</v>
      </c>
      <c r="L32" s="1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 s="1">
        <f>YEAR(Reservas[[#This Row],[Data]])</f>
        <v>2018</v>
      </c>
      <c r="L33" s="1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 s="1">
        <f>YEAR(Reservas[[#This Row],[Data]])</f>
        <v>2018</v>
      </c>
      <c r="L34" s="1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 s="1">
        <f>YEAR(Reservas[[#This Row],[Data]])</f>
        <v>2018</v>
      </c>
      <c r="L35" s="1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 s="1">
        <f>YEAR(Reservas[[#This Row],[Data]])</f>
        <v>2018</v>
      </c>
      <c r="L36" s="1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 s="1">
        <f>YEAR(Reservas[[#This Row],[Data]])</f>
        <v>2018</v>
      </c>
      <c r="L37" s="1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 s="1">
        <f>YEAR(Reservas[[#This Row],[Data]])</f>
        <v>2018</v>
      </c>
      <c r="L38" s="1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 s="1">
        <f>YEAR(Reservas[[#This Row],[Data]])</f>
        <v>2018</v>
      </c>
      <c r="L39" s="1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 s="1">
        <f>YEAR(Reservas[[#This Row],[Data]])</f>
        <v>2018</v>
      </c>
      <c r="L40" s="1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 s="1">
        <f>YEAR(Reservas[[#This Row],[Data]])</f>
        <v>2018</v>
      </c>
      <c r="L41" s="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 s="1">
        <f>YEAR(Reservas[[#This Row],[Data]])</f>
        <v>2018</v>
      </c>
      <c r="L42" s="1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 s="1">
        <f>YEAR(Reservas[[#This Row],[Data]])</f>
        <v>2018</v>
      </c>
      <c r="L43" s="1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 s="1">
        <f>YEAR(Reservas[[#This Row],[Data]])</f>
        <v>2018</v>
      </c>
      <c r="L44" s="1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 s="1">
        <f>YEAR(Reservas[[#This Row],[Data]])</f>
        <v>2018</v>
      </c>
      <c r="L45" s="1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 s="1">
        <f>YEAR(Reservas[[#This Row],[Data]])</f>
        <v>2018</v>
      </c>
      <c r="L46" s="1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 s="1">
        <f>YEAR(Reservas[[#This Row],[Data]])</f>
        <v>2018</v>
      </c>
      <c r="L47" s="1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 s="1">
        <f>YEAR(Reservas[[#This Row],[Data]])</f>
        <v>2018</v>
      </c>
      <c r="L48" s="1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 s="1">
        <f>YEAR(Reservas[[#This Row],[Data]])</f>
        <v>2018</v>
      </c>
      <c r="L49" s="1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 s="1">
        <f>YEAR(Reservas[[#This Row],[Data]])</f>
        <v>2018</v>
      </c>
      <c r="L50" s="1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 s="1">
        <f>YEAR(Reservas[[#This Row],[Data]])</f>
        <v>2018</v>
      </c>
      <c r="L51" s="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 s="1">
        <f>YEAR(Reservas[[#This Row],[Data]])</f>
        <v>2018</v>
      </c>
      <c r="L52" s="1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 s="1">
        <f>YEAR(Reservas[[#This Row],[Data]])</f>
        <v>2018</v>
      </c>
      <c r="L53" s="1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 s="1">
        <f>YEAR(Reservas[[#This Row],[Data]])</f>
        <v>2018</v>
      </c>
      <c r="L54" s="1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 s="1">
        <f>YEAR(Reservas[[#This Row],[Data]])</f>
        <v>2018</v>
      </c>
      <c r="L55" s="1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 s="1">
        <f>YEAR(Reservas[[#This Row],[Data]])</f>
        <v>2018</v>
      </c>
      <c r="L56" s="1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 s="1">
        <f>YEAR(Reservas[[#This Row],[Data]])</f>
        <v>2018</v>
      </c>
      <c r="L57" s="1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 s="1">
        <f>YEAR(Reservas[[#This Row],[Data]])</f>
        <v>2018</v>
      </c>
      <c r="L58" s="1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 s="1">
        <f>YEAR(Reservas[[#This Row],[Data]])</f>
        <v>2018</v>
      </c>
      <c r="L59" s="1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 s="1">
        <f>YEAR(Reservas[[#This Row],[Data]])</f>
        <v>2018</v>
      </c>
      <c r="L60" s="1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 s="1">
        <f>YEAR(Reservas[[#This Row],[Data]])</f>
        <v>2018</v>
      </c>
      <c r="L61" s="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 s="1">
        <f>YEAR(Reservas[[#This Row],[Data]])</f>
        <v>2018</v>
      </c>
      <c r="L62" s="1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 s="1">
        <f>YEAR(Reservas[[#This Row],[Data]])</f>
        <v>2018</v>
      </c>
      <c r="L63" s="1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 s="1">
        <f>YEAR(Reservas[[#This Row],[Data]])</f>
        <v>2018</v>
      </c>
      <c r="L64" s="1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 s="1">
        <f>YEAR(Reservas[[#This Row],[Data]])</f>
        <v>2018</v>
      </c>
      <c r="L65" s="1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 s="1">
        <f>YEAR(Reservas[[#This Row],[Data]])</f>
        <v>2018</v>
      </c>
      <c r="L66" s="1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 s="1">
        <f>YEAR(Reservas[[#This Row],[Data]])</f>
        <v>2018</v>
      </c>
      <c r="L67" s="1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 s="1">
        <f>YEAR(Reservas[[#This Row],[Data]])</f>
        <v>2018</v>
      </c>
      <c r="L68" s="1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 s="1">
        <f>YEAR(Reservas[[#This Row],[Data]])</f>
        <v>2018</v>
      </c>
      <c r="L69" s="1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 s="1">
        <f>YEAR(Reservas[[#This Row],[Data]])</f>
        <v>2018</v>
      </c>
      <c r="L70" s="1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 s="1">
        <f>YEAR(Reservas[[#This Row],[Data]])</f>
        <v>2018</v>
      </c>
      <c r="L71" s="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 s="1">
        <f>YEAR(Reservas[[#This Row],[Data]])</f>
        <v>2018</v>
      </c>
      <c r="L72" s="1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 s="1">
        <f>YEAR(Reservas[[#This Row],[Data]])</f>
        <v>2018</v>
      </c>
      <c r="L73" s="1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 s="1">
        <f>YEAR(Reservas[[#This Row],[Data]])</f>
        <v>2018</v>
      </c>
      <c r="L74" s="1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 s="1">
        <f>YEAR(Reservas[[#This Row],[Data]])</f>
        <v>2018</v>
      </c>
      <c r="L75" s="1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 s="1">
        <f>YEAR(Reservas[[#This Row],[Data]])</f>
        <v>2018</v>
      </c>
      <c r="L76" s="1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 s="1">
        <f>YEAR(Reservas[[#This Row],[Data]])</f>
        <v>2018</v>
      </c>
      <c r="L77" s="1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 s="1">
        <f>YEAR(Reservas[[#This Row],[Data]])</f>
        <v>2018</v>
      </c>
      <c r="L78" s="1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 s="1">
        <f>YEAR(Reservas[[#This Row],[Data]])</f>
        <v>2018</v>
      </c>
      <c r="L79" s="1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 s="1">
        <f>YEAR(Reservas[[#This Row],[Data]])</f>
        <v>2018</v>
      </c>
      <c r="L80" s="1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 s="1">
        <f>YEAR(Reservas[[#This Row],[Data]])</f>
        <v>2018</v>
      </c>
      <c r="L81" s="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 s="1">
        <f>YEAR(Reservas[[#This Row],[Data]])</f>
        <v>2018</v>
      </c>
      <c r="L82" s="1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 s="1">
        <f>YEAR(Reservas[[#This Row],[Data]])</f>
        <v>2018</v>
      </c>
      <c r="L83" s="1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 s="1">
        <f>YEAR(Reservas[[#This Row],[Data]])</f>
        <v>2018</v>
      </c>
      <c r="L84" s="1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 s="1">
        <f>YEAR(Reservas[[#This Row],[Data]])</f>
        <v>2018</v>
      </c>
      <c r="L85" s="1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 s="1">
        <f>YEAR(Reservas[[#This Row],[Data]])</f>
        <v>2018</v>
      </c>
      <c r="L86" s="1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 s="1">
        <f>YEAR(Reservas[[#This Row],[Data]])</f>
        <v>2018</v>
      </c>
      <c r="L87" s="1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 s="1">
        <f>YEAR(Reservas[[#This Row],[Data]])</f>
        <v>2018</v>
      </c>
      <c r="L88" s="1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 s="1">
        <f>YEAR(Reservas[[#This Row],[Data]])</f>
        <v>2018</v>
      </c>
      <c r="L89" s="1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 s="1">
        <f>YEAR(Reservas[[#This Row],[Data]])</f>
        <v>2018</v>
      </c>
      <c r="L90" s="1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 s="1">
        <f>YEAR(Reservas[[#This Row],[Data]])</f>
        <v>2018</v>
      </c>
      <c r="L91" s="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 s="1">
        <f>YEAR(Reservas[[#This Row],[Data]])</f>
        <v>2018</v>
      </c>
      <c r="L92" s="1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 s="1">
        <f>YEAR(Reservas[[#This Row],[Data]])</f>
        <v>2018</v>
      </c>
      <c r="L93" s="1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 s="1">
        <f>YEAR(Reservas[[#This Row],[Data]])</f>
        <v>2018</v>
      </c>
      <c r="L94" s="1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 s="1">
        <f>YEAR(Reservas[[#This Row],[Data]])</f>
        <v>2018</v>
      </c>
      <c r="L95" s="1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 s="1">
        <f>YEAR(Reservas[[#This Row],[Data]])</f>
        <v>2018</v>
      </c>
      <c r="L96" s="1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 s="1">
        <f>YEAR(Reservas[[#This Row],[Data]])</f>
        <v>2018</v>
      </c>
      <c r="L97" s="1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 s="1">
        <f>YEAR(Reservas[[#This Row],[Data]])</f>
        <v>2018</v>
      </c>
      <c r="L98" s="1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 s="1">
        <f>YEAR(Reservas[[#This Row],[Data]])</f>
        <v>2018</v>
      </c>
      <c r="L99" s="1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 s="1">
        <f>YEAR(Reservas[[#This Row],[Data]])</f>
        <v>2018</v>
      </c>
      <c r="L100" s="1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 s="1">
        <f>YEAR(Reservas[[#This Row],[Data]])</f>
        <v>2018</v>
      </c>
      <c r="L101" s="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 s="1">
        <f>YEAR(Reservas[[#This Row],[Data]])</f>
        <v>2018</v>
      </c>
      <c r="L102" s="1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 s="1">
        <f>YEAR(Reservas[[#This Row],[Data]])</f>
        <v>2018</v>
      </c>
      <c r="L103" s="1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 s="1">
        <f>YEAR(Reservas[[#This Row],[Data]])</f>
        <v>2018</v>
      </c>
      <c r="L104" s="1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 s="1">
        <f>YEAR(Reservas[[#This Row],[Data]])</f>
        <v>2018</v>
      </c>
      <c r="L105" s="1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 s="1">
        <f>YEAR(Reservas[[#This Row],[Data]])</f>
        <v>2018</v>
      </c>
      <c r="L106" s="1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 s="1">
        <f>YEAR(Reservas[[#This Row],[Data]])</f>
        <v>2018</v>
      </c>
      <c r="L107" s="1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 s="1">
        <f>YEAR(Reservas[[#This Row],[Data]])</f>
        <v>2018</v>
      </c>
      <c r="L108" s="1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 s="1">
        <f>YEAR(Reservas[[#This Row],[Data]])</f>
        <v>2018</v>
      </c>
      <c r="L109" s="1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 s="1">
        <f>YEAR(Reservas[[#This Row],[Data]])</f>
        <v>2018</v>
      </c>
      <c r="L110" s="1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 s="1">
        <f>YEAR(Reservas[[#This Row],[Data]])</f>
        <v>2018</v>
      </c>
      <c r="L111" s="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 s="1">
        <f>YEAR(Reservas[[#This Row],[Data]])</f>
        <v>2018</v>
      </c>
      <c r="L112" s="1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 s="1">
        <f>YEAR(Reservas[[#This Row],[Data]])</f>
        <v>2018</v>
      </c>
      <c r="L113" s="1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 s="1">
        <f>YEAR(Reservas[[#This Row],[Data]])</f>
        <v>2018</v>
      </c>
      <c r="L114" s="1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 s="1">
        <f>YEAR(Reservas[[#This Row],[Data]])</f>
        <v>2018</v>
      </c>
      <c r="L115" s="1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 s="1">
        <f>YEAR(Reservas[[#This Row],[Data]])</f>
        <v>2018</v>
      </c>
      <c r="L116" s="1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 s="1">
        <f>YEAR(Reservas[[#This Row],[Data]])</f>
        <v>2018</v>
      </c>
      <c r="L117" s="1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 s="1">
        <f>YEAR(Reservas[[#This Row],[Data]])</f>
        <v>2018</v>
      </c>
      <c r="L118" s="1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 s="1">
        <f>YEAR(Reservas[[#This Row],[Data]])</f>
        <v>2018</v>
      </c>
      <c r="L119" s="1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 s="1">
        <f>YEAR(Reservas[[#This Row],[Data]])</f>
        <v>2018</v>
      </c>
      <c r="L120" s="1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 s="1">
        <f>YEAR(Reservas[[#This Row],[Data]])</f>
        <v>2018</v>
      </c>
      <c r="L121" s="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 s="1">
        <f>YEAR(Reservas[[#This Row],[Data]])</f>
        <v>2018</v>
      </c>
      <c r="L122" s="1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 s="1">
        <f>YEAR(Reservas[[#This Row],[Data]])</f>
        <v>2018</v>
      </c>
      <c r="L123" s="1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 s="1">
        <f>YEAR(Reservas[[#This Row],[Data]])</f>
        <v>2018</v>
      </c>
      <c r="L124" s="1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 s="1">
        <f>YEAR(Reservas[[#This Row],[Data]])</f>
        <v>2018</v>
      </c>
      <c r="L125" s="1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 s="1">
        <f>YEAR(Reservas[[#This Row],[Data]])</f>
        <v>2018</v>
      </c>
      <c r="L126" s="1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 s="1">
        <f>YEAR(Reservas[[#This Row],[Data]])</f>
        <v>2018</v>
      </c>
      <c r="L127" s="1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 s="1">
        <f>YEAR(Reservas[[#This Row],[Data]])</f>
        <v>2018</v>
      </c>
      <c r="L128" s="1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 s="1">
        <f>YEAR(Reservas[[#This Row],[Data]])</f>
        <v>2018</v>
      </c>
      <c r="L129" s="1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 s="1">
        <f>YEAR(Reservas[[#This Row],[Data]])</f>
        <v>2018</v>
      </c>
      <c r="L130" s="1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 s="1">
        <f>YEAR(Reservas[[#This Row],[Data]])</f>
        <v>2018</v>
      </c>
      <c r="L131" s="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 s="1">
        <f>YEAR(Reservas[[#This Row],[Data]])</f>
        <v>2018</v>
      </c>
      <c r="L132" s="1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 s="1">
        <f>YEAR(Reservas[[#This Row],[Data]])</f>
        <v>2018</v>
      </c>
      <c r="L133" s="1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 s="1">
        <f>YEAR(Reservas[[#This Row],[Data]])</f>
        <v>2018</v>
      </c>
      <c r="L134" s="1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 s="1">
        <f>YEAR(Reservas[[#This Row],[Data]])</f>
        <v>2018</v>
      </c>
      <c r="L135" s="1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 s="1">
        <f>YEAR(Reservas[[#This Row],[Data]])</f>
        <v>2018</v>
      </c>
      <c r="L136" s="1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 s="1">
        <f>YEAR(Reservas[[#This Row],[Data]])</f>
        <v>2018</v>
      </c>
      <c r="L137" s="1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 s="1">
        <f>YEAR(Reservas[[#This Row],[Data]])</f>
        <v>2018</v>
      </c>
      <c r="L138" s="1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 s="1">
        <f>YEAR(Reservas[[#This Row],[Data]])</f>
        <v>2018</v>
      </c>
      <c r="L139" s="1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 s="1">
        <f>YEAR(Reservas[[#This Row],[Data]])</f>
        <v>2018</v>
      </c>
      <c r="L140" s="1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 s="1">
        <f>YEAR(Reservas[[#This Row],[Data]])</f>
        <v>2018</v>
      </c>
      <c r="L141" s="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 s="1">
        <f>YEAR(Reservas[[#This Row],[Data]])</f>
        <v>2018</v>
      </c>
      <c r="L142" s="1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 s="1">
        <f>YEAR(Reservas[[#This Row],[Data]])</f>
        <v>2018</v>
      </c>
      <c r="L143" s="1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 s="1">
        <f>YEAR(Reservas[[#This Row],[Data]])</f>
        <v>2018</v>
      </c>
      <c r="L144" s="1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 s="1">
        <f>YEAR(Reservas[[#This Row],[Data]])</f>
        <v>2018</v>
      </c>
      <c r="L145" s="1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 s="1">
        <f>YEAR(Reservas[[#This Row],[Data]])</f>
        <v>2018</v>
      </c>
      <c r="L146" s="1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 s="1">
        <f>YEAR(Reservas[[#This Row],[Data]])</f>
        <v>2018</v>
      </c>
      <c r="L147" s="1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 s="1">
        <f>YEAR(Reservas[[#This Row],[Data]])</f>
        <v>2018</v>
      </c>
      <c r="L148" s="1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 s="1">
        <f>YEAR(Reservas[[#This Row],[Data]])</f>
        <v>2018</v>
      </c>
      <c r="L149" s="1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 s="1">
        <f>YEAR(Reservas[[#This Row],[Data]])</f>
        <v>2018</v>
      </c>
      <c r="L150" s="1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 s="1">
        <f>YEAR(Reservas[[#This Row],[Data]])</f>
        <v>2018</v>
      </c>
      <c r="L151" s="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 s="1">
        <f>YEAR(Reservas[[#This Row],[Data]])</f>
        <v>2018</v>
      </c>
      <c r="L152" s="1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 s="1">
        <f>YEAR(Reservas[[#This Row],[Data]])</f>
        <v>2018</v>
      </c>
      <c r="L153" s="1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 s="1">
        <f>YEAR(Reservas[[#This Row],[Data]])</f>
        <v>2018</v>
      </c>
      <c r="L154" s="1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 s="1">
        <f>YEAR(Reservas[[#This Row],[Data]])</f>
        <v>2018</v>
      </c>
      <c r="L155" s="1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 s="1">
        <f>YEAR(Reservas[[#This Row],[Data]])</f>
        <v>2018</v>
      </c>
      <c r="L156" s="1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 s="1">
        <f>YEAR(Reservas[[#This Row],[Data]])</f>
        <v>2018</v>
      </c>
      <c r="L157" s="1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 s="1">
        <f>YEAR(Reservas[[#This Row],[Data]])</f>
        <v>2018</v>
      </c>
      <c r="L158" s="1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 s="1">
        <f>YEAR(Reservas[[#This Row],[Data]])</f>
        <v>2018</v>
      </c>
      <c r="L159" s="1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 s="1">
        <f>YEAR(Reservas[[#This Row],[Data]])</f>
        <v>2018</v>
      </c>
      <c r="L160" s="1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 s="1">
        <f>YEAR(Reservas[[#This Row],[Data]])</f>
        <v>2018</v>
      </c>
      <c r="L161" s="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 s="1">
        <f>YEAR(Reservas[[#This Row],[Data]])</f>
        <v>2018</v>
      </c>
      <c r="L162" s="1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 s="1">
        <f>YEAR(Reservas[[#This Row],[Data]])</f>
        <v>2018</v>
      </c>
      <c r="L163" s="1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 s="1">
        <f>YEAR(Reservas[[#This Row],[Data]])</f>
        <v>2018</v>
      </c>
      <c r="L164" s="1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 s="1">
        <f>YEAR(Reservas[[#This Row],[Data]])</f>
        <v>2018</v>
      </c>
      <c r="L165" s="1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 s="1">
        <f>YEAR(Reservas[[#This Row],[Data]])</f>
        <v>2018</v>
      </c>
      <c r="L166" s="1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 s="1">
        <f>YEAR(Reservas[[#This Row],[Data]])</f>
        <v>2018</v>
      </c>
      <c r="L167" s="1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 s="1">
        <f>YEAR(Reservas[[#This Row],[Data]])</f>
        <v>2018</v>
      </c>
      <c r="L168" s="1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 s="1">
        <f>YEAR(Reservas[[#This Row],[Data]])</f>
        <v>2018</v>
      </c>
      <c r="L169" s="1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 s="1">
        <f>YEAR(Reservas[[#This Row],[Data]])</f>
        <v>2018</v>
      </c>
      <c r="L170" s="1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 s="1">
        <f>YEAR(Reservas[[#This Row],[Data]])</f>
        <v>2018</v>
      </c>
      <c r="L171" s="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 s="1">
        <f>YEAR(Reservas[[#This Row],[Data]])</f>
        <v>2018</v>
      </c>
      <c r="L172" s="1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 s="1">
        <f>YEAR(Reservas[[#This Row],[Data]])</f>
        <v>2018</v>
      </c>
      <c r="L173" s="1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 s="1">
        <f>YEAR(Reservas[[#This Row],[Data]])</f>
        <v>2018</v>
      </c>
      <c r="L174" s="1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 s="1">
        <f>YEAR(Reservas[[#This Row],[Data]])</f>
        <v>2018</v>
      </c>
      <c r="L175" s="1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 s="1">
        <f>YEAR(Reservas[[#This Row],[Data]])</f>
        <v>2018</v>
      </c>
      <c r="L176" s="1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 s="1">
        <f>YEAR(Reservas[[#This Row],[Data]])</f>
        <v>2018</v>
      </c>
      <c r="L177" s="1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 s="1">
        <f>YEAR(Reservas[[#This Row],[Data]])</f>
        <v>2018</v>
      </c>
      <c r="L178" s="1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 s="1">
        <f>YEAR(Reservas[[#This Row],[Data]])</f>
        <v>2018</v>
      </c>
      <c r="L179" s="1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 s="1">
        <f>YEAR(Reservas[[#This Row],[Data]])</f>
        <v>2018</v>
      </c>
      <c r="L180" s="1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 s="1">
        <f>YEAR(Reservas[[#This Row],[Data]])</f>
        <v>2018</v>
      </c>
      <c r="L181" s="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 s="1">
        <f>YEAR(Reservas[[#This Row],[Data]])</f>
        <v>2018</v>
      </c>
      <c r="L182" s="1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 s="1">
        <f>YEAR(Reservas[[#This Row],[Data]])</f>
        <v>2018</v>
      </c>
      <c r="L183" s="1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 s="1">
        <f>YEAR(Reservas[[#This Row],[Data]])</f>
        <v>2018</v>
      </c>
      <c r="L184" s="1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 s="1">
        <f>YEAR(Reservas[[#This Row],[Data]])</f>
        <v>2018</v>
      </c>
      <c r="L185" s="1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 s="1">
        <f>YEAR(Reservas[[#This Row],[Data]])</f>
        <v>2018</v>
      </c>
      <c r="L186" s="1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 s="1">
        <f>YEAR(Reservas[[#This Row],[Data]])</f>
        <v>2018</v>
      </c>
      <c r="L187" s="1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 s="1">
        <f>YEAR(Reservas[[#This Row],[Data]])</f>
        <v>2018</v>
      </c>
      <c r="L188" s="1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 s="1">
        <f>YEAR(Reservas[[#This Row],[Data]])</f>
        <v>2018</v>
      </c>
      <c r="L189" s="1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 s="1">
        <f>YEAR(Reservas[[#This Row],[Data]])</f>
        <v>2018</v>
      </c>
      <c r="L190" s="1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 s="1">
        <f>YEAR(Reservas[[#This Row],[Data]])</f>
        <v>2018</v>
      </c>
      <c r="L191" s="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 s="1">
        <f>YEAR(Reservas[[#This Row],[Data]])</f>
        <v>2018</v>
      </c>
      <c r="L192" s="1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 s="1">
        <f>YEAR(Reservas[[#This Row],[Data]])</f>
        <v>2018</v>
      </c>
      <c r="L193" s="1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 s="1">
        <f>YEAR(Reservas[[#This Row],[Data]])</f>
        <v>2018</v>
      </c>
      <c r="L194" s="1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 s="1">
        <f>YEAR(Reservas[[#This Row],[Data]])</f>
        <v>2018</v>
      </c>
      <c r="L195" s="1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 s="1">
        <f>YEAR(Reservas[[#This Row],[Data]])</f>
        <v>2018</v>
      </c>
      <c r="L196" s="1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 s="1">
        <f>YEAR(Reservas[[#This Row],[Data]])</f>
        <v>2018</v>
      </c>
      <c r="L197" s="1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 s="1">
        <f>YEAR(Reservas[[#This Row],[Data]])</f>
        <v>2018</v>
      </c>
      <c r="L198" s="1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 s="1">
        <f>YEAR(Reservas[[#This Row],[Data]])</f>
        <v>2018</v>
      </c>
      <c r="L199" s="1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 s="1">
        <f>YEAR(Reservas[[#This Row],[Data]])</f>
        <v>2018</v>
      </c>
      <c r="L200" s="1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 s="1">
        <f>YEAR(Reservas[[#This Row],[Data]])</f>
        <v>2018</v>
      </c>
      <c r="L201" s="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 s="1">
        <f>YEAR(Reservas[[#This Row],[Data]])</f>
        <v>2018</v>
      </c>
      <c r="L202" s="1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 s="1">
        <f>YEAR(Reservas[[#This Row],[Data]])</f>
        <v>2018</v>
      </c>
      <c r="L203" s="1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 s="1">
        <f>YEAR(Reservas[[#This Row],[Data]])</f>
        <v>2018</v>
      </c>
      <c r="L204" s="1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 s="1">
        <f>YEAR(Reservas[[#This Row],[Data]])</f>
        <v>2018</v>
      </c>
      <c r="L205" s="1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 s="1">
        <f>YEAR(Reservas[[#This Row],[Data]])</f>
        <v>2018</v>
      </c>
      <c r="L206" s="1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 s="1">
        <f>YEAR(Reservas[[#This Row],[Data]])</f>
        <v>2018</v>
      </c>
      <c r="L207" s="1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 s="1">
        <f>YEAR(Reservas[[#This Row],[Data]])</f>
        <v>2018</v>
      </c>
      <c r="L208" s="1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 s="1">
        <f>YEAR(Reservas[[#This Row],[Data]])</f>
        <v>2018</v>
      </c>
      <c r="L209" s="1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 s="1">
        <f>YEAR(Reservas[[#This Row],[Data]])</f>
        <v>2018</v>
      </c>
      <c r="L210" s="1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 s="1">
        <f>YEAR(Reservas[[#This Row],[Data]])</f>
        <v>2018</v>
      </c>
      <c r="L211" s="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 s="1">
        <f>YEAR(Reservas[[#This Row],[Data]])</f>
        <v>2018</v>
      </c>
      <c r="L212" s="1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 s="1">
        <f>YEAR(Reservas[[#This Row],[Data]])</f>
        <v>2018</v>
      </c>
      <c r="L213" s="1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 s="1">
        <f>YEAR(Reservas[[#This Row],[Data]])</f>
        <v>2018</v>
      </c>
      <c r="L214" s="1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 s="1">
        <f>YEAR(Reservas[[#This Row],[Data]])</f>
        <v>2018</v>
      </c>
      <c r="L215" s="1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 s="1">
        <f>YEAR(Reservas[[#This Row],[Data]])</f>
        <v>2018</v>
      </c>
      <c r="L216" s="1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 s="1">
        <f>YEAR(Reservas[[#This Row],[Data]])</f>
        <v>2018</v>
      </c>
      <c r="L217" s="1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 s="1">
        <f>YEAR(Reservas[[#This Row],[Data]])</f>
        <v>2018</v>
      </c>
      <c r="L218" s="1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 s="1">
        <f>YEAR(Reservas[[#This Row],[Data]])</f>
        <v>2018</v>
      </c>
      <c r="L219" s="1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 s="1">
        <f>YEAR(Reservas[[#This Row],[Data]])</f>
        <v>2018</v>
      </c>
      <c r="L220" s="1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 s="1">
        <f>YEAR(Reservas[[#This Row],[Data]])</f>
        <v>2018</v>
      </c>
      <c r="L221" s="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 s="1">
        <f>YEAR(Reservas[[#This Row],[Data]])</f>
        <v>2018</v>
      </c>
      <c r="L222" s="1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 s="1">
        <f>YEAR(Reservas[[#This Row],[Data]])</f>
        <v>2018</v>
      </c>
      <c r="L223" s="1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 s="1">
        <f>YEAR(Reservas[[#This Row],[Data]])</f>
        <v>2018</v>
      </c>
      <c r="L224" s="1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 s="1">
        <f>YEAR(Reservas[[#This Row],[Data]])</f>
        <v>2018</v>
      </c>
      <c r="L225" s="1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 s="1">
        <f>YEAR(Reservas[[#This Row],[Data]])</f>
        <v>2018</v>
      </c>
      <c r="L226" s="1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 s="1">
        <f>YEAR(Reservas[[#This Row],[Data]])</f>
        <v>2018</v>
      </c>
      <c r="L227" s="1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 s="1">
        <f>YEAR(Reservas[[#This Row],[Data]])</f>
        <v>2018</v>
      </c>
      <c r="L228" s="1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 s="1">
        <f>YEAR(Reservas[[#This Row],[Data]])</f>
        <v>2018</v>
      </c>
      <c r="L229" s="1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 s="1">
        <f>YEAR(Reservas[[#This Row],[Data]])</f>
        <v>2018</v>
      </c>
      <c r="L230" s="1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 s="1">
        <f>YEAR(Reservas[[#This Row],[Data]])</f>
        <v>2018</v>
      </c>
      <c r="L231" s="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 s="1">
        <f>YEAR(Reservas[[#This Row],[Data]])</f>
        <v>2018</v>
      </c>
      <c r="L232" s="1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 s="1">
        <f>YEAR(Reservas[[#This Row],[Data]])</f>
        <v>2018</v>
      </c>
      <c r="L233" s="1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 s="1">
        <f>YEAR(Reservas[[#This Row],[Data]])</f>
        <v>2018</v>
      </c>
      <c r="L234" s="1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 s="1">
        <f>YEAR(Reservas[[#This Row],[Data]])</f>
        <v>2018</v>
      </c>
      <c r="L235" s="1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 s="1">
        <f>YEAR(Reservas[[#This Row],[Data]])</f>
        <v>2018</v>
      </c>
      <c r="L236" s="1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 s="1">
        <f>YEAR(Reservas[[#This Row],[Data]])</f>
        <v>2018</v>
      </c>
      <c r="L237" s="1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 s="1">
        <f>YEAR(Reservas[[#This Row],[Data]])</f>
        <v>2018</v>
      </c>
      <c r="L238" s="1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 s="1">
        <f>YEAR(Reservas[[#This Row],[Data]])</f>
        <v>2018</v>
      </c>
      <c r="L239" s="1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 s="1">
        <f>YEAR(Reservas[[#This Row],[Data]])</f>
        <v>2018</v>
      </c>
      <c r="L240" s="1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 s="1">
        <f>YEAR(Reservas[[#This Row],[Data]])</f>
        <v>2018</v>
      </c>
      <c r="L241" s="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 s="1">
        <f>YEAR(Reservas[[#This Row],[Data]])</f>
        <v>2018</v>
      </c>
      <c r="L242" s="1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 s="1">
        <f>YEAR(Reservas[[#This Row],[Data]])</f>
        <v>2018</v>
      </c>
      <c r="L243" s="1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 s="1">
        <f>YEAR(Reservas[[#This Row],[Data]])</f>
        <v>2018</v>
      </c>
      <c r="L244" s="1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 s="1">
        <f>YEAR(Reservas[[#This Row],[Data]])</f>
        <v>2018</v>
      </c>
      <c r="L245" s="1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 s="1">
        <f>YEAR(Reservas[[#This Row],[Data]])</f>
        <v>2018</v>
      </c>
      <c r="L246" s="1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 s="1">
        <f>YEAR(Reservas[[#This Row],[Data]])</f>
        <v>2018</v>
      </c>
      <c r="L247" s="1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 s="1">
        <f>YEAR(Reservas[[#This Row],[Data]])</f>
        <v>2018</v>
      </c>
      <c r="L248" s="1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 s="1">
        <f>YEAR(Reservas[[#This Row],[Data]])</f>
        <v>2018</v>
      </c>
      <c r="L249" s="1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 s="1">
        <f>YEAR(Reservas[[#This Row],[Data]])</f>
        <v>2018</v>
      </c>
      <c r="L250" s="1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 s="1">
        <f>YEAR(Reservas[[#This Row],[Data]])</f>
        <v>2018</v>
      </c>
      <c r="L251" s="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 s="1">
        <f>YEAR(Reservas[[#This Row],[Data]])</f>
        <v>2018</v>
      </c>
      <c r="L252" s="1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 s="1">
        <f>YEAR(Reservas[[#This Row],[Data]])</f>
        <v>2018</v>
      </c>
      <c r="L253" s="1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 s="1">
        <f>YEAR(Reservas[[#This Row],[Data]])</f>
        <v>2018</v>
      </c>
      <c r="L254" s="1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 s="1">
        <f>YEAR(Reservas[[#This Row],[Data]])</f>
        <v>2018</v>
      </c>
      <c r="L255" s="1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 s="1">
        <f>YEAR(Reservas[[#This Row],[Data]])</f>
        <v>2018</v>
      </c>
      <c r="L256" s="1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 s="1">
        <f>YEAR(Reservas[[#This Row],[Data]])</f>
        <v>2018</v>
      </c>
      <c r="L257" s="1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 s="1">
        <f>YEAR(Reservas[[#This Row],[Data]])</f>
        <v>2018</v>
      </c>
      <c r="L258" s="1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 s="1">
        <f>YEAR(Reservas[[#This Row],[Data]])</f>
        <v>2018</v>
      </c>
      <c r="L259" s="1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 s="1">
        <f>YEAR(Reservas[[#This Row],[Data]])</f>
        <v>2018</v>
      </c>
      <c r="L260" s="1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 s="1">
        <f>YEAR(Reservas[[#This Row],[Data]])</f>
        <v>2018</v>
      </c>
      <c r="L261" s="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 s="1">
        <f>YEAR(Reservas[[#This Row],[Data]])</f>
        <v>2018</v>
      </c>
      <c r="L262" s="1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 s="1">
        <f>YEAR(Reservas[[#This Row],[Data]])</f>
        <v>2018</v>
      </c>
      <c r="L263" s="1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 s="1">
        <f>YEAR(Reservas[[#This Row],[Data]])</f>
        <v>2018</v>
      </c>
      <c r="L264" s="1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 s="1">
        <f>YEAR(Reservas[[#This Row],[Data]])</f>
        <v>2018</v>
      </c>
      <c r="L265" s="1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 s="1">
        <f>YEAR(Reservas[[#This Row],[Data]])</f>
        <v>2018</v>
      </c>
      <c r="L266" s="1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 s="1">
        <f>YEAR(Reservas[[#This Row],[Data]])</f>
        <v>2018</v>
      </c>
      <c r="L267" s="1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 s="1">
        <f>YEAR(Reservas[[#This Row],[Data]])</f>
        <v>2018</v>
      </c>
      <c r="L268" s="1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 s="1">
        <f>YEAR(Reservas[[#This Row],[Data]])</f>
        <v>2018</v>
      </c>
      <c r="L269" s="1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 s="1">
        <f>YEAR(Reservas[[#This Row],[Data]])</f>
        <v>2018</v>
      </c>
      <c r="L270" s="1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 s="1">
        <f>YEAR(Reservas[[#This Row],[Data]])</f>
        <v>2018</v>
      </c>
      <c r="L271" s="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 s="1">
        <f>YEAR(Reservas[[#This Row],[Data]])</f>
        <v>2018</v>
      </c>
      <c r="L272" s="1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 s="1">
        <f>YEAR(Reservas[[#This Row],[Data]])</f>
        <v>2018</v>
      </c>
      <c r="L273" s="1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 s="1">
        <f>YEAR(Reservas[[#This Row],[Data]])</f>
        <v>2018</v>
      </c>
      <c r="L274" s="1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 s="1">
        <f>YEAR(Reservas[[#This Row],[Data]])</f>
        <v>2018</v>
      </c>
      <c r="L275" s="1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 s="1">
        <f>YEAR(Reservas[[#This Row],[Data]])</f>
        <v>2018</v>
      </c>
      <c r="L276" s="1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 s="1">
        <f>YEAR(Reservas[[#This Row],[Data]])</f>
        <v>2018</v>
      </c>
      <c r="L277" s="1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 s="1">
        <f>YEAR(Reservas[[#This Row],[Data]])</f>
        <v>2018</v>
      </c>
      <c r="L278" s="1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 s="1">
        <f>YEAR(Reservas[[#This Row],[Data]])</f>
        <v>2018</v>
      </c>
      <c r="L279" s="1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 s="1">
        <f>YEAR(Reservas[[#This Row],[Data]])</f>
        <v>2018</v>
      </c>
      <c r="L280" s="1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 s="1">
        <f>YEAR(Reservas[[#This Row],[Data]])</f>
        <v>2018</v>
      </c>
      <c r="L281" s="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 s="1">
        <f>YEAR(Reservas[[#This Row],[Data]])</f>
        <v>2018</v>
      </c>
      <c r="L282" s="1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 s="1">
        <f>YEAR(Reservas[[#This Row],[Data]])</f>
        <v>2018</v>
      </c>
      <c r="L283" s="1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 s="1">
        <f>YEAR(Reservas[[#This Row],[Data]])</f>
        <v>2018</v>
      </c>
      <c r="L284" s="1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 s="1">
        <f>YEAR(Reservas[[#This Row],[Data]])</f>
        <v>2018</v>
      </c>
      <c r="L285" s="1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 s="1">
        <f>YEAR(Reservas[[#This Row],[Data]])</f>
        <v>2018</v>
      </c>
      <c r="L286" s="1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 s="1">
        <f>YEAR(Reservas[[#This Row],[Data]])</f>
        <v>2018</v>
      </c>
      <c r="L287" s="1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 s="1">
        <f>YEAR(Reservas[[#This Row],[Data]])</f>
        <v>2018</v>
      </c>
      <c r="L288" s="1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 s="1">
        <f>YEAR(Reservas[[#This Row],[Data]])</f>
        <v>2018</v>
      </c>
      <c r="L289" s="1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 s="1">
        <f>YEAR(Reservas[[#This Row],[Data]])</f>
        <v>2018</v>
      </c>
      <c r="L290" s="1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 s="1">
        <f>YEAR(Reservas[[#This Row],[Data]])</f>
        <v>2018</v>
      </c>
      <c r="L291" s="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 s="1">
        <f>YEAR(Reservas[[#This Row],[Data]])</f>
        <v>2018</v>
      </c>
      <c r="L292" s="1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 s="1">
        <f>YEAR(Reservas[[#This Row],[Data]])</f>
        <v>2018</v>
      </c>
      <c r="L293" s="1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 s="1">
        <f>YEAR(Reservas[[#This Row],[Data]])</f>
        <v>2018</v>
      </c>
      <c r="L294" s="1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 s="1">
        <f>YEAR(Reservas[[#This Row],[Data]])</f>
        <v>2018</v>
      </c>
      <c r="L295" s="1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 s="1">
        <f>YEAR(Reservas[[#This Row],[Data]])</f>
        <v>2018</v>
      </c>
      <c r="L296" s="1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 s="1">
        <f>YEAR(Reservas[[#This Row],[Data]])</f>
        <v>2018</v>
      </c>
      <c r="L297" s="1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 s="1">
        <f>YEAR(Reservas[[#This Row],[Data]])</f>
        <v>2018</v>
      </c>
      <c r="L298" s="1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 s="1">
        <f>YEAR(Reservas[[#This Row],[Data]])</f>
        <v>2018</v>
      </c>
      <c r="L299" s="1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 s="1">
        <f>YEAR(Reservas[[#This Row],[Data]])</f>
        <v>2018</v>
      </c>
      <c r="L300" s="1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 s="1">
        <f>YEAR(Reservas[[#This Row],[Data]])</f>
        <v>2018</v>
      </c>
      <c r="L301" s="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 s="1">
        <f>YEAR(Reservas[[#This Row],[Data]])</f>
        <v>2018</v>
      </c>
      <c r="L302" s="1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 s="1">
        <f>YEAR(Reservas[[#This Row],[Data]])</f>
        <v>2018</v>
      </c>
      <c r="L303" s="1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 s="1">
        <f>YEAR(Reservas[[#This Row],[Data]])</f>
        <v>2018</v>
      </c>
      <c r="L304" s="1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 s="1">
        <f>YEAR(Reservas[[#This Row],[Data]])</f>
        <v>2018</v>
      </c>
      <c r="L305" s="1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 s="1">
        <f>YEAR(Reservas[[#This Row],[Data]])</f>
        <v>2018</v>
      </c>
      <c r="L306" s="1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 s="1">
        <f>YEAR(Reservas[[#This Row],[Data]])</f>
        <v>2018</v>
      </c>
      <c r="L307" s="1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 s="1">
        <f>YEAR(Reservas[[#This Row],[Data]])</f>
        <v>2018</v>
      </c>
      <c r="L308" s="1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 s="1">
        <f>YEAR(Reservas[[#This Row],[Data]])</f>
        <v>2018</v>
      </c>
      <c r="L309" s="1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 s="1">
        <f>YEAR(Reservas[[#This Row],[Data]])</f>
        <v>2018</v>
      </c>
      <c r="L310" s="1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 s="1">
        <f>YEAR(Reservas[[#This Row],[Data]])</f>
        <v>2018</v>
      </c>
      <c r="L311" s="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 s="1">
        <f>YEAR(Reservas[[#This Row],[Data]])</f>
        <v>2018</v>
      </c>
      <c r="L312" s="1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 s="1">
        <f>YEAR(Reservas[[#This Row],[Data]])</f>
        <v>2018</v>
      </c>
      <c r="L313" s="1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 s="1">
        <f>YEAR(Reservas[[#This Row],[Data]])</f>
        <v>2018</v>
      </c>
      <c r="L314" s="1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 s="1">
        <f>YEAR(Reservas[[#This Row],[Data]])</f>
        <v>2018</v>
      </c>
      <c r="L315" s="1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 s="1">
        <f>YEAR(Reservas[[#This Row],[Data]])</f>
        <v>2018</v>
      </c>
      <c r="L316" s="1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 s="1">
        <f>YEAR(Reservas[[#This Row],[Data]])</f>
        <v>2018</v>
      </c>
      <c r="L317" s="1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 s="1">
        <f>YEAR(Reservas[[#This Row],[Data]])</f>
        <v>2018</v>
      </c>
      <c r="L318" s="1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 s="1">
        <f>YEAR(Reservas[[#This Row],[Data]])</f>
        <v>2018</v>
      </c>
      <c r="L319" s="1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 s="1">
        <f>YEAR(Reservas[[#This Row],[Data]])</f>
        <v>2018</v>
      </c>
      <c r="L320" s="1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 s="1">
        <f>YEAR(Reservas[[#This Row],[Data]])</f>
        <v>2018</v>
      </c>
      <c r="L321" s="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 s="1">
        <f>YEAR(Reservas[[#This Row],[Data]])</f>
        <v>2018</v>
      </c>
      <c r="L322" s="1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 s="1">
        <f>YEAR(Reservas[[#This Row],[Data]])</f>
        <v>2018</v>
      </c>
      <c r="L323" s="1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 s="1">
        <f>YEAR(Reservas[[#This Row],[Data]])</f>
        <v>2018</v>
      </c>
      <c r="L324" s="1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 s="1">
        <f>YEAR(Reservas[[#This Row],[Data]])</f>
        <v>2018</v>
      </c>
      <c r="L325" s="1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 s="1">
        <f>YEAR(Reservas[[#This Row],[Data]])</f>
        <v>2018</v>
      </c>
      <c r="L326" s="1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 s="1">
        <f>YEAR(Reservas[[#This Row],[Data]])</f>
        <v>2018</v>
      </c>
      <c r="L327" s="1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 s="1">
        <f>YEAR(Reservas[[#This Row],[Data]])</f>
        <v>2018</v>
      </c>
      <c r="L328" s="1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 s="1">
        <f>YEAR(Reservas[[#This Row],[Data]])</f>
        <v>2018</v>
      </c>
      <c r="L329" s="1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 s="1">
        <f>YEAR(Reservas[[#This Row],[Data]])</f>
        <v>2018</v>
      </c>
      <c r="L330" s="1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 s="1">
        <f>YEAR(Reservas[[#This Row],[Data]])</f>
        <v>2018</v>
      </c>
      <c r="L331" s="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 s="1">
        <f>YEAR(Reservas[[#This Row],[Data]])</f>
        <v>2018</v>
      </c>
      <c r="L332" s="1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 s="1">
        <f>YEAR(Reservas[[#This Row],[Data]])</f>
        <v>2018</v>
      </c>
      <c r="L333" s="1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 s="1">
        <f>YEAR(Reservas[[#This Row],[Data]])</f>
        <v>2018</v>
      </c>
      <c r="L334" s="1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 s="1">
        <f>YEAR(Reservas[[#This Row],[Data]])</f>
        <v>2018</v>
      </c>
      <c r="L335" s="1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 s="1">
        <f>YEAR(Reservas[[#This Row],[Data]])</f>
        <v>2018</v>
      </c>
      <c r="L336" s="1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 s="1">
        <f>YEAR(Reservas[[#This Row],[Data]])</f>
        <v>2018</v>
      </c>
      <c r="L337" s="1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 s="1">
        <f>YEAR(Reservas[[#This Row],[Data]])</f>
        <v>2018</v>
      </c>
      <c r="L338" s="1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 s="1">
        <f>YEAR(Reservas[[#This Row],[Data]])</f>
        <v>2018</v>
      </c>
      <c r="L339" s="1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 s="1">
        <f>YEAR(Reservas[[#This Row],[Data]])</f>
        <v>2018</v>
      </c>
      <c r="L340" s="1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 s="1">
        <f>YEAR(Reservas[[#This Row],[Data]])</f>
        <v>2018</v>
      </c>
      <c r="L341" s="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 s="1">
        <f>YEAR(Reservas[[#This Row],[Data]])</f>
        <v>2018</v>
      </c>
      <c r="L342" s="1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 s="1">
        <f>YEAR(Reservas[[#This Row],[Data]])</f>
        <v>2018</v>
      </c>
      <c r="L343" s="1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 s="1">
        <f>YEAR(Reservas[[#This Row],[Data]])</f>
        <v>2018</v>
      </c>
      <c r="L344" s="1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 s="1">
        <f>YEAR(Reservas[[#This Row],[Data]])</f>
        <v>2018</v>
      </c>
      <c r="L345" s="1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 s="1">
        <f>YEAR(Reservas[[#This Row],[Data]])</f>
        <v>2018</v>
      </c>
      <c r="L346" s="1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 s="1">
        <f>YEAR(Reservas[[#This Row],[Data]])</f>
        <v>2018</v>
      </c>
      <c r="L347" s="1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 s="1">
        <f>YEAR(Reservas[[#This Row],[Data]])</f>
        <v>2018</v>
      </c>
      <c r="L348" s="1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 s="1">
        <f>YEAR(Reservas[[#This Row],[Data]])</f>
        <v>2018</v>
      </c>
      <c r="L349" s="1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 s="1">
        <f>YEAR(Reservas[[#This Row],[Data]])</f>
        <v>2018</v>
      </c>
      <c r="L350" s="1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 s="1">
        <f>YEAR(Reservas[[#This Row],[Data]])</f>
        <v>2018</v>
      </c>
      <c r="L351" s="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 s="1">
        <f>YEAR(Reservas[[#This Row],[Data]])</f>
        <v>2018</v>
      </c>
      <c r="L352" s="1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 s="1">
        <f>YEAR(Reservas[[#This Row],[Data]])</f>
        <v>2018</v>
      </c>
      <c r="L353" s="1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 s="1">
        <f>YEAR(Reservas[[#This Row],[Data]])</f>
        <v>2018</v>
      </c>
      <c r="L354" s="1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 s="1">
        <f>YEAR(Reservas[[#This Row],[Data]])</f>
        <v>2018</v>
      </c>
      <c r="L355" s="1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 s="1">
        <f>YEAR(Reservas[[#This Row],[Data]])</f>
        <v>2018</v>
      </c>
      <c r="L356" s="1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 s="1">
        <f>YEAR(Reservas[[#This Row],[Data]])</f>
        <v>2018</v>
      </c>
      <c r="L357" s="1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 s="1">
        <f>YEAR(Reservas[[#This Row],[Data]])</f>
        <v>2018</v>
      </c>
      <c r="L358" s="1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 s="1">
        <f>YEAR(Reservas[[#This Row],[Data]])</f>
        <v>2018</v>
      </c>
      <c r="L359" s="1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 s="1">
        <f>YEAR(Reservas[[#This Row],[Data]])</f>
        <v>2018</v>
      </c>
      <c r="L360" s="1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 s="1">
        <f>YEAR(Reservas[[#This Row],[Data]])</f>
        <v>2018</v>
      </c>
      <c r="L361" s="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 s="1">
        <f>YEAR(Reservas[[#This Row],[Data]])</f>
        <v>2018</v>
      </c>
      <c r="L362" s="1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 s="1">
        <f>YEAR(Reservas[[#This Row],[Data]])</f>
        <v>2018</v>
      </c>
      <c r="L363" s="1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 s="1">
        <f>YEAR(Reservas[[#This Row],[Data]])</f>
        <v>2018</v>
      </c>
      <c r="L364" s="1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 s="1">
        <f>YEAR(Reservas[[#This Row],[Data]])</f>
        <v>2018</v>
      </c>
      <c r="L365" s="1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 s="1">
        <f>YEAR(Reservas[[#This Row],[Data]])</f>
        <v>2018</v>
      </c>
      <c r="L366" s="1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 s="1">
        <f>YEAR(Reservas[[#This Row],[Data]])</f>
        <v>2018</v>
      </c>
      <c r="L367" s="1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 s="1">
        <f>YEAR(Reservas[[#This Row],[Data]])</f>
        <v>2018</v>
      </c>
      <c r="L368" s="1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 s="1">
        <f>YEAR(Reservas[[#This Row],[Data]])</f>
        <v>2018</v>
      </c>
      <c r="L369" s="1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 s="1">
        <f>YEAR(Reservas[[#This Row],[Data]])</f>
        <v>2018</v>
      </c>
      <c r="L370" s="1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 s="1">
        <f>YEAR(Reservas[[#This Row],[Data]])</f>
        <v>2018</v>
      </c>
      <c r="L371" s="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 s="1">
        <f>YEAR(Reservas[[#This Row],[Data]])</f>
        <v>2018</v>
      </c>
      <c r="L372" s="1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 s="1">
        <f>YEAR(Reservas[[#This Row],[Data]])</f>
        <v>2018</v>
      </c>
      <c r="L373" s="1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 s="1">
        <f>YEAR(Reservas[[#This Row],[Data]])</f>
        <v>2018</v>
      </c>
      <c r="L374" s="1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 s="1">
        <f>YEAR(Reservas[[#This Row],[Data]])</f>
        <v>2018</v>
      </c>
      <c r="L375" s="1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 s="1">
        <f>YEAR(Reservas[[#This Row],[Data]])</f>
        <v>2018</v>
      </c>
      <c r="L376" s="1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 s="1">
        <f>YEAR(Reservas[[#This Row],[Data]])</f>
        <v>2018</v>
      </c>
      <c r="L377" s="1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 s="1">
        <f>YEAR(Reservas[[#This Row],[Data]])</f>
        <v>2018</v>
      </c>
      <c r="L378" s="1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 s="1">
        <f>YEAR(Reservas[[#This Row],[Data]])</f>
        <v>2018</v>
      </c>
      <c r="L379" s="1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 s="1">
        <f>YEAR(Reservas[[#This Row],[Data]])</f>
        <v>2018</v>
      </c>
      <c r="L380" s="1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 s="1">
        <f>YEAR(Reservas[[#This Row],[Data]])</f>
        <v>2018</v>
      </c>
      <c r="L381" s="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 s="1">
        <f>YEAR(Reservas[[#This Row],[Data]])</f>
        <v>2018</v>
      </c>
      <c r="L382" s="1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 s="1">
        <f>YEAR(Reservas[[#This Row],[Data]])</f>
        <v>2018</v>
      </c>
      <c r="L383" s="1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 s="1">
        <f>YEAR(Reservas[[#This Row],[Data]])</f>
        <v>2018</v>
      </c>
      <c r="L384" s="1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 s="1">
        <f>YEAR(Reservas[[#This Row],[Data]])</f>
        <v>2018</v>
      </c>
      <c r="L385" s="1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 s="1">
        <f>YEAR(Reservas[[#This Row],[Data]])</f>
        <v>2018</v>
      </c>
      <c r="L386" s="1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 s="1">
        <f>YEAR(Reservas[[#This Row],[Data]])</f>
        <v>2018</v>
      </c>
      <c r="L387" s="1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 s="1">
        <f>YEAR(Reservas[[#This Row],[Data]])</f>
        <v>2018</v>
      </c>
      <c r="L388" s="1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 s="1">
        <f>YEAR(Reservas[[#This Row],[Data]])</f>
        <v>2018</v>
      </c>
      <c r="L389" s="1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 s="1">
        <f>YEAR(Reservas[[#This Row],[Data]])</f>
        <v>2018</v>
      </c>
      <c r="L390" s="1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 s="1">
        <f>YEAR(Reservas[[#This Row],[Data]])</f>
        <v>2018</v>
      </c>
      <c r="L391" s="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 s="1">
        <f>YEAR(Reservas[[#This Row],[Data]])</f>
        <v>2018</v>
      </c>
      <c r="L392" s="1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 s="1">
        <f>YEAR(Reservas[[#This Row],[Data]])</f>
        <v>2018</v>
      </c>
      <c r="L393" s="1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 s="1">
        <f>YEAR(Reservas[[#This Row],[Data]])</f>
        <v>2018</v>
      </c>
      <c r="L394" s="1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 s="1">
        <f>YEAR(Reservas[[#This Row],[Data]])</f>
        <v>2018</v>
      </c>
      <c r="L395" s="1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 s="1">
        <f>YEAR(Reservas[[#This Row],[Data]])</f>
        <v>2018</v>
      </c>
      <c r="L396" s="1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 s="1">
        <f>YEAR(Reservas[[#This Row],[Data]])</f>
        <v>2018</v>
      </c>
      <c r="L397" s="1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 s="1">
        <f>YEAR(Reservas[[#This Row],[Data]])</f>
        <v>2018</v>
      </c>
      <c r="L398" s="1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 s="1">
        <f>YEAR(Reservas[[#This Row],[Data]])</f>
        <v>2018</v>
      </c>
      <c r="L399" s="1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 s="1">
        <f>YEAR(Reservas[[#This Row],[Data]])</f>
        <v>2018</v>
      </c>
      <c r="L400" s="1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 s="1">
        <f>YEAR(Reservas[[#This Row],[Data]])</f>
        <v>2018</v>
      </c>
      <c r="L401" s="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 s="1">
        <f>YEAR(Reservas[[#This Row],[Data]])</f>
        <v>2018</v>
      </c>
      <c r="L402" s="1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 s="1">
        <f>YEAR(Reservas[[#This Row],[Data]])</f>
        <v>2018</v>
      </c>
      <c r="L403" s="1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 s="1">
        <f>YEAR(Reservas[[#This Row],[Data]])</f>
        <v>2018</v>
      </c>
      <c r="L404" s="1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 s="1">
        <f>YEAR(Reservas[[#This Row],[Data]])</f>
        <v>2018</v>
      </c>
      <c r="L405" s="1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 s="1">
        <f>YEAR(Reservas[[#This Row],[Data]])</f>
        <v>2018</v>
      </c>
      <c r="L406" s="1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 s="1">
        <f>YEAR(Reservas[[#This Row],[Data]])</f>
        <v>2018</v>
      </c>
      <c r="L407" s="1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 s="1">
        <f>YEAR(Reservas[[#This Row],[Data]])</f>
        <v>2018</v>
      </c>
      <c r="L408" s="1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 s="1">
        <f>YEAR(Reservas[[#This Row],[Data]])</f>
        <v>2018</v>
      </c>
      <c r="L409" s="1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 s="1">
        <f>YEAR(Reservas[[#This Row],[Data]])</f>
        <v>2018</v>
      </c>
      <c r="L410" s="1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 s="1">
        <f>YEAR(Reservas[[#This Row],[Data]])</f>
        <v>2018</v>
      </c>
      <c r="L411" s="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 s="1">
        <f>YEAR(Reservas[[#This Row],[Data]])</f>
        <v>2018</v>
      </c>
      <c r="L412" s="1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 s="1">
        <f>YEAR(Reservas[[#This Row],[Data]])</f>
        <v>2019</v>
      </c>
      <c r="L413" s="1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 s="1">
        <f>YEAR(Reservas[[#This Row],[Data]])</f>
        <v>2019</v>
      </c>
      <c r="L414" s="1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 s="1">
        <f>YEAR(Reservas[[#This Row],[Data]])</f>
        <v>2019</v>
      </c>
      <c r="L415" s="1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 s="1">
        <f>YEAR(Reservas[[#This Row],[Data]])</f>
        <v>2019</v>
      </c>
      <c r="L416" s="1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 s="1">
        <f>YEAR(Reservas[[#This Row],[Data]])</f>
        <v>2019</v>
      </c>
      <c r="L417" s="1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 s="1">
        <f>YEAR(Reservas[[#This Row],[Data]])</f>
        <v>2019</v>
      </c>
      <c r="L418" s="1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 s="1">
        <f>YEAR(Reservas[[#This Row],[Data]])</f>
        <v>2019</v>
      </c>
      <c r="L419" s="1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 s="1">
        <f>YEAR(Reservas[[#This Row],[Data]])</f>
        <v>2019</v>
      </c>
      <c r="L420" s="1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 s="1">
        <f>YEAR(Reservas[[#This Row],[Data]])</f>
        <v>2019</v>
      </c>
      <c r="L421" s="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 s="1">
        <f>YEAR(Reservas[[#This Row],[Data]])</f>
        <v>2019</v>
      </c>
      <c r="L422" s="1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 s="1">
        <f>YEAR(Reservas[[#This Row],[Data]])</f>
        <v>2019</v>
      </c>
      <c r="L423" s="1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 s="1">
        <f>YEAR(Reservas[[#This Row],[Data]])</f>
        <v>2019</v>
      </c>
      <c r="L424" s="1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 s="1">
        <f>YEAR(Reservas[[#This Row],[Data]])</f>
        <v>2019</v>
      </c>
      <c r="L425" s="1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 s="1">
        <f>YEAR(Reservas[[#This Row],[Data]])</f>
        <v>2019</v>
      </c>
      <c r="L426" s="1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 s="1">
        <f>YEAR(Reservas[[#This Row],[Data]])</f>
        <v>2019</v>
      </c>
      <c r="L427" s="1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 s="1">
        <f>YEAR(Reservas[[#This Row],[Data]])</f>
        <v>2019</v>
      </c>
      <c r="L428" s="1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 s="1">
        <f>YEAR(Reservas[[#This Row],[Data]])</f>
        <v>2019</v>
      </c>
      <c r="L429" s="1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 s="1">
        <f>YEAR(Reservas[[#This Row],[Data]])</f>
        <v>2019</v>
      </c>
      <c r="L430" s="1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 s="1">
        <f>YEAR(Reservas[[#This Row],[Data]])</f>
        <v>2019</v>
      </c>
      <c r="L431" s="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 s="1">
        <f>YEAR(Reservas[[#This Row],[Data]])</f>
        <v>2019</v>
      </c>
      <c r="L432" s="1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 s="1">
        <f>YEAR(Reservas[[#This Row],[Data]])</f>
        <v>2019</v>
      </c>
      <c r="L433" s="1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 s="1">
        <f>YEAR(Reservas[[#This Row],[Data]])</f>
        <v>2019</v>
      </c>
      <c r="L434" s="1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 s="1">
        <f>YEAR(Reservas[[#This Row],[Data]])</f>
        <v>2019</v>
      </c>
      <c r="L435" s="1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 s="1">
        <f>YEAR(Reservas[[#This Row],[Data]])</f>
        <v>2019</v>
      </c>
      <c r="L436" s="1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 s="1">
        <f>YEAR(Reservas[[#This Row],[Data]])</f>
        <v>2019</v>
      </c>
      <c r="L437" s="1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 s="1">
        <f>YEAR(Reservas[[#This Row],[Data]])</f>
        <v>2019</v>
      </c>
      <c r="L438" s="1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 s="1">
        <f>YEAR(Reservas[[#This Row],[Data]])</f>
        <v>2019</v>
      </c>
      <c r="L439" s="1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 s="1">
        <f>YEAR(Reservas[[#This Row],[Data]])</f>
        <v>2019</v>
      </c>
      <c r="L440" s="1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 s="1">
        <f>YEAR(Reservas[[#This Row],[Data]])</f>
        <v>2019</v>
      </c>
      <c r="L441" s="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 s="1">
        <f>YEAR(Reservas[[#This Row],[Data]])</f>
        <v>2019</v>
      </c>
      <c r="L442" s="1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 s="1">
        <f>YEAR(Reservas[[#This Row],[Data]])</f>
        <v>2019</v>
      </c>
      <c r="L443" s="1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 s="1">
        <f>YEAR(Reservas[[#This Row],[Data]])</f>
        <v>2019</v>
      </c>
      <c r="L444" s="1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 s="1">
        <f>YEAR(Reservas[[#This Row],[Data]])</f>
        <v>2019</v>
      </c>
      <c r="L445" s="1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 s="1">
        <f>YEAR(Reservas[[#This Row],[Data]])</f>
        <v>2019</v>
      </c>
      <c r="L446" s="1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 s="1">
        <f>YEAR(Reservas[[#This Row],[Data]])</f>
        <v>2019</v>
      </c>
      <c r="L447" s="1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 s="1">
        <f>YEAR(Reservas[[#This Row],[Data]])</f>
        <v>2019</v>
      </c>
      <c r="L448" s="1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 s="1">
        <f>YEAR(Reservas[[#This Row],[Data]])</f>
        <v>2019</v>
      </c>
      <c r="L449" s="1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 s="1">
        <f>YEAR(Reservas[[#This Row],[Data]])</f>
        <v>2019</v>
      </c>
      <c r="L450" s="1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 s="1">
        <f>YEAR(Reservas[[#This Row],[Data]])</f>
        <v>2019</v>
      </c>
      <c r="L451" s="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 s="1">
        <f>YEAR(Reservas[[#This Row],[Data]])</f>
        <v>2019</v>
      </c>
      <c r="L452" s="1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 s="1">
        <f>YEAR(Reservas[[#This Row],[Data]])</f>
        <v>2019</v>
      </c>
      <c r="L453" s="1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 s="1">
        <f>YEAR(Reservas[[#This Row],[Data]])</f>
        <v>2019</v>
      </c>
      <c r="L454" s="1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 s="1">
        <f>YEAR(Reservas[[#This Row],[Data]])</f>
        <v>2019</v>
      </c>
      <c r="L455" s="1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 s="1">
        <f>YEAR(Reservas[[#This Row],[Data]])</f>
        <v>2019</v>
      </c>
      <c r="L456" s="1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 s="1">
        <f>YEAR(Reservas[[#This Row],[Data]])</f>
        <v>2019</v>
      </c>
      <c r="L457" s="1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 s="1">
        <f>YEAR(Reservas[[#This Row],[Data]])</f>
        <v>2019</v>
      </c>
      <c r="L458" s="1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 s="1">
        <f>YEAR(Reservas[[#This Row],[Data]])</f>
        <v>2019</v>
      </c>
      <c r="L459" s="1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 s="1">
        <f>YEAR(Reservas[[#This Row],[Data]])</f>
        <v>2019</v>
      </c>
      <c r="L460" s="1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 s="1">
        <f>YEAR(Reservas[[#This Row],[Data]])</f>
        <v>2019</v>
      </c>
      <c r="L461" s="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 s="1">
        <f>YEAR(Reservas[[#This Row],[Data]])</f>
        <v>2019</v>
      </c>
      <c r="L462" s="1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 s="1">
        <f>YEAR(Reservas[[#This Row],[Data]])</f>
        <v>2019</v>
      </c>
      <c r="L463" s="1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 s="1">
        <f>YEAR(Reservas[[#This Row],[Data]])</f>
        <v>2019</v>
      </c>
      <c r="L464" s="1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 s="1">
        <f>YEAR(Reservas[[#This Row],[Data]])</f>
        <v>2019</v>
      </c>
      <c r="L465" s="1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 s="1">
        <f>YEAR(Reservas[[#This Row],[Data]])</f>
        <v>2019</v>
      </c>
      <c r="L466" s="1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 s="1">
        <f>YEAR(Reservas[[#This Row],[Data]])</f>
        <v>2019</v>
      </c>
      <c r="L467" s="1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 s="1">
        <f>YEAR(Reservas[[#This Row],[Data]])</f>
        <v>2019</v>
      </c>
      <c r="L468" s="1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 s="1">
        <f>YEAR(Reservas[[#This Row],[Data]])</f>
        <v>2019</v>
      </c>
      <c r="L469" s="1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 s="1">
        <f>YEAR(Reservas[[#This Row],[Data]])</f>
        <v>2019</v>
      </c>
      <c r="L470" s="1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 s="1">
        <f>YEAR(Reservas[[#This Row],[Data]])</f>
        <v>2019</v>
      </c>
      <c r="L471" s="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 s="1">
        <f>YEAR(Reservas[[#This Row],[Data]])</f>
        <v>2019</v>
      </c>
      <c r="L472" s="1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 s="1">
        <f>YEAR(Reservas[[#This Row],[Data]])</f>
        <v>2019</v>
      </c>
      <c r="L473" s="1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 s="1">
        <f>YEAR(Reservas[[#This Row],[Data]])</f>
        <v>2019</v>
      </c>
      <c r="L474" s="1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 s="1">
        <f>YEAR(Reservas[[#This Row],[Data]])</f>
        <v>2019</v>
      </c>
      <c r="L475" s="1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 s="1">
        <f>YEAR(Reservas[[#This Row],[Data]])</f>
        <v>2019</v>
      </c>
      <c r="L476" s="1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 s="1">
        <f>YEAR(Reservas[[#This Row],[Data]])</f>
        <v>2019</v>
      </c>
      <c r="L477" s="1">
        <f>MONTH(Reservas[[#This Row],[Data]])</f>
        <v>2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4.4"/>
  <cols>
    <col min="2" max="2" width="9.109375" customWidth="1"/>
  </cols>
  <sheetData>
    <row r="1" spans="1:15" ht="25.5" customHeight="1">
      <c r="A1" s="34" t="s">
        <v>4</v>
      </c>
      <c r="B1" s="34"/>
      <c r="C1" s="34"/>
      <c r="D1" s="34"/>
      <c r="E1" s="34"/>
      <c r="F1" s="34"/>
      <c r="G1" s="34"/>
      <c r="H1" s="34"/>
      <c r="I1" s="34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opLeftCell="M13" zoomScale="130" zoomScaleNormal="130" workbookViewId="0">
      <selection activeCell="I7" sqref="I7"/>
    </sheetView>
  </sheetViews>
  <sheetFormatPr defaultRowHeight="14.4"/>
  <cols>
    <col min="1" max="1" width="19.33203125" bestFit="1" customWidth="1"/>
    <col min="2" max="2" width="13.6640625" bestFit="1" customWidth="1"/>
    <col min="3" max="3" width="10.88671875" bestFit="1" customWidth="1"/>
    <col min="4" max="4" width="5.44140625" bestFit="1" customWidth="1"/>
    <col min="5" max="5" width="9.44140625" bestFit="1" customWidth="1"/>
    <col min="6" max="6" width="9.44140625" customWidth="1"/>
    <col min="7" max="7" width="3.6640625" customWidth="1"/>
    <col min="8" max="8" width="18.5546875" bestFit="1" customWidth="1"/>
    <col min="9" max="9" width="18.109375" bestFit="1" customWidth="1"/>
    <col min="10" max="10" width="3.6640625" customWidth="1"/>
    <col min="11" max="11" width="5.44140625" bestFit="1" customWidth="1"/>
    <col min="12" max="12" width="16.6640625" bestFit="1" customWidth="1"/>
    <col min="13" max="14" width="12.6640625" customWidth="1"/>
    <col min="15" max="15" width="3.6640625" customWidth="1"/>
    <col min="16" max="16" width="6.44140625" bestFit="1" customWidth="1"/>
    <col min="17" max="17" width="4.6640625" bestFit="1" customWidth="1"/>
    <col min="18" max="18" width="11.5546875" bestFit="1" customWidth="1"/>
    <col min="19" max="19" width="11.88671875" bestFit="1" customWidth="1"/>
  </cols>
  <sheetData>
    <row r="1" spans="1:19" ht="25.5" customHeight="1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3" spans="1:19">
      <c r="A3" s="35" t="s">
        <v>75</v>
      </c>
      <c r="B3" s="35"/>
      <c r="C3" s="30"/>
      <c r="D3" s="30"/>
      <c r="E3" s="30"/>
      <c r="F3" s="30"/>
      <c r="H3" s="35" t="s">
        <v>57</v>
      </c>
      <c r="I3" s="35"/>
      <c r="J3" s="35"/>
      <c r="K3" s="35"/>
      <c r="L3" s="30"/>
    </row>
    <row r="4" spans="1:19">
      <c r="A4" s="31" t="s">
        <v>45</v>
      </c>
      <c r="B4" s="32" t="s">
        <v>52</v>
      </c>
      <c r="C4" s="32" t="s">
        <v>77</v>
      </c>
      <c r="D4" s="32" t="s">
        <v>78</v>
      </c>
      <c r="E4" s="32" t="s">
        <v>76</v>
      </c>
      <c r="F4" s="32" t="s">
        <v>51</v>
      </c>
      <c r="I4" s="36" t="s">
        <v>45</v>
      </c>
      <c r="J4" s="36"/>
      <c r="K4" s="31" t="s">
        <v>53</v>
      </c>
      <c r="L4" s="31" t="s">
        <v>54</v>
      </c>
    </row>
    <row r="5" spans="1:19">
      <c r="A5" s="17" t="s">
        <v>18</v>
      </c>
      <c r="B5" s="16">
        <f>SUMIFS(Reservas[Valor Total],Reservas[Estado],Auxiliar!A5,Reservas[Ano],Ano,Reservas[mês],Mes)</f>
        <v>0</v>
      </c>
      <c r="C5" s="20">
        <f>COUNTIFS(Reservas[Estado],A5,Reservas[Ano],Ano,Reservas[mês],Mes,Reservas[Status],"cancelada")</f>
        <v>0</v>
      </c>
      <c r="D5" s="20">
        <f>COUNTIFS(Reservas[Estado],A5,Reservas[Ano],Ano,Reservas[mês],Mes)</f>
        <v>0</v>
      </c>
      <c r="E5" s="41">
        <f>IFERROR(C5/D5,0)</f>
        <v>0</v>
      </c>
      <c r="F5" s="25">
        <f>IFERROR((AVERAGEIFS(Reservas[Avaliação],Reservas[Estado],A5,Reservas[Ano],Ano,Reservas[mês],Mes)),0)</f>
        <v>0</v>
      </c>
      <c r="H5" s="18" t="s">
        <v>55</v>
      </c>
      <c r="I5" s="37" t="str" cm="1">
        <f t="array" ref="I5">INDEX(Auxiliar!ListaEstados,Auxiliar!IndiceEstado)</f>
        <v>Espírito Santo</v>
      </c>
      <c r="J5" s="38"/>
      <c r="K5" s="23" cm="1">
        <f t="array" ref="K5">INDEX(Auxiliar!ListaAnos,Auxiliar!IndiceAno)</f>
        <v>2018</v>
      </c>
      <c r="L5" s="32">
        <v>1</v>
      </c>
    </row>
    <row r="6" spans="1:19">
      <c r="A6" s="17" t="s">
        <v>19</v>
      </c>
      <c r="B6" s="16">
        <f>SUMIFS(Reservas[Valor Total],Reservas[Estado],Auxiliar!A6,Reservas[Ano],Ano,Reservas[mês],Mes)</f>
        <v>1380</v>
      </c>
      <c r="C6" s="20">
        <f>COUNTIFS(Reservas[Estado],A6,Reservas[Ano],Ano,Reservas[mês],Mes,Reservas[Status],"cancelada")</f>
        <v>0</v>
      </c>
      <c r="D6" s="20">
        <f>COUNTIFS(Reservas[Estado],A6,Reservas[Ano],Ano,Reservas[mês],Mes)</f>
        <v>1</v>
      </c>
      <c r="E6" s="41">
        <f t="shared" ref="E6:E31" si="0">IFERROR(C6/D6,0)</f>
        <v>0</v>
      </c>
      <c r="F6" s="25">
        <f>IFERROR((AVERAGEIFS(Reservas[Avaliação],Reservas[Estado],A6,Reservas[Ano],Ano,Reservas[mês],Mes)),0)</f>
        <v>5</v>
      </c>
      <c r="H6" s="18" t="s">
        <v>56</v>
      </c>
      <c r="I6" s="39">
        <v>8</v>
      </c>
      <c r="J6" s="39"/>
      <c r="K6" s="32">
        <v>1</v>
      </c>
    </row>
    <row r="7" spans="1:19">
      <c r="A7" s="17" t="s">
        <v>20</v>
      </c>
      <c r="B7" s="16">
        <f>SUMIFS(Reservas[Valor Total],Reservas[Estado],Auxiliar!A7,Reservas[Ano],Ano,Reservas[mês],Mes)</f>
        <v>0</v>
      </c>
      <c r="C7" s="20">
        <f>COUNTIFS(Reservas[Estado],A7,Reservas[Ano],Ano,Reservas[mês],Mes,Reservas[Status],"cancelada")</f>
        <v>0</v>
      </c>
      <c r="D7" s="20">
        <f>COUNTIFS(Reservas[Estado],A7,Reservas[Ano],Ano,Reservas[mês],Mes)</f>
        <v>0</v>
      </c>
      <c r="E7" s="41">
        <f t="shared" si="0"/>
        <v>0</v>
      </c>
      <c r="F7" s="25">
        <f>IFERROR((AVERAGEIFS(Reservas[Avaliação],Reservas[Estado],A7,Reservas[Ano],Ano,Reservas[mês],Mes)),0)</f>
        <v>0</v>
      </c>
    </row>
    <row r="8" spans="1:19">
      <c r="A8" s="17" t="s">
        <v>21</v>
      </c>
      <c r="B8" s="16">
        <f>SUMIFS(Reservas[Valor Total],Reservas[Estado],Auxiliar!A8,Reservas[Ano],Ano,Reservas[mês],Mes)</f>
        <v>0</v>
      </c>
      <c r="C8" s="20">
        <f>COUNTIFS(Reservas[Estado],A8,Reservas[Ano],Ano,Reservas[mês],Mes,Reservas[Status],"cancelada")</f>
        <v>0</v>
      </c>
      <c r="D8" s="20">
        <f>COUNTIFS(Reservas[Estado],A8,Reservas[Ano],Ano,Reservas[mês],Mes)</f>
        <v>0</v>
      </c>
      <c r="E8" s="41">
        <f t="shared" si="0"/>
        <v>0</v>
      </c>
      <c r="F8" s="25">
        <f>IFERROR((AVERAGEIFS(Reservas[Avaliação],Reservas[Estado],A8,Reservas[Ano],Ano,Reservas[mês],Mes)),0)</f>
        <v>0</v>
      </c>
    </row>
    <row r="9" spans="1:19">
      <c r="A9" s="17" t="s">
        <v>22</v>
      </c>
      <c r="B9" s="16">
        <f>SUMIFS(Reservas[Valor Total],Reservas[Estado],Auxiliar!A9,Reservas[Ano],Ano,Reservas[mês],Mes)</f>
        <v>0</v>
      </c>
      <c r="C9" s="20">
        <f>COUNTIFS(Reservas[Estado],A9,Reservas[Ano],Ano,Reservas[mês],Mes,Reservas[Status],"cancelada")</f>
        <v>0</v>
      </c>
      <c r="D9" s="20">
        <f>COUNTIFS(Reservas[Estado],A9,Reservas[Ano],Ano,Reservas[mês],Mes)</f>
        <v>0</v>
      </c>
      <c r="E9" s="41">
        <f t="shared" si="0"/>
        <v>0</v>
      </c>
      <c r="F9" s="25">
        <f>IFERROR((AVERAGEIFS(Reservas[Avaliação],Reservas[Estado],A9,Reservas[Ano],Ano,Reservas[mês],Mes)),0)</f>
        <v>0</v>
      </c>
      <c r="H9" s="35" t="s">
        <v>58</v>
      </c>
      <c r="I9" s="35"/>
      <c r="K9" s="40" t="s">
        <v>93</v>
      </c>
      <c r="L9" s="40"/>
      <c r="M9" s="30" t="s">
        <v>52</v>
      </c>
      <c r="N9" s="30" t="s">
        <v>94</v>
      </c>
    </row>
    <row r="10" spans="1:19">
      <c r="A10" s="17" t="s">
        <v>23</v>
      </c>
      <c r="B10" s="16">
        <f>SUMIFS(Reservas[Valor Total],Reservas[Estado],Auxiliar!A10,Reservas[Ano],Ano,Reservas[mês],Mes)</f>
        <v>1415</v>
      </c>
      <c r="C10" s="20">
        <f>COUNTIFS(Reservas[Estado],A10,Reservas[Ano],Ano,Reservas[mês],Mes,Reservas[Status],"cancelada")</f>
        <v>1</v>
      </c>
      <c r="D10" s="20">
        <f>COUNTIFS(Reservas[Estado],A10,Reservas[Ano],Ano,Reservas[mês],Mes)</f>
        <v>1</v>
      </c>
      <c r="E10" s="41">
        <f t="shared" si="0"/>
        <v>1</v>
      </c>
      <c r="F10" s="25">
        <f>IFERROR((AVERAGEIFS(Reservas[Avaliação],Reservas[Estado],A10,Reservas[Ano],Ano,Reservas[mês],Mes)),0)</f>
        <v>5</v>
      </c>
      <c r="H10" s="5" t="s">
        <v>59</v>
      </c>
      <c r="I10" s="31" t="s">
        <v>60</v>
      </c>
      <c r="K10" s="26">
        <v>1</v>
      </c>
      <c r="L10" s="17" t="str">
        <f>IF(M10&gt;0,INDEX(Auxiliar!ListaEstados,MATCH(M10,Auxiliar!ListaVendas,0))," ")</f>
        <v>São Paulo</v>
      </c>
      <c r="M10" s="16">
        <f>LARGE(Auxiliar!ListaVendas,K10)</f>
        <v>8935</v>
      </c>
      <c r="N10" s="24">
        <f>IFERROR(VLOOKUP(L10,A5:E31,5,FALSE),0)</f>
        <v>0.25</v>
      </c>
    </row>
    <row r="11" spans="1:19">
      <c r="A11" s="17" t="s">
        <v>24</v>
      </c>
      <c r="B11" s="16">
        <f>SUMIFS(Reservas[Valor Total],Reservas[Estado],Auxiliar!A11,Reservas[Ano],Ano,Reservas[mês],Mes)</f>
        <v>7810</v>
      </c>
      <c r="C11" s="20">
        <f>COUNTIFS(Reservas[Estado],A11,Reservas[Ano],Ano,Reservas[mês],Mes,Reservas[Status],"cancelada")</f>
        <v>1</v>
      </c>
      <c r="D11" s="20">
        <f>COUNTIFS(Reservas[Estado],A11,Reservas[Ano],Ano,Reservas[mês],Mes)</f>
        <v>3</v>
      </c>
      <c r="E11" s="41">
        <f t="shared" si="0"/>
        <v>0.33333333333333331</v>
      </c>
      <c r="F11" s="25">
        <f>IFERROR((AVERAGEIFS(Reservas[Avaliação],Reservas[Estado],A11,Reservas[Ano],Ano,Reservas[mês],Mes)),0)</f>
        <v>5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 ")</f>
        <v>Distrito Federal</v>
      </c>
      <c r="M11" s="16">
        <f>LARGE(Auxiliar!ListaVendas,K11)</f>
        <v>7810</v>
      </c>
      <c r="N11" s="24">
        <f t="shared" ref="N11:N19" si="1">IFERROR(VLOOKUP(L11,A6:E32,5,FALSE),0)</f>
        <v>0.33333333333333331</v>
      </c>
    </row>
    <row r="12" spans="1:19">
      <c r="A12" s="17" t="s">
        <v>25</v>
      </c>
      <c r="B12" s="16">
        <f>SUMIFS(Reservas[Valor Total],Reservas[Estado],Auxiliar!A12,Reservas[Ano],Ano,Reservas[mês],Mes)</f>
        <v>3600</v>
      </c>
      <c r="C12" s="20">
        <f>COUNTIFS(Reservas[Estado],A12,Reservas[Ano],Ano,Reservas[mês],Mes,Reservas[Status],"cancelada")</f>
        <v>0</v>
      </c>
      <c r="D12" s="20">
        <f>COUNTIFS(Reservas[Estado],A12,Reservas[Ano],Ano,Reservas[mês],Mes)</f>
        <v>2</v>
      </c>
      <c r="E12" s="41">
        <f t="shared" si="0"/>
        <v>0</v>
      </c>
      <c r="F12" s="25">
        <f>IFERROR((AVERAGEIFS(Reservas[Avaliação],Reservas[Estado],A12,Reservas[Ano],Ano,Reservas[mês],Mes)),0)</f>
        <v>5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 ")</f>
        <v>Rio Grande do Sul</v>
      </c>
      <c r="M12" s="16">
        <f>LARGE(Auxiliar!ListaVendas,K12)</f>
        <v>6310</v>
      </c>
      <c r="N12" s="24">
        <f t="shared" si="1"/>
        <v>0.66666666666666663</v>
      </c>
    </row>
    <row r="13" spans="1:19">
      <c r="A13" s="17" t="s">
        <v>26</v>
      </c>
      <c r="B13" s="16">
        <f>SUMIFS(Reservas[Valor Total],Reservas[Estado],Auxiliar!A13,Reservas[Ano],Ano,Reservas[mês],Mes)</f>
        <v>1450</v>
      </c>
      <c r="C13" s="20">
        <f>COUNTIFS(Reservas[Estado],A13,Reservas[Ano],Ano,Reservas[mês],Mes,Reservas[Status],"cancelada")</f>
        <v>0</v>
      </c>
      <c r="D13" s="20">
        <f>COUNTIFS(Reservas[Estado],A13,Reservas[Ano],Ano,Reservas[mês],Mes)</f>
        <v>1</v>
      </c>
      <c r="E13" s="41">
        <f t="shared" si="0"/>
        <v>0</v>
      </c>
      <c r="F13" s="25">
        <f>IFERROR((AVERAGEIFS(Reservas[Avaliação],Reservas[Estado],A13,Reservas[Ano],Ano,Reservas[mês],Mes)),0)</f>
        <v>5</v>
      </c>
      <c r="H13" s="19"/>
      <c r="I13" s="16" t="s">
        <v>63</v>
      </c>
      <c r="K13" s="26">
        <v>4</v>
      </c>
      <c r="L13" s="17" t="str">
        <f>IF(M13&gt;0,INDEX(Auxiliar!ListaEstados,MATCH(M13,Auxiliar!ListaVendas,0))," ")</f>
        <v>Minas Gerais</v>
      </c>
      <c r="M13" s="16">
        <f>LARGE(Auxiliar!ListaVendas,K13)</f>
        <v>5960</v>
      </c>
      <c r="N13" s="24">
        <f t="shared" si="1"/>
        <v>0.33333333333333331</v>
      </c>
    </row>
    <row r="14" spans="1:19">
      <c r="A14" s="17" t="s">
        <v>27</v>
      </c>
      <c r="B14" s="16">
        <f>SUMIFS(Reservas[Valor Total],Reservas[Estado],Auxiliar!A14,Reservas[Ano],Ano,Reservas[mês],Mes)</f>
        <v>1485</v>
      </c>
      <c r="C14" s="20">
        <f>COUNTIFS(Reservas[Estado],A14,Reservas[Ano],Ano,Reservas[mês],Mes,Reservas[Status],"cancelada")</f>
        <v>1</v>
      </c>
      <c r="D14" s="20">
        <f>COUNTIFS(Reservas[Estado],A14,Reservas[Ano],Ano,Reservas[mês],Mes)</f>
        <v>1</v>
      </c>
      <c r="E14" s="41">
        <f t="shared" si="0"/>
        <v>1</v>
      </c>
      <c r="F14" s="25">
        <f>IFERROR((AVERAGEIFS(Reservas[Avaliação],Reservas[Estado],A14,Reservas[Ano],Ano,Reservas[mês],Mes)),0)</f>
        <v>4</v>
      </c>
      <c r="H14" s="19"/>
      <c r="I14" s="16" t="s">
        <v>64</v>
      </c>
      <c r="K14" s="26">
        <v>5</v>
      </c>
      <c r="L14" s="17" t="str">
        <f>IF(M14&gt;0,INDEX(Auxiliar!ListaEstados,MATCH(M14,Auxiliar!ListaVendas,0))," ")</f>
        <v>Rondônia</v>
      </c>
      <c r="M14" s="16">
        <f>LARGE(Auxiliar!ListaVendas,K14)</f>
        <v>5798</v>
      </c>
      <c r="N14" s="24">
        <f t="shared" si="1"/>
        <v>0</v>
      </c>
    </row>
    <row r="15" spans="1:19">
      <c r="A15" s="17" t="s">
        <v>28</v>
      </c>
      <c r="B15" s="16">
        <f>SUMIFS(Reservas[Valor Total],Reservas[Estado],Auxiliar!A15,Reservas[Ano],Ano,Reservas[mês],Mes)</f>
        <v>2400</v>
      </c>
      <c r="C15" s="20">
        <f>COUNTIFS(Reservas[Estado],A15,Reservas[Ano],Ano,Reservas[mês],Mes,Reservas[Status],"cancelada")</f>
        <v>0</v>
      </c>
      <c r="D15" s="20">
        <f>COUNTIFS(Reservas[Estado],A15,Reservas[Ano],Ano,Reservas[mês],Mes)</f>
        <v>1</v>
      </c>
      <c r="E15" s="41">
        <f t="shared" si="0"/>
        <v>0</v>
      </c>
      <c r="F15" s="25">
        <f>IFERROR((AVERAGEIFS(Reservas[Avaliação],Reservas[Estado],A15,Reservas[Ano],Ano,Reservas[mês],Mes)),0)</f>
        <v>4</v>
      </c>
      <c r="H15" s="19"/>
      <c r="I15" s="16" t="s">
        <v>65</v>
      </c>
      <c r="K15" s="26">
        <v>6</v>
      </c>
      <c r="L15" s="17" t="str">
        <f>IF(M15&gt;0,INDEX(Auxiliar!ListaEstados,MATCH(M15,Auxiliar!ListaVendas,0))," ")</f>
        <v>Santa Catarina</v>
      </c>
      <c r="M15" s="16">
        <f>LARGE(Auxiliar!ListaVendas,K15)</f>
        <v>4125</v>
      </c>
      <c r="N15" s="24">
        <f t="shared" si="1"/>
        <v>0</v>
      </c>
    </row>
    <row r="16" spans="1:19">
      <c r="A16" s="17" t="s">
        <v>29</v>
      </c>
      <c r="B16" s="16">
        <f>SUMIFS(Reservas[Valor Total],Reservas[Estado],Auxiliar!A16,Reservas[Ano],Ano,Reservas[mês],Mes)</f>
        <v>1520</v>
      </c>
      <c r="C16" s="20">
        <f>COUNTIFS(Reservas[Estado],A16,Reservas[Ano],Ano,Reservas[mês],Mes,Reservas[Status],"cancelada")</f>
        <v>0</v>
      </c>
      <c r="D16" s="20">
        <f>COUNTIFS(Reservas[Estado],A16,Reservas[Ano],Ano,Reservas[mês],Mes)</f>
        <v>1</v>
      </c>
      <c r="E16" s="41">
        <f t="shared" si="0"/>
        <v>0</v>
      </c>
      <c r="F16" s="25">
        <f>IFERROR((AVERAGEIFS(Reservas[Avaliação],Reservas[Estado],A16,Reservas[Ano],Ano,Reservas[mês],Mes)),0)</f>
        <v>4</v>
      </c>
      <c r="H16" s="19"/>
      <c r="I16" s="16" t="s">
        <v>66</v>
      </c>
      <c r="K16" s="26">
        <v>7</v>
      </c>
      <c r="L16" s="17" t="str">
        <f>IF(M16&gt;0,INDEX(Auxiliar!ListaEstados,MATCH(M16,Auxiliar!ListaVendas,0))," ")</f>
        <v>Rio de Janeiro</v>
      </c>
      <c r="M16" s="16">
        <f>LARGE(Auxiliar!ListaVendas,K16)</f>
        <v>3915</v>
      </c>
      <c r="N16" s="24">
        <f t="shared" si="1"/>
        <v>0.5</v>
      </c>
    </row>
    <row r="17" spans="1:14">
      <c r="A17" s="17" t="s">
        <v>30</v>
      </c>
      <c r="B17" s="16">
        <f>SUMIFS(Reservas[Valor Total],Reservas[Estado],Auxiliar!A17,Reservas[Ano],Ano,Reservas[mês],Mes)</f>
        <v>5960</v>
      </c>
      <c r="C17" s="20">
        <f>COUNTIFS(Reservas[Estado],A17,Reservas[Ano],Ano,Reservas[mês],Mes,Reservas[Status],"cancelada")</f>
        <v>1</v>
      </c>
      <c r="D17" s="20">
        <f>COUNTIFS(Reservas[Estado],A17,Reservas[Ano],Ano,Reservas[mês],Mes)</f>
        <v>3</v>
      </c>
      <c r="E17" s="41">
        <f t="shared" si="0"/>
        <v>0.33333333333333331</v>
      </c>
      <c r="F17" s="25">
        <f>IFERROR((AVERAGEIFS(Reservas[Avaliação],Reservas[Estado],A17,Reservas[Ano],Ano,Reservas[mês],Mes)),0)</f>
        <v>3.6666666666666665</v>
      </c>
      <c r="H17" s="19"/>
      <c r="I17" s="16" t="s">
        <v>67</v>
      </c>
      <c r="K17" s="26">
        <v>8</v>
      </c>
      <c r="L17" s="17" t="str">
        <f>IF(M17&gt;0,INDEX(Auxiliar!ListaEstados,MATCH(M17,Auxiliar!ListaVendas,0))," ")</f>
        <v>Espírito Santo</v>
      </c>
      <c r="M17" s="16">
        <f>LARGE(Auxiliar!ListaVendas,K17)</f>
        <v>3600</v>
      </c>
      <c r="N17" s="24">
        <f t="shared" si="1"/>
        <v>0</v>
      </c>
    </row>
    <row r="18" spans="1:14">
      <c r="A18" s="17" t="s">
        <v>31</v>
      </c>
      <c r="B18" s="16">
        <f>SUMIFS(Reservas[Valor Total],Reservas[Estado],Auxiliar!A18,Reservas[Ano],Ano,Reservas[mês],Mes)</f>
        <v>1590</v>
      </c>
      <c r="C18" s="20">
        <f>COUNTIFS(Reservas[Estado],A18,Reservas[Ano],Ano,Reservas[mês],Mes,Reservas[Status],"cancelada")</f>
        <v>1</v>
      </c>
      <c r="D18" s="20">
        <f>COUNTIFS(Reservas[Estado],A18,Reservas[Ano],Ano,Reservas[mês],Mes)</f>
        <v>1</v>
      </c>
      <c r="E18" s="41">
        <f t="shared" si="0"/>
        <v>1</v>
      </c>
      <c r="F18" s="25">
        <f>IFERROR((AVERAGEIFS(Reservas[Avaliação],Reservas[Estado],A18,Reservas[Ano],Ano,Reservas[mês],Mes)),0)</f>
        <v>3</v>
      </c>
      <c r="H18" s="19"/>
      <c r="I18" s="16" t="s">
        <v>68</v>
      </c>
      <c r="K18" s="26">
        <v>9</v>
      </c>
      <c r="L18" s="17" t="str">
        <f>IF(M18&gt;0,INDEX(Auxiliar!ListaEstados,MATCH(M18,Auxiliar!ListaVendas,0))," ")</f>
        <v>Mato Grosso</v>
      </c>
      <c r="M18" s="16">
        <f>LARGE(Auxiliar!ListaVendas,K18)</f>
        <v>2400</v>
      </c>
      <c r="N18" s="24">
        <f t="shared" si="1"/>
        <v>0</v>
      </c>
    </row>
    <row r="19" spans="1:14">
      <c r="A19" s="17" t="s">
        <v>32</v>
      </c>
      <c r="B19" s="16">
        <f>SUMIFS(Reservas[Valor Total],Reservas[Estado],Auxiliar!A19,Reservas[Ano],Ano,Reservas[mês],Mes)</f>
        <v>1625</v>
      </c>
      <c r="C19" s="20">
        <f>COUNTIFS(Reservas[Estado],A19,Reservas[Ano],Ano,Reservas[mês],Mes,Reservas[Status],"cancelada")</f>
        <v>0</v>
      </c>
      <c r="D19" s="20">
        <f>COUNTIFS(Reservas[Estado],A19,Reservas[Ano],Ano,Reservas[mês],Mes)</f>
        <v>1</v>
      </c>
      <c r="E19" s="41">
        <f t="shared" si="0"/>
        <v>0</v>
      </c>
      <c r="F19" s="25">
        <f>IFERROR((AVERAGEIFS(Reservas[Avaliação],Reservas[Estado],A19,Reservas[Ano],Ano,Reservas[mês],Mes)),0)</f>
        <v>5</v>
      </c>
      <c r="H19" s="19"/>
      <c r="I19" s="16" t="s">
        <v>69</v>
      </c>
      <c r="K19" s="26">
        <v>10</v>
      </c>
      <c r="L19" s="17" t="str">
        <f>IF(M19&gt;0,INDEX(Auxiliar!ListaEstados,MATCH(M19,Auxiliar!ListaVendas,0))," ")</f>
        <v>Tocantins</v>
      </c>
      <c r="M19" s="16">
        <f>LARGE(Auxiliar!ListaVendas,K19)</f>
        <v>1975</v>
      </c>
      <c r="N19" s="24">
        <f t="shared" si="1"/>
        <v>0</v>
      </c>
    </row>
    <row r="20" spans="1:14">
      <c r="A20" s="17" t="s">
        <v>33</v>
      </c>
      <c r="B20" s="16">
        <f>SUMIFS(Reservas[Valor Total],Reservas[Estado],Auxiliar!A20,Reservas[Ano],Ano,Reservas[mês],Mes)</f>
        <v>1660</v>
      </c>
      <c r="C20" s="20">
        <f>COUNTIFS(Reservas[Estado],A20,Reservas[Ano],Ano,Reservas[mês],Mes,Reservas[Status],"cancelada")</f>
        <v>1</v>
      </c>
      <c r="D20" s="20">
        <f>COUNTIFS(Reservas[Estado],A20,Reservas[Ano],Ano,Reservas[mês],Mes)</f>
        <v>1</v>
      </c>
      <c r="E20" s="41">
        <f t="shared" si="0"/>
        <v>1</v>
      </c>
      <c r="F20" s="25">
        <f>IFERROR((AVERAGEIFS(Reservas[Avaliação],Reservas[Estado],A20,Reservas[Ano],Ano,Reservas[mês],Mes)),0)</f>
        <v>5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Total],Reservas[Estado],Auxiliar!A21,Reservas[Ano],Ano,Reservas[mês],Mes)</f>
        <v>1695</v>
      </c>
      <c r="C21" s="20">
        <f>COUNTIFS(Reservas[Estado],A21,Reservas[Ano],Ano,Reservas[mês],Mes,Reservas[Status],"cancelada")</f>
        <v>0</v>
      </c>
      <c r="D21" s="20">
        <f>COUNTIFS(Reservas[Estado],A21,Reservas[Ano],Ano,Reservas[mês],Mes)</f>
        <v>1</v>
      </c>
      <c r="E21" s="41">
        <f t="shared" si="0"/>
        <v>0</v>
      </c>
      <c r="F21" s="25">
        <f>IFERROR((AVERAGEIFS(Reservas[Avaliação],Reservas[Estado],A21,Reservas[Ano],Ano,Reservas[mês],Mes)),0)</f>
        <v>5</v>
      </c>
      <c r="H21" s="19"/>
      <c r="I21" s="16" t="s">
        <v>71</v>
      </c>
      <c r="K21" s="35" t="str">
        <f>"Análise de Vendas "&amp;Estado</f>
        <v>Análise de Vendas Espírito Santo</v>
      </c>
      <c r="L21" s="35"/>
      <c r="M21" s="35"/>
      <c r="N21" s="35"/>
    </row>
    <row r="22" spans="1:14">
      <c r="A22" s="17" t="s">
        <v>35</v>
      </c>
      <c r="B22" s="16">
        <f>SUMIFS(Reservas[Valor Total],Reservas[Estado],Auxiliar!A22,Reservas[Ano],Ano,Reservas[mês],Mes)</f>
        <v>1730</v>
      </c>
      <c r="C22" s="20">
        <f>COUNTIFS(Reservas[Estado],A22,Reservas[Ano],Ano,Reservas[mês],Mes,Reservas[Status],"cancelada")</f>
        <v>0</v>
      </c>
      <c r="D22" s="20">
        <f>COUNTIFS(Reservas[Estado],A22,Reservas[Ano],Ano,Reservas[mês],Mes)</f>
        <v>1</v>
      </c>
      <c r="E22" s="41">
        <f t="shared" si="0"/>
        <v>0</v>
      </c>
      <c r="F22" s="25">
        <f>IFERROR((AVERAGEIFS(Reservas[Avaliação],Reservas[Estado],A22,Reservas[Ano],Ano,Reservas[mês],Mes)),0)</f>
        <v>4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Total],Reservas[Estado],Auxiliar!A23,Reservas[Ano],Ano,Reservas[mês],Mes)</f>
        <v>3915</v>
      </c>
      <c r="C23" s="20">
        <f>COUNTIFS(Reservas[Estado],A23,Reservas[Ano],Ano,Reservas[mês],Mes,Reservas[Status],"cancelada")</f>
        <v>1</v>
      </c>
      <c r="D23" s="20">
        <f>COUNTIFS(Reservas[Estado],A23,Reservas[Ano],Ano,Reservas[mês],Mes)</f>
        <v>2</v>
      </c>
      <c r="E23" s="41">
        <f t="shared" si="0"/>
        <v>0.5</v>
      </c>
      <c r="F23" s="25">
        <f>IFERROR((AVERAGEIFS(Reservas[Avaliação],Reservas[Estado],A23,Reservas[Ano],Ano,Reservas[mês],Mes)),0)</f>
        <v>4</v>
      </c>
      <c r="K23" s="26">
        <v>1</v>
      </c>
      <c r="L23" s="17" t="s">
        <v>80</v>
      </c>
      <c r="M23" s="16">
        <f>SUMIFS(Reservas[Valor Total],Reservas[Estado],Estado,Reservas[Ano],Ano,Reservas[mês],K23)</f>
        <v>3600</v>
      </c>
      <c r="N23" s="20">
        <f>COUNTIFS(Reservas[Estado],Estado,Reservas[Ano],Ano,Reservas[mês],K23)</f>
        <v>2</v>
      </c>
    </row>
    <row r="24" spans="1:14">
      <c r="A24" s="17" t="s">
        <v>37</v>
      </c>
      <c r="B24" s="16">
        <f>SUMIFS(Reservas[Valor Total],Reservas[Estado],Auxiliar!A24,Reservas[Ano],Ano,Reservas[mês],Mes)</f>
        <v>1800</v>
      </c>
      <c r="C24" s="20">
        <f>COUNTIFS(Reservas[Estado],A24,Reservas[Ano],Ano,Reservas[mês],Mes,Reservas[Status],"cancelada")</f>
        <v>0</v>
      </c>
      <c r="D24" s="20">
        <f>COUNTIFS(Reservas[Estado],A24,Reservas[Ano],Ano,Reservas[mês],Mes)</f>
        <v>1</v>
      </c>
      <c r="E24" s="41">
        <f t="shared" si="0"/>
        <v>0</v>
      </c>
      <c r="F24" s="25">
        <f>IFERROR((AVERAGEIFS(Reservas[Avaliação],Reservas[Estado],A24,Reservas[Ano],Ano,Reservas[mês],Mes)),0)</f>
        <v>5</v>
      </c>
      <c r="H24" s="35" t="s">
        <v>92</v>
      </c>
      <c r="I24" s="35"/>
      <c r="K24" s="26">
        <v>2</v>
      </c>
      <c r="L24" s="17" t="s">
        <v>81</v>
      </c>
      <c r="M24" s="16">
        <f>SUMIFS(Reservas[Valor Total],Reservas[Estado],Estado,Reservas[Ano],Ano,Reservas[mês],K24)</f>
        <v>3165</v>
      </c>
      <c r="N24" s="20">
        <f>COUNTIFS(Reservas[Estado],Estado,Reservas[Ano],Ano,Reservas[mês],K24)</f>
        <v>1</v>
      </c>
    </row>
    <row r="25" spans="1:14">
      <c r="A25" s="17" t="s">
        <v>38</v>
      </c>
      <c r="B25" s="16">
        <f>SUMIFS(Reservas[Valor Total],Reservas[Estado],Auxiliar!A25,Reservas[Ano],Ano,Reservas[mês],Mes)</f>
        <v>6310</v>
      </c>
      <c r="C25" s="20">
        <f>COUNTIFS(Reservas[Estado],A25,Reservas[Ano],Ano,Reservas[mês],Mes,Reservas[Status],"cancelada")</f>
        <v>2</v>
      </c>
      <c r="D25" s="20">
        <f>COUNTIFS(Reservas[Estado],A25,Reservas[Ano],Ano,Reservas[mês],Mes)</f>
        <v>3</v>
      </c>
      <c r="E25" s="41">
        <f t="shared" si="0"/>
        <v>0.66666666666666663</v>
      </c>
      <c r="F25" s="25">
        <f>IFERROR((AVERAGEIFS(Reservas[Avaliação],Reservas[Estado],A25,Reservas[Ano],Ano,Reservas[mês],Mes)),0)</f>
        <v>4.666666666666667</v>
      </c>
      <c r="H25" s="27" t="s">
        <v>0</v>
      </c>
      <c r="I25" s="16">
        <f>SUMIFS(Reservas[Valor Total],Reservas[Ano],Ano,Reservas[mês],Mes,Reservas[Vendedor],H25)</f>
        <v>18525</v>
      </c>
      <c r="K25" s="26">
        <v>3</v>
      </c>
      <c r="L25" s="17" t="s">
        <v>82</v>
      </c>
      <c r="M25" s="16">
        <f>SUMIFS(Reservas[Valor Total],Reservas[Estado],Estado,Reservas[Ano],Ano,Reservas[mês],K25)</f>
        <v>11682</v>
      </c>
      <c r="N25" s="20">
        <f>COUNTIFS(Reservas[Estado],Estado,Reservas[Ano],Ano,Reservas[mês],K25)</f>
        <v>2</v>
      </c>
    </row>
    <row r="26" spans="1:14">
      <c r="A26" s="17" t="s">
        <v>39</v>
      </c>
      <c r="B26" s="16">
        <f>SUMIFS(Reservas[Valor Total],Reservas[Estado],Auxiliar!A26,Reservas[Ano],Ano,Reservas[mês],Mes)</f>
        <v>5798</v>
      </c>
      <c r="C26" s="20">
        <f>COUNTIFS(Reservas[Estado],A26,Reservas[Ano],Ano,Reservas[mês],Mes,Reservas[Status],"cancelada")</f>
        <v>0</v>
      </c>
      <c r="D26" s="20">
        <f>COUNTIFS(Reservas[Estado],A26,Reservas[Ano],Ano,Reservas[mês],Mes)</f>
        <v>1</v>
      </c>
      <c r="E26" s="41">
        <f t="shared" si="0"/>
        <v>0</v>
      </c>
      <c r="F26" s="25">
        <f>IFERROR((AVERAGEIFS(Reservas[Avaliação],Reservas[Estado],A26,Reservas[Ano],Ano,Reservas[mês],Mes)),0)</f>
        <v>5</v>
      </c>
      <c r="H26" s="27" t="s">
        <v>1</v>
      </c>
      <c r="I26" s="16">
        <f>SUMIFS(Reservas[Valor Total],Reservas[Ano],Ano,Reservas[mês],Mes,Reservas[Vendedor],H26)</f>
        <v>23035</v>
      </c>
      <c r="K26" s="26">
        <v>4</v>
      </c>
      <c r="L26" s="17" t="s">
        <v>83</v>
      </c>
      <c r="M26" s="16">
        <f>SUMIFS(Reservas[Valor Total],Reservas[Estado],Estado,Reservas[Ano],Ano,Reservas[mês],K26)</f>
        <v>16530</v>
      </c>
      <c r="N26" s="20">
        <f>COUNTIFS(Reservas[Estado],Estado,Reservas[Ano],Ano,Reservas[mês],K26)</f>
        <v>4</v>
      </c>
    </row>
    <row r="27" spans="1:14">
      <c r="A27" s="17" t="s">
        <v>40</v>
      </c>
      <c r="B27" s="16">
        <f>SUMIFS(Reservas[Valor Total],Reservas[Estado],Auxiliar!A27,Reservas[Ano],Ano,Reservas[mês],Mes)</f>
        <v>1870</v>
      </c>
      <c r="C27" s="20">
        <f>COUNTIFS(Reservas[Estado],A27,Reservas[Ano],Ano,Reservas[mês],Mes,Reservas[Status],"cancelada")</f>
        <v>0</v>
      </c>
      <c r="D27" s="20">
        <f>COUNTIFS(Reservas[Estado],A27,Reservas[Ano],Ano,Reservas[mês],Mes)</f>
        <v>1</v>
      </c>
      <c r="E27" s="41">
        <f t="shared" si="0"/>
        <v>0</v>
      </c>
      <c r="F27" s="25">
        <f>IFERROR((AVERAGEIFS(Reservas[Avaliação],Reservas[Estado],A27,Reservas[Ano],Ano,Reservas[mês],Mes)),0)</f>
        <v>5</v>
      </c>
      <c r="H27" s="27" t="s">
        <v>2</v>
      </c>
      <c r="I27" s="16">
        <f>SUMIFS(Reservas[Valor Total],Reservas[Ano],Ano,Reservas[mês],Mes,Reservas[Vendedor],H27)</f>
        <v>15175</v>
      </c>
      <c r="K27" s="26">
        <v>5</v>
      </c>
      <c r="L27" s="17" t="s">
        <v>84</v>
      </c>
      <c r="M27" s="16">
        <f>SUMIFS(Reservas[Valor Total],Reservas[Estado],Estado,Reservas[Ano],Ano,Reservas[mês],K27)</f>
        <v>4720</v>
      </c>
      <c r="N27" s="20">
        <f>COUNTIFS(Reservas[Estado],Estado,Reservas[Ano],Ano,Reservas[mês],K27)</f>
        <v>2</v>
      </c>
    </row>
    <row r="28" spans="1:14">
      <c r="A28" s="17" t="s">
        <v>41</v>
      </c>
      <c r="B28" s="16">
        <f>SUMIFS(Reservas[Valor Total],Reservas[Estado],Auxiliar!A28,Reservas[Ano],Ano,Reservas[mês],Mes)</f>
        <v>4125</v>
      </c>
      <c r="C28" s="20">
        <f>COUNTIFS(Reservas[Estado],A28,Reservas[Ano],Ano,Reservas[mês],Mes,Reservas[Status],"cancelada")</f>
        <v>0</v>
      </c>
      <c r="D28" s="20">
        <f>COUNTIFS(Reservas[Estado],A28,Reservas[Ano],Ano,Reservas[mês],Mes)</f>
        <v>2</v>
      </c>
      <c r="E28" s="41">
        <f t="shared" si="0"/>
        <v>0</v>
      </c>
      <c r="F28" s="25">
        <f>IFERROR((AVERAGEIFS(Reservas[Avaliação],Reservas[Estado],A28,Reservas[Ano],Ano,Reservas[mês],Mes)),0)</f>
        <v>4</v>
      </c>
      <c r="H28" s="27" t="s">
        <v>3</v>
      </c>
      <c r="I28" s="16">
        <f>SUMIFS(Reservas[Valor Total],Reservas[Ano],Ano,Reservas[mês],Mes,Reservas[Vendedor],H28)</f>
        <v>15253</v>
      </c>
      <c r="K28" s="26">
        <v>6</v>
      </c>
      <c r="L28" s="17" t="s">
        <v>85</v>
      </c>
      <c r="M28" s="16">
        <f>SUMIFS(Reservas[Valor Total],Reservas[Estado],Estado,Reservas[Ano],Ano,Reservas[mês],K28)</f>
        <v>9880</v>
      </c>
      <c r="N28" s="20">
        <f>COUNTIFS(Reservas[Estado],Estado,Reservas[Ano],Ano,Reservas[mês],K28)</f>
        <v>3</v>
      </c>
    </row>
    <row r="29" spans="1:14">
      <c r="A29" s="17" t="s">
        <v>42</v>
      </c>
      <c r="B29" s="16">
        <f>SUMIFS(Reservas[Valor Total],Reservas[Estado],Auxiliar!A29,Reservas[Ano],Ano,Reservas[mês],Mes)</f>
        <v>8935</v>
      </c>
      <c r="C29" s="20">
        <f>COUNTIFS(Reservas[Estado],A29,Reservas[Ano],Ano,Reservas[mês],Mes,Reservas[Status],"cancelada")</f>
        <v>1</v>
      </c>
      <c r="D29" s="20">
        <f>COUNTIFS(Reservas[Estado],A29,Reservas[Ano],Ano,Reservas[mês],Mes)</f>
        <v>4</v>
      </c>
      <c r="E29" s="41">
        <f t="shared" si="0"/>
        <v>0.25</v>
      </c>
      <c r="F29" s="25">
        <f>IFERROR((AVERAGEIFS(Reservas[Avaliação],Reservas[Estado],A29,Reservas[Ano],Ano,Reservas[mês],Mes)),0)</f>
        <v>4.75</v>
      </c>
      <c r="K29" s="26">
        <v>7</v>
      </c>
      <c r="L29" s="17" t="s">
        <v>86</v>
      </c>
      <c r="M29" s="16">
        <f>SUMIFS(Reservas[Valor Total],Reservas[Estado],Estado,Reservas[Ano],Ano,Reservas[mês],K29)</f>
        <v>3355</v>
      </c>
      <c r="N29" s="20">
        <f>COUNTIFS(Reservas[Estado],Estado,Reservas[Ano],Ano,Reservas[mês],K29)</f>
        <v>2</v>
      </c>
    </row>
    <row r="30" spans="1:14">
      <c r="A30" s="17" t="s">
        <v>43</v>
      </c>
      <c r="B30" s="16">
        <f>SUMIFS(Reservas[Valor Total],Reservas[Estado],Auxiliar!A30,Reservas[Ano],Ano,Reservas[mês],Mes)</f>
        <v>1940</v>
      </c>
      <c r="C30" s="20">
        <f>COUNTIFS(Reservas[Estado],A30,Reservas[Ano],Ano,Reservas[mês],Mes,Reservas[Status],"cancelada")</f>
        <v>1</v>
      </c>
      <c r="D30" s="20">
        <f>COUNTIFS(Reservas[Estado],A30,Reservas[Ano],Ano,Reservas[mês],Mes)</f>
        <v>1</v>
      </c>
      <c r="E30" s="41">
        <f t="shared" si="0"/>
        <v>1</v>
      </c>
      <c r="F30" s="25">
        <f>IFERROR((AVERAGEIFS(Reservas[Avaliação],Reservas[Estado],A30,Reservas[Ano],Ano,Reservas[mês],Mes)),0)</f>
        <v>5</v>
      </c>
      <c r="H30" s="35" t="s">
        <v>95</v>
      </c>
      <c r="I30" s="35"/>
      <c r="K30" s="26">
        <v>8</v>
      </c>
      <c r="L30" s="17" t="s">
        <v>87</v>
      </c>
      <c r="M30" s="16">
        <f>SUMIFS(Reservas[Valor Total],Reservas[Estado],Estado,Reservas[Ano],Ano,Reservas[mês],K30)</f>
        <v>8620</v>
      </c>
      <c r="N30" s="20">
        <f>COUNTIFS(Reservas[Estado],Estado,Reservas[Ano],Ano,Reservas[mês],K30)</f>
        <v>3</v>
      </c>
    </row>
    <row r="31" spans="1:14">
      <c r="A31" s="17" t="s">
        <v>44</v>
      </c>
      <c r="B31" s="16">
        <f>SUMIFS(Reservas[Valor Total],Reservas[Estado],Auxiliar!A31,Reservas[Ano],Ano,Reservas[mês],Mes)</f>
        <v>1975</v>
      </c>
      <c r="C31" s="20">
        <f>COUNTIFS(Reservas[Estado],A31,Reservas[Ano],Ano,Reservas[mês],Mes,Reservas[Status],"cancelada")</f>
        <v>0</v>
      </c>
      <c r="D31" s="20">
        <f>COUNTIFS(Reservas[Estado],A31,Reservas[Ano],Ano,Reservas[mês],Mes)</f>
        <v>1</v>
      </c>
      <c r="E31" s="41">
        <f t="shared" si="0"/>
        <v>0</v>
      </c>
      <c r="F31" s="25">
        <f>IFERROR((AVERAGEIFS(Reservas[Avaliação],Reservas[Estado],A31,Reservas[Ano],Ano,Reservas[mês],Mes)),0)</f>
        <v>5</v>
      </c>
      <c r="H31" s="27" t="s">
        <v>0</v>
      </c>
      <c r="I31" s="16">
        <f>SUMIFS(Reservas[Comissão],Reservas[Ano],Ano,Reservas[mês],Mes,Reservas[Vendedor],H31)</f>
        <v>926.25</v>
      </c>
      <c r="K31" s="26">
        <v>9</v>
      </c>
      <c r="L31" s="17" t="s">
        <v>88</v>
      </c>
      <c r="M31" s="16">
        <f>SUMIFS(Reservas[Valor Total],Reservas[Estado],Estado,Reservas[Ano],Ano,Reservas[mês],K31)</f>
        <v>5085</v>
      </c>
      <c r="N31" s="20">
        <f>COUNTIFS(Reservas[Estado],Estado,Reservas[Ano],Ano,Reservas[mês],K31)</f>
        <v>3</v>
      </c>
    </row>
    <row r="32" spans="1:14">
      <c r="H32" s="27" t="s">
        <v>1</v>
      </c>
      <c r="I32" s="16">
        <f>SUMIFS(Reservas[Comissão],Reservas[Ano],Ano,Reservas[mês],Mes,Reservas[Vendedor],H32)</f>
        <v>1151.75</v>
      </c>
      <c r="K32" s="26">
        <v>10</v>
      </c>
      <c r="L32" s="17" t="s">
        <v>89</v>
      </c>
      <c r="M32" s="16">
        <f>SUMIFS(Reservas[Valor Total],Reservas[Estado],Estado,Reservas[Ano],Ano,Reservas[mês],K32)</f>
        <v>16294</v>
      </c>
      <c r="N32" s="20">
        <f>COUNTIFS(Reservas[Estado],Estado,Reservas[Ano],Ano,Reservas[mês],K32)</f>
        <v>4</v>
      </c>
    </row>
    <row r="33" spans="8:14">
      <c r="H33" s="27" t="s">
        <v>2</v>
      </c>
      <c r="I33" s="16">
        <f>SUMIFS(Reservas[Comissão],Reservas[Ano],Ano,Reservas[mês],Mes,Reservas[Vendedor],H33)</f>
        <v>758.75</v>
      </c>
      <c r="K33" s="26">
        <v>11</v>
      </c>
      <c r="L33" s="17" t="s">
        <v>90</v>
      </c>
      <c r="M33" s="16">
        <f>SUMIFS(Reservas[Valor Total],Reservas[Estado],Estado,Reservas[Ano],Ano,Reservas[mês],K33)</f>
        <v>4545</v>
      </c>
      <c r="N33" s="20">
        <f>COUNTIFS(Reservas[Estado],Estado,Reservas[Ano],Ano,Reservas[mês],K33)</f>
        <v>2</v>
      </c>
    </row>
    <row r="34" spans="8:14">
      <c r="H34" s="27" t="s">
        <v>3</v>
      </c>
      <c r="I34" s="16">
        <f>SUMIFS(Reservas[Comissão],Reservas[Ano],Ano,Reservas[mês],Mes,Reservas[Vendedor],H34)</f>
        <v>762.65000000000009</v>
      </c>
      <c r="K34" s="26">
        <v>12</v>
      </c>
      <c r="L34" s="17" t="s">
        <v>91</v>
      </c>
      <c r="M34" s="16">
        <f>SUMIFS(Reservas[Valor Total],Reservas[Estado],Estado,Reservas[Ano],Ano,Reservas[mês],K34)</f>
        <v>10685</v>
      </c>
      <c r="N34" s="20">
        <f>COUNTIFS(Reservas[Estado],Estado,Reservas[Ano],Ano,Reservas[mês],K34)</f>
        <v>3</v>
      </c>
    </row>
    <row r="36" spans="8:14">
      <c r="H36" s="35" t="s">
        <v>96</v>
      </c>
      <c r="I36" s="35"/>
    </row>
    <row r="37" spans="8:14">
      <c r="H37" s="27" t="s">
        <v>46</v>
      </c>
      <c r="I37" s="16">
        <f>SUMIFS(Reservas[Valor Total],Reservas[Ano],Ano,Reservas[mês],Mes,Reservas[Forma Pagamento],H37)</f>
        <v>50318</v>
      </c>
    </row>
    <row r="38" spans="8:14">
      <c r="H38" s="27" t="s">
        <v>47</v>
      </c>
      <c r="I38" s="16">
        <f>SUMIFS(Reservas[Valor Total],Reservas[Ano],Ano,Reservas[mês],Mes,Reservas[Forma Pagamento],H38)</f>
        <v>11375</v>
      </c>
    </row>
    <row r="39" spans="8:14">
      <c r="H39" s="27" t="s">
        <v>48</v>
      </c>
      <c r="I39" s="16">
        <f>SUMIFS(Reservas[Valor Total],Reservas[Ano],Ano,Reservas[mês],Mes,Reservas[Forma Pagamento],H39)</f>
        <v>10295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7"/>
  <sheetViews>
    <sheetView showGridLines="0" showRowColHeaders="0" tabSelected="1" zoomScaleNormal="100" workbookViewId="0">
      <selection activeCell="S1" sqref="S1"/>
    </sheetView>
  </sheetViews>
  <sheetFormatPr defaultRowHeight="14.4"/>
  <cols>
    <col min="1" max="4" width="9.109375" customWidth="1"/>
    <col min="8" max="8" width="9.109375" customWidth="1"/>
    <col min="16" max="16" width="21.109375" bestFit="1" customWidth="1"/>
  </cols>
  <sheetData>
    <row r="1" spans="1:18" ht="25.5" customHeight="1">
      <c r="A1" s="34" t="s">
        <v>4</v>
      </c>
      <c r="B1" s="34"/>
      <c r="C1" s="34"/>
      <c r="D1" s="34"/>
      <c r="E1" s="34"/>
      <c r="F1" s="34"/>
      <c r="G1" s="34"/>
      <c r="H1" s="34"/>
      <c r="I1" s="21"/>
      <c r="J1" s="21"/>
      <c r="K1" s="21"/>
      <c r="L1" s="21"/>
      <c r="M1" s="21"/>
      <c r="N1" s="34"/>
      <c r="O1" s="34"/>
      <c r="P1" s="34"/>
      <c r="Q1" s="34"/>
      <c r="R1" s="34"/>
    </row>
    <row r="9" spans="1:18">
      <c r="P9" s="28"/>
    </row>
    <row r="10" spans="1:18">
      <c r="H10" s="28"/>
    </row>
    <row r="17" spans="9:9">
      <c r="I17" s="29"/>
    </row>
  </sheetData>
  <sheetProtection algorithmName="SHA-512" hashValue="s+vDawzX4frOI9jq5adBBdVv/V9p3b9vVDXPSkJtHrnbkBsC6Qo+yx7ivHPs0XHCrrG0H2wGON78ZzioAM0DVQ==" saltValue="obo4KrEnyHluNNrppMwfHQ==" spinCount="100000" sheet="1" objects="1" scenarios="1"/>
  <mergeCells count="2">
    <mergeCell ref="A1:H1"/>
    <mergeCell ref="N1:R1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601980</xdr:colOff>
                    <xdr:row>0</xdr:row>
                    <xdr:rowOff>68580</xdr:rowOff>
                  </from>
                  <to>
                    <xdr:col>15</xdr:col>
                    <xdr:colOff>914400</xdr:colOff>
                    <xdr:row>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998220</xdr:colOff>
                    <xdr:row>0</xdr:row>
                    <xdr:rowOff>68580</xdr:rowOff>
                  </from>
                  <to>
                    <xdr:col>16</xdr:col>
                    <xdr:colOff>114300</xdr:colOff>
                    <xdr:row>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213360</xdr:colOff>
                    <xdr:row>0</xdr:row>
                    <xdr:rowOff>68580</xdr:rowOff>
                  </from>
                  <to>
                    <xdr:col>17</xdr:col>
                    <xdr:colOff>487680</xdr:colOff>
                    <xdr:row>0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Lista Dados</vt:lpstr>
      <vt:lpstr>Reservas</vt:lpstr>
      <vt:lpstr>Layout do Dashboard</vt:lpstr>
      <vt:lpstr>Auxiliar</vt:lpstr>
      <vt:lpstr>Dashboard</vt:lpstr>
      <vt:lpstr>Auxiliar!Ano</vt:lpstr>
      <vt:lpstr>Dashboard!Ano</vt:lpstr>
      <vt:lpstr>'Layout do Dashboard'!Ano</vt:lpstr>
      <vt:lpstr>Auxiliar!Estado</vt:lpstr>
      <vt:lpstr>Dashboard!Estado</vt:lpstr>
      <vt:lpstr>'Layout do Dashboard'!Estado</vt:lpstr>
      <vt:lpstr>Auxiliar!IndiceAno</vt:lpstr>
      <vt:lpstr>Dashboard!IndiceAno</vt:lpstr>
      <vt:lpstr>'Layout do Dashboard'!IndiceAno</vt:lpstr>
      <vt:lpstr>Auxiliar!IndiceEstado</vt:lpstr>
      <vt:lpstr>Dashboard!IndiceEstado</vt:lpstr>
      <vt:lpstr>'Layout do Dashboard'!IndiceEstado</vt:lpstr>
      <vt:lpstr>Auxiliar!ListaAnos</vt:lpstr>
      <vt:lpstr>Dashboard!ListaAnos</vt:lpstr>
      <vt:lpstr>'Layout do Dashboard'!ListaAnos</vt:lpstr>
      <vt:lpstr>Auxiliar!ListaEstados</vt:lpstr>
      <vt:lpstr>Dashboard!ListaEstados</vt:lpstr>
      <vt:lpstr>'Layout do Dashboard'!ListaEstados</vt:lpstr>
      <vt:lpstr>Auxiliar!ListaMeses</vt:lpstr>
      <vt:lpstr>Dashboard!ListaMeses</vt:lpstr>
      <vt:lpstr>'Layout do Dashboard'!ListaMeses</vt:lpstr>
      <vt:lpstr>Auxiliar!ListaVendas</vt:lpstr>
      <vt:lpstr>Dashboard!ListaVendas</vt:lpstr>
      <vt:lpstr>'Layout do Dashboard'!ListaVendas</vt:lpstr>
      <vt:lpstr>Auxiliar!Mes</vt:lpstr>
      <vt:lpstr>Dashboard!Mes</vt:lpstr>
      <vt:lpstr>'Layout do Dashboard'!Mes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paulo henrique</cp:lastModifiedBy>
  <dcterms:created xsi:type="dcterms:W3CDTF">2018-10-23T20:33:50Z</dcterms:created>
  <dcterms:modified xsi:type="dcterms:W3CDTF">2025-04-14T00:35:47Z</dcterms:modified>
</cp:coreProperties>
</file>