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junsin/Documents/"/>
    </mc:Choice>
  </mc:AlternateContent>
  <xr:revisionPtr revIDLastSave="0" documentId="13_ncr:1_{AC695894-984A-B741-BBB9-58D713EEA50D}" xr6:coauthVersionLast="47" xr6:coauthVersionMax="47" xr10:uidLastSave="{00000000-0000-0000-0000-000000000000}"/>
  <bookViews>
    <workbookView xWindow="640" yWindow="920" windowWidth="27900" windowHeight="15520" activeTab="1" xr2:uid="{BD36BCBB-02C8-3F48-87A9-BE911C43BD52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22" i="3"/>
  <c r="E21" i="3"/>
  <c r="C21" i="3"/>
  <c r="C20" i="3"/>
  <c r="C15" i="3"/>
  <c r="C9" i="3"/>
  <c r="E6" i="3"/>
  <c r="E12" i="3"/>
  <c r="L15" i="2"/>
  <c r="E108" i="2"/>
  <c r="L20" i="2"/>
  <c r="L19" i="2"/>
  <c r="L18" i="2"/>
  <c r="L17" i="2"/>
  <c r="L16" i="2"/>
  <c r="E113" i="2"/>
  <c r="E112" i="2"/>
  <c r="E110" i="2"/>
  <c r="E111" i="2"/>
  <c r="E109" i="2"/>
  <c r="I28" i="2"/>
  <c r="I29" i="2"/>
  <c r="I27" i="2"/>
  <c r="I26" i="2"/>
</calcChain>
</file>

<file path=xl/sharedStrings.xml><?xml version="1.0" encoding="utf-8"?>
<sst xmlns="http://schemas.openxmlformats.org/spreadsheetml/2006/main" count="268" uniqueCount="119">
  <si>
    <t>디즈니플러스</t>
    <phoneticPr fontId="1" type="noConversion"/>
  </si>
  <si>
    <t>주유소</t>
    <phoneticPr fontId="1" type="noConversion"/>
  </si>
  <si>
    <t>장보기</t>
    <phoneticPr fontId="1" type="noConversion"/>
  </si>
  <si>
    <t>버스</t>
    <phoneticPr fontId="1" type="noConversion"/>
  </si>
  <si>
    <t>카카오</t>
    <phoneticPr fontId="1" type="noConversion"/>
  </si>
  <si>
    <t>스벅</t>
    <phoneticPr fontId="1" type="noConversion"/>
  </si>
  <si>
    <t>택시</t>
    <phoneticPr fontId="1" type="noConversion"/>
  </si>
  <si>
    <t>현준</t>
    <phoneticPr fontId="1" type="noConversion"/>
  </si>
  <si>
    <t>ets</t>
    <phoneticPr fontId="1" type="noConversion"/>
  </si>
  <si>
    <t>ets gre</t>
    <phoneticPr fontId="1" type="noConversion"/>
  </si>
  <si>
    <t>washingtan</t>
    <phoneticPr fontId="1" type="noConversion"/>
  </si>
  <si>
    <t>엔진오일</t>
    <phoneticPr fontId="1" type="noConversion"/>
  </si>
  <si>
    <t>네이버파이낸셜</t>
    <phoneticPr fontId="1" type="noConversion"/>
  </si>
  <si>
    <t>유한회사좋은생각</t>
    <phoneticPr fontId="1" type="noConversion"/>
  </si>
  <si>
    <t>대학원 지원비</t>
    <phoneticPr fontId="1" type="noConversion"/>
  </si>
  <si>
    <t>대학원지원비</t>
    <phoneticPr fontId="1" type="noConversion"/>
  </si>
  <si>
    <t>씨네큐</t>
    <phoneticPr fontId="1" type="noConversion"/>
  </si>
  <si>
    <t>cgv</t>
    <phoneticPr fontId="1" type="noConversion"/>
  </si>
  <si>
    <t>cu</t>
    <phoneticPr fontId="1" type="noConversion"/>
  </si>
  <si>
    <t>편의점</t>
    <phoneticPr fontId="1" type="noConversion"/>
  </si>
  <si>
    <t>봉자막창</t>
    <phoneticPr fontId="1" type="noConversion"/>
  </si>
  <si>
    <t>지원비</t>
    <phoneticPr fontId="1" type="noConversion"/>
  </si>
  <si>
    <t>이마트</t>
    <phoneticPr fontId="1" type="noConversion"/>
  </si>
  <si>
    <t>이시아</t>
    <phoneticPr fontId="1" type="noConversion"/>
  </si>
  <si>
    <t>빽다방</t>
    <phoneticPr fontId="1" type="noConversion"/>
  </si>
  <si>
    <t>피엑스</t>
    <phoneticPr fontId="1" type="noConversion"/>
  </si>
  <si>
    <t>세븐일레븐</t>
    <phoneticPr fontId="1" type="noConversion"/>
  </si>
  <si>
    <t>세븐일ㄹ레븐</t>
    <phoneticPr fontId="1" type="noConversion"/>
  </si>
  <si>
    <t>핸섬커피도남</t>
    <phoneticPr fontId="1" type="noConversion"/>
  </si>
  <si>
    <t>수산물다루는남자</t>
    <phoneticPr fontId="1" type="noConversion"/>
  </si>
  <si>
    <t>홈플러스칠곡</t>
    <phoneticPr fontId="1" type="noConversion"/>
  </si>
  <si>
    <t>베라</t>
    <phoneticPr fontId="1" type="noConversion"/>
  </si>
  <si>
    <t>올리브영</t>
    <phoneticPr fontId="1" type="noConversion"/>
  </si>
  <si>
    <t>일행</t>
    <phoneticPr fontId="1" type="noConversion"/>
  </si>
  <si>
    <t>낭만출력소</t>
    <phoneticPr fontId="1" type="noConversion"/>
  </si>
  <si>
    <t>카페더헤이브</t>
    <phoneticPr fontId="1" type="noConversion"/>
  </si>
  <si>
    <t>국군복지단</t>
    <phoneticPr fontId="1" type="noConversion"/>
  </si>
  <si>
    <t>토스</t>
    <phoneticPr fontId="1" type="noConversion"/>
  </si>
  <si>
    <t>토스페이먼츠</t>
    <phoneticPr fontId="1" type="noConversion"/>
  </si>
  <si>
    <t>프로마쥬</t>
    <phoneticPr fontId="1" type="noConversion"/>
  </si>
  <si>
    <t>제주항공</t>
    <phoneticPr fontId="1" type="noConversion"/>
  </si>
  <si>
    <t>그랩</t>
    <phoneticPr fontId="1" type="noConversion"/>
  </si>
  <si>
    <t>홀리데이인세부</t>
    <phoneticPr fontId="1" type="noConversion"/>
  </si>
  <si>
    <t>대학원등록</t>
    <phoneticPr fontId="1" type="noConversion"/>
  </si>
  <si>
    <t>츄비추비</t>
    <phoneticPr fontId="1" type="noConversion"/>
  </si>
  <si>
    <t>메트로 가이사노</t>
    <phoneticPr fontId="1" type="noConversion"/>
  </si>
  <si>
    <t>터치미디아</t>
    <phoneticPr fontId="1" type="noConversion"/>
  </si>
  <si>
    <t>푸드코트</t>
    <phoneticPr fontId="1" type="noConversion"/>
  </si>
  <si>
    <t>요거프레서</t>
    <phoneticPr fontId="1" type="noConversion"/>
  </si>
  <si>
    <t>스벅코리아</t>
    <phoneticPr fontId="1" type="noConversion"/>
  </si>
  <si>
    <t xml:space="preserve">곱앤곱 </t>
    <phoneticPr fontId="1" type="noConversion"/>
  </si>
  <si>
    <t>텐퍼센트</t>
    <phoneticPr fontId="1" type="noConversion"/>
  </si>
  <si>
    <t>연회비 3</t>
    <phoneticPr fontId="1" type="noConversion"/>
  </si>
  <si>
    <t>무신사</t>
    <phoneticPr fontId="1" type="noConversion"/>
  </si>
  <si>
    <t>gpt</t>
    <phoneticPr fontId="1" type="noConversion"/>
  </si>
  <si>
    <t>CU</t>
    <phoneticPr fontId="1" type="noConversion"/>
  </si>
  <si>
    <t>쿠팡</t>
    <phoneticPr fontId="1" type="noConversion"/>
  </si>
  <si>
    <t>국밥</t>
    <phoneticPr fontId="1" type="noConversion"/>
  </si>
  <si>
    <t>보현유통</t>
    <phoneticPr fontId="1" type="noConversion"/>
  </si>
  <si>
    <t>유튜브 프리미엄</t>
    <phoneticPr fontId="1" type="noConversion"/>
  </si>
  <si>
    <t>차보험</t>
    <phoneticPr fontId="1" type="noConversion"/>
  </si>
  <si>
    <t xml:space="preserve">피엑스 </t>
    <phoneticPr fontId="1" type="noConversion"/>
  </si>
  <si>
    <t>총계</t>
    <phoneticPr fontId="1" type="noConversion"/>
  </si>
  <si>
    <t xml:space="preserve">월급 </t>
    <phoneticPr fontId="1" type="noConversion"/>
  </si>
  <si>
    <t>주유소,차보험</t>
    <phoneticPr fontId="1" type="noConversion"/>
  </si>
  <si>
    <t>생활비</t>
    <phoneticPr fontId="1" type="noConversion"/>
  </si>
  <si>
    <t>생활비1</t>
    <phoneticPr fontId="1" type="noConversion"/>
  </si>
  <si>
    <t>교육비</t>
    <phoneticPr fontId="1" type="noConversion"/>
  </si>
  <si>
    <t>짜장떡복이</t>
    <phoneticPr fontId="1" type="noConversion"/>
  </si>
  <si>
    <t>퀘스트호텔</t>
    <phoneticPr fontId="1" type="noConversion"/>
  </si>
  <si>
    <t>육전 골뱅이 무침</t>
    <phoneticPr fontId="1" type="noConversion"/>
  </si>
  <si>
    <t>삼겹살 배달</t>
    <phoneticPr fontId="1" type="noConversion"/>
  </si>
  <si>
    <t>블랙시크릿 콤보 배달</t>
    <phoneticPr fontId="1" type="noConversion"/>
  </si>
  <si>
    <t>택시(곱앤곱)</t>
    <phoneticPr fontId="1" type="noConversion"/>
  </si>
  <si>
    <t>본죽</t>
    <phoneticPr fontId="1" type="noConversion"/>
  </si>
  <si>
    <t>막창배달</t>
    <phoneticPr fontId="1" type="noConversion"/>
  </si>
  <si>
    <t>주유소, 차량정비</t>
    <phoneticPr fontId="1" type="noConversion"/>
  </si>
  <si>
    <t>보험</t>
    <phoneticPr fontId="1" type="noConversion"/>
  </si>
  <si>
    <t>해외여행</t>
    <phoneticPr fontId="1" type="noConversion"/>
  </si>
  <si>
    <t>신세계양꼬치</t>
    <phoneticPr fontId="1" type="noConversion"/>
  </si>
  <si>
    <t>생활비2</t>
    <phoneticPr fontId="1" type="noConversion"/>
  </si>
  <si>
    <t>국민</t>
    <phoneticPr fontId="1" type="noConversion"/>
  </si>
  <si>
    <t>자동차등록증</t>
    <phoneticPr fontId="1" type="noConversion"/>
  </si>
  <si>
    <t>아이스크림</t>
    <phoneticPr fontId="1" type="noConversion"/>
  </si>
  <si>
    <t>하삼동커피</t>
    <phoneticPr fontId="1" type="noConversion"/>
  </si>
  <si>
    <t>로니스도우</t>
    <phoneticPr fontId="1" type="noConversion"/>
  </si>
  <si>
    <t>카페</t>
    <phoneticPr fontId="1" type="noConversion"/>
  </si>
  <si>
    <t>커들포드</t>
    <phoneticPr fontId="1" type="noConversion"/>
  </si>
  <si>
    <t>폴바셋</t>
    <phoneticPr fontId="1" type="noConversion"/>
  </si>
  <si>
    <t>계룡대</t>
    <phoneticPr fontId="1" type="noConversion"/>
  </si>
  <si>
    <t xml:space="preserve">계룡대 </t>
    <phoneticPr fontId="1" type="noConversion"/>
  </si>
  <si>
    <t>주유</t>
    <phoneticPr fontId="1" type="noConversion"/>
  </si>
  <si>
    <t>커피</t>
    <phoneticPr fontId="1" type="noConversion"/>
  </si>
  <si>
    <t>다이소</t>
    <phoneticPr fontId="1" type="noConversion"/>
  </si>
  <si>
    <t>서브웨이</t>
    <phoneticPr fontId="1" type="noConversion"/>
  </si>
  <si>
    <t>도시락</t>
    <phoneticPr fontId="1" type="noConversion"/>
  </si>
  <si>
    <t>점심</t>
    <phoneticPr fontId="1" type="noConversion"/>
  </si>
  <si>
    <t>캐롯</t>
    <phoneticPr fontId="1" type="noConversion"/>
  </si>
  <si>
    <t>중화요리 동성로</t>
    <phoneticPr fontId="1" type="noConversion"/>
  </si>
  <si>
    <t>약국</t>
    <phoneticPr fontId="1" type="noConversion"/>
  </si>
  <si>
    <t>지하철</t>
    <phoneticPr fontId="1" type="noConversion"/>
  </si>
  <si>
    <t>현대</t>
    <phoneticPr fontId="1" type="noConversion"/>
  </si>
  <si>
    <t>허벌냉면</t>
    <phoneticPr fontId="1" type="noConversion"/>
  </si>
  <si>
    <t>역전할맥</t>
    <phoneticPr fontId="1" type="noConversion"/>
  </si>
  <si>
    <t>로드백</t>
    <phoneticPr fontId="1" type="noConversion"/>
  </si>
  <si>
    <t>계룡대 왕소금구이</t>
    <phoneticPr fontId="1" type="noConversion"/>
  </si>
  <si>
    <t>전자레인지그릇</t>
    <phoneticPr fontId="1" type="noConversion"/>
  </si>
  <si>
    <t>배드민턴화</t>
    <phoneticPr fontId="1" type="noConversion"/>
  </si>
  <si>
    <t>차 와이퍼</t>
    <phoneticPr fontId="1" type="noConversion"/>
  </si>
  <si>
    <t>와우회원</t>
    <phoneticPr fontId="1" type="noConversion"/>
  </si>
  <si>
    <t>후배</t>
    <phoneticPr fontId="1" type="noConversion"/>
  </si>
  <si>
    <t>현준후배</t>
    <phoneticPr fontId="1" type="noConversion"/>
  </si>
  <si>
    <t>월급</t>
    <phoneticPr fontId="1" type="noConversion"/>
  </si>
  <si>
    <t>국민 카드값</t>
    <phoneticPr fontId="1" type="noConversion"/>
  </si>
  <si>
    <t>현대카드값</t>
    <phoneticPr fontId="1" type="noConversion"/>
  </si>
  <si>
    <t>후배공제</t>
    <phoneticPr fontId="1" type="noConversion"/>
  </si>
  <si>
    <t>보험,차 비용</t>
    <phoneticPr fontId="1" type="noConversion"/>
  </si>
  <si>
    <t>카드값</t>
    <phoneticPr fontId="1" type="noConversion"/>
  </si>
  <si>
    <t>후배 공제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</si>
</sst>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8B4D2-E829-1742-BC72-A7582C4ADD9D}">
  <dimension ref="C3:L113"/>
  <sheetViews>
    <sheetView topLeftCell="C7" zoomScale="125" workbookViewId="0">
      <selection activeCell="F20" sqref="F20"/>
    </sheetView>
  </sheetViews>
  <sheetFormatPr baseColWidth="10" defaultRowHeight="18"/>
  <cols>
    <col min="4" max="4" width="18.85546875" bestFit="1" customWidth="1"/>
    <col min="8" max="8" width="14.5703125" bestFit="1" customWidth="1"/>
    <col min="11" max="11" width="15.140625" bestFit="1" customWidth="1"/>
  </cols>
  <sheetData>
    <row r="3" spans="3:12">
      <c r="C3">
        <v>3.1</v>
      </c>
      <c r="D3" s="3" t="s">
        <v>8</v>
      </c>
      <c r="E3" s="1">
        <v>34109</v>
      </c>
      <c r="G3">
        <v>2.27</v>
      </c>
      <c r="H3" s="2" t="s">
        <v>53</v>
      </c>
      <c r="I3">
        <v>33898</v>
      </c>
    </row>
    <row r="4" spans="3:12">
      <c r="C4">
        <v>3.1</v>
      </c>
      <c r="D4" s="3" t="s">
        <v>9</v>
      </c>
      <c r="E4">
        <v>47750</v>
      </c>
      <c r="G4">
        <v>3.1</v>
      </c>
      <c r="H4" t="s">
        <v>0</v>
      </c>
      <c r="I4">
        <v>9900</v>
      </c>
    </row>
    <row r="5" spans="3:12">
      <c r="C5">
        <v>3.1</v>
      </c>
      <c r="D5" s="3" t="s">
        <v>10</v>
      </c>
      <c r="E5">
        <v>102316</v>
      </c>
      <c r="G5">
        <v>3.1</v>
      </c>
      <c r="H5" s="2" t="s">
        <v>54</v>
      </c>
      <c r="I5">
        <v>29000</v>
      </c>
    </row>
    <row r="6" spans="3:12">
      <c r="C6">
        <v>3.1</v>
      </c>
      <c r="D6" s="3" t="s">
        <v>9</v>
      </c>
      <c r="E6">
        <v>34109</v>
      </c>
      <c r="G6">
        <v>3.7</v>
      </c>
      <c r="H6" s="2" t="s">
        <v>25</v>
      </c>
      <c r="I6">
        <v>4190</v>
      </c>
    </row>
    <row r="7" spans="3:12">
      <c r="C7">
        <v>3.1</v>
      </c>
      <c r="D7" s="3" t="s">
        <v>9</v>
      </c>
      <c r="E7">
        <v>34109</v>
      </c>
      <c r="G7">
        <v>3.11</v>
      </c>
      <c r="H7" s="5" t="s">
        <v>1</v>
      </c>
      <c r="I7">
        <v>40000</v>
      </c>
    </row>
    <row r="8" spans="3:12">
      <c r="C8">
        <v>3.1</v>
      </c>
      <c r="D8" s="5" t="s">
        <v>11</v>
      </c>
      <c r="E8">
        <v>90000</v>
      </c>
      <c r="G8">
        <v>3.11</v>
      </c>
      <c r="H8" t="s">
        <v>36</v>
      </c>
      <c r="I8">
        <v>34830</v>
      </c>
    </row>
    <row r="9" spans="3:12">
      <c r="C9">
        <v>3.1</v>
      </c>
      <c r="D9" t="s">
        <v>68</v>
      </c>
      <c r="E9">
        <v>16900</v>
      </c>
      <c r="G9">
        <v>3.11</v>
      </c>
      <c r="H9" t="s">
        <v>36</v>
      </c>
      <c r="I9">
        <v>2640</v>
      </c>
    </row>
    <row r="10" spans="3:12">
      <c r="C10">
        <v>3.1</v>
      </c>
      <c r="D10" s="5" t="s">
        <v>13</v>
      </c>
      <c r="E10">
        <v>37500</v>
      </c>
      <c r="G10">
        <v>3.17</v>
      </c>
      <c r="H10" s="2" t="s">
        <v>5</v>
      </c>
      <c r="I10">
        <v>5500</v>
      </c>
    </row>
    <row r="11" spans="3:12">
      <c r="C11">
        <v>3.2</v>
      </c>
      <c r="D11" s="3" t="s">
        <v>14</v>
      </c>
      <c r="E11">
        <v>12599</v>
      </c>
      <c r="G11">
        <v>3.18</v>
      </c>
      <c r="H11" t="s">
        <v>55</v>
      </c>
      <c r="I11">
        <v>2000</v>
      </c>
    </row>
    <row r="12" spans="3:12">
      <c r="C12">
        <v>3.2</v>
      </c>
      <c r="D12" s="3" t="s">
        <v>15</v>
      </c>
      <c r="E12">
        <v>115958</v>
      </c>
      <c r="G12">
        <v>3.18</v>
      </c>
      <c r="H12" t="s">
        <v>55</v>
      </c>
      <c r="I12">
        <v>12000</v>
      </c>
      <c r="K12" t="s">
        <v>63</v>
      </c>
      <c r="L12" s="1">
        <v>2480000</v>
      </c>
    </row>
    <row r="13" spans="3:12">
      <c r="C13">
        <v>3.3</v>
      </c>
      <c r="D13" t="s">
        <v>16</v>
      </c>
      <c r="E13">
        <v>18000</v>
      </c>
      <c r="G13">
        <v>3.18</v>
      </c>
      <c r="H13" s="2" t="s">
        <v>56</v>
      </c>
      <c r="I13">
        <v>9900</v>
      </c>
    </row>
    <row r="14" spans="3:12">
      <c r="C14">
        <v>3.3</v>
      </c>
      <c r="D14" t="s">
        <v>2</v>
      </c>
      <c r="E14">
        <v>6000</v>
      </c>
      <c r="G14">
        <v>3.18</v>
      </c>
      <c r="H14" s="2" t="s">
        <v>57</v>
      </c>
      <c r="I14">
        <v>12000</v>
      </c>
    </row>
    <row r="15" spans="3:12">
      <c r="C15">
        <v>3.3</v>
      </c>
      <c r="D15" s="5" t="s">
        <v>1</v>
      </c>
      <c r="E15">
        <v>50000</v>
      </c>
      <c r="G15">
        <v>3.18</v>
      </c>
      <c r="H15" s="2" t="s">
        <v>24</v>
      </c>
      <c r="I15">
        <v>2940</v>
      </c>
      <c r="K15" t="s">
        <v>62</v>
      </c>
      <c r="L15" s="1">
        <f>SUM(I26,E108)</f>
        <v>4918886</v>
      </c>
    </row>
    <row r="16" spans="3:12">
      <c r="C16">
        <v>3.3</v>
      </c>
      <c r="D16" t="s">
        <v>17</v>
      </c>
      <c r="E16">
        <v>12500</v>
      </c>
      <c r="G16">
        <v>3.19</v>
      </c>
      <c r="H16" t="s">
        <v>2</v>
      </c>
      <c r="I16">
        <v>11200</v>
      </c>
      <c r="K16" t="s">
        <v>65</v>
      </c>
      <c r="L16">
        <f>I29+E113</f>
        <v>934310</v>
      </c>
    </row>
    <row r="17" spans="3:12">
      <c r="C17">
        <v>3.4</v>
      </c>
      <c r="D17" t="s">
        <v>18</v>
      </c>
      <c r="E17">
        <v>12000</v>
      </c>
      <c r="G17">
        <v>3.19</v>
      </c>
      <c r="H17" t="s">
        <v>58</v>
      </c>
      <c r="I17">
        <v>22410</v>
      </c>
      <c r="K17" s="4" t="s">
        <v>7</v>
      </c>
      <c r="L17">
        <f>I27+E110</f>
        <v>952507</v>
      </c>
    </row>
    <row r="18" spans="3:12">
      <c r="C18">
        <v>3.5</v>
      </c>
      <c r="D18" t="s">
        <v>19</v>
      </c>
      <c r="E18">
        <v>11000</v>
      </c>
      <c r="G18">
        <v>3.2</v>
      </c>
      <c r="H18" s="2" t="s">
        <v>59</v>
      </c>
      <c r="I18">
        <v>2135</v>
      </c>
      <c r="K18" s="5" t="s">
        <v>76</v>
      </c>
      <c r="L18">
        <f>I28+E111</f>
        <v>494660</v>
      </c>
    </row>
    <row r="19" spans="3:12">
      <c r="C19">
        <v>3.5</v>
      </c>
      <c r="D19" s="6" t="s">
        <v>5</v>
      </c>
      <c r="E19">
        <v>10000</v>
      </c>
      <c r="G19">
        <v>3.2</v>
      </c>
      <c r="H19" s="5" t="s">
        <v>60</v>
      </c>
      <c r="I19">
        <v>107160</v>
      </c>
      <c r="K19" s="8" t="s">
        <v>78</v>
      </c>
      <c r="L19">
        <f>E112</f>
        <v>459782</v>
      </c>
    </row>
    <row r="20" spans="3:12">
      <c r="C20">
        <v>3.6</v>
      </c>
      <c r="D20" s="6" t="s">
        <v>12</v>
      </c>
      <c r="E20">
        <v>180000</v>
      </c>
      <c r="G20">
        <v>3.22</v>
      </c>
      <c r="H20" t="s">
        <v>25</v>
      </c>
      <c r="I20">
        <v>29350</v>
      </c>
      <c r="K20" s="3" t="s">
        <v>67</v>
      </c>
      <c r="L20" s="1">
        <f>E109</f>
        <v>2077627</v>
      </c>
    </row>
    <row r="21" spans="3:12">
      <c r="C21">
        <v>3.8</v>
      </c>
      <c r="D21" s="3" t="s">
        <v>9</v>
      </c>
      <c r="E21">
        <v>33829</v>
      </c>
      <c r="G21">
        <v>3.22</v>
      </c>
      <c r="H21" s="2" t="s">
        <v>61</v>
      </c>
      <c r="I21">
        <v>2770</v>
      </c>
    </row>
    <row r="22" spans="3:12">
      <c r="C22">
        <v>3.8</v>
      </c>
      <c r="D22" s="3" t="s">
        <v>14</v>
      </c>
      <c r="E22">
        <v>128531</v>
      </c>
    </row>
    <row r="23" spans="3:12">
      <c r="C23">
        <v>3.8</v>
      </c>
      <c r="D23" s="3" t="s">
        <v>9</v>
      </c>
      <c r="E23">
        <v>33829</v>
      </c>
    </row>
    <row r="24" spans="3:12">
      <c r="C24">
        <v>3.8</v>
      </c>
      <c r="D24" t="s">
        <v>20</v>
      </c>
      <c r="E24">
        <v>64000</v>
      </c>
    </row>
    <row r="25" spans="3:12">
      <c r="C25">
        <v>3.9</v>
      </c>
      <c r="D25" s="3" t="s">
        <v>9</v>
      </c>
      <c r="E25">
        <v>47357</v>
      </c>
    </row>
    <row r="26" spans="3:12">
      <c r="C26">
        <v>3.9</v>
      </c>
      <c r="D26" s="3" t="s">
        <v>21</v>
      </c>
      <c r="E26">
        <v>115002</v>
      </c>
      <c r="H26" s="9" t="s">
        <v>62</v>
      </c>
      <c r="I26">
        <f>SUM(I3:I21)</f>
        <v>373823</v>
      </c>
    </row>
    <row r="27" spans="3:12">
      <c r="C27">
        <v>3.9</v>
      </c>
      <c r="D27" s="3" t="s">
        <v>9</v>
      </c>
      <c r="E27">
        <v>33829</v>
      </c>
      <c r="H27" s="4" t="s">
        <v>7</v>
      </c>
      <c r="I27">
        <f>SUM(I21,I15,I14,I13,I18,I10,I6,I5,I3)</f>
        <v>102333</v>
      </c>
    </row>
    <row r="28" spans="3:12">
      <c r="C28">
        <v>3.9</v>
      </c>
      <c r="D28" s="3" t="s">
        <v>21</v>
      </c>
      <c r="E28">
        <v>135289</v>
      </c>
      <c r="H28" s="5" t="s">
        <v>64</v>
      </c>
      <c r="I28">
        <f>SUM(I7,I19)</f>
        <v>147160</v>
      </c>
    </row>
    <row r="29" spans="3:12">
      <c r="C29">
        <v>3.9</v>
      </c>
      <c r="D29" t="s">
        <v>5</v>
      </c>
      <c r="E29">
        <v>12900</v>
      </c>
      <c r="H29" t="s">
        <v>66</v>
      </c>
      <c r="I29">
        <f>I26-(SUM(I27,I28))</f>
        <v>124330</v>
      </c>
    </row>
    <row r="30" spans="3:12">
      <c r="C30">
        <v>3.9</v>
      </c>
      <c r="D30" t="s">
        <v>19</v>
      </c>
      <c r="E30">
        <v>14000</v>
      </c>
    </row>
    <row r="31" spans="3:12">
      <c r="C31">
        <v>3.1</v>
      </c>
      <c r="D31" s="3" t="s">
        <v>9</v>
      </c>
      <c r="E31">
        <v>47045</v>
      </c>
    </row>
    <row r="32" spans="3:12">
      <c r="C32">
        <v>3.1</v>
      </c>
      <c r="D32" t="s">
        <v>23</v>
      </c>
      <c r="E32">
        <v>8000</v>
      </c>
    </row>
    <row r="33" spans="3:5">
      <c r="C33">
        <v>3.1</v>
      </c>
      <c r="D33" t="s">
        <v>16</v>
      </c>
      <c r="E33">
        <v>18000</v>
      </c>
    </row>
    <row r="34" spans="3:5">
      <c r="C34">
        <v>3.1</v>
      </c>
      <c r="D34" t="s">
        <v>24</v>
      </c>
      <c r="E34">
        <v>5000</v>
      </c>
    </row>
    <row r="35" spans="3:5">
      <c r="C35">
        <v>3.1</v>
      </c>
      <c r="D35" s="5" t="s">
        <v>1</v>
      </c>
      <c r="E35">
        <v>50000</v>
      </c>
    </row>
    <row r="36" spans="3:5">
      <c r="C36">
        <v>3.12</v>
      </c>
      <c r="D36" s="7" t="s">
        <v>69</v>
      </c>
      <c r="E36">
        <v>78321</v>
      </c>
    </row>
    <row r="37" spans="3:5">
      <c r="C37">
        <v>3.13</v>
      </c>
      <c r="D37" t="s">
        <v>70</v>
      </c>
      <c r="E37">
        <v>41900</v>
      </c>
    </row>
    <row r="38" spans="3:5">
      <c r="C38">
        <v>3.14</v>
      </c>
      <c r="D38" t="s">
        <v>5</v>
      </c>
      <c r="E38">
        <v>10000</v>
      </c>
    </row>
    <row r="39" spans="3:5">
      <c r="C39">
        <v>3.14</v>
      </c>
      <c r="D39" t="s">
        <v>25</v>
      </c>
      <c r="E39">
        <v>6520</v>
      </c>
    </row>
    <row r="40" spans="3:5">
      <c r="C40">
        <v>3.15</v>
      </c>
      <c r="D40" s="4" t="s">
        <v>25</v>
      </c>
      <c r="E40">
        <v>108990</v>
      </c>
    </row>
    <row r="41" spans="3:5">
      <c r="C41">
        <v>3.15</v>
      </c>
      <c r="D41" s="4" t="s">
        <v>26</v>
      </c>
      <c r="E41">
        <v>37700</v>
      </c>
    </row>
    <row r="42" spans="3:5">
      <c r="C42">
        <v>3.15</v>
      </c>
      <c r="D42" s="5" t="s">
        <v>1</v>
      </c>
      <c r="E42">
        <v>70000</v>
      </c>
    </row>
    <row r="43" spans="3:5">
      <c r="C43">
        <v>3.15</v>
      </c>
      <c r="D43" s="6" t="s">
        <v>12</v>
      </c>
      <c r="E43">
        <v>39884</v>
      </c>
    </row>
    <row r="44" spans="3:5">
      <c r="C44">
        <v>3.15</v>
      </c>
      <c r="D44" s="6" t="s">
        <v>27</v>
      </c>
      <c r="E44">
        <v>11600</v>
      </c>
    </row>
    <row r="45" spans="3:5">
      <c r="C45">
        <v>3.15</v>
      </c>
      <c r="D45" s="6" t="s">
        <v>28</v>
      </c>
      <c r="E45">
        <v>2000</v>
      </c>
    </row>
    <row r="46" spans="3:5">
      <c r="C46">
        <v>3.15</v>
      </c>
      <c r="D46" s="6" t="s">
        <v>29</v>
      </c>
      <c r="E46">
        <v>135000</v>
      </c>
    </row>
    <row r="47" spans="3:5">
      <c r="C47">
        <v>3.15</v>
      </c>
      <c r="D47" s="6" t="s">
        <v>26</v>
      </c>
      <c r="E47">
        <v>6000</v>
      </c>
    </row>
    <row r="48" spans="3:5">
      <c r="C48">
        <v>3.15</v>
      </c>
      <c r="D48" s="6" t="s">
        <v>28</v>
      </c>
      <c r="E48">
        <v>10000</v>
      </c>
    </row>
    <row r="49" spans="3:5">
      <c r="C49">
        <v>3.15</v>
      </c>
      <c r="D49" s="6" t="s">
        <v>30</v>
      </c>
      <c r="E49">
        <v>88870</v>
      </c>
    </row>
    <row r="50" spans="3:5">
      <c r="C50">
        <v>3.16</v>
      </c>
      <c r="D50" t="s">
        <v>31</v>
      </c>
      <c r="E50">
        <v>10000</v>
      </c>
    </row>
    <row r="51" spans="3:5">
      <c r="C51">
        <v>3.16</v>
      </c>
      <c r="D51" t="s">
        <v>32</v>
      </c>
      <c r="E51">
        <v>34000</v>
      </c>
    </row>
    <row r="52" spans="3:5">
      <c r="C52">
        <v>3.16</v>
      </c>
      <c r="D52" t="s">
        <v>33</v>
      </c>
      <c r="E52">
        <v>54000</v>
      </c>
    </row>
    <row r="53" spans="3:5">
      <c r="C53">
        <v>3.16</v>
      </c>
      <c r="D53" s="6" t="s">
        <v>34</v>
      </c>
      <c r="E53">
        <v>8000</v>
      </c>
    </row>
    <row r="54" spans="3:5">
      <c r="C54">
        <v>3.16</v>
      </c>
      <c r="D54" t="s">
        <v>2</v>
      </c>
      <c r="E54">
        <v>2000</v>
      </c>
    </row>
    <row r="55" spans="3:5">
      <c r="C55">
        <v>3.16</v>
      </c>
      <c r="D55" s="6" t="s">
        <v>35</v>
      </c>
      <c r="E55">
        <v>57200</v>
      </c>
    </row>
    <row r="56" spans="3:5">
      <c r="C56">
        <v>3.17</v>
      </c>
      <c r="D56" s="4" t="s">
        <v>36</v>
      </c>
      <c r="E56">
        <v>6550</v>
      </c>
    </row>
    <row r="57" spans="3:5">
      <c r="C57">
        <v>3.18</v>
      </c>
      <c r="D57" s="3" t="s">
        <v>37</v>
      </c>
      <c r="E57">
        <v>3500</v>
      </c>
    </row>
    <row r="58" spans="3:5">
      <c r="C58">
        <v>3.18</v>
      </c>
      <c r="D58" s="4" t="s">
        <v>4</v>
      </c>
      <c r="E58">
        <v>30600</v>
      </c>
    </row>
    <row r="59" spans="3:5">
      <c r="C59">
        <v>3.18</v>
      </c>
      <c r="D59" t="s">
        <v>72</v>
      </c>
      <c r="E59">
        <v>13640</v>
      </c>
    </row>
    <row r="60" spans="3:5">
      <c r="C60">
        <v>3.18</v>
      </c>
      <c r="D60" s="3" t="s">
        <v>38</v>
      </c>
      <c r="E60">
        <v>3500</v>
      </c>
    </row>
    <row r="61" spans="3:5">
      <c r="C61">
        <v>3.19</v>
      </c>
      <c r="D61" s="3" t="s">
        <v>9</v>
      </c>
      <c r="E61">
        <v>47914</v>
      </c>
    </row>
    <row r="62" spans="3:5">
      <c r="C62">
        <v>3.19</v>
      </c>
      <c r="D62" s="3" t="s">
        <v>9</v>
      </c>
      <c r="E62">
        <v>34225</v>
      </c>
    </row>
    <row r="63" spans="3:5">
      <c r="C63">
        <v>3.2</v>
      </c>
      <c r="D63" t="s">
        <v>25</v>
      </c>
      <c r="E63">
        <v>16870</v>
      </c>
    </row>
    <row r="64" spans="3:5">
      <c r="C64">
        <v>3.21</v>
      </c>
      <c r="D64" t="s">
        <v>19</v>
      </c>
      <c r="E64">
        <v>12400</v>
      </c>
    </row>
    <row r="65" spans="3:5">
      <c r="C65">
        <v>3.21</v>
      </c>
      <c r="D65" t="s">
        <v>71</v>
      </c>
      <c r="E65">
        <v>21800</v>
      </c>
    </row>
    <row r="66" spans="3:5">
      <c r="C66">
        <v>3.22</v>
      </c>
      <c r="D66" t="s">
        <v>79</v>
      </c>
      <c r="E66">
        <v>122000</v>
      </c>
    </row>
    <row r="67" spans="3:5">
      <c r="C67">
        <v>3.22</v>
      </c>
      <c r="D67" s="4" t="s">
        <v>4</v>
      </c>
      <c r="E67">
        <v>30000</v>
      </c>
    </row>
    <row r="68" spans="3:5">
      <c r="C68">
        <v>3.22</v>
      </c>
      <c r="D68" t="s">
        <v>39</v>
      </c>
      <c r="E68">
        <v>31300</v>
      </c>
    </row>
    <row r="69" spans="3:5">
      <c r="C69">
        <v>3.23</v>
      </c>
      <c r="D69" s="7" t="s">
        <v>40</v>
      </c>
      <c r="E69">
        <v>14000</v>
      </c>
    </row>
    <row r="70" spans="3:5">
      <c r="C70">
        <v>3.23</v>
      </c>
      <c r="D70" s="7" t="s">
        <v>6</v>
      </c>
      <c r="E70">
        <v>4900</v>
      </c>
    </row>
    <row r="71" spans="3:5">
      <c r="C71">
        <v>3.23</v>
      </c>
      <c r="D71" s="4" t="s">
        <v>4</v>
      </c>
      <c r="E71">
        <v>15800</v>
      </c>
    </row>
    <row r="72" spans="3:5">
      <c r="C72">
        <v>3.23</v>
      </c>
      <c r="D72" s="7" t="s">
        <v>77</v>
      </c>
      <c r="E72">
        <v>11000</v>
      </c>
    </row>
    <row r="73" spans="3:5">
      <c r="C73">
        <v>3.23</v>
      </c>
      <c r="D73" s="4" t="s">
        <v>4</v>
      </c>
      <c r="E73">
        <v>17200</v>
      </c>
    </row>
    <row r="74" spans="3:5">
      <c r="C74">
        <v>3.23</v>
      </c>
      <c r="D74" s="7" t="s">
        <v>22</v>
      </c>
      <c r="E74">
        <v>4700</v>
      </c>
    </row>
    <row r="75" spans="3:5">
      <c r="C75">
        <v>3.24</v>
      </c>
      <c r="D75" s="7" t="s">
        <v>41</v>
      </c>
      <c r="E75">
        <v>2386</v>
      </c>
    </row>
    <row r="76" spans="3:5">
      <c r="C76">
        <v>3.24</v>
      </c>
      <c r="D76" s="7" t="s">
        <v>41</v>
      </c>
      <c r="E76">
        <v>3172</v>
      </c>
    </row>
    <row r="77" spans="3:5">
      <c r="C77">
        <v>3.25</v>
      </c>
      <c r="D77" s="7" t="s">
        <v>41</v>
      </c>
      <c r="E77">
        <v>15716</v>
      </c>
    </row>
    <row r="78" spans="3:5">
      <c r="C78">
        <v>3.26</v>
      </c>
      <c r="D78" s="7" t="s">
        <v>41</v>
      </c>
      <c r="E78">
        <v>23220</v>
      </c>
    </row>
    <row r="79" spans="3:5">
      <c r="C79">
        <v>3.26</v>
      </c>
      <c r="D79" s="7" t="s">
        <v>42</v>
      </c>
      <c r="E79">
        <v>119845</v>
      </c>
    </row>
    <row r="80" spans="3:5">
      <c r="C80">
        <v>3.26</v>
      </c>
      <c r="D80" s="6" t="s">
        <v>4</v>
      </c>
      <c r="E80">
        <v>15800</v>
      </c>
    </row>
    <row r="81" spans="3:5">
      <c r="C81">
        <v>3.27</v>
      </c>
      <c r="D81" s="3" t="s">
        <v>43</v>
      </c>
      <c r="E81">
        <v>1032827</v>
      </c>
    </row>
    <row r="82" spans="3:5">
      <c r="C82">
        <v>3.27</v>
      </c>
      <c r="D82" s="7" t="s">
        <v>41</v>
      </c>
      <c r="E82">
        <v>612</v>
      </c>
    </row>
    <row r="83" spans="3:5">
      <c r="C83">
        <v>3.27</v>
      </c>
      <c r="D83" s="7" t="s">
        <v>41</v>
      </c>
      <c r="E83">
        <v>9221</v>
      </c>
    </row>
    <row r="84" spans="3:5">
      <c r="C84">
        <v>3.27</v>
      </c>
      <c r="D84" s="7" t="s">
        <v>41</v>
      </c>
      <c r="E84">
        <v>2750</v>
      </c>
    </row>
    <row r="85" spans="3:5">
      <c r="C85">
        <v>3.27</v>
      </c>
      <c r="D85" s="7" t="s">
        <v>41</v>
      </c>
      <c r="E85">
        <v>2369</v>
      </c>
    </row>
    <row r="86" spans="3:5">
      <c r="C86">
        <v>3.27</v>
      </c>
      <c r="D86" s="7" t="s">
        <v>5</v>
      </c>
      <c r="E86">
        <v>5025</v>
      </c>
    </row>
    <row r="87" spans="3:5">
      <c r="C87">
        <v>3.27</v>
      </c>
      <c r="D87" s="7" t="s">
        <v>5</v>
      </c>
      <c r="E87">
        <v>35264</v>
      </c>
    </row>
    <row r="88" spans="3:5">
      <c r="C88">
        <v>3.27</v>
      </c>
      <c r="D88" s="7" t="s">
        <v>44</v>
      </c>
      <c r="E88">
        <v>28045</v>
      </c>
    </row>
    <row r="89" spans="3:5">
      <c r="C89">
        <v>3.27</v>
      </c>
      <c r="D89" s="7" t="s">
        <v>45</v>
      </c>
      <c r="E89">
        <v>59510</v>
      </c>
    </row>
    <row r="90" spans="3:5">
      <c r="C90">
        <v>3.28</v>
      </c>
      <c r="D90" s="7" t="s">
        <v>46</v>
      </c>
      <c r="E90">
        <v>1226</v>
      </c>
    </row>
    <row r="91" spans="3:5">
      <c r="C91">
        <v>3.28</v>
      </c>
      <c r="D91" s="7" t="s">
        <v>47</v>
      </c>
      <c r="E91">
        <v>27500</v>
      </c>
    </row>
    <row r="92" spans="3:5">
      <c r="C92">
        <v>3.28</v>
      </c>
      <c r="D92" s="7" t="s">
        <v>48</v>
      </c>
      <c r="E92">
        <v>11000</v>
      </c>
    </row>
    <row r="93" spans="3:5">
      <c r="C93">
        <v>3.28</v>
      </c>
      <c r="D93" s="4" t="s">
        <v>49</v>
      </c>
      <c r="E93">
        <v>400</v>
      </c>
    </row>
    <row r="94" spans="3:5">
      <c r="C94">
        <v>3.28</v>
      </c>
      <c r="D94" t="s">
        <v>36</v>
      </c>
      <c r="E94">
        <v>2750</v>
      </c>
    </row>
    <row r="95" spans="3:5">
      <c r="C95">
        <v>3.28</v>
      </c>
      <c r="D95" t="s">
        <v>75</v>
      </c>
      <c r="E95">
        <v>42500</v>
      </c>
    </row>
    <row r="96" spans="3:5">
      <c r="C96">
        <v>3.29</v>
      </c>
      <c r="D96" s="5" t="s">
        <v>1</v>
      </c>
      <c r="E96">
        <v>50000</v>
      </c>
    </row>
    <row r="97" spans="3:5">
      <c r="C97">
        <v>3.29</v>
      </c>
      <c r="D97" t="s">
        <v>73</v>
      </c>
      <c r="E97">
        <v>14400</v>
      </c>
    </row>
    <row r="98" spans="3:5">
      <c r="C98">
        <v>3.29</v>
      </c>
      <c r="D98" s="4" t="s">
        <v>5</v>
      </c>
      <c r="E98">
        <v>10000</v>
      </c>
    </row>
    <row r="99" spans="3:5">
      <c r="C99">
        <v>3.29</v>
      </c>
      <c r="D99" t="s">
        <v>50</v>
      </c>
      <c r="E99">
        <v>111000</v>
      </c>
    </row>
    <row r="100" spans="3:5">
      <c r="C100">
        <v>3.3</v>
      </c>
      <c r="D100" t="s">
        <v>51</v>
      </c>
      <c r="E100">
        <v>5600</v>
      </c>
    </row>
    <row r="101" spans="3:5">
      <c r="C101">
        <v>3.3</v>
      </c>
      <c r="D101" t="s">
        <v>74</v>
      </c>
      <c r="E101">
        <v>29000</v>
      </c>
    </row>
    <row r="102" spans="3:5">
      <c r="C102">
        <v>3.31</v>
      </c>
      <c r="D102" s="6" t="s">
        <v>3</v>
      </c>
      <c r="E102">
        <v>6000</v>
      </c>
    </row>
    <row r="103" spans="3:5">
      <c r="C103">
        <v>3.31</v>
      </c>
      <c r="D103" s="4" t="s">
        <v>6</v>
      </c>
      <c r="E103">
        <v>14600</v>
      </c>
    </row>
    <row r="104" spans="3:5">
      <c r="C104">
        <v>3.31</v>
      </c>
      <c r="D104" s="4" t="s">
        <v>5</v>
      </c>
      <c r="E104">
        <v>500</v>
      </c>
    </row>
    <row r="105" spans="3:5">
      <c r="C105">
        <v>3.31</v>
      </c>
      <c r="D105" s="4" t="s">
        <v>25</v>
      </c>
      <c r="E105">
        <v>7480</v>
      </c>
    </row>
    <row r="106" spans="3:5">
      <c r="C106">
        <v>4.0999999999999996</v>
      </c>
      <c r="D106" t="s">
        <v>52</v>
      </c>
      <c r="E106">
        <v>30000</v>
      </c>
    </row>
    <row r="108" spans="3:5">
      <c r="D108" s="9" t="s">
        <v>62</v>
      </c>
      <c r="E108" s="1">
        <f>SUM(E3:E106)</f>
        <v>4545063</v>
      </c>
    </row>
    <row r="109" spans="3:5">
      <c r="D109" s="3" t="s">
        <v>67</v>
      </c>
      <c r="E109" s="1">
        <f>SUM(E81,E62,E61,E60,E57,E31,E28,E26,E27,E25,E21,E22,E23,E11,E12,E3,E4,E5,E6,E7)</f>
        <v>2077627</v>
      </c>
    </row>
    <row r="110" spans="3:5">
      <c r="D110" s="6" t="s">
        <v>7</v>
      </c>
      <c r="E110">
        <f>SUM(E102,E103,E104,E105,E98,E93,E71,E67,E58,E56,E55,E53,E49,E48,E47,E40,E41,E43,E44,E45,E46,E20,E19,E80,E73)</f>
        <v>850174</v>
      </c>
    </row>
    <row r="111" spans="3:5">
      <c r="D111" s="5" t="s">
        <v>76</v>
      </c>
      <c r="E111">
        <f>SUM(E96,E42,E35,E15,E10,E8)</f>
        <v>347500</v>
      </c>
    </row>
    <row r="112" spans="3:5">
      <c r="D112" s="8" t="s">
        <v>78</v>
      </c>
      <c r="E112">
        <f>SUM(E82:E92,E74:E79,E72,E69:E70,E36)</f>
        <v>459782</v>
      </c>
    </row>
    <row r="113" spans="4:5">
      <c r="D113" t="s">
        <v>80</v>
      </c>
      <c r="E113">
        <f>SUM(E106,E99:E101,E97,E94:E95,E68,E63:E66,E59,E54,E50:E52,E37:E39,E32:E34,E29:E30,E24,E16:E18,E13:E14,E9)</f>
        <v>809980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F041E-9AF6-E547-B774-15B86D579F3B}">
  <dimension ref="A3:N60"/>
  <sheetViews>
    <sheetView tabSelected="1" workbookViewId="0">
      <selection activeCell="D23" sqref="D23"/>
    </sheetView>
  </sheetViews>
  <sheetFormatPr baseColWidth="10" defaultRowHeight="18"/>
  <cols>
    <col min="7" max="7" width="14.42578125" bestFit="1" customWidth="1"/>
    <col min="11" max="11" width="16.42578125" bestFit="1" customWidth="1"/>
  </cols>
  <sheetData>
    <row r="3" spans="2:14">
      <c r="B3" t="s">
        <v>112</v>
      </c>
      <c r="C3" s="1">
        <v>2411887</v>
      </c>
      <c r="F3" t="s">
        <v>81</v>
      </c>
      <c r="H3">
        <v>909525</v>
      </c>
      <c r="J3" t="s">
        <v>101</v>
      </c>
      <c r="L3">
        <v>376980</v>
      </c>
    </row>
    <row r="4" spans="2:14">
      <c r="F4">
        <v>4.0999999999999996</v>
      </c>
      <c r="G4" t="s">
        <v>0</v>
      </c>
      <c r="H4">
        <v>9904</v>
      </c>
      <c r="J4">
        <v>4.0999999999999996</v>
      </c>
      <c r="K4" t="s">
        <v>74</v>
      </c>
      <c r="L4">
        <v>14800</v>
      </c>
    </row>
    <row r="5" spans="2:14">
      <c r="B5" t="s">
        <v>113</v>
      </c>
      <c r="C5">
        <v>909525</v>
      </c>
      <c r="F5">
        <v>4.4000000000000004</v>
      </c>
      <c r="G5" t="s">
        <v>25</v>
      </c>
      <c r="H5">
        <v>43290</v>
      </c>
      <c r="J5">
        <v>4.0999999999999996</v>
      </c>
      <c r="K5" t="s">
        <v>102</v>
      </c>
      <c r="L5" s="1">
        <v>42000</v>
      </c>
      <c r="M5" t="s">
        <v>7</v>
      </c>
      <c r="N5" t="s">
        <v>110</v>
      </c>
    </row>
    <row r="6" spans="2:14">
      <c r="B6" t="s">
        <v>7</v>
      </c>
      <c r="C6">
        <v>299142</v>
      </c>
      <c r="D6" t="s">
        <v>115</v>
      </c>
      <c r="E6">
        <f>H13/2</f>
        <v>9054</v>
      </c>
      <c r="F6">
        <v>4.5</v>
      </c>
      <c r="G6" t="s">
        <v>82</v>
      </c>
      <c r="H6" s="11">
        <v>800</v>
      </c>
      <c r="J6">
        <v>4.2</v>
      </c>
      <c r="K6" t="s">
        <v>103</v>
      </c>
      <c r="L6">
        <v>34000</v>
      </c>
      <c r="M6" t="s">
        <v>7</v>
      </c>
      <c r="N6" t="s">
        <v>110</v>
      </c>
    </row>
    <row r="7" spans="2:14">
      <c r="B7" t="s">
        <v>91</v>
      </c>
      <c r="C7">
        <v>135063</v>
      </c>
      <c r="F7">
        <v>4.5</v>
      </c>
      <c r="G7" t="s">
        <v>25</v>
      </c>
      <c r="H7">
        <v>2201</v>
      </c>
      <c r="J7">
        <v>4.5</v>
      </c>
      <c r="K7" t="s">
        <v>1</v>
      </c>
      <c r="L7" s="4">
        <v>40000</v>
      </c>
    </row>
    <row r="8" spans="2:14">
      <c r="B8" t="s">
        <v>116</v>
      </c>
      <c r="C8">
        <v>79327</v>
      </c>
      <c r="F8">
        <v>4.5999999999999996</v>
      </c>
      <c r="G8" t="s">
        <v>83</v>
      </c>
      <c r="H8">
        <v>1800</v>
      </c>
      <c r="J8">
        <v>4.1500000000000004</v>
      </c>
      <c r="K8" t="s">
        <v>108</v>
      </c>
      <c r="L8">
        <v>24500</v>
      </c>
    </row>
    <row r="9" spans="2:14">
      <c r="B9" t="s">
        <v>65</v>
      </c>
      <c r="C9">
        <f>C5-(C6+C7+C8)</f>
        <v>395993</v>
      </c>
      <c r="F9">
        <v>4.5999999999999996</v>
      </c>
      <c r="G9" t="s">
        <v>84</v>
      </c>
      <c r="H9">
        <v>5002</v>
      </c>
      <c r="J9">
        <v>4.1900000000000004</v>
      </c>
      <c r="K9" t="s">
        <v>2</v>
      </c>
      <c r="L9">
        <v>59880</v>
      </c>
    </row>
    <row r="10" spans="2:14">
      <c r="F10">
        <v>4.7</v>
      </c>
      <c r="G10" t="s">
        <v>19</v>
      </c>
      <c r="H10">
        <v>7003</v>
      </c>
      <c r="J10">
        <v>4.2</v>
      </c>
      <c r="K10" t="s">
        <v>22</v>
      </c>
      <c r="L10">
        <v>24900</v>
      </c>
    </row>
    <row r="11" spans="2:14">
      <c r="B11" t="s">
        <v>114</v>
      </c>
      <c r="C11">
        <v>376980</v>
      </c>
      <c r="F11">
        <v>4.7</v>
      </c>
      <c r="G11" t="s">
        <v>55</v>
      </c>
      <c r="H11">
        <v>2601</v>
      </c>
      <c r="J11">
        <v>4.2</v>
      </c>
      <c r="K11" t="s">
        <v>19</v>
      </c>
      <c r="L11">
        <v>3000</v>
      </c>
    </row>
    <row r="12" spans="2:14">
      <c r="B12" t="s">
        <v>7</v>
      </c>
      <c r="C12">
        <v>155000</v>
      </c>
      <c r="D12" t="s">
        <v>115</v>
      </c>
      <c r="E12">
        <f>C12/2</f>
        <v>77500</v>
      </c>
      <c r="F12">
        <v>4.7</v>
      </c>
      <c r="G12" t="s">
        <v>85</v>
      </c>
      <c r="H12">
        <v>37517</v>
      </c>
      <c r="J12">
        <v>4.21</v>
      </c>
      <c r="K12" t="s">
        <v>104</v>
      </c>
      <c r="L12">
        <v>6500</v>
      </c>
    </row>
    <row r="13" spans="2:14">
      <c r="B13" t="s">
        <v>91</v>
      </c>
      <c r="C13">
        <v>40000</v>
      </c>
      <c r="F13">
        <v>4.7</v>
      </c>
      <c r="G13" t="s">
        <v>86</v>
      </c>
      <c r="H13" s="10">
        <v>18108</v>
      </c>
      <c r="I13" t="s">
        <v>111</v>
      </c>
      <c r="J13">
        <v>4.21</v>
      </c>
      <c r="K13" t="s">
        <v>104</v>
      </c>
      <c r="L13">
        <v>19000</v>
      </c>
    </row>
    <row r="14" spans="2:14">
      <c r="B14" t="s">
        <v>108</v>
      </c>
      <c r="C14">
        <v>24500</v>
      </c>
      <c r="F14">
        <v>4.8</v>
      </c>
      <c r="G14" t="s">
        <v>25</v>
      </c>
      <c r="H14">
        <v>1940</v>
      </c>
      <c r="J14">
        <v>4.21</v>
      </c>
      <c r="K14" t="s">
        <v>104</v>
      </c>
      <c r="L14">
        <v>6500</v>
      </c>
    </row>
    <row r="15" spans="2:14">
      <c r="B15" t="s">
        <v>65</v>
      </c>
      <c r="C15">
        <f>C11-(C12+C13+C14)</f>
        <v>157480</v>
      </c>
      <c r="F15">
        <v>4.9000000000000004</v>
      </c>
      <c r="G15" t="s">
        <v>87</v>
      </c>
      <c r="H15" s="10">
        <v>23711</v>
      </c>
      <c r="I15" t="s">
        <v>7</v>
      </c>
      <c r="J15">
        <v>4.22</v>
      </c>
      <c r="K15" t="s">
        <v>5</v>
      </c>
      <c r="L15">
        <v>10900</v>
      </c>
    </row>
    <row r="16" spans="2:14">
      <c r="F16">
        <v>4.9000000000000004</v>
      </c>
      <c r="G16" t="s">
        <v>25</v>
      </c>
      <c r="H16" s="10">
        <v>2841</v>
      </c>
      <c r="I16" t="s">
        <v>7</v>
      </c>
      <c r="J16">
        <v>4.25</v>
      </c>
      <c r="K16" t="s">
        <v>105</v>
      </c>
      <c r="L16">
        <v>79000</v>
      </c>
      <c r="M16" t="s">
        <v>7</v>
      </c>
      <c r="N16" t="s">
        <v>110</v>
      </c>
    </row>
    <row r="17" spans="1:12">
      <c r="F17">
        <v>4.9000000000000004</v>
      </c>
      <c r="G17" t="s">
        <v>25</v>
      </c>
      <c r="H17" s="10">
        <v>2201</v>
      </c>
      <c r="I17" t="s">
        <v>7</v>
      </c>
      <c r="J17">
        <v>4.28</v>
      </c>
      <c r="K17" t="s">
        <v>19</v>
      </c>
      <c r="L17">
        <v>12000</v>
      </c>
    </row>
    <row r="18" spans="1:12">
      <c r="F18">
        <v>4.9000000000000004</v>
      </c>
      <c r="G18" t="s">
        <v>19</v>
      </c>
      <c r="H18">
        <v>7803</v>
      </c>
    </row>
    <row r="19" spans="1:12">
      <c r="F19">
        <v>4.0999999999999996</v>
      </c>
      <c r="G19" t="s">
        <v>88</v>
      </c>
      <c r="H19">
        <v>11063</v>
      </c>
    </row>
    <row r="20" spans="1:12">
      <c r="A20" t="s">
        <v>62</v>
      </c>
      <c r="B20" t="s">
        <v>117</v>
      </c>
      <c r="C20">
        <f>C5+C11</f>
        <v>1286505</v>
      </c>
      <c r="F20">
        <v>4.0999999999999996</v>
      </c>
      <c r="G20" t="s">
        <v>86</v>
      </c>
      <c r="H20">
        <v>17008</v>
      </c>
    </row>
    <row r="21" spans="1:12">
      <c r="B21" t="s">
        <v>7</v>
      </c>
      <c r="C21">
        <f>C6+C12</f>
        <v>454142</v>
      </c>
      <c r="D21" t="s">
        <v>118</v>
      </c>
      <c r="E21">
        <f>E6+E12</f>
        <v>86554</v>
      </c>
      <c r="F21">
        <v>4.1100000000000003</v>
      </c>
      <c r="G21" t="s">
        <v>89</v>
      </c>
      <c r="H21" s="10">
        <v>3001</v>
      </c>
      <c r="I21" t="s">
        <v>7</v>
      </c>
    </row>
    <row r="22" spans="1:12">
      <c r="B22" t="s">
        <v>91</v>
      </c>
      <c r="C22">
        <f>C7+C13</f>
        <v>175063</v>
      </c>
      <c r="F22">
        <v>4.1100000000000003</v>
      </c>
      <c r="G22" t="s">
        <v>90</v>
      </c>
      <c r="H22" s="10">
        <v>5002</v>
      </c>
      <c r="I22" t="s">
        <v>7</v>
      </c>
    </row>
    <row r="23" spans="1:12">
      <c r="B23" t="s">
        <v>116</v>
      </c>
      <c r="C23">
        <f>C8+C14</f>
        <v>103827</v>
      </c>
      <c r="F23">
        <v>4.1100000000000003</v>
      </c>
      <c r="G23" t="s">
        <v>91</v>
      </c>
      <c r="H23" s="4">
        <v>35016</v>
      </c>
    </row>
    <row r="24" spans="1:12">
      <c r="B24" t="s">
        <v>65</v>
      </c>
      <c r="C24">
        <f>C9+C15</f>
        <v>553473</v>
      </c>
      <c r="F24">
        <v>4.13</v>
      </c>
      <c r="G24" t="s">
        <v>55</v>
      </c>
      <c r="H24" s="10">
        <v>39518</v>
      </c>
      <c r="I24" t="s">
        <v>7</v>
      </c>
    </row>
    <row r="25" spans="1:12">
      <c r="F25">
        <v>4.13</v>
      </c>
      <c r="G25" t="s">
        <v>3</v>
      </c>
      <c r="H25" s="10">
        <v>10104</v>
      </c>
      <c r="I25" t="s">
        <v>7</v>
      </c>
    </row>
    <row r="26" spans="1:12">
      <c r="F26">
        <v>4.13</v>
      </c>
      <c r="G26" t="s">
        <v>92</v>
      </c>
      <c r="H26" s="10">
        <v>3801</v>
      </c>
      <c r="I26" t="s">
        <v>7</v>
      </c>
    </row>
    <row r="27" spans="1:12">
      <c r="F27">
        <v>4.1399999999999997</v>
      </c>
      <c r="G27" t="s">
        <v>57</v>
      </c>
      <c r="H27" s="10">
        <v>30014</v>
      </c>
      <c r="I27" t="s">
        <v>7</v>
      </c>
    </row>
    <row r="28" spans="1:12">
      <c r="F28">
        <v>4.1399999999999997</v>
      </c>
      <c r="G28" t="s">
        <v>86</v>
      </c>
      <c r="H28" s="10">
        <v>7003</v>
      </c>
      <c r="I28" t="s">
        <v>7</v>
      </c>
    </row>
    <row r="29" spans="1:12">
      <c r="F29">
        <v>4.1500000000000004</v>
      </c>
      <c r="G29" t="s">
        <v>93</v>
      </c>
      <c r="H29">
        <v>22010</v>
      </c>
    </row>
    <row r="30" spans="1:12">
      <c r="F30">
        <v>4.1500000000000004</v>
      </c>
      <c r="G30" t="s">
        <v>19</v>
      </c>
      <c r="H30" s="10">
        <v>2901</v>
      </c>
      <c r="I30" t="s">
        <v>7</v>
      </c>
    </row>
    <row r="31" spans="1:12">
      <c r="F31">
        <v>4.1500000000000004</v>
      </c>
      <c r="G31" t="s">
        <v>19</v>
      </c>
      <c r="H31" s="10">
        <v>2000</v>
      </c>
      <c r="I31" t="s">
        <v>7</v>
      </c>
    </row>
    <row r="32" spans="1:12">
      <c r="F32">
        <v>4.16</v>
      </c>
      <c r="G32" t="s">
        <v>82</v>
      </c>
      <c r="H32" s="11">
        <v>700</v>
      </c>
    </row>
    <row r="33" spans="6:9">
      <c r="F33">
        <v>4.16</v>
      </c>
      <c r="G33" t="s">
        <v>25</v>
      </c>
      <c r="H33">
        <v>80248</v>
      </c>
    </row>
    <row r="34" spans="6:9">
      <c r="F34">
        <v>4.16</v>
      </c>
      <c r="G34" t="s">
        <v>94</v>
      </c>
      <c r="H34" s="10">
        <v>5502</v>
      </c>
      <c r="I34" t="s">
        <v>7</v>
      </c>
    </row>
    <row r="35" spans="6:9">
      <c r="F35">
        <v>4.17</v>
      </c>
      <c r="G35" t="s">
        <v>91</v>
      </c>
      <c r="H35" s="4">
        <v>40019</v>
      </c>
    </row>
    <row r="36" spans="6:9">
      <c r="F36">
        <v>4.17</v>
      </c>
      <c r="G36" t="s">
        <v>95</v>
      </c>
      <c r="H36" s="10">
        <v>5602</v>
      </c>
      <c r="I36" t="s">
        <v>7</v>
      </c>
    </row>
    <row r="37" spans="6:9">
      <c r="F37">
        <v>4.17</v>
      </c>
      <c r="G37" t="s">
        <v>86</v>
      </c>
      <c r="H37" s="10">
        <v>8404</v>
      </c>
      <c r="I37" t="s">
        <v>7</v>
      </c>
    </row>
    <row r="38" spans="6:9">
      <c r="F38">
        <v>4.18</v>
      </c>
      <c r="G38" t="s">
        <v>106</v>
      </c>
      <c r="H38">
        <v>8524</v>
      </c>
    </row>
    <row r="39" spans="6:9">
      <c r="F39">
        <v>4.18</v>
      </c>
      <c r="G39" t="s">
        <v>107</v>
      </c>
      <c r="H39" s="10">
        <v>67882</v>
      </c>
      <c r="I39" t="s">
        <v>7</v>
      </c>
    </row>
    <row r="40" spans="6:9">
      <c r="F40">
        <v>4.18</v>
      </c>
      <c r="G40" t="s">
        <v>95</v>
      </c>
      <c r="H40" s="10">
        <v>7003</v>
      </c>
      <c r="I40" t="s">
        <v>7</v>
      </c>
    </row>
    <row r="41" spans="6:9">
      <c r="F41">
        <v>4.18</v>
      </c>
      <c r="G41" t="s">
        <v>96</v>
      </c>
      <c r="H41" s="10">
        <v>5002</v>
      </c>
      <c r="I41" t="s">
        <v>7</v>
      </c>
    </row>
    <row r="42" spans="6:9">
      <c r="F42">
        <v>4.2</v>
      </c>
      <c r="G42" t="s">
        <v>97</v>
      </c>
      <c r="H42" s="11">
        <v>77827</v>
      </c>
    </row>
    <row r="43" spans="6:9">
      <c r="F43">
        <v>4.2</v>
      </c>
      <c r="G43" t="s">
        <v>87</v>
      </c>
      <c r="H43">
        <v>13806</v>
      </c>
    </row>
    <row r="44" spans="6:9">
      <c r="F44">
        <v>4.21</v>
      </c>
      <c r="G44" t="s">
        <v>56</v>
      </c>
      <c r="H44" s="10">
        <v>24811</v>
      </c>
      <c r="I44" t="s">
        <v>7</v>
      </c>
    </row>
    <row r="45" spans="6:9">
      <c r="F45">
        <v>4.21</v>
      </c>
      <c r="G45" t="s">
        <v>56</v>
      </c>
      <c r="H45" s="10">
        <v>17128</v>
      </c>
      <c r="I45" t="s">
        <v>7</v>
      </c>
    </row>
    <row r="46" spans="6:9">
      <c r="F46">
        <v>4.21</v>
      </c>
      <c r="G46" t="s">
        <v>56</v>
      </c>
      <c r="H46" s="10">
        <v>7603</v>
      </c>
      <c r="I46" t="s">
        <v>7</v>
      </c>
    </row>
    <row r="47" spans="6:9">
      <c r="F47">
        <v>4.22</v>
      </c>
      <c r="G47" t="s">
        <v>86</v>
      </c>
      <c r="H47">
        <v>17508</v>
      </c>
    </row>
    <row r="48" spans="6:9">
      <c r="F48">
        <v>4.22</v>
      </c>
      <c r="G48" t="s">
        <v>98</v>
      </c>
      <c r="H48">
        <v>26012</v>
      </c>
    </row>
    <row r="49" spans="6:9">
      <c r="F49">
        <v>4.22</v>
      </c>
      <c r="G49" t="s">
        <v>99</v>
      </c>
      <c r="H49">
        <v>4302</v>
      </c>
    </row>
    <row r="50" spans="6:9">
      <c r="F50">
        <v>4.22</v>
      </c>
      <c r="G50" t="s">
        <v>1</v>
      </c>
      <c r="H50" s="4">
        <v>60028</v>
      </c>
    </row>
    <row r="51" spans="6:9">
      <c r="F51">
        <v>4.2300000000000004</v>
      </c>
      <c r="G51" t="s">
        <v>25</v>
      </c>
      <c r="H51">
        <v>7603</v>
      </c>
    </row>
    <row r="52" spans="6:9">
      <c r="F52">
        <v>4.2300000000000004</v>
      </c>
      <c r="G52" t="s">
        <v>25</v>
      </c>
      <c r="H52">
        <v>36707</v>
      </c>
    </row>
    <row r="53" spans="6:9">
      <c r="F53">
        <v>4.2300000000000004</v>
      </c>
      <c r="G53" t="s">
        <v>19</v>
      </c>
      <c r="H53" s="10">
        <v>1640</v>
      </c>
      <c r="I53" t="s">
        <v>7</v>
      </c>
    </row>
    <row r="54" spans="6:9">
      <c r="F54">
        <v>4.24</v>
      </c>
      <c r="G54" t="s">
        <v>96</v>
      </c>
      <c r="H54" s="10">
        <v>5002</v>
      </c>
      <c r="I54" t="s">
        <v>7</v>
      </c>
    </row>
    <row r="55" spans="6:9">
      <c r="F55">
        <v>4.24</v>
      </c>
      <c r="G55" t="s">
        <v>19</v>
      </c>
      <c r="H55" s="10">
        <v>1900</v>
      </c>
      <c r="I55" t="s">
        <v>7</v>
      </c>
    </row>
    <row r="56" spans="6:9">
      <c r="F56">
        <v>4.25</v>
      </c>
      <c r="G56" t="s">
        <v>96</v>
      </c>
      <c r="H56" s="10">
        <v>5002</v>
      </c>
      <c r="I56" t="s">
        <v>7</v>
      </c>
    </row>
    <row r="57" spans="6:9">
      <c r="F57">
        <v>4.25</v>
      </c>
      <c r="G57" t="s">
        <v>25</v>
      </c>
      <c r="H57" s="10">
        <v>1450</v>
      </c>
      <c r="I57" t="s">
        <v>7</v>
      </c>
    </row>
    <row r="58" spans="6:9">
      <c r="F58">
        <v>4.26</v>
      </c>
      <c r="G58" t="s">
        <v>3</v>
      </c>
      <c r="H58" s="10">
        <v>4952</v>
      </c>
      <c r="I58" t="s">
        <v>7</v>
      </c>
    </row>
    <row r="59" spans="6:9">
      <c r="F59">
        <v>4.26</v>
      </c>
      <c r="G59" t="s">
        <v>100</v>
      </c>
      <c r="H59" s="10">
        <v>7203</v>
      </c>
      <c r="I59" t="s">
        <v>7</v>
      </c>
    </row>
    <row r="60" spans="6:9">
      <c r="F60">
        <v>4.2699999999999996</v>
      </c>
      <c r="G60" t="s">
        <v>109</v>
      </c>
      <c r="H60">
        <v>4992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현준 신</dc:creator>
  <cp:lastModifiedBy>현준 신</cp:lastModifiedBy>
  <dcterms:created xsi:type="dcterms:W3CDTF">2023-12-10T11:22:54Z</dcterms:created>
  <dcterms:modified xsi:type="dcterms:W3CDTF">2024-05-12T09:41:37Z</dcterms:modified>
</cp:coreProperties>
</file>