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Grids\Documents\Ofun\"/>
    </mc:Choice>
  </mc:AlternateContent>
  <xr:revisionPtr revIDLastSave="0" documentId="13_ncr:1_{9B6D74EC-D71C-4423-9B5A-E8C332675753}" xr6:coauthVersionLast="36" xr6:coauthVersionMax="36" xr10:uidLastSave="{00000000-0000-0000-0000-000000000000}"/>
  <bookViews>
    <workbookView xWindow="0" yWindow="0" windowWidth="23040" windowHeight="8778" activeTab="3" xr2:uid="{112FC91A-F7FB-432D-9E1C-6D1B5AB132A1}"/>
  </bookViews>
  <sheets>
    <sheet name="Case1a" sheetId="1" r:id="rId1"/>
    <sheet name="Case1b" sheetId="3" r:id="rId2"/>
    <sheet name="Case1c" sheetId="4" r:id="rId3"/>
    <sheet name="Case1d" sheetId="6" r:id="rId4"/>
  </sheets>
  <definedNames>
    <definedName name="solver_adj" localSheetId="0" hidden="1">Case1a!$B$10:$G$15</definedName>
    <definedName name="solver_adj" localSheetId="1" hidden="1">Case1b!$B$10:$G$15</definedName>
    <definedName name="solver_adj" localSheetId="2" hidden="1">Case1c!$L$35:$T$43,Case1c!$R$33:$T$33</definedName>
    <definedName name="solver_adj" localSheetId="3" hidden="1">Case1d!$L$35:$T$43,Case1d!$R$33:$T$33,Case1d!$E$2:$E$7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Case1a!$A$23:$A$28</definedName>
    <definedName name="solver_lhs1" localSheetId="1" hidden="1">Case1b!$A$23:$A$28</definedName>
    <definedName name="solver_lhs1" localSheetId="2" hidden="1">Case1c!$A$19:$A$27</definedName>
    <definedName name="solver_lhs1" localSheetId="3" hidden="1">Case1d!$A$19:$A$27</definedName>
    <definedName name="solver_lhs10" localSheetId="0" hidden="1">Case1a!$G$16</definedName>
    <definedName name="solver_lhs10" localSheetId="1" hidden="1">Case1b!$H$15</definedName>
    <definedName name="solver_lhs10" localSheetId="2" hidden="1">Case1c!$U$35:$U$40</definedName>
    <definedName name="solver_lhs10" localSheetId="3" hidden="1">Case1d!$U$33</definedName>
    <definedName name="solver_lhs11" localSheetId="0" hidden="1">Case1a!$H$15</definedName>
    <definedName name="solver_lhs11" localSheetId="1" hidden="1">Case1b!$H$15</definedName>
    <definedName name="solver_lhs11" localSheetId="2" hidden="1">Case1c!$U$41:$U$43</definedName>
    <definedName name="solver_lhs11" localSheetId="3" hidden="1">Case1d!$U$41:$U$43</definedName>
    <definedName name="solver_lhs2" localSheetId="0" hidden="1">Case1a!$B$10:$G$15</definedName>
    <definedName name="solver_lhs2" localSheetId="1" hidden="1">Case1b!$B$10:$G$15</definedName>
    <definedName name="solver_lhs2" localSheetId="2" hidden="1">Case1c!$C$30</definedName>
    <definedName name="solver_lhs2" localSheetId="3" hidden="1">Case1d!$C$30:$C$44</definedName>
    <definedName name="solver_lhs3" localSheetId="0" hidden="1">Case1a!$B$16</definedName>
    <definedName name="solver_lhs3" localSheetId="1" hidden="1">Case1b!$B$16:$C$16</definedName>
    <definedName name="solver_lhs3" localSheetId="2" hidden="1">Case1c!$L$35:$T$43</definedName>
    <definedName name="solver_lhs3" localSheetId="3" hidden="1">Case1d!$E$2:$E$7</definedName>
    <definedName name="solver_lhs4" localSheetId="0" hidden="1">Case1a!$C$16:$F$16</definedName>
    <definedName name="solver_lhs4" localSheetId="1" hidden="1">Case1b!$C$30:$C$35</definedName>
    <definedName name="solver_lhs4" localSheetId="2" hidden="1">Case1c!$L$44:$O$44</definedName>
    <definedName name="solver_lhs4" localSheetId="3" hidden="1">Case1d!$L$35:$T$43</definedName>
    <definedName name="solver_lhs5" localSheetId="0" hidden="1">Case1a!$C$30:$C$35</definedName>
    <definedName name="solver_lhs5" localSheetId="1" hidden="1">Case1b!$D$16:$F$16</definedName>
    <definedName name="solver_lhs5" localSheetId="2" hidden="1">Case1c!$P$44:$Q$44</definedName>
    <definedName name="solver_lhs5" localSheetId="3" hidden="1">Case1d!$L$44:$Q$44</definedName>
    <definedName name="solver_lhs6" localSheetId="0" hidden="1">Case1a!$G$10</definedName>
    <definedName name="solver_lhs6" localSheetId="1" hidden="1">Case1b!$G$16</definedName>
    <definedName name="solver_lhs6" localSheetId="2" hidden="1">Case1c!$R$33:$T$33</definedName>
    <definedName name="solver_lhs6" localSheetId="3" hidden="1">Case1d!$R$33:$T$33</definedName>
    <definedName name="solver_lhs7" localSheetId="0" hidden="1">Case1a!$G$16</definedName>
    <definedName name="solver_lhs7" localSheetId="1" hidden="1">Case1b!$G$30</definedName>
    <definedName name="solver_lhs7" localSheetId="2" hidden="1">Case1c!$R$44:$T$44</definedName>
    <definedName name="solver_lhs7" localSheetId="3" hidden="1">Case1d!$R$44:$T$44</definedName>
    <definedName name="solver_lhs8" localSheetId="0" hidden="1">Case1a!$H$10:$H$14</definedName>
    <definedName name="solver_lhs8" localSheetId="1" hidden="1">Case1b!$H$10:$H$14</definedName>
    <definedName name="solver_lhs8" localSheetId="2" hidden="1">Case1c!$R$48:$T$48</definedName>
    <definedName name="solver_lhs8" localSheetId="3" hidden="1">Case1d!$R$6</definedName>
    <definedName name="solver_lhs9" localSheetId="0" hidden="1">Case1a!$H$15</definedName>
    <definedName name="solver_lhs9" localSheetId="1" hidden="1">Case1b!$H$15</definedName>
    <definedName name="solver_lhs9" localSheetId="2" hidden="1">Case1c!$U$33</definedName>
    <definedName name="solver_lhs9" localSheetId="3" hidden="1">Case1d!$R$6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9</definedName>
    <definedName name="solver_num" localSheetId="1" hidden="1">9</definedName>
    <definedName name="solver_num" localSheetId="2" hidden="1">11</definedName>
    <definedName name="solver_num" localSheetId="3" hidden="1">10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Case1a!$I$1</definedName>
    <definedName name="solver_opt" localSheetId="1" hidden="1">Case1b!$N$1</definedName>
    <definedName name="solver_opt" localSheetId="2" hidden="1">Case1c!$R$1</definedName>
    <definedName name="solver_opt" localSheetId="3" hidden="1">Case1d!$R$1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0" localSheetId="0" hidden="1">2</definedName>
    <definedName name="solver_rel10" localSheetId="1" hidden="1">2</definedName>
    <definedName name="solver_rel10" localSheetId="2" hidden="1">2</definedName>
    <definedName name="solver_rel10" localSheetId="3" hidden="1">2</definedName>
    <definedName name="solver_rel11" localSheetId="0" hidden="1">2</definedName>
    <definedName name="solver_rel11" localSheetId="1" hidden="1">2</definedName>
    <definedName name="solver_rel11" localSheetId="2" hidden="1">2</definedName>
    <definedName name="solver_rel11" localSheetId="3" hidden="1">2</definedName>
    <definedName name="solver_rel2" localSheetId="0" hidden="1">5</definedName>
    <definedName name="solver_rel2" localSheetId="1" hidden="1">5</definedName>
    <definedName name="solver_rel2" localSheetId="2" hidden="1">1</definedName>
    <definedName name="solver_rel2" localSheetId="3" hidden="1">1</definedName>
    <definedName name="solver_rel3" localSheetId="0" hidden="1">2</definedName>
    <definedName name="solver_rel3" localSheetId="1" hidden="1">2</definedName>
    <definedName name="solver_rel3" localSheetId="2" hidden="1">5</definedName>
    <definedName name="solver_rel3" localSheetId="3" hidden="1">5</definedName>
    <definedName name="solver_rel4" localSheetId="0" hidden="1">2</definedName>
    <definedName name="solver_rel4" localSheetId="1" hidden="1">1</definedName>
    <definedName name="solver_rel4" localSheetId="2" hidden="1">2</definedName>
    <definedName name="solver_rel4" localSheetId="3" hidden="1">5</definedName>
    <definedName name="solver_rel5" localSheetId="0" hidden="1">1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6" localSheetId="0" hidden="1">2</definedName>
    <definedName name="solver_rel6" localSheetId="1" hidden="1">2</definedName>
    <definedName name="solver_rel6" localSheetId="2" hidden="1">5</definedName>
    <definedName name="solver_rel6" localSheetId="3" hidden="1">5</definedName>
    <definedName name="solver_rel7" localSheetId="0" hidden="1">2</definedName>
    <definedName name="solver_rel7" localSheetId="1" hidden="1">1</definedName>
    <definedName name="solver_rel7" localSheetId="2" hidden="1">2</definedName>
    <definedName name="solver_rel7" localSheetId="3" hidden="1">2</definedName>
    <definedName name="solver_rel8" localSheetId="0" hidden="1">2</definedName>
    <definedName name="solver_rel8" localSheetId="1" hidden="1">2</definedName>
    <definedName name="solver_rel8" localSheetId="2" hidden="1">1</definedName>
    <definedName name="solver_rel8" localSheetId="3" hidden="1">1</definedName>
    <definedName name="solver_rel9" localSheetId="0" hidden="1">2</definedName>
    <definedName name="solver_rel9" localSheetId="1" hidden="1">2</definedName>
    <definedName name="solver_rel9" localSheetId="2" hidden="1">2</definedName>
    <definedName name="solver_rel9" localSheetId="3" hidden="1">3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0" localSheetId="0" hidden="1">1</definedName>
    <definedName name="solver_rhs10" localSheetId="1" hidden="1">0</definedName>
    <definedName name="solver_rhs10" localSheetId="2" hidden="1">1</definedName>
    <definedName name="solver_rhs10" localSheetId="3" hidden="1">1</definedName>
    <definedName name="solver_rhs11" localSheetId="0" hidden="1">0</definedName>
    <definedName name="solver_rhs11" localSheetId="1" hidden="1">0</definedName>
    <definedName name="solver_rhs11" localSheetId="2" hidden="1">0</definedName>
    <definedName name="solver_rhs11" localSheetId="3" hidden="1">0</definedName>
    <definedName name="solver_rhs2" localSheetId="0" hidden="1">binaire</definedName>
    <definedName name="solver_rhs2" localSheetId="1" hidden="1">binaire</definedName>
    <definedName name="solver_rhs2" localSheetId="2" hidden="1">1</definedName>
    <definedName name="solver_rhs2" localSheetId="3" hidden="1">1</definedName>
    <definedName name="solver_rhs3" localSheetId="0" hidden="1">0</definedName>
    <definedName name="solver_rhs3" localSheetId="1" hidden="1">0</definedName>
    <definedName name="solver_rhs3" localSheetId="2" hidden="1">binaire</definedName>
    <definedName name="solver_rhs3" localSheetId="3" hidden="1">binaire</definedName>
    <definedName name="solver_rhs4" localSheetId="0" hidden="1">1</definedName>
    <definedName name="solver_rhs4" localSheetId="1" hidden="1">1</definedName>
    <definedName name="solver_rhs4" localSheetId="2" hidden="1">0</definedName>
    <definedName name="solver_rhs4" localSheetId="3" hidden="1">binaire</definedName>
    <definedName name="solver_rhs5" localSheetId="0" hidden="1">1</definedName>
    <definedName name="solver_rhs5" localSheetId="1" hidden="1">1</definedName>
    <definedName name="solver_rhs5" localSheetId="2" hidden="1">1</definedName>
    <definedName name="solver_rhs5" localSheetId="3" hidden="1">Case1d!$L$50:$Q$50</definedName>
    <definedName name="solver_rhs6" localSheetId="0" hidden="1">0</definedName>
    <definedName name="solver_rhs6" localSheetId="1" hidden="1">Case1b!$N$6</definedName>
    <definedName name="solver_rhs6" localSheetId="2" hidden="1">binaire</definedName>
    <definedName name="solver_rhs6" localSheetId="3" hidden="1">binaire</definedName>
    <definedName name="solver_rhs7" localSheetId="0" hidden="1">1</definedName>
    <definedName name="solver_rhs7" localSheetId="1" hidden="1">Case1b!$N$8</definedName>
    <definedName name="solver_rhs7" localSheetId="2" hidden="1">Case1c!$R$32:$T$32</definedName>
    <definedName name="solver_rhs7" localSheetId="3" hidden="1">Case1d!$R$32:$T$32</definedName>
    <definedName name="solver_rhs8" localSheetId="0" hidden="1">1</definedName>
    <definedName name="solver_rhs8" localSheetId="1" hidden="1">1</definedName>
    <definedName name="solver_rhs8" localSheetId="2" hidden="1">Case1c!$R$8</definedName>
    <definedName name="solver_rhs8" localSheetId="3" hidden="1">Case1d!$R$5</definedName>
    <definedName name="solver_rhs9" localSheetId="0" hidden="1">0</definedName>
    <definedName name="solver_rhs9" localSheetId="1" hidden="1">0</definedName>
    <definedName name="solver_rhs9" localSheetId="2" hidden="1">1</definedName>
    <definedName name="solver_rhs9" localSheetId="3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0" i="6" l="1"/>
  <c r="P50" i="6"/>
  <c r="O50" i="6"/>
  <c r="N50" i="6"/>
  <c r="M50" i="6"/>
  <c r="L5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B44" i="6"/>
  <c r="A44" i="6"/>
  <c r="B43" i="6"/>
  <c r="B42" i="6"/>
  <c r="A43" i="6"/>
  <c r="A42" i="6"/>
  <c r="B41" i="6"/>
  <c r="B40" i="6"/>
  <c r="B39" i="6"/>
  <c r="A39" i="6"/>
  <c r="A40" i="6"/>
  <c r="A41" i="6"/>
  <c r="B38" i="6"/>
  <c r="B37" i="6"/>
  <c r="B36" i="6"/>
  <c r="B35" i="6"/>
  <c r="A36" i="6"/>
  <c r="A37" i="6"/>
  <c r="A38" i="6"/>
  <c r="A35" i="6"/>
  <c r="B34" i="6"/>
  <c r="B33" i="6"/>
  <c r="B32" i="6"/>
  <c r="B31" i="6"/>
  <c r="B30" i="6"/>
  <c r="C30" i="6" s="1"/>
  <c r="A34" i="6"/>
  <c r="A31" i="6"/>
  <c r="A32" i="6"/>
  <c r="A33" i="6"/>
  <c r="A30" i="6"/>
  <c r="R1" i="6"/>
  <c r="U35" i="6"/>
  <c r="U36" i="6"/>
  <c r="U37" i="6"/>
  <c r="U38" i="6"/>
  <c r="L44" i="6"/>
  <c r="M44" i="6"/>
  <c r="N44" i="6"/>
  <c r="O44" i="6"/>
  <c r="R6" i="6"/>
  <c r="T32" i="6" s="1"/>
  <c r="T48" i="6"/>
  <c r="S48" i="6"/>
  <c r="R48" i="6"/>
  <c r="T44" i="6"/>
  <c r="S44" i="6"/>
  <c r="R44" i="6"/>
  <c r="Q44" i="6"/>
  <c r="P44" i="6"/>
  <c r="U43" i="6"/>
  <c r="U42" i="6"/>
  <c r="U41" i="6"/>
  <c r="U40" i="6"/>
  <c r="U39" i="6"/>
  <c r="U33" i="6"/>
  <c r="A27" i="6"/>
  <c r="A26" i="6"/>
  <c r="A25" i="6"/>
  <c r="A24" i="6"/>
  <c r="A23" i="6"/>
  <c r="A22" i="6"/>
  <c r="A21" i="6"/>
  <c r="A20" i="6"/>
  <c r="A19" i="6"/>
  <c r="O10" i="6"/>
  <c r="N10" i="6"/>
  <c r="M10" i="6"/>
  <c r="L10" i="6"/>
  <c r="K10" i="6"/>
  <c r="J10" i="6"/>
  <c r="I10" i="6"/>
  <c r="H10" i="6"/>
  <c r="G10" i="6"/>
  <c r="O9" i="6"/>
  <c r="N9" i="6"/>
  <c r="M9" i="6"/>
  <c r="L9" i="6"/>
  <c r="K9" i="6"/>
  <c r="J9" i="6"/>
  <c r="I9" i="6"/>
  <c r="H9" i="6"/>
  <c r="G9" i="6"/>
  <c r="O8" i="6"/>
  <c r="N8" i="6"/>
  <c r="M8" i="6"/>
  <c r="L8" i="6"/>
  <c r="K8" i="6"/>
  <c r="J8" i="6"/>
  <c r="I8" i="6"/>
  <c r="H8" i="6"/>
  <c r="G8" i="6"/>
  <c r="O7" i="6"/>
  <c r="N7" i="6"/>
  <c r="M7" i="6"/>
  <c r="L7" i="6"/>
  <c r="K7" i="6"/>
  <c r="J7" i="6"/>
  <c r="I7" i="6"/>
  <c r="H7" i="6"/>
  <c r="G7" i="6"/>
  <c r="O6" i="6"/>
  <c r="N6" i="6"/>
  <c r="M6" i="6"/>
  <c r="L6" i="6"/>
  <c r="K6" i="6"/>
  <c r="J6" i="6"/>
  <c r="I6" i="6"/>
  <c r="H6" i="6"/>
  <c r="G6" i="6"/>
  <c r="O5" i="6"/>
  <c r="N5" i="6"/>
  <c r="M5" i="6"/>
  <c r="L5" i="6"/>
  <c r="K5" i="6"/>
  <c r="J5" i="6"/>
  <c r="I5" i="6"/>
  <c r="H5" i="6"/>
  <c r="G5" i="6"/>
  <c r="O4" i="6"/>
  <c r="N4" i="6"/>
  <c r="M4" i="6"/>
  <c r="L4" i="6"/>
  <c r="K4" i="6"/>
  <c r="J4" i="6"/>
  <c r="I4" i="6"/>
  <c r="H4" i="6"/>
  <c r="G4" i="6"/>
  <c r="O3" i="6"/>
  <c r="N3" i="6"/>
  <c r="M3" i="6"/>
  <c r="L3" i="6"/>
  <c r="K3" i="6"/>
  <c r="J3" i="6"/>
  <c r="I3" i="6"/>
  <c r="H3" i="6"/>
  <c r="G3" i="6"/>
  <c r="O2" i="6"/>
  <c r="N2" i="6"/>
  <c r="M2" i="6"/>
  <c r="L2" i="6"/>
  <c r="K2" i="6"/>
  <c r="J2" i="6"/>
  <c r="I2" i="6"/>
  <c r="H2" i="6"/>
  <c r="G2" i="6"/>
  <c r="R7" i="4"/>
  <c r="R8" i="4" s="1"/>
  <c r="R48" i="4"/>
  <c r="T48" i="4"/>
  <c r="U33" i="4"/>
  <c r="S48" i="4"/>
  <c r="A27" i="4"/>
  <c r="A26" i="4"/>
  <c r="A25" i="4"/>
  <c r="A24" i="4"/>
  <c r="A23" i="4"/>
  <c r="A22" i="4"/>
  <c r="A21" i="4"/>
  <c r="A20" i="4"/>
  <c r="A19" i="4"/>
  <c r="B30" i="4"/>
  <c r="A30" i="4"/>
  <c r="Q44" i="4"/>
  <c r="P44" i="4"/>
  <c r="U36" i="4"/>
  <c r="U37" i="4"/>
  <c r="U38" i="4"/>
  <c r="M44" i="4"/>
  <c r="N44" i="4"/>
  <c r="O44" i="4"/>
  <c r="R44" i="4"/>
  <c r="S44" i="4"/>
  <c r="T44" i="4"/>
  <c r="L44" i="4"/>
  <c r="U39" i="4"/>
  <c r="U40" i="4"/>
  <c r="U41" i="4"/>
  <c r="U42" i="4"/>
  <c r="U43" i="4"/>
  <c r="U35" i="4"/>
  <c r="O2" i="4"/>
  <c r="O3" i="4"/>
  <c r="O4" i="4"/>
  <c r="O5" i="4"/>
  <c r="O6" i="4"/>
  <c r="O7" i="4"/>
  <c r="O8" i="4"/>
  <c r="O9" i="4"/>
  <c r="O10" i="4"/>
  <c r="N2" i="4"/>
  <c r="N3" i="4"/>
  <c r="N4" i="4"/>
  <c r="N5" i="4"/>
  <c r="N6" i="4"/>
  <c r="N7" i="4"/>
  <c r="N8" i="4"/>
  <c r="N9" i="4"/>
  <c r="N10" i="4"/>
  <c r="M2" i="4"/>
  <c r="M3" i="4"/>
  <c r="M4" i="4"/>
  <c r="M5" i="4"/>
  <c r="M6" i="4"/>
  <c r="M7" i="4"/>
  <c r="M8" i="4"/>
  <c r="M9" i="4"/>
  <c r="M10" i="4"/>
  <c r="L2" i="4"/>
  <c r="H2" i="4"/>
  <c r="G2" i="4"/>
  <c r="G10" i="4"/>
  <c r="G3" i="4"/>
  <c r="G4" i="4"/>
  <c r="G5" i="4"/>
  <c r="G6" i="4"/>
  <c r="G7" i="4"/>
  <c r="G8" i="4"/>
  <c r="G9" i="4"/>
  <c r="H10" i="4"/>
  <c r="I10" i="4"/>
  <c r="J10" i="4"/>
  <c r="K10" i="4"/>
  <c r="L10" i="4"/>
  <c r="H9" i="4"/>
  <c r="I9" i="4"/>
  <c r="J9" i="4"/>
  <c r="K9" i="4"/>
  <c r="L9" i="4"/>
  <c r="H8" i="4"/>
  <c r="I8" i="4"/>
  <c r="J8" i="4"/>
  <c r="K8" i="4"/>
  <c r="L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K2" i="4"/>
  <c r="J2" i="4"/>
  <c r="I2" i="4"/>
  <c r="R7" i="6" l="1"/>
  <c r="R8" i="6" s="1"/>
  <c r="R32" i="6"/>
  <c r="S32" i="6"/>
  <c r="T32" i="4"/>
  <c r="R32" i="4"/>
  <c r="S32" i="4"/>
  <c r="C30" i="4"/>
  <c r="R1" i="4"/>
  <c r="N8" i="3"/>
  <c r="N7" i="3"/>
  <c r="G30" i="3" l="1"/>
  <c r="L3" i="3"/>
  <c r="L4" i="3"/>
  <c r="L5" i="3"/>
  <c r="L6" i="3"/>
  <c r="L7" i="3"/>
  <c r="L2" i="3"/>
  <c r="K3" i="3"/>
  <c r="K4" i="3"/>
  <c r="K5" i="3"/>
  <c r="K6" i="3"/>
  <c r="K7" i="3"/>
  <c r="K2" i="3"/>
  <c r="J3" i="3"/>
  <c r="J4" i="3"/>
  <c r="J5" i="3"/>
  <c r="J6" i="3"/>
  <c r="J7" i="3"/>
  <c r="J2" i="3"/>
  <c r="I3" i="3"/>
  <c r="I4" i="3"/>
  <c r="I5" i="3"/>
  <c r="I6" i="3"/>
  <c r="I7" i="3"/>
  <c r="I2" i="3"/>
  <c r="G7" i="3"/>
  <c r="G4" i="3"/>
  <c r="G5" i="3"/>
  <c r="G6" i="3"/>
  <c r="G2" i="3"/>
  <c r="G3" i="3"/>
  <c r="H4" i="3"/>
  <c r="H5" i="3"/>
  <c r="H6" i="3"/>
  <c r="H7" i="3"/>
  <c r="H3" i="3"/>
  <c r="H2" i="3"/>
  <c r="B35" i="3"/>
  <c r="A35" i="3"/>
  <c r="B34" i="3"/>
  <c r="A34" i="3"/>
  <c r="B33" i="3"/>
  <c r="A33" i="3"/>
  <c r="B32" i="3"/>
  <c r="A32" i="3"/>
  <c r="B31" i="3"/>
  <c r="A31" i="3"/>
  <c r="B30" i="3"/>
  <c r="A30" i="3"/>
  <c r="A28" i="3"/>
  <c r="A27" i="3"/>
  <c r="A26" i="3"/>
  <c r="A25" i="3"/>
  <c r="A24" i="3"/>
  <c r="A23" i="3"/>
  <c r="G16" i="3"/>
  <c r="F16" i="3"/>
  <c r="E16" i="3"/>
  <c r="D16" i="3"/>
  <c r="C16" i="3"/>
  <c r="B16" i="3"/>
  <c r="H15" i="3"/>
  <c r="H14" i="3"/>
  <c r="H13" i="3"/>
  <c r="H12" i="3"/>
  <c r="H11" i="3"/>
  <c r="H10" i="3"/>
  <c r="B35" i="1"/>
  <c r="A35" i="1"/>
  <c r="C35" i="1" s="1"/>
  <c r="B34" i="1"/>
  <c r="A34" i="1"/>
  <c r="B33" i="1"/>
  <c r="A33" i="1"/>
  <c r="C33" i="1" s="1"/>
  <c r="B32" i="1"/>
  <c r="A32" i="1"/>
  <c r="B31" i="1"/>
  <c r="A31" i="1"/>
  <c r="C31" i="1" s="1"/>
  <c r="B30" i="1"/>
  <c r="A30" i="1"/>
  <c r="H14" i="1"/>
  <c r="H15" i="1"/>
  <c r="C34" i="3" l="1"/>
  <c r="C33" i="3"/>
  <c r="N1" i="3"/>
  <c r="C32" i="3"/>
  <c r="C35" i="3"/>
  <c r="C30" i="3"/>
  <c r="C31" i="3"/>
  <c r="C32" i="1"/>
  <c r="C30" i="1"/>
  <c r="C34" i="1"/>
  <c r="A28" i="1"/>
  <c r="A27" i="1"/>
  <c r="A26" i="1"/>
  <c r="A25" i="1"/>
  <c r="A24" i="1"/>
  <c r="A23" i="1"/>
  <c r="C16" i="1"/>
  <c r="D16" i="1"/>
  <c r="E16" i="1"/>
  <c r="F16" i="1"/>
  <c r="B16" i="1"/>
  <c r="H11" i="1"/>
  <c r="H12" i="1"/>
  <c r="H13" i="1"/>
  <c r="H10" i="1"/>
  <c r="G16" i="1"/>
  <c r="I1" i="1"/>
</calcChain>
</file>

<file path=xl/sharedStrings.xml><?xml version="1.0" encoding="utf-8"?>
<sst xmlns="http://schemas.openxmlformats.org/spreadsheetml/2006/main" count="186" uniqueCount="61">
  <si>
    <t>distance matrix</t>
  </si>
  <si>
    <t>car 1 variables</t>
  </si>
  <si>
    <t>point1</t>
  </si>
  <si>
    <t>point2</t>
  </si>
  <si>
    <t>point4</t>
  </si>
  <si>
    <t>point3</t>
  </si>
  <si>
    <t>point5</t>
  </si>
  <si>
    <t>fonction Objectif</t>
  </si>
  <si>
    <t>destination</t>
  </si>
  <si>
    <t>Où je vais:   1</t>
  </si>
  <si>
    <t>Où je suis :  1</t>
  </si>
  <si>
    <t xml:space="preserve"> condition il faut que je passe par chaque endroit</t>
  </si>
  <si>
    <t>condition je ne peux aller qu'à un endroit par étape</t>
  </si>
  <si>
    <t>sum points</t>
  </si>
  <si>
    <t>somme sortant destination = 0</t>
  </si>
  <si>
    <t>Somme entrant desti = 1</t>
  </si>
  <si>
    <t>sauf à l'endroit où se trouve la voiture au départ =&gt; je ne dois pas y aller</t>
  </si>
  <si>
    <t>Elements diagonaux</t>
  </si>
  <si>
    <t>cond = 0 (pas de trajet d'un point vers lui même)</t>
  </si>
  <si>
    <t>condition: je nepeux aller à la destination qu'une fois tous les points sont visités</t>
  </si>
  <si>
    <t>condition de destination</t>
  </si>
  <si>
    <t>condition de non symétrie</t>
  </si>
  <si>
    <t>condition de non 1-symétrie (sauf pour destination et départ, c'est déjà le cas)</t>
  </si>
  <si>
    <t>Coordonnées</t>
  </si>
  <si>
    <t>A</t>
  </si>
  <si>
    <t>B</t>
  </si>
  <si>
    <t>Pt de départ (voitures)</t>
  </si>
  <si>
    <t>Pas de voiture</t>
  </si>
  <si>
    <t>x</t>
  </si>
  <si>
    <t>y</t>
  </si>
  <si>
    <t>1</t>
  </si>
  <si>
    <t>2</t>
  </si>
  <si>
    <t>3</t>
  </si>
  <si>
    <t>Où je suis :  A</t>
  </si>
  <si>
    <t>Où je vais:   A</t>
  </si>
  <si>
    <t>N cars</t>
  </si>
  <si>
    <t>N personnes</t>
  </si>
  <si>
    <t>N cars - !bool(N cars == N personnes)</t>
  </si>
  <si>
    <t>!bool(N cars == N personnes)</t>
  </si>
  <si>
    <t>Condition départ-&gt;destination &lt;= Nv - Const</t>
  </si>
  <si>
    <t>S1</t>
  </si>
  <si>
    <t>S2</t>
  </si>
  <si>
    <t>S3</t>
  </si>
  <si>
    <t>S4</t>
  </si>
  <si>
    <t>D1</t>
  </si>
  <si>
    <t>D2</t>
  </si>
  <si>
    <t>D3</t>
  </si>
  <si>
    <t>N points</t>
  </si>
  <si>
    <t>variables</t>
  </si>
  <si>
    <t>Où je suis : S1</t>
  </si>
  <si>
    <t>Où je vais:  S1</t>
  </si>
  <si>
    <t>SUM</t>
  </si>
  <si>
    <t>Sum</t>
  </si>
  <si>
    <t>4</t>
  </si>
  <si>
    <t>5</t>
  </si>
  <si>
    <t>6</t>
  </si>
  <si>
    <t>Où je vais:  1</t>
  </si>
  <si>
    <t>Où je suis : 1</t>
  </si>
  <si>
    <t>activation voiture</t>
  </si>
  <si>
    <t>1 - aj</t>
  </si>
  <si>
    <t>sum aibij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</si>
</sst>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6" borderId="0" xfId="0" applyFont="1" applyFill="1"/>
    <xf numFmtId="0" fontId="0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BDA4E-96EB-4875-8D66-1F977AA5C877}" name="Tableau2" displayName="Tableau2" ref="F1:L7" totalsRowShown="0">
  <autoFilter ref="F1:L7" xr:uid="{4706B194-EB46-4EE1-B9C3-ED64E3DBE6C0}"/>
  <tableColumns count="7">
    <tableColumn id="1" xr3:uid="{F8FFFAC6-DD2E-4E8F-81EB-68D49AFBBC88}" name="distance matrix"/>
    <tableColumn id="2" xr3:uid="{087115DF-7C97-445D-B81A-F849FA65828C}" name="A">
      <calculatedColumnFormula>SQRT((C$2-C2)^2+(D$2-D2)^2)</calculatedColumnFormula>
    </tableColumn>
    <tableColumn id="3" xr3:uid="{5CE7AAB4-6897-4C6B-A8C2-B0AFD7276A49}" name="B">
      <calculatedColumnFormula>SQRT((C$3-C2)^2+(D$3-D2)^2)</calculatedColumnFormula>
    </tableColumn>
    <tableColumn id="4" xr3:uid="{D417ABAB-CABC-4A81-9398-109AC6C229CD}" name="1">
      <calculatedColumnFormula>SQRT((C$4-C2)^2+(D$4-D2)^2)</calculatedColumnFormula>
    </tableColumn>
    <tableColumn id="5" xr3:uid="{2EBD1A00-FE86-481B-9C34-3126ADF36789}" name="2">
      <calculatedColumnFormula>SQRT((C$5-C2)^2+(D$5-D2)^2)</calculatedColumnFormula>
    </tableColumn>
    <tableColumn id="6" xr3:uid="{CBACC35E-2246-4BDB-BDA9-8A6BC0CC3C63}" name="3">
      <calculatedColumnFormula>SQRT((C$6-C2)^2+(D$6-D2)^2)</calculatedColumnFormula>
    </tableColumn>
    <tableColumn id="7" xr3:uid="{C191E8D8-1A92-4434-ACED-6642281A456E}" name="destination">
      <calculatedColumnFormula>SQRT((C$7-C2)^2+(D$7-D2)^2)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025D66-8E61-42E7-B1E6-1C25E1FF75A7}" name="Tableau3" displayName="Tableau3" ref="B1:D7" totalsRowShown="0">
  <autoFilter ref="B1:D7" xr:uid="{23FEA744-B7A0-4AB4-BA8E-3D1EC4BABB72}"/>
  <tableColumns count="3">
    <tableColumn id="1" xr3:uid="{7BB12CE3-74CF-436E-8A17-F1A5178B7ECC}" name="Coordonnées"/>
    <tableColumn id="2" xr3:uid="{415DC325-7992-41C2-B458-6FAE5A0E6D6E}" name="x"/>
    <tableColumn id="3" xr3:uid="{F0FBBDF7-9D25-443A-9CD7-865FC6601963}" name="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77BFF-0245-4469-9CA5-75C0D84097BA}" name="Tableau22" displayName="Tableau22" ref="F1:O10" totalsRowShown="0">
  <autoFilter ref="F1:O10" xr:uid="{4706B194-EB46-4EE1-B9C3-ED64E3DBE6C0}"/>
  <tableColumns count="10">
    <tableColumn id="1" xr3:uid="{14688EF5-8275-4B93-899E-CEAF2EEE8845}" name="distance matrix"/>
    <tableColumn id="2" xr3:uid="{CDC121EA-E7B2-43B3-B756-F7894E7E2A1B}" name="S1">
      <calculatedColumnFormula>SQRT((C$2-C2)^2+(D$2-D2)^2)</calculatedColumnFormula>
    </tableColumn>
    <tableColumn id="3" xr3:uid="{540F7FFB-D9F8-4AC8-901C-936701A5BB65}" name="S2">
      <calculatedColumnFormula>SQRT((C$3-C2)^2+(D$3-D2)^2)</calculatedColumnFormula>
    </tableColumn>
    <tableColumn id="4" xr3:uid="{439F6117-705F-4364-858C-FF856C173398}" name="S3">
      <calculatedColumnFormula>SQRT((C$4-C2)^2+(D$4-D2)^2)</calculatedColumnFormula>
    </tableColumn>
    <tableColumn id="5" xr3:uid="{E432533C-A813-4CC9-BCE7-894891D33251}" name="S4">
      <calculatedColumnFormula>SQRT((C$5-C2)^2+(D$5-D2)^2)</calculatedColumnFormula>
    </tableColumn>
    <tableColumn id="6" xr3:uid="{BBB216F3-F863-4815-9975-8291E90562B1}" name="1">
      <calculatedColumnFormula>SQRT((C$6-C2)^2+(D$6-D2)^2)</calculatedColumnFormula>
    </tableColumn>
    <tableColumn id="7" xr3:uid="{04AF1A80-3A08-4309-B619-00461709794F}" name="2">
      <calculatedColumnFormula>SQRT((C$7-C2)^2+(D$7-D2)^2)</calculatedColumnFormula>
    </tableColumn>
    <tableColumn id="8" xr3:uid="{A4ECE921-FAD5-42E4-9E8A-CD14FF0225F6}" name="D1" dataDxfId="5">
      <calculatedColumnFormula>SQRT((C$8-C2)^2+(D$8-D2)^2)</calculatedColumnFormula>
    </tableColumn>
    <tableColumn id="9" xr3:uid="{E4050388-FB48-477D-91CC-9E49185CCD01}" name="D2" dataDxfId="4">
      <calculatedColumnFormula>SQRT((C$9-C2)^2+(D$9-D2)^2)</calculatedColumnFormula>
    </tableColumn>
    <tableColumn id="10" xr3:uid="{891843E9-97CB-41ED-B395-57529484DF73}" name="D3" dataDxfId="3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7C2CDB-ACD4-4C59-B9D2-1C5DB18D37C0}" name="Tableau35" displayName="Tableau35" ref="B1:D10" totalsRowShown="0">
  <autoFilter ref="B1:D10" xr:uid="{23FEA744-B7A0-4AB4-BA8E-3D1EC4BABB72}"/>
  <tableColumns count="3">
    <tableColumn id="1" xr3:uid="{5CF40F08-CFD0-4BF1-A429-CD3449146525}" name="Coordonnées"/>
    <tableColumn id="2" xr3:uid="{31B106F7-E477-47CE-8961-9D097D8018E4}" name="x"/>
    <tableColumn id="3" xr3:uid="{CEDF20E8-47B1-43CE-B1C4-2ACB302610A4}" name="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0D121D-20C4-4250-A7D3-489F79C8CD6F}" name="Tableau2210" displayName="Tableau2210" ref="F1:O10" totalsRowShown="0">
  <autoFilter ref="F1:O10" xr:uid="{4706B194-EB46-4EE1-B9C3-ED64E3DBE6C0}"/>
  <tableColumns count="10">
    <tableColumn id="1" xr3:uid="{3D5FB965-748A-4682-819A-7C021656DB4B}" name="distance matrix"/>
    <tableColumn id="2" xr3:uid="{D2830664-1CF7-4092-83AA-C6F490C779B9}" name="1">
      <calculatedColumnFormula>SQRT((C$2-C2)^2+(D$2-D2)^2)</calculatedColumnFormula>
    </tableColumn>
    <tableColumn id="3" xr3:uid="{1D24240D-4ADC-4658-A9B7-E7FD30F8D0AF}" name="2">
      <calculatedColumnFormula>SQRT((C$3-C2)^2+(D$3-D2)^2)</calculatedColumnFormula>
    </tableColumn>
    <tableColumn id="4" xr3:uid="{44B63950-AB99-4904-9DFD-23624B841A4C}" name="3">
      <calculatedColumnFormula>SQRT((C$4-C2)^2+(D$4-D2)^2)</calculatedColumnFormula>
    </tableColumn>
    <tableColumn id="5" xr3:uid="{EB05B097-B756-41BD-AC4E-E4605B94E3B8}" name="4">
      <calculatedColumnFormula>SQRT((C$5-C2)^2+(D$5-D2)^2)</calculatedColumnFormula>
    </tableColumn>
    <tableColumn id="6" xr3:uid="{DAF7D4B3-A10A-4D91-B992-DF6CC17B4D43}" name="5">
      <calculatedColumnFormula>SQRT((C$6-C2)^2+(D$6-D2)^2)</calculatedColumnFormula>
    </tableColumn>
    <tableColumn id="7" xr3:uid="{134AADDC-B1B3-47FF-9DD5-16E844F4581A}" name="6">
      <calculatedColumnFormula>SQRT((C$7-C2)^2+(D$7-D2)^2)</calculatedColumnFormula>
    </tableColumn>
    <tableColumn id="8" xr3:uid="{2DFA2CA8-203E-4485-A929-F9DEDB87CA57}" name="D1" dataDxfId="2">
      <calculatedColumnFormula>SQRT((C$8-C2)^2+(D$8-D2)^2)</calculatedColumnFormula>
    </tableColumn>
    <tableColumn id="9" xr3:uid="{BE6BFF67-BE2B-46BF-A388-CBD6180BC5BB}" name="D2" dataDxfId="1">
      <calculatedColumnFormula>SQRT((C$9-C2)^2+(D$9-D2)^2)</calculatedColumnFormula>
    </tableColumn>
    <tableColumn id="10" xr3:uid="{D123EDFA-A0B6-4911-A939-D20DA17ECEF6}" name="D3" dataDxfId="0">
      <calculatedColumnFormula>SQRT((C$10-C2)^2+(D$10-D2)^2)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EE6B2A-0C17-4839-891A-D7FA3A70B0BA}" name="Tableau3511" displayName="Tableau3511" ref="B1:D10" totalsRowShown="0">
  <autoFilter ref="B1:D10" xr:uid="{23FEA744-B7A0-4AB4-BA8E-3D1EC4BABB72}"/>
  <tableColumns count="3">
    <tableColumn id="1" xr3:uid="{604E823C-CC84-4E66-97EF-26BDACED2110}" name="Coordonnées"/>
    <tableColumn id="2" xr3:uid="{CF5787E3-C900-40E1-A1DA-132471B3917B}" name="x"/>
    <tableColumn id="3" xr3:uid="{4E8C623D-1EA9-43E1-8D35-1E441DA8E401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2D97-1BEF-4AC4-B997-BDA1DDC044E6}">
  <dimension ref="A1:N35"/>
  <sheetViews>
    <sheetView topLeftCell="A16" workbookViewId="0">
      <selection activeCell="I22" sqref="I22"/>
    </sheetView>
  </sheetViews>
  <sheetFormatPr baseColWidth="10" defaultRowHeight="14.4" x14ac:dyDescent="0.55000000000000004"/>
  <sheetData>
    <row r="1" spans="1:14" x14ac:dyDescent="0.55000000000000004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8</v>
      </c>
      <c r="H1" t="s">
        <v>7</v>
      </c>
      <c r="I1" s="2">
        <f>SUMPRODUCT(B2:G7,B10:G15)</f>
        <v>13</v>
      </c>
    </row>
    <row r="2" spans="1:14" x14ac:dyDescent="0.55000000000000004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14" x14ac:dyDescent="0.55000000000000004">
      <c r="A3" t="s">
        <v>3</v>
      </c>
      <c r="B3">
        <v>1</v>
      </c>
      <c r="C3">
        <v>0</v>
      </c>
      <c r="D3">
        <v>1</v>
      </c>
      <c r="E3">
        <v>2</v>
      </c>
      <c r="F3">
        <v>3</v>
      </c>
      <c r="G3">
        <v>4</v>
      </c>
    </row>
    <row r="4" spans="1:14" x14ac:dyDescent="0.55000000000000004">
      <c r="A4" t="s">
        <v>5</v>
      </c>
      <c r="B4">
        <v>2</v>
      </c>
      <c r="C4">
        <v>1</v>
      </c>
      <c r="D4">
        <v>0</v>
      </c>
      <c r="E4">
        <v>1</v>
      </c>
      <c r="F4">
        <v>2</v>
      </c>
      <c r="G4">
        <v>3</v>
      </c>
    </row>
    <row r="5" spans="1:14" x14ac:dyDescent="0.55000000000000004">
      <c r="A5" t="s">
        <v>4</v>
      </c>
      <c r="B5">
        <v>3</v>
      </c>
      <c r="C5">
        <v>2</v>
      </c>
      <c r="D5">
        <v>1</v>
      </c>
      <c r="E5">
        <v>0</v>
      </c>
      <c r="F5">
        <v>1</v>
      </c>
      <c r="G5">
        <v>2</v>
      </c>
    </row>
    <row r="6" spans="1:14" x14ac:dyDescent="0.55000000000000004">
      <c r="A6" t="s">
        <v>6</v>
      </c>
      <c r="B6">
        <v>4</v>
      </c>
      <c r="C6">
        <v>3</v>
      </c>
      <c r="D6">
        <v>2</v>
      </c>
      <c r="E6">
        <v>1</v>
      </c>
      <c r="F6">
        <v>0</v>
      </c>
      <c r="G6">
        <v>1</v>
      </c>
    </row>
    <row r="7" spans="1:14" x14ac:dyDescent="0.55000000000000004">
      <c r="A7" t="s">
        <v>8</v>
      </c>
      <c r="B7">
        <v>5</v>
      </c>
      <c r="C7">
        <v>4</v>
      </c>
      <c r="D7">
        <v>3</v>
      </c>
      <c r="E7">
        <v>2</v>
      </c>
      <c r="F7">
        <v>1</v>
      </c>
      <c r="G7">
        <v>0</v>
      </c>
    </row>
    <row r="9" spans="1:14" x14ac:dyDescent="0.55000000000000004">
      <c r="A9" t="s">
        <v>1</v>
      </c>
      <c r="B9" t="s">
        <v>9</v>
      </c>
      <c r="C9">
        <v>2</v>
      </c>
      <c r="D9">
        <v>3</v>
      </c>
      <c r="E9">
        <v>4</v>
      </c>
      <c r="F9">
        <v>5</v>
      </c>
      <c r="G9" t="s">
        <v>8</v>
      </c>
      <c r="H9" t="s">
        <v>13</v>
      </c>
    </row>
    <row r="10" spans="1:14" x14ac:dyDescent="0.55000000000000004">
      <c r="A10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5">
        <f>SUM(B10:G10)</f>
        <v>1</v>
      </c>
      <c r="I10" t="s">
        <v>12</v>
      </c>
      <c r="N10" t="s">
        <v>19</v>
      </c>
    </row>
    <row r="11" spans="1:14" x14ac:dyDescent="0.55000000000000004">
      <c r="A11">
        <v>2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3">
        <f t="shared" ref="H11:H13" si="0">SUM(B11:G11)</f>
        <v>1</v>
      </c>
    </row>
    <row r="12" spans="1:14" x14ac:dyDescent="0.55000000000000004">
      <c r="A12">
        <v>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3">
        <f t="shared" si="0"/>
        <v>1</v>
      </c>
    </row>
    <row r="13" spans="1:14" x14ac:dyDescent="0.55000000000000004">
      <c r="A13">
        <v>4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3">
        <f t="shared" si="0"/>
        <v>1</v>
      </c>
    </row>
    <row r="14" spans="1:14" x14ac:dyDescent="0.55000000000000004">
      <c r="A14">
        <v>5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3">
        <f>SUM(B14:G14)</f>
        <v>1</v>
      </c>
    </row>
    <row r="15" spans="1:14" x14ac:dyDescent="0.55000000000000004">
      <c r="A15" t="s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4">
        <f>SUM(B15:G15)</f>
        <v>0</v>
      </c>
      <c r="I15" t="s">
        <v>14</v>
      </c>
    </row>
    <row r="16" spans="1:14" x14ac:dyDescent="0.55000000000000004">
      <c r="A16" t="s">
        <v>13</v>
      </c>
      <c r="B16" s="5">
        <f>SUM(B10:B15)</f>
        <v>0</v>
      </c>
      <c r="C16" s="3">
        <f t="shared" ref="C16:F16" si="1">SUM(C10:C15)</f>
        <v>1</v>
      </c>
      <c r="D16" s="3">
        <f t="shared" si="1"/>
        <v>1</v>
      </c>
      <c r="E16" s="3">
        <f t="shared" si="1"/>
        <v>1</v>
      </c>
      <c r="F16" s="3">
        <f t="shared" si="1"/>
        <v>1</v>
      </c>
      <c r="G16" s="4">
        <f>SUM(G10:G15)</f>
        <v>1</v>
      </c>
    </row>
    <row r="17" spans="1:7" x14ac:dyDescent="0.55000000000000004">
      <c r="B17" t="s">
        <v>11</v>
      </c>
      <c r="G17" t="s">
        <v>15</v>
      </c>
    </row>
    <row r="18" spans="1:7" x14ac:dyDescent="0.55000000000000004">
      <c r="B18" t="s">
        <v>16</v>
      </c>
    </row>
    <row r="22" spans="1:7" x14ac:dyDescent="0.55000000000000004">
      <c r="A22" t="s">
        <v>17</v>
      </c>
      <c r="F22" t="s">
        <v>20</v>
      </c>
    </row>
    <row r="23" spans="1:7" x14ac:dyDescent="0.55000000000000004">
      <c r="A23">
        <f>B10</f>
        <v>0</v>
      </c>
      <c r="B23" t="s">
        <v>18</v>
      </c>
      <c r="F23" t="s">
        <v>21</v>
      </c>
    </row>
    <row r="24" spans="1:7" x14ac:dyDescent="0.55000000000000004">
      <c r="A24">
        <f>C11</f>
        <v>0</v>
      </c>
    </row>
    <row r="25" spans="1:7" x14ac:dyDescent="0.55000000000000004">
      <c r="A25">
        <f>D12</f>
        <v>0</v>
      </c>
    </row>
    <row r="26" spans="1:7" x14ac:dyDescent="0.55000000000000004">
      <c r="A26">
        <f>E13</f>
        <v>0</v>
      </c>
    </row>
    <row r="27" spans="1:7" x14ac:dyDescent="0.55000000000000004">
      <c r="A27">
        <f>F14</f>
        <v>0</v>
      </c>
    </row>
    <row r="28" spans="1:7" x14ac:dyDescent="0.55000000000000004">
      <c r="A28">
        <f>G15</f>
        <v>0</v>
      </c>
    </row>
    <row r="29" spans="1:7" x14ac:dyDescent="0.55000000000000004">
      <c r="A29" t="s">
        <v>22</v>
      </c>
    </row>
    <row r="30" spans="1:7" x14ac:dyDescent="0.55000000000000004">
      <c r="A30">
        <f>C12</f>
        <v>0</v>
      </c>
      <c r="B30">
        <f>D11</f>
        <v>0</v>
      </c>
      <c r="C30" s="6">
        <f>SUM(A30,B30)</f>
        <v>0</v>
      </c>
    </row>
    <row r="31" spans="1:7" x14ac:dyDescent="0.55000000000000004">
      <c r="A31">
        <f>C13</f>
        <v>0</v>
      </c>
      <c r="B31">
        <f>E11</f>
        <v>1</v>
      </c>
      <c r="C31" s="6">
        <f t="shared" ref="C31:C35" si="2">SUM(A31,B31)</f>
        <v>1</v>
      </c>
    </row>
    <row r="32" spans="1:7" x14ac:dyDescent="0.55000000000000004">
      <c r="A32">
        <f>C14</f>
        <v>1</v>
      </c>
      <c r="B32">
        <f>F11</f>
        <v>0</v>
      </c>
      <c r="C32" s="6">
        <f t="shared" si="2"/>
        <v>1</v>
      </c>
    </row>
    <row r="33" spans="1:3" x14ac:dyDescent="0.55000000000000004">
      <c r="A33">
        <f>D13</f>
        <v>1</v>
      </c>
      <c r="B33">
        <f>E12</f>
        <v>0</v>
      </c>
      <c r="C33" s="6">
        <f t="shared" si="2"/>
        <v>1</v>
      </c>
    </row>
    <row r="34" spans="1:3" x14ac:dyDescent="0.55000000000000004">
      <c r="A34">
        <f>D14</f>
        <v>0</v>
      </c>
      <c r="B34">
        <f>F12</f>
        <v>0</v>
      </c>
      <c r="C34" s="6">
        <f t="shared" si="2"/>
        <v>0</v>
      </c>
    </row>
    <row r="35" spans="1:3" x14ac:dyDescent="0.55000000000000004">
      <c r="A35">
        <f>E14</f>
        <v>0</v>
      </c>
      <c r="B35">
        <f>F13</f>
        <v>0</v>
      </c>
      <c r="C35" s="6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CA0B-77D4-458A-B238-39F87761B2B1}">
  <dimension ref="A1:N35"/>
  <sheetViews>
    <sheetView workbookViewId="0">
      <selection activeCell="H16" sqref="H16"/>
    </sheetView>
  </sheetViews>
  <sheetFormatPr baseColWidth="10" defaultRowHeight="14.4" x14ac:dyDescent="0.55000000000000004"/>
  <cols>
    <col min="6" max="6" width="15" customWidth="1"/>
    <col min="12" max="12" width="11.7890625" customWidth="1"/>
  </cols>
  <sheetData>
    <row r="1" spans="1:14" x14ac:dyDescent="0.55000000000000004">
      <c r="A1" t="s">
        <v>23</v>
      </c>
      <c r="B1" t="s">
        <v>23</v>
      </c>
      <c r="C1" t="s">
        <v>28</v>
      </c>
      <c r="D1" t="s">
        <v>29</v>
      </c>
      <c r="F1" t="s">
        <v>0</v>
      </c>
      <c r="G1" t="s">
        <v>24</v>
      </c>
      <c r="H1" t="s">
        <v>25</v>
      </c>
      <c r="I1" t="s">
        <v>30</v>
      </c>
      <c r="J1" t="s">
        <v>31</v>
      </c>
      <c r="K1" t="s">
        <v>32</v>
      </c>
      <c r="L1" t="s">
        <v>8</v>
      </c>
      <c r="M1" t="s">
        <v>7</v>
      </c>
      <c r="N1" s="2">
        <f>SUMPRODUCT(G2:L7,B10:G15)</f>
        <v>9.3851648071345046</v>
      </c>
    </row>
    <row r="2" spans="1:14" x14ac:dyDescent="0.55000000000000004">
      <c r="A2" t="s">
        <v>26</v>
      </c>
      <c r="B2" t="s">
        <v>24</v>
      </c>
      <c r="C2">
        <v>0</v>
      </c>
      <c r="D2">
        <v>0</v>
      </c>
      <c r="F2" t="s">
        <v>24</v>
      </c>
      <c r="G2">
        <f t="shared" ref="G2:G7" si="0">SQRT((C$2-C2)^2+(D$2-D2)^2)</f>
        <v>0</v>
      </c>
      <c r="H2">
        <f t="shared" ref="H2:H7" si="1">SQRT((C$3-C2)^2+(D$3-D2)^2)</f>
        <v>5.3851648071345037</v>
      </c>
      <c r="I2">
        <f t="shared" ref="I2:I7" si="2">SQRT((C$4-C2)^2+(D$4-D2)^2)</f>
        <v>2</v>
      </c>
      <c r="J2">
        <f t="shared" ref="J2:J7" si="3">SQRT((C$5-C2)^2+(D$5-D2)^2)</f>
        <v>5</v>
      </c>
      <c r="K2">
        <f t="shared" ref="K2:K7" si="4">SQRT((C$6-C2)^2+(D$6-D2)^2)</f>
        <v>5.0990195135927845</v>
      </c>
      <c r="L2">
        <f t="shared" ref="L2:L7" si="5">SQRT((C$7-C2)^2+(D$7-D2)^2)</f>
        <v>2.6925824035672519</v>
      </c>
    </row>
    <row r="3" spans="1:14" x14ac:dyDescent="0.55000000000000004">
      <c r="B3" t="s">
        <v>25</v>
      </c>
      <c r="C3">
        <v>5</v>
      </c>
      <c r="D3">
        <v>2</v>
      </c>
      <c r="F3" t="s">
        <v>25</v>
      </c>
      <c r="G3">
        <f t="shared" si="0"/>
        <v>5.3851648071345037</v>
      </c>
      <c r="H3">
        <f t="shared" si="1"/>
        <v>0</v>
      </c>
      <c r="I3">
        <f t="shared" si="2"/>
        <v>5</v>
      </c>
      <c r="J3">
        <f t="shared" si="3"/>
        <v>2</v>
      </c>
      <c r="K3">
        <f t="shared" si="4"/>
        <v>1</v>
      </c>
      <c r="L3">
        <f t="shared" si="5"/>
        <v>2.6925824035672519</v>
      </c>
    </row>
    <row r="4" spans="1:14" x14ac:dyDescent="0.55000000000000004">
      <c r="A4" t="s">
        <v>27</v>
      </c>
      <c r="B4">
        <v>1</v>
      </c>
      <c r="C4">
        <v>0</v>
      </c>
      <c r="D4">
        <v>2</v>
      </c>
      <c r="F4">
        <v>1</v>
      </c>
      <c r="G4">
        <f t="shared" si="0"/>
        <v>2</v>
      </c>
      <c r="H4">
        <f t="shared" si="1"/>
        <v>5</v>
      </c>
      <c r="I4">
        <f t="shared" si="2"/>
        <v>0</v>
      </c>
      <c r="J4">
        <f t="shared" si="3"/>
        <v>5.3851648071345037</v>
      </c>
      <c r="K4">
        <f t="shared" si="4"/>
        <v>5.0990195135927845</v>
      </c>
      <c r="L4">
        <f t="shared" si="5"/>
        <v>2.6925824035672519</v>
      </c>
    </row>
    <row r="5" spans="1:14" x14ac:dyDescent="0.55000000000000004">
      <c r="B5">
        <v>2</v>
      </c>
      <c r="C5">
        <v>5</v>
      </c>
      <c r="D5">
        <v>0</v>
      </c>
      <c r="F5">
        <v>2</v>
      </c>
      <c r="G5">
        <f t="shared" si="0"/>
        <v>5</v>
      </c>
      <c r="H5">
        <f t="shared" si="1"/>
        <v>2</v>
      </c>
      <c r="I5">
        <f t="shared" si="2"/>
        <v>5.3851648071345037</v>
      </c>
      <c r="J5">
        <f t="shared" si="3"/>
        <v>0</v>
      </c>
      <c r="K5">
        <f t="shared" si="4"/>
        <v>1</v>
      </c>
      <c r="L5">
        <f t="shared" si="5"/>
        <v>2.6925824035672519</v>
      </c>
      <c r="M5" t="s">
        <v>36</v>
      </c>
      <c r="N5">
        <v>5</v>
      </c>
    </row>
    <row r="6" spans="1:14" x14ac:dyDescent="0.55000000000000004">
      <c r="B6">
        <v>3</v>
      </c>
      <c r="C6">
        <v>5</v>
      </c>
      <c r="D6">
        <v>1</v>
      </c>
      <c r="F6">
        <v>3</v>
      </c>
      <c r="G6">
        <f t="shared" si="0"/>
        <v>5.0990195135927845</v>
      </c>
      <c r="H6">
        <f t="shared" si="1"/>
        <v>1</v>
      </c>
      <c r="I6">
        <f t="shared" si="2"/>
        <v>5.0990195135927845</v>
      </c>
      <c r="J6">
        <f t="shared" si="3"/>
        <v>1</v>
      </c>
      <c r="K6">
        <f t="shared" si="4"/>
        <v>0</v>
      </c>
      <c r="L6">
        <f t="shared" si="5"/>
        <v>2.5</v>
      </c>
      <c r="M6" t="s">
        <v>35</v>
      </c>
      <c r="N6">
        <v>2</v>
      </c>
    </row>
    <row r="7" spans="1:14" x14ac:dyDescent="0.55000000000000004">
      <c r="B7" t="s">
        <v>8</v>
      </c>
      <c r="C7">
        <v>2.5</v>
      </c>
      <c r="D7">
        <v>1</v>
      </c>
      <c r="F7" t="s">
        <v>8</v>
      </c>
      <c r="G7">
        <f t="shared" si="0"/>
        <v>2.6925824035672519</v>
      </c>
      <c r="H7">
        <f t="shared" si="1"/>
        <v>2.6925824035672519</v>
      </c>
      <c r="I7">
        <f t="shared" si="2"/>
        <v>2.6925824035672519</v>
      </c>
      <c r="J7">
        <f t="shared" si="3"/>
        <v>2.6925824035672519</v>
      </c>
      <c r="K7">
        <f t="shared" si="4"/>
        <v>2.5</v>
      </c>
      <c r="L7">
        <f t="shared" si="5"/>
        <v>0</v>
      </c>
      <c r="M7" t="s">
        <v>38</v>
      </c>
      <c r="N7">
        <f>IF(N5=N6,0,1)</f>
        <v>1</v>
      </c>
    </row>
    <row r="8" spans="1:14" x14ac:dyDescent="0.55000000000000004">
      <c r="M8" t="s">
        <v>37</v>
      </c>
      <c r="N8">
        <f>N6-N7</f>
        <v>1</v>
      </c>
    </row>
    <row r="9" spans="1:14" x14ac:dyDescent="0.55000000000000004">
      <c r="A9" t="s">
        <v>1</v>
      </c>
      <c r="B9" t="s">
        <v>34</v>
      </c>
      <c r="C9" t="s">
        <v>25</v>
      </c>
      <c r="D9">
        <v>1</v>
      </c>
      <c r="E9">
        <v>2</v>
      </c>
      <c r="F9">
        <v>3</v>
      </c>
      <c r="G9" t="s">
        <v>8</v>
      </c>
      <c r="H9" t="s">
        <v>13</v>
      </c>
    </row>
    <row r="10" spans="1:14" x14ac:dyDescent="0.55000000000000004">
      <c r="A10" t="s">
        <v>33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5">
        <f>SUM(B10:G10)</f>
        <v>1</v>
      </c>
      <c r="I10" t="s">
        <v>12</v>
      </c>
      <c r="N10" t="s">
        <v>19</v>
      </c>
    </row>
    <row r="11" spans="1:14" x14ac:dyDescent="0.55000000000000004">
      <c r="A11" t="s">
        <v>25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7">
        <f t="shared" ref="H11:H13" si="6">SUM(B11:G11)</f>
        <v>1</v>
      </c>
    </row>
    <row r="12" spans="1:14" x14ac:dyDescent="0.55000000000000004">
      <c r="A12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3">
        <f t="shared" si="6"/>
        <v>1</v>
      </c>
    </row>
    <row r="13" spans="1:14" x14ac:dyDescent="0.55000000000000004">
      <c r="A13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3">
        <f t="shared" si="6"/>
        <v>1</v>
      </c>
    </row>
    <row r="14" spans="1:14" x14ac:dyDescent="0.55000000000000004">
      <c r="A14">
        <v>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3">
        <f>SUM(B14:G14)</f>
        <v>1</v>
      </c>
    </row>
    <row r="15" spans="1:14" x14ac:dyDescent="0.55000000000000004">
      <c r="A15" t="s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4">
        <f>SUM(B15:G15)</f>
        <v>0</v>
      </c>
      <c r="I15" t="s">
        <v>14</v>
      </c>
    </row>
    <row r="16" spans="1:14" x14ac:dyDescent="0.55000000000000004">
      <c r="A16" t="s">
        <v>13</v>
      </c>
      <c r="B16" s="5">
        <f>SUM(B10:B15)</f>
        <v>0</v>
      </c>
      <c r="C16" s="5">
        <f t="shared" ref="C16:F16" si="7">SUM(C10:C15)</f>
        <v>0</v>
      </c>
      <c r="D16" s="3">
        <f t="shared" si="7"/>
        <v>1</v>
      </c>
      <c r="E16" s="3">
        <f t="shared" si="7"/>
        <v>1</v>
      </c>
      <c r="F16" s="3">
        <f t="shared" si="7"/>
        <v>1</v>
      </c>
      <c r="G16" s="4">
        <f>SUM(G10:G15)</f>
        <v>2</v>
      </c>
    </row>
    <row r="17" spans="1:7" x14ac:dyDescent="0.55000000000000004">
      <c r="B17" t="s">
        <v>11</v>
      </c>
      <c r="G17" t="s">
        <v>15</v>
      </c>
    </row>
    <row r="18" spans="1:7" x14ac:dyDescent="0.55000000000000004">
      <c r="B18" t="s">
        <v>16</v>
      </c>
    </row>
    <row r="22" spans="1:7" x14ac:dyDescent="0.55000000000000004">
      <c r="A22" t="s">
        <v>17</v>
      </c>
      <c r="F22" t="s">
        <v>20</v>
      </c>
    </row>
    <row r="23" spans="1:7" x14ac:dyDescent="0.55000000000000004">
      <c r="A23">
        <f>B10</f>
        <v>0</v>
      </c>
      <c r="B23" t="s">
        <v>18</v>
      </c>
      <c r="F23" t="s">
        <v>21</v>
      </c>
    </row>
    <row r="24" spans="1:7" x14ac:dyDescent="0.55000000000000004">
      <c r="A24">
        <f>C11</f>
        <v>0</v>
      </c>
    </row>
    <row r="25" spans="1:7" x14ac:dyDescent="0.55000000000000004">
      <c r="A25">
        <f>D12</f>
        <v>0</v>
      </c>
    </row>
    <row r="26" spans="1:7" x14ac:dyDescent="0.55000000000000004">
      <c r="A26">
        <f>E13</f>
        <v>0</v>
      </c>
    </row>
    <row r="27" spans="1:7" x14ac:dyDescent="0.55000000000000004">
      <c r="A27">
        <f>F14</f>
        <v>0</v>
      </c>
    </row>
    <row r="28" spans="1:7" x14ac:dyDescent="0.55000000000000004">
      <c r="A28">
        <f>G15</f>
        <v>0</v>
      </c>
    </row>
    <row r="29" spans="1:7" x14ac:dyDescent="0.55000000000000004">
      <c r="A29" t="s">
        <v>22</v>
      </c>
      <c r="G29" t="s">
        <v>39</v>
      </c>
    </row>
    <row r="30" spans="1:7" x14ac:dyDescent="0.55000000000000004">
      <c r="A30">
        <f>C12</f>
        <v>0</v>
      </c>
      <c r="B30">
        <f>D11</f>
        <v>0</v>
      </c>
      <c r="C30" s="6">
        <f>SUM(A30,B30)</f>
        <v>0</v>
      </c>
      <c r="G30">
        <f>SUM(G10,G11)</f>
        <v>0</v>
      </c>
    </row>
    <row r="31" spans="1:7" x14ac:dyDescent="0.55000000000000004">
      <c r="A31">
        <f>C13</f>
        <v>0</v>
      </c>
      <c r="B31">
        <f>E11</f>
        <v>0</v>
      </c>
      <c r="C31" s="6">
        <f t="shared" ref="C31:C35" si="8">SUM(A31,B31)</f>
        <v>0</v>
      </c>
    </row>
    <row r="32" spans="1:7" x14ac:dyDescent="0.55000000000000004">
      <c r="A32">
        <f>C14</f>
        <v>0</v>
      </c>
      <c r="B32">
        <f>F11</f>
        <v>1</v>
      </c>
      <c r="C32" s="6">
        <f t="shared" si="8"/>
        <v>1</v>
      </c>
    </row>
    <row r="33" spans="1:3" x14ac:dyDescent="0.55000000000000004">
      <c r="A33">
        <f>D13</f>
        <v>0</v>
      </c>
      <c r="B33">
        <f>E12</f>
        <v>0</v>
      </c>
      <c r="C33" s="6">
        <f t="shared" si="8"/>
        <v>0</v>
      </c>
    </row>
    <row r="34" spans="1:3" x14ac:dyDescent="0.55000000000000004">
      <c r="A34">
        <f>D14</f>
        <v>0</v>
      </c>
      <c r="B34">
        <f>F12</f>
        <v>0</v>
      </c>
      <c r="C34" s="6">
        <f t="shared" si="8"/>
        <v>0</v>
      </c>
    </row>
    <row r="35" spans="1:3" x14ac:dyDescent="0.55000000000000004">
      <c r="A35">
        <f>E14</f>
        <v>1</v>
      </c>
      <c r="B35">
        <f>F13</f>
        <v>0</v>
      </c>
      <c r="C35" s="6">
        <f t="shared" si="8"/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BB79-7551-4D82-B7D1-7ED44D6CB47C}">
  <dimension ref="A1:U48"/>
  <sheetViews>
    <sheetView zoomScale="70" zoomScaleNormal="70" workbookViewId="0">
      <selection activeCell="C11" sqref="C11"/>
    </sheetView>
  </sheetViews>
  <sheetFormatPr baseColWidth="10" defaultRowHeight="14.4" x14ac:dyDescent="0.55000000000000004"/>
  <cols>
    <col min="6" max="6" width="15" customWidth="1"/>
    <col min="12" max="12" width="11.7890625" customWidth="1"/>
  </cols>
  <sheetData>
    <row r="1" spans="1:18" x14ac:dyDescent="0.55000000000000004">
      <c r="A1" t="s">
        <v>23</v>
      </c>
      <c r="B1" t="s">
        <v>23</v>
      </c>
      <c r="C1" t="s">
        <v>28</v>
      </c>
      <c r="D1" t="s">
        <v>29</v>
      </c>
      <c r="F1" t="s">
        <v>0</v>
      </c>
      <c r="G1" t="s">
        <v>40</v>
      </c>
      <c r="H1" t="s">
        <v>41</v>
      </c>
      <c r="I1" t="s">
        <v>42</v>
      </c>
      <c r="J1" t="s">
        <v>43</v>
      </c>
      <c r="K1" t="s">
        <v>30</v>
      </c>
      <c r="L1" t="s">
        <v>31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78.065667847828223</v>
      </c>
    </row>
    <row r="2" spans="1:18" x14ac:dyDescent="0.55000000000000004">
      <c r="A2" t="s">
        <v>26</v>
      </c>
      <c r="B2" t="s">
        <v>40</v>
      </c>
      <c r="C2">
        <v>0</v>
      </c>
      <c r="D2">
        <v>0</v>
      </c>
      <c r="F2" t="s">
        <v>40</v>
      </c>
      <c r="G2">
        <f>SQRT((C$2-C2)^2+(D$2-D2)^2)</f>
        <v>0</v>
      </c>
      <c r="H2">
        <f>SQRT((C$3-C2)^2+(D$3-D2)^2)</f>
        <v>12</v>
      </c>
      <c r="I2">
        <f t="shared" ref="I2:I7" si="0">SQRT((C$4-C2)^2+(D$4-D2)^2)</f>
        <v>41.231056256176608</v>
      </c>
      <c r="J2">
        <f t="shared" ref="J2:J7" si="1">SQRT((C$5-C2)^2+(D$5-D2)^2)</f>
        <v>41.761226035642203</v>
      </c>
      <c r="K2">
        <f t="shared" ref="K2:K7" si="2">SQRT((C$6-C2)^2+(D$6-D2)^2)</f>
        <v>2</v>
      </c>
      <c r="L2">
        <f>SQRT((C$7-C2)^2+(D$7-D2)^2)</f>
        <v>43.416586692184822</v>
      </c>
      <c r="M2">
        <f t="shared" ref="M2:M10" si="3">SQRT((C$8-C2)^2+(D$8-D2)^2)</f>
        <v>11.180339887498949</v>
      </c>
      <c r="N2">
        <f t="shared" ref="N2:N10" si="4">SQRT((C$9-C2)^2+(D$9-D2)^2)</f>
        <v>21.189620100417091</v>
      </c>
      <c r="O2">
        <f t="shared" ref="O2:O10" si="5">SQRT((C$10-C2)^2+(D$10-D2)^2)</f>
        <v>39.293765408776999</v>
      </c>
    </row>
    <row r="3" spans="1:18" x14ac:dyDescent="0.55000000000000004">
      <c r="B3" t="s">
        <v>41</v>
      </c>
      <c r="C3">
        <v>12</v>
      </c>
      <c r="D3">
        <v>0</v>
      </c>
      <c r="F3" t="s">
        <v>41</v>
      </c>
      <c r="G3">
        <f t="shared" ref="G3:G9" si="6">SQRT((C$2-C3)^2+(D$2-D3)^2)</f>
        <v>12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30.463092423455635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2.2360679774997898</v>
      </c>
      <c r="N3">
        <f t="shared" si="4"/>
        <v>10.63014581273465</v>
      </c>
      <c r="O3">
        <f t="shared" si="5"/>
        <v>27.856776554368238</v>
      </c>
    </row>
    <row r="4" spans="1:18" x14ac:dyDescent="0.55000000000000004">
      <c r="A4" t="s">
        <v>27</v>
      </c>
      <c r="B4" t="s">
        <v>42</v>
      </c>
      <c r="C4">
        <v>40</v>
      </c>
      <c r="D4">
        <v>-10</v>
      </c>
      <c r="F4" t="s">
        <v>42</v>
      </c>
      <c r="G4">
        <f t="shared" si="6"/>
        <v>41.231056256176608</v>
      </c>
      <c r="H4">
        <f t="shared" si="7"/>
        <v>29.732137494637012</v>
      </c>
      <c r="I4">
        <f t="shared" si="0"/>
        <v>0</v>
      </c>
      <c r="J4">
        <f t="shared" si="1"/>
        <v>2</v>
      </c>
      <c r="K4">
        <f t="shared" si="2"/>
        <v>41.761226035642203</v>
      </c>
      <c r="L4">
        <f t="shared" si="8"/>
        <v>2.2360679774997898</v>
      </c>
      <c r="M4">
        <f t="shared" si="3"/>
        <v>30.083217912982647</v>
      </c>
      <c r="N4">
        <f t="shared" si="4"/>
        <v>20.223748416156685</v>
      </c>
      <c r="O4">
        <f t="shared" si="5"/>
        <v>2</v>
      </c>
      <c r="Q4" t="s">
        <v>47</v>
      </c>
      <c r="R4">
        <v>9</v>
      </c>
    </row>
    <row r="5" spans="1:18" x14ac:dyDescent="0.55000000000000004">
      <c r="B5" t="s">
        <v>43</v>
      </c>
      <c r="C5">
        <v>40</v>
      </c>
      <c r="D5">
        <v>-12</v>
      </c>
      <c r="F5" t="s">
        <v>43</v>
      </c>
      <c r="G5">
        <f t="shared" si="6"/>
        <v>41.761226035642203</v>
      </c>
      <c r="H5">
        <f t="shared" si="7"/>
        <v>30.463092423455635</v>
      </c>
      <c r="I5">
        <f t="shared" si="0"/>
        <v>2</v>
      </c>
      <c r="J5">
        <f t="shared" si="1"/>
        <v>0</v>
      </c>
      <c r="K5">
        <f t="shared" si="2"/>
        <v>42.379240200834182</v>
      </c>
      <c r="L5">
        <f t="shared" si="8"/>
        <v>2.2360679774997898</v>
      </c>
      <c r="M5">
        <f t="shared" si="3"/>
        <v>30.675723300355934</v>
      </c>
      <c r="N5">
        <f t="shared" si="4"/>
        <v>20.615528128088304</v>
      </c>
      <c r="O5">
        <f t="shared" si="5"/>
        <v>2.8284271247461903</v>
      </c>
      <c r="Q5" t="s">
        <v>36</v>
      </c>
      <c r="R5">
        <v>6</v>
      </c>
    </row>
    <row r="6" spans="1:18" x14ac:dyDescent="0.55000000000000004">
      <c r="B6">
        <v>1</v>
      </c>
      <c r="C6">
        <v>0</v>
      </c>
      <c r="D6">
        <v>2</v>
      </c>
      <c r="F6">
        <v>1</v>
      </c>
      <c r="G6">
        <f t="shared" si="6"/>
        <v>2</v>
      </c>
      <c r="H6">
        <f t="shared" si="7"/>
        <v>12.165525060596439</v>
      </c>
      <c r="I6">
        <f t="shared" si="0"/>
        <v>41.761226035642203</v>
      </c>
      <c r="J6">
        <f t="shared" si="1"/>
        <v>42.379240200834182</v>
      </c>
      <c r="K6">
        <f t="shared" si="2"/>
        <v>0</v>
      </c>
      <c r="L6">
        <f t="shared" si="8"/>
        <v>43.965895873961216</v>
      </c>
      <c r="M6">
        <f t="shared" si="3"/>
        <v>11.704699910719626</v>
      </c>
      <c r="N6">
        <f t="shared" si="4"/>
        <v>21.931712199461309</v>
      </c>
      <c r="O6">
        <f t="shared" si="5"/>
        <v>39.849717690342551</v>
      </c>
      <c r="Q6" t="s">
        <v>35</v>
      </c>
      <c r="R6">
        <v>4</v>
      </c>
    </row>
    <row r="7" spans="1:18" x14ac:dyDescent="0.55000000000000004">
      <c r="B7">
        <v>2</v>
      </c>
      <c r="C7">
        <v>42</v>
      </c>
      <c r="D7">
        <v>-11</v>
      </c>
      <c r="F7">
        <v>2</v>
      </c>
      <c r="G7">
        <f t="shared" si="6"/>
        <v>43.416586692184822</v>
      </c>
      <c r="H7">
        <f t="shared" si="7"/>
        <v>31.953090617340916</v>
      </c>
      <c r="I7">
        <f t="shared" si="0"/>
        <v>2.2360679774997898</v>
      </c>
      <c r="J7">
        <f t="shared" si="1"/>
        <v>2.2360679774997898</v>
      </c>
      <c r="K7">
        <f t="shared" si="2"/>
        <v>43.965895873961216</v>
      </c>
      <c r="L7">
        <f t="shared" si="8"/>
        <v>0</v>
      </c>
      <c r="M7">
        <f t="shared" si="3"/>
        <v>32.280024783137947</v>
      </c>
      <c r="N7">
        <f t="shared" si="4"/>
        <v>22.360679774997898</v>
      </c>
      <c r="O7">
        <f t="shared" si="5"/>
        <v>4.1231056256176606</v>
      </c>
      <c r="Q7" t="s">
        <v>38</v>
      </c>
      <c r="R7">
        <f>IF(R5=R6,0,1)</f>
        <v>1</v>
      </c>
    </row>
    <row r="8" spans="1:18" x14ac:dyDescent="0.55000000000000004">
      <c r="B8" t="s">
        <v>44</v>
      </c>
      <c r="C8">
        <v>11</v>
      </c>
      <c r="D8">
        <v>-2</v>
      </c>
      <c r="F8" t="s">
        <v>44</v>
      </c>
      <c r="G8">
        <f t="shared" si="6"/>
        <v>11.180339887498949</v>
      </c>
      <c r="H8">
        <f>SQRT((C$3-C8)^2+(D$3-D8)^2)</f>
        <v>2.2360679774997898</v>
      </c>
      <c r="I8">
        <f>SQRT((C$4-C8)^2+(D$4-D8)^2)</f>
        <v>30.083217912982647</v>
      </c>
      <c r="J8">
        <f>SQRT((C$5-C8)^2+(D$5-D8)^2)</f>
        <v>30.675723300355934</v>
      </c>
      <c r="K8">
        <f>SQRT((C$6-C8)^2+(D$6-D8)^2)</f>
        <v>11.704699910719626</v>
      </c>
      <c r="L8">
        <f>SQRT((C$7-C8)^2+(D$7-D8)^2)</f>
        <v>32.280024783137947</v>
      </c>
      <c r="M8">
        <f t="shared" si="3"/>
        <v>0</v>
      </c>
      <c r="N8">
        <f t="shared" si="4"/>
        <v>10.295630140987001</v>
      </c>
      <c r="O8">
        <f t="shared" si="5"/>
        <v>28.160255680657446</v>
      </c>
      <c r="Q8" t="s">
        <v>37</v>
      </c>
      <c r="R8">
        <f>R6-R7</f>
        <v>3</v>
      </c>
    </row>
    <row r="9" spans="1:18" x14ac:dyDescent="0.55000000000000004">
      <c r="B9" t="s">
        <v>45</v>
      </c>
      <c r="C9">
        <v>20</v>
      </c>
      <c r="D9">
        <v>-7</v>
      </c>
      <c r="F9" t="s">
        <v>45</v>
      </c>
      <c r="G9">
        <f t="shared" si="6"/>
        <v>21.189620100417091</v>
      </c>
      <c r="H9">
        <f>SQRT((C$3-C9)^2+(D$3-D9)^2)</f>
        <v>10.63014581273465</v>
      </c>
      <c r="I9">
        <f>SQRT((C$4-C9)^2+(D$4-D9)^2)</f>
        <v>20.223748416156685</v>
      </c>
      <c r="J9">
        <f>SQRT((C$5-C9)^2+(D$5-D9)^2)</f>
        <v>20.615528128088304</v>
      </c>
      <c r="K9">
        <f>SQRT((C$6-C9)^2+(D$6-D9)^2)</f>
        <v>21.931712199461309</v>
      </c>
      <c r="L9">
        <f>SQRT((C$7-C9)^2+(D$7-D9)^2)</f>
        <v>22.360679774997898</v>
      </c>
      <c r="M9">
        <f t="shared" si="3"/>
        <v>10.295630140987001</v>
      </c>
      <c r="N9">
        <f t="shared" si="4"/>
        <v>0</v>
      </c>
      <c r="O9">
        <f t="shared" si="5"/>
        <v>18.248287590894659</v>
      </c>
    </row>
    <row r="10" spans="1:18" x14ac:dyDescent="0.55000000000000004">
      <c r="B10" t="s">
        <v>46</v>
      </c>
      <c r="C10">
        <v>38</v>
      </c>
      <c r="D10">
        <v>-10</v>
      </c>
      <c r="F10" t="s">
        <v>46</v>
      </c>
      <c r="G10">
        <f>SQRT((C$2-C10)^2+(D$2-D10)^2)</f>
        <v>39.293765408776999</v>
      </c>
      <c r="H10">
        <f>SQRT((C$3-C10)^2+(D$3-D10)^2)</f>
        <v>27.856776554368238</v>
      </c>
      <c r="I10">
        <f>SQRT((C$4-C10)^2+(D$4-D10)^2)</f>
        <v>2</v>
      </c>
      <c r="J10">
        <f>SQRT((C$5-C10)^2+(D$5-D10)^2)</f>
        <v>2.8284271247461903</v>
      </c>
      <c r="K10">
        <f>SQRT((C$6-C10)^2+(D$6-D10)^2)</f>
        <v>39.849717690342551</v>
      </c>
      <c r="L10">
        <f>SQRT((C$7-C10)^2+(D$7-D10)^2)</f>
        <v>4.1231056256176606</v>
      </c>
      <c r="M10">
        <f t="shared" si="3"/>
        <v>28.160255680657446</v>
      </c>
      <c r="N10">
        <f t="shared" si="4"/>
        <v>18.248287590894659</v>
      </c>
      <c r="O10">
        <f t="shared" si="5"/>
        <v>0</v>
      </c>
      <c r="R10" t="s">
        <v>19</v>
      </c>
    </row>
    <row r="19" spans="1:21" x14ac:dyDescent="0.55000000000000004">
      <c r="A19">
        <f>L35</f>
        <v>0</v>
      </c>
    </row>
    <row r="20" spans="1:21" x14ac:dyDescent="0.55000000000000004">
      <c r="A20">
        <f>M36</f>
        <v>0</v>
      </c>
    </row>
    <row r="21" spans="1:21" x14ac:dyDescent="0.55000000000000004">
      <c r="A21">
        <f>N37</f>
        <v>0</v>
      </c>
    </row>
    <row r="22" spans="1:21" x14ac:dyDescent="0.55000000000000004">
      <c r="A22">
        <f>O38</f>
        <v>0</v>
      </c>
      <c r="F22" t="s">
        <v>20</v>
      </c>
    </row>
    <row r="23" spans="1:21" x14ac:dyDescent="0.55000000000000004">
      <c r="A23">
        <f>P39</f>
        <v>0</v>
      </c>
      <c r="B23" t="s">
        <v>18</v>
      </c>
      <c r="F23" t="s">
        <v>21</v>
      </c>
    </row>
    <row r="24" spans="1:21" x14ac:dyDescent="0.55000000000000004">
      <c r="A24">
        <f>Q40</f>
        <v>0</v>
      </c>
    </row>
    <row r="25" spans="1:21" x14ac:dyDescent="0.55000000000000004">
      <c r="A25">
        <f>R41</f>
        <v>0</v>
      </c>
    </row>
    <row r="26" spans="1:21" x14ac:dyDescent="0.55000000000000004">
      <c r="A26">
        <f>S42</f>
        <v>0</v>
      </c>
    </row>
    <row r="27" spans="1:21" x14ac:dyDescent="0.55000000000000004">
      <c r="A27">
        <f>T43</f>
        <v>0</v>
      </c>
    </row>
    <row r="29" spans="1:21" x14ac:dyDescent="0.55000000000000004">
      <c r="A29" t="s">
        <v>22</v>
      </c>
    </row>
    <row r="30" spans="1:21" x14ac:dyDescent="0.55000000000000004">
      <c r="A30">
        <f>P40</f>
        <v>0</v>
      </c>
      <c r="B30">
        <f>Q39</f>
        <v>0</v>
      </c>
      <c r="C30" s="6">
        <f>SUM(A30,B30)</f>
        <v>0</v>
      </c>
    </row>
    <row r="32" spans="1:21" x14ac:dyDescent="0.55000000000000004">
      <c r="R32">
        <f>R33*R$6</f>
        <v>0</v>
      </c>
      <c r="S32">
        <f>S33*R$6</f>
        <v>0</v>
      </c>
      <c r="T32">
        <f>T33*R$6</f>
        <v>4</v>
      </c>
      <c r="U32" t="s">
        <v>52</v>
      </c>
    </row>
    <row r="33" spans="11:21" x14ac:dyDescent="0.55000000000000004">
      <c r="R33" s="1">
        <v>0</v>
      </c>
      <c r="S33" s="1">
        <v>0</v>
      </c>
      <c r="T33" s="1">
        <v>1</v>
      </c>
      <c r="U33">
        <f>SUM(R33:T33)</f>
        <v>1</v>
      </c>
    </row>
    <row r="34" spans="11:21" x14ac:dyDescent="0.55000000000000004">
      <c r="K34" t="s">
        <v>48</v>
      </c>
      <c r="L34" t="s">
        <v>50</v>
      </c>
      <c r="M34" t="s">
        <v>41</v>
      </c>
      <c r="N34" t="s">
        <v>42</v>
      </c>
      <c r="O34" t="s">
        <v>43</v>
      </c>
      <c r="P34">
        <v>1</v>
      </c>
      <c r="Q34">
        <v>2</v>
      </c>
      <c r="R34" t="s">
        <v>44</v>
      </c>
      <c r="S34" t="s">
        <v>45</v>
      </c>
      <c r="T34" t="s">
        <v>46</v>
      </c>
      <c r="U34" t="s">
        <v>51</v>
      </c>
    </row>
    <row r="35" spans="11:21" x14ac:dyDescent="0.55000000000000004">
      <c r="K35" t="s">
        <v>49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5">
        <f>SUM(L35:T35)</f>
        <v>1</v>
      </c>
    </row>
    <row r="36" spans="11:21" x14ac:dyDescent="0.55000000000000004">
      <c r="K36" t="s">
        <v>41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5">
        <f t="shared" ref="U36:U38" si="9">SUM(L36:T36)</f>
        <v>1</v>
      </c>
    </row>
    <row r="37" spans="11:21" x14ac:dyDescent="0.55000000000000004">
      <c r="K37" t="s">
        <v>42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5">
        <f t="shared" si="9"/>
        <v>1</v>
      </c>
    </row>
    <row r="38" spans="11:21" x14ac:dyDescent="0.55000000000000004">
      <c r="K38" t="s">
        <v>43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5">
        <f t="shared" si="9"/>
        <v>1</v>
      </c>
    </row>
    <row r="39" spans="11:21" x14ac:dyDescent="0.55000000000000004">
      <c r="K39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3">
        <f t="shared" ref="U36:U43" si="10">SUM(L39:T39)</f>
        <v>1</v>
      </c>
    </row>
    <row r="40" spans="11:21" x14ac:dyDescent="0.55000000000000004">
      <c r="K40">
        <v>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3">
        <f t="shared" si="10"/>
        <v>1</v>
      </c>
    </row>
    <row r="41" spans="11:21" x14ac:dyDescent="0.55000000000000004"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10"/>
        <v>0</v>
      </c>
    </row>
    <row r="42" spans="11:21" x14ac:dyDescent="0.55000000000000004"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10"/>
        <v>0</v>
      </c>
    </row>
    <row r="43" spans="11:21" x14ac:dyDescent="0.55000000000000004"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10"/>
        <v>0</v>
      </c>
    </row>
    <row r="44" spans="11:21" x14ac:dyDescent="0.55000000000000004">
      <c r="K44" t="s">
        <v>51</v>
      </c>
      <c r="L44" s="5">
        <f>SUM(L35:L43)</f>
        <v>0</v>
      </c>
      <c r="M44" s="5">
        <f t="shared" ref="M44:O44" si="11">SUM(M35:M43)</f>
        <v>0</v>
      </c>
      <c r="N44" s="5">
        <f t="shared" si="11"/>
        <v>0</v>
      </c>
      <c r="O44" s="5">
        <f t="shared" si="11"/>
        <v>0</v>
      </c>
      <c r="P44" s="3">
        <f>SUM(P35:P43)</f>
        <v>1</v>
      </c>
      <c r="Q44" s="3">
        <f>SUM(Q35:Q43)</f>
        <v>1</v>
      </c>
      <c r="R44" s="4">
        <f t="shared" ref="M44:T44" si="12">SUM(R35:R43)</f>
        <v>0</v>
      </c>
      <c r="S44" s="4">
        <f t="shared" si="12"/>
        <v>0</v>
      </c>
      <c r="T44" s="4">
        <f t="shared" si="12"/>
        <v>4</v>
      </c>
    </row>
    <row r="47" spans="11:21" x14ac:dyDescent="0.55000000000000004">
      <c r="R47" t="s">
        <v>39</v>
      </c>
    </row>
    <row r="48" spans="11:21" x14ac:dyDescent="0.55000000000000004">
      <c r="R48">
        <f>SUM(R35:R38)</f>
        <v>0</v>
      </c>
      <c r="S48">
        <f>SUM(S35:S38)</f>
        <v>0</v>
      </c>
      <c r="T48">
        <f>SUM(T35:T38)</f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5D18-69E5-44F4-B219-1B407DEDC463}">
  <dimension ref="A1:U53"/>
  <sheetViews>
    <sheetView tabSelected="1" topLeftCell="A19" zoomScale="70" zoomScaleNormal="70" workbookViewId="0">
      <selection activeCell="K54" sqref="K54"/>
    </sheetView>
  </sheetViews>
  <sheetFormatPr baseColWidth="10" defaultRowHeight="14.4" x14ac:dyDescent="0.55000000000000004"/>
  <cols>
    <col min="6" max="6" width="15" customWidth="1"/>
    <col min="12" max="12" width="11.7890625" customWidth="1"/>
  </cols>
  <sheetData>
    <row r="1" spans="1:18" x14ac:dyDescent="0.55000000000000004">
      <c r="A1" t="s">
        <v>23</v>
      </c>
      <c r="B1" t="s">
        <v>23</v>
      </c>
      <c r="C1" t="s">
        <v>28</v>
      </c>
      <c r="D1" t="s">
        <v>29</v>
      </c>
      <c r="E1" t="s">
        <v>58</v>
      </c>
      <c r="F1" t="s">
        <v>0</v>
      </c>
      <c r="G1" t="s">
        <v>30</v>
      </c>
      <c r="H1" t="s">
        <v>31</v>
      </c>
      <c r="I1" t="s">
        <v>32</v>
      </c>
      <c r="J1" t="s">
        <v>53</v>
      </c>
      <c r="K1" t="s">
        <v>54</v>
      </c>
      <c r="L1" t="s">
        <v>55</v>
      </c>
      <c r="M1" t="s">
        <v>44</v>
      </c>
      <c r="N1" t="s">
        <v>45</v>
      </c>
      <c r="O1" t="s">
        <v>46</v>
      </c>
      <c r="Q1" t="s">
        <v>7</v>
      </c>
      <c r="R1" s="8">
        <f>SUMPRODUCT(G2:O10,L35:T43)</f>
        <v>78.065667847828223</v>
      </c>
    </row>
    <row r="2" spans="1:18" x14ac:dyDescent="0.55000000000000004">
      <c r="A2" t="s">
        <v>26</v>
      </c>
      <c r="B2">
        <v>1</v>
      </c>
      <c r="C2">
        <v>0</v>
      </c>
      <c r="D2">
        <v>0</v>
      </c>
      <c r="E2" s="1"/>
      <c r="F2">
        <v>1</v>
      </c>
      <c r="G2">
        <f>SQRT((C$2-C2)^2+(D$2-D2)^2)</f>
        <v>0</v>
      </c>
      <c r="H2">
        <f>SQRT((C$3-C2)^2+(D$3-D2)^2)</f>
        <v>12</v>
      </c>
      <c r="I2">
        <f t="shared" ref="I2:I7" si="0">SQRT((C$4-C2)^2+(D$4-D2)^2)</f>
        <v>41.231056256176608</v>
      </c>
      <c r="J2">
        <f t="shared" ref="J2:J7" si="1">SQRT((C$5-C2)^2+(D$5-D2)^2)</f>
        <v>41.761226035642203</v>
      </c>
      <c r="K2">
        <f t="shared" ref="K2:K7" si="2">SQRT((C$6-C2)^2+(D$6-D2)^2)</f>
        <v>2</v>
      </c>
      <c r="L2">
        <f>SQRT((C$7-C2)^2+(D$7-D2)^2)</f>
        <v>43.416586692184822</v>
      </c>
      <c r="M2">
        <f t="shared" ref="M2:M10" si="3">SQRT((C$8-C2)^2+(D$8-D2)^2)</f>
        <v>11.180339887498949</v>
      </c>
      <c r="N2">
        <f t="shared" ref="N2:N10" si="4">SQRT((C$9-C2)^2+(D$9-D2)^2)</f>
        <v>21.189620100417091</v>
      </c>
      <c r="O2">
        <f t="shared" ref="O2:O10" si="5">SQRT((C$10-C2)^2+(D$10-D2)^2)</f>
        <v>39.293765408776999</v>
      </c>
    </row>
    <row r="3" spans="1:18" x14ac:dyDescent="0.55000000000000004">
      <c r="B3">
        <v>2</v>
      </c>
      <c r="C3">
        <v>12</v>
      </c>
      <c r="D3">
        <v>0</v>
      </c>
      <c r="E3" s="1"/>
      <c r="F3">
        <v>2</v>
      </c>
      <c r="G3">
        <f t="shared" ref="G3:G9" si="6">SQRT((C$2-C3)^2+(D$2-D3)^2)</f>
        <v>12</v>
      </c>
      <c r="H3">
        <f t="shared" ref="H3:H7" si="7">SQRT((C$3-C3)^2+(D$3-D3)^2)</f>
        <v>0</v>
      </c>
      <c r="I3">
        <f t="shared" si="0"/>
        <v>29.732137494637012</v>
      </c>
      <c r="J3">
        <f t="shared" si="1"/>
        <v>30.463092423455635</v>
      </c>
      <c r="K3">
        <f t="shared" si="2"/>
        <v>12.165525060596439</v>
      </c>
      <c r="L3">
        <f t="shared" ref="L3:L7" si="8">SQRT((C$7-C3)^2+(D$7-D3)^2)</f>
        <v>31.953090617340916</v>
      </c>
      <c r="M3">
        <f t="shared" si="3"/>
        <v>2.2360679774997898</v>
      </c>
      <c r="N3">
        <f t="shared" si="4"/>
        <v>10.63014581273465</v>
      </c>
      <c r="O3">
        <f t="shared" si="5"/>
        <v>27.856776554368238</v>
      </c>
    </row>
    <row r="4" spans="1:18" x14ac:dyDescent="0.55000000000000004">
      <c r="A4" t="s">
        <v>27</v>
      </c>
      <c r="B4">
        <v>3</v>
      </c>
      <c r="C4">
        <v>40</v>
      </c>
      <c r="D4">
        <v>-10</v>
      </c>
      <c r="E4" s="1"/>
      <c r="F4">
        <v>3</v>
      </c>
      <c r="G4">
        <f t="shared" si="6"/>
        <v>41.231056256176608</v>
      </c>
      <c r="H4">
        <f t="shared" si="7"/>
        <v>29.732137494637012</v>
      </c>
      <c r="I4">
        <f t="shared" si="0"/>
        <v>0</v>
      </c>
      <c r="J4">
        <f t="shared" si="1"/>
        <v>2</v>
      </c>
      <c r="K4">
        <f t="shared" si="2"/>
        <v>41.761226035642203</v>
      </c>
      <c r="L4">
        <f t="shared" si="8"/>
        <v>2.2360679774997898</v>
      </c>
      <c r="M4">
        <f t="shared" si="3"/>
        <v>30.083217912982647</v>
      </c>
      <c r="N4">
        <f t="shared" si="4"/>
        <v>20.223748416156685</v>
      </c>
      <c r="O4">
        <f t="shared" si="5"/>
        <v>2</v>
      </c>
      <c r="Q4" t="s">
        <v>47</v>
      </c>
      <c r="R4">
        <v>9</v>
      </c>
    </row>
    <row r="5" spans="1:18" x14ac:dyDescent="0.55000000000000004">
      <c r="B5">
        <v>4</v>
      </c>
      <c r="C5">
        <v>40</v>
      </c>
      <c r="D5">
        <v>-12</v>
      </c>
      <c r="E5" s="1"/>
      <c r="F5">
        <v>4</v>
      </c>
      <c r="G5">
        <f t="shared" si="6"/>
        <v>41.761226035642203</v>
      </c>
      <c r="H5">
        <f t="shared" si="7"/>
        <v>30.463092423455635</v>
      </c>
      <c r="I5">
        <f t="shared" si="0"/>
        <v>2</v>
      </c>
      <c r="J5">
        <f t="shared" si="1"/>
        <v>0</v>
      </c>
      <c r="K5">
        <f t="shared" si="2"/>
        <v>42.379240200834182</v>
      </c>
      <c r="L5">
        <f t="shared" si="8"/>
        <v>2.2360679774997898</v>
      </c>
      <c r="M5">
        <f t="shared" si="3"/>
        <v>30.675723300355934</v>
      </c>
      <c r="N5">
        <f t="shared" si="4"/>
        <v>20.615528128088304</v>
      </c>
      <c r="O5">
        <f t="shared" si="5"/>
        <v>2.8284271247461903</v>
      </c>
      <c r="Q5" t="s">
        <v>36</v>
      </c>
      <c r="R5">
        <v>6</v>
      </c>
    </row>
    <row r="6" spans="1:18" x14ac:dyDescent="0.55000000000000004">
      <c r="B6">
        <v>5</v>
      </c>
      <c r="C6">
        <v>0</v>
      </c>
      <c r="D6">
        <v>2</v>
      </c>
      <c r="E6" s="1">
        <v>1</v>
      </c>
      <c r="F6">
        <v>5</v>
      </c>
      <c r="G6">
        <f t="shared" si="6"/>
        <v>2</v>
      </c>
      <c r="H6">
        <f t="shared" si="7"/>
        <v>12.165525060596439</v>
      </c>
      <c r="I6">
        <f t="shared" si="0"/>
        <v>41.761226035642203</v>
      </c>
      <c r="J6">
        <f t="shared" si="1"/>
        <v>42.379240200834182</v>
      </c>
      <c r="K6">
        <f t="shared" si="2"/>
        <v>0</v>
      </c>
      <c r="L6">
        <f t="shared" si="8"/>
        <v>43.965895873961216</v>
      </c>
      <c r="M6">
        <f t="shared" si="3"/>
        <v>11.704699910719626</v>
      </c>
      <c r="N6">
        <f t="shared" si="4"/>
        <v>21.931712199461309</v>
      </c>
      <c r="O6">
        <f t="shared" si="5"/>
        <v>39.849717690342551</v>
      </c>
      <c r="Q6" t="s">
        <v>35</v>
      </c>
      <c r="R6" s="9">
        <f>SUM(E2:E7)</f>
        <v>1</v>
      </c>
    </row>
    <row r="7" spans="1:18" x14ac:dyDescent="0.55000000000000004">
      <c r="B7">
        <v>6</v>
      </c>
      <c r="C7">
        <v>42</v>
      </c>
      <c r="D7">
        <v>-11</v>
      </c>
      <c r="E7" s="1"/>
      <c r="F7">
        <v>6</v>
      </c>
      <c r="G7">
        <f t="shared" si="6"/>
        <v>43.416586692184822</v>
      </c>
      <c r="H7">
        <f t="shared" si="7"/>
        <v>31.953090617340916</v>
      </c>
      <c r="I7">
        <f t="shared" si="0"/>
        <v>2.2360679774997898</v>
      </c>
      <c r="J7">
        <f t="shared" si="1"/>
        <v>2.2360679774997898</v>
      </c>
      <c r="K7">
        <f t="shared" si="2"/>
        <v>43.965895873961216</v>
      </c>
      <c r="L7">
        <f t="shared" si="8"/>
        <v>0</v>
      </c>
      <c r="M7">
        <f t="shared" si="3"/>
        <v>32.280024783137947</v>
      </c>
      <c r="N7">
        <f t="shared" si="4"/>
        <v>22.360679774997898</v>
      </c>
      <c r="O7">
        <f t="shared" si="5"/>
        <v>4.1231056256176606</v>
      </c>
      <c r="Q7" t="s">
        <v>38</v>
      </c>
      <c r="R7">
        <f>IF(R5=R6,0,1)</f>
        <v>1</v>
      </c>
    </row>
    <row r="8" spans="1:18" x14ac:dyDescent="0.55000000000000004">
      <c r="B8" t="s">
        <v>44</v>
      </c>
      <c r="C8">
        <v>11</v>
      </c>
      <c r="D8">
        <v>-2</v>
      </c>
      <c r="F8" t="s">
        <v>44</v>
      </c>
      <c r="G8">
        <f t="shared" si="6"/>
        <v>11.180339887498949</v>
      </c>
      <c r="H8">
        <f>SQRT((C$3-C8)^2+(D$3-D8)^2)</f>
        <v>2.2360679774997898</v>
      </c>
      <c r="I8">
        <f>SQRT((C$4-C8)^2+(D$4-D8)^2)</f>
        <v>30.083217912982647</v>
      </c>
      <c r="J8">
        <f>SQRT((C$5-C8)^2+(D$5-D8)^2)</f>
        <v>30.675723300355934</v>
      </c>
      <c r="K8">
        <f>SQRT((C$6-C8)^2+(D$6-D8)^2)</f>
        <v>11.704699910719626</v>
      </c>
      <c r="L8">
        <f>SQRT((C$7-C8)^2+(D$7-D8)^2)</f>
        <v>32.280024783137947</v>
      </c>
      <c r="M8">
        <f t="shared" si="3"/>
        <v>0</v>
      </c>
      <c r="N8">
        <f t="shared" si="4"/>
        <v>10.295630140987001</v>
      </c>
      <c r="O8">
        <f t="shared" si="5"/>
        <v>28.160255680657446</v>
      </c>
      <c r="Q8" t="s">
        <v>37</v>
      </c>
      <c r="R8">
        <f>R6-R7</f>
        <v>0</v>
      </c>
    </row>
    <row r="9" spans="1:18" x14ac:dyDescent="0.55000000000000004">
      <c r="B9" t="s">
        <v>45</v>
      </c>
      <c r="C9">
        <v>20</v>
      </c>
      <c r="D9">
        <v>-7</v>
      </c>
      <c r="F9" t="s">
        <v>45</v>
      </c>
      <c r="G9">
        <f t="shared" si="6"/>
        <v>21.189620100417091</v>
      </c>
      <c r="H9">
        <f>SQRT((C$3-C9)^2+(D$3-D9)^2)</f>
        <v>10.63014581273465</v>
      </c>
      <c r="I9">
        <f>SQRT((C$4-C9)^2+(D$4-D9)^2)</f>
        <v>20.223748416156685</v>
      </c>
      <c r="J9">
        <f>SQRT((C$5-C9)^2+(D$5-D9)^2)</f>
        <v>20.615528128088304</v>
      </c>
      <c r="K9">
        <f>SQRT((C$6-C9)^2+(D$6-D9)^2)</f>
        <v>21.931712199461309</v>
      </c>
      <c r="L9">
        <f>SQRT((C$7-C9)^2+(D$7-D9)^2)</f>
        <v>22.360679774997898</v>
      </c>
      <c r="M9">
        <f t="shared" si="3"/>
        <v>10.295630140987001</v>
      </c>
      <c r="N9">
        <f t="shared" si="4"/>
        <v>0</v>
      </c>
      <c r="O9">
        <f t="shared" si="5"/>
        <v>18.248287590894659</v>
      </c>
    </row>
    <row r="10" spans="1:18" x14ac:dyDescent="0.55000000000000004">
      <c r="B10" t="s">
        <v>46</v>
      </c>
      <c r="C10">
        <v>38</v>
      </c>
      <c r="D10">
        <v>-10</v>
      </c>
      <c r="F10" t="s">
        <v>46</v>
      </c>
      <c r="G10">
        <f>SQRT((C$2-C10)^2+(D$2-D10)^2)</f>
        <v>39.293765408776999</v>
      </c>
      <c r="H10">
        <f>SQRT((C$3-C10)^2+(D$3-D10)^2)</f>
        <v>27.856776554368238</v>
      </c>
      <c r="I10">
        <f>SQRT((C$4-C10)^2+(D$4-D10)^2)</f>
        <v>2</v>
      </c>
      <c r="J10">
        <f>SQRT((C$5-C10)^2+(D$5-D10)^2)</f>
        <v>2.8284271247461903</v>
      </c>
      <c r="K10">
        <f>SQRT((C$6-C10)^2+(D$6-D10)^2)</f>
        <v>39.849717690342551</v>
      </c>
      <c r="L10">
        <f>SQRT((C$7-C10)^2+(D$7-D10)^2)</f>
        <v>4.1231056256176606</v>
      </c>
      <c r="M10">
        <f t="shared" si="3"/>
        <v>28.160255680657446</v>
      </c>
      <c r="N10">
        <f t="shared" si="4"/>
        <v>18.248287590894659</v>
      </c>
      <c r="O10">
        <f t="shared" si="5"/>
        <v>0</v>
      </c>
      <c r="R10" t="s">
        <v>19</v>
      </c>
    </row>
    <row r="19" spans="1:21" x14ac:dyDescent="0.55000000000000004">
      <c r="A19">
        <f>L35</f>
        <v>0</v>
      </c>
    </row>
    <row r="20" spans="1:21" x14ac:dyDescent="0.55000000000000004">
      <c r="A20">
        <f>M36</f>
        <v>0</v>
      </c>
    </row>
    <row r="21" spans="1:21" x14ac:dyDescent="0.55000000000000004">
      <c r="A21">
        <f>N37</f>
        <v>0</v>
      </c>
    </row>
    <row r="22" spans="1:21" x14ac:dyDescent="0.55000000000000004">
      <c r="A22">
        <f>O38</f>
        <v>0</v>
      </c>
      <c r="F22" t="s">
        <v>20</v>
      </c>
    </row>
    <row r="23" spans="1:21" x14ac:dyDescent="0.55000000000000004">
      <c r="A23">
        <f>P39</f>
        <v>0</v>
      </c>
      <c r="B23" t="s">
        <v>18</v>
      </c>
      <c r="F23" t="s">
        <v>21</v>
      </c>
    </row>
    <row r="24" spans="1:21" x14ac:dyDescent="0.55000000000000004">
      <c r="A24">
        <f>Q40</f>
        <v>0</v>
      </c>
    </row>
    <row r="25" spans="1:21" x14ac:dyDescent="0.55000000000000004">
      <c r="A25">
        <f>R41</f>
        <v>0</v>
      </c>
    </row>
    <row r="26" spans="1:21" x14ac:dyDescent="0.55000000000000004">
      <c r="A26">
        <f>S42</f>
        <v>0</v>
      </c>
    </row>
    <row r="27" spans="1:21" x14ac:dyDescent="0.55000000000000004">
      <c r="A27">
        <f>T43</f>
        <v>0</v>
      </c>
    </row>
    <row r="29" spans="1:21" x14ac:dyDescent="0.55000000000000004">
      <c r="A29" t="s">
        <v>22</v>
      </c>
    </row>
    <row r="30" spans="1:21" x14ac:dyDescent="0.55000000000000004">
      <c r="A30" s="10">
        <f>L36</f>
        <v>0</v>
      </c>
      <c r="B30">
        <f>M35</f>
        <v>0</v>
      </c>
      <c r="C30" s="6">
        <f>SUM(A30,B30)</f>
        <v>0</v>
      </c>
    </row>
    <row r="31" spans="1:21" x14ac:dyDescent="0.55000000000000004">
      <c r="A31" s="10">
        <f t="shared" ref="A31:A34" si="9">L37</f>
        <v>0</v>
      </c>
      <c r="B31">
        <f>N35</f>
        <v>0</v>
      </c>
      <c r="C31" s="6">
        <f t="shared" ref="C31:C44" si="10">SUM(A31,B31)</f>
        <v>0</v>
      </c>
    </row>
    <row r="32" spans="1:21" x14ac:dyDescent="0.55000000000000004">
      <c r="A32" s="10">
        <f t="shared" si="9"/>
        <v>0</v>
      </c>
      <c r="B32">
        <f>O35</f>
        <v>0</v>
      </c>
      <c r="C32" s="6">
        <f t="shared" si="10"/>
        <v>0</v>
      </c>
      <c r="R32">
        <f>R33*R$6</f>
        <v>0</v>
      </c>
      <c r="S32">
        <f>S33*R$6</f>
        <v>0</v>
      </c>
      <c r="T32">
        <f>T33*R$6</f>
        <v>1</v>
      </c>
      <c r="U32" t="s">
        <v>52</v>
      </c>
    </row>
    <row r="33" spans="1:21" x14ac:dyDescent="0.55000000000000004">
      <c r="A33" s="10">
        <f t="shared" si="9"/>
        <v>0</v>
      </c>
      <c r="B33">
        <f>P35</f>
        <v>1</v>
      </c>
      <c r="C33" s="6">
        <f t="shared" si="10"/>
        <v>1</v>
      </c>
      <c r="R33" s="1">
        <v>0</v>
      </c>
      <c r="S33" s="1">
        <v>0</v>
      </c>
      <c r="T33" s="1">
        <v>1</v>
      </c>
      <c r="U33">
        <f>SUM(R33:T33)</f>
        <v>1</v>
      </c>
    </row>
    <row r="34" spans="1:21" x14ac:dyDescent="0.55000000000000004">
      <c r="A34" s="10">
        <f t="shared" si="9"/>
        <v>0</v>
      </c>
      <c r="B34">
        <f>Q35</f>
        <v>0</v>
      </c>
      <c r="C34" s="6">
        <f t="shared" si="10"/>
        <v>0</v>
      </c>
      <c r="K34" t="s">
        <v>48</v>
      </c>
      <c r="L34" t="s">
        <v>56</v>
      </c>
      <c r="M34">
        <v>2</v>
      </c>
      <c r="N34">
        <v>3</v>
      </c>
      <c r="O34">
        <v>4</v>
      </c>
      <c r="P34">
        <v>5</v>
      </c>
      <c r="Q34">
        <v>6</v>
      </c>
      <c r="R34" t="s">
        <v>44</v>
      </c>
      <c r="S34" t="s">
        <v>45</v>
      </c>
      <c r="T34" t="s">
        <v>46</v>
      </c>
      <c r="U34" t="s">
        <v>51</v>
      </c>
    </row>
    <row r="35" spans="1:21" x14ac:dyDescent="0.55000000000000004">
      <c r="A35" s="11">
        <f>M37</f>
        <v>0</v>
      </c>
      <c r="B35">
        <f>N36</f>
        <v>0</v>
      </c>
      <c r="C35" s="6">
        <f t="shared" si="10"/>
        <v>0</v>
      </c>
      <c r="K35" t="s">
        <v>57</v>
      </c>
      <c r="L35" s="1">
        <v>0</v>
      </c>
      <c r="M35" s="1">
        <v>0</v>
      </c>
      <c r="N35" s="1">
        <v>0</v>
      </c>
      <c r="O35" s="1"/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3">
        <f t="shared" ref="U35:U43" si="11">SUM(L35:T35)</f>
        <v>1</v>
      </c>
    </row>
    <row r="36" spans="1:21" x14ac:dyDescent="0.55000000000000004">
      <c r="A36" s="11">
        <f t="shared" ref="A36:A38" si="12">M38</f>
        <v>0</v>
      </c>
      <c r="B36">
        <f>O36</f>
        <v>0</v>
      </c>
      <c r="C36" s="6">
        <f t="shared" si="10"/>
        <v>0</v>
      </c>
      <c r="K36">
        <v>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3">
        <f t="shared" si="11"/>
        <v>1</v>
      </c>
    </row>
    <row r="37" spans="1:21" x14ac:dyDescent="0.55000000000000004">
      <c r="A37" s="11">
        <f t="shared" si="12"/>
        <v>0</v>
      </c>
      <c r="B37">
        <f>P36</f>
        <v>0</v>
      </c>
      <c r="C37" s="6">
        <f t="shared" si="10"/>
        <v>0</v>
      </c>
      <c r="K37">
        <v>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3">
        <f t="shared" si="11"/>
        <v>1</v>
      </c>
    </row>
    <row r="38" spans="1:21" x14ac:dyDescent="0.55000000000000004">
      <c r="A38" s="11">
        <f t="shared" si="12"/>
        <v>0</v>
      </c>
      <c r="B38">
        <f>Q36</f>
        <v>0</v>
      </c>
      <c r="C38" s="6">
        <f t="shared" si="10"/>
        <v>0</v>
      </c>
      <c r="K38">
        <v>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3">
        <f t="shared" si="11"/>
        <v>1</v>
      </c>
    </row>
    <row r="39" spans="1:21" x14ac:dyDescent="0.55000000000000004">
      <c r="A39" s="3">
        <f>N38</f>
        <v>0</v>
      </c>
      <c r="B39">
        <f>O37</f>
        <v>0</v>
      </c>
      <c r="C39" s="6">
        <f t="shared" si="10"/>
        <v>0</v>
      </c>
      <c r="K39">
        <v>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3">
        <f t="shared" si="11"/>
        <v>1</v>
      </c>
    </row>
    <row r="40" spans="1:21" x14ac:dyDescent="0.55000000000000004">
      <c r="A40" s="3">
        <f t="shared" ref="A40:A41" si="13">N39</f>
        <v>0</v>
      </c>
      <c r="B40">
        <f>P37</f>
        <v>0</v>
      </c>
      <c r="C40" s="6">
        <f t="shared" si="10"/>
        <v>0</v>
      </c>
      <c r="K40">
        <v>6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3">
        <f t="shared" si="11"/>
        <v>1</v>
      </c>
    </row>
    <row r="41" spans="1:21" x14ac:dyDescent="0.55000000000000004">
      <c r="A41" s="3">
        <f t="shared" si="13"/>
        <v>0</v>
      </c>
      <c r="B41">
        <f>Q37</f>
        <v>0</v>
      </c>
      <c r="C41" s="6">
        <f t="shared" si="10"/>
        <v>0</v>
      </c>
      <c r="K41" t="s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4">
        <f t="shared" si="11"/>
        <v>0</v>
      </c>
    </row>
    <row r="42" spans="1:21" x14ac:dyDescent="0.55000000000000004">
      <c r="A42" s="12">
        <f>O39</f>
        <v>0</v>
      </c>
      <c r="B42">
        <f>P38</f>
        <v>0</v>
      </c>
      <c r="C42" s="6">
        <f t="shared" si="10"/>
        <v>0</v>
      </c>
      <c r="K42" t="s">
        <v>45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4">
        <f t="shared" si="11"/>
        <v>0</v>
      </c>
    </row>
    <row r="43" spans="1:21" x14ac:dyDescent="0.55000000000000004">
      <c r="A43" s="12">
        <f>O40</f>
        <v>0</v>
      </c>
      <c r="B43">
        <f>Q38</f>
        <v>1</v>
      </c>
      <c r="C43" s="6">
        <f t="shared" si="10"/>
        <v>1</v>
      </c>
      <c r="K43" t="s">
        <v>46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4">
        <f t="shared" si="11"/>
        <v>0</v>
      </c>
    </row>
    <row r="44" spans="1:21" x14ac:dyDescent="0.55000000000000004">
      <c r="A44">
        <f>P40</f>
        <v>0</v>
      </c>
      <c r="B44">
        <f>Q39</f>
        <v>0</v>
      </c>
      <c r="C44" s="6">
        <f t="shared" si="10"/>
        <v>0</v>
      </c>
      <c r="K44" t="s">
        <v>51</v>
      </c>
      <c r="L44" s="3">
        <f t="shared" ref="L44:O44" si="14">SUM(L35:L43)</f>
        <v>0</v>
      </c>
      <c r="M44" s="3">
        <f t="shared" si="14"/>
        <v>0</v>
      </c>
      <c r="N44" s="3">
        <f t="shared" si="14"/>
        <v>0</v>
      </c>
      <c r="O44" s="3">
        <f t="shared" si="14"/>
        <v>0</v>
      </c>
      <c r="P44" s="3">
        <f>SUM(P35:P43)</f>
        <v>1</v>
      </c>
      <c r="Q44" s="3">
        <f>SUM(Q35:Q43)</f>
        <v>1</v>
      </c>
      <c r="R44" s="4">
        <f t="shared" ref="R44:T44" si="15">SUM(R35:R43)</f>
        <v>0</v>
      </c>
      <c r="S44" s="4">
        <f t="shared" si="15"/>
        <v>0</v>
      </c>
      <c r="T44" s="4">
        <f t="shared" si="15"/>
        <v>4</v>
      </c>
    </row>
    <row r="47" spans="1:21" x14ac:dyDescent="0.55000000000000004">
      <c r="R47" t="s">
        <v>39</v>
      </c>
    </row>
    <row r="48" spans="1:21" x14ac:dyDescent="0.55000000000000004">
      <c r="R48">
        <f>SUM(R35:R38)</f>
        <v>0</v>
      </c>
      <c r="S48">
        <f>SUM(S35:S38)</f>
        <v>0</v>
      </c>
      <c r="T48">
        <f>SUM(T35:T38)</f>
        <v>2</v>
      </c>
    </row>
    <row r="50" spans="11:17" x14ac:dyDescent="0.55000000000000004">
      <c r="K50" t="s">
        <v>59</v>
      </c>
      <c r="L50">
        <f>1 - E2</f>
        <v>1</v>
      </c>
      <c r="M50">
        <f>1 - E3</f>
        <v>1</v>
      </c>
      <c r="N50">
        <f>1 - E4</f>
        <v>1</v>
      </c>
      <c r="O50">
        <f>1 - E5</f>
        <v>1</v>
      </c>
      <c r="P50">
        <f>1-E6</f>
        <v>0</v>
      </c>
      <c r="Q50">
        <f>1-E7</f>
        <v>1</v>
      </c>
    </row>
    <row r="53" spans="11:17" x14ac:dyDescent="0.55000000000000004">
      <c r="K53" t="s">
        <v>60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Case1a</vt:lpstr>
      <vt:lpstr>Case1b</vt:lpstr>
      <vt:lpstr>Case1c</vt:lpstr>
      <vt:lpstr>Case1d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MicroGrids</dc:creator>
  <cp:lastModifiedBy>MicroGrids</cp:lastModifiedBy>
  <dcterms:created xsi:type="dcterms:W3CDTF">2019-05-08T15:03:42Z</dcterms:created>
  <dcterms:modified xsi:type="dcterms:W3CDTF">2019-05-10T16:25:08Z</dcterms:modified>
</cp:coreProperties>
</file>