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lim\Documents\Ofun\"/>
    </mc:Choice>
  </mc:AlternateContent>
  <bookViews>
    <workbookView xWindow="0" yWindow="0" windowWidth="23040" windowHeight="8775" firstSheet="1" activeTab="5"/>
  </bookViews>
  <sheets>
    <sheet name="Case1a" sheetId="1" r:id="rId1"/>
    <sheet name="Case1b" sheetId="3" r:id="rId2"/>
    <sheet name="Case1c" sheetId="4" r:id="rId3"/>
    <sheet name="Case1d" sheetId="6" r:id="rId4"/>
    <sheet name="Case1e" sheetId="8" r:id="rId5"/>
    <sheet name="Case1f" sheetId="12" r:id="rId6"/>
  </sheets>
  <definedNames>
    <definedName name="coin_cuttype" localSheetId="5" hidden="1">1</definedName>
    <definedName name="coin_dualtol" localSheetId="5" hidden="1">0.0000001</definedName>
    <definedName name="coin_heurs" localSheetId="5" hidden="1">1</definedName>
    <definedName name="coin_integerpresolve" localSheetId="5" hidden="1">1</definedName>
    <definedName name="coin_presolve1" localSheetId="5" hidden="1">1</definedName>
    <definedName name="coin_primaltol" localSheetId="5" hidden="1">0.0000001</definedName>
    <definedName name="solver_adj" localSheetId="0" hidden="1">Case1a!$B$10:$G$15</definedName>
    <definedName name="solver_adj" localSheetId="1" hidden="1">Case1b!$B$10:$G$15</definedName>
    <definedName name="solver_adj" localSheetId="2" hidden="1">Case1c!$L$35:$T$43,Case1c!$R$33:$T$33</definedName>
    <definedName name="solver_adj" localSheetId="3" hidden="1">Case1d!$L$35:$T$43,Case1d!$R$33:$T$33,Case1d!$E$2:$E$7</definedName>
    <definedName name="solver_adj" localSheetId="4" hidden="1">Case1e!$L$22:$Q$22,Case1e!$R$33:$T$33,Case1e!$L$35:$T$43,Case1e!$E$2:$E$7</definedName>
    <definedName name="solver_adj" localSheetId="5" hidden="1">Case1f!$L$22:$Q$22,Case1f!$R$33:$T$33,Case1f!$L$35:$T$43,Case1f!$E$2:$E$7,Case1f!$U$4,Case1f!$R$56:$T$61</definedName>
    <definedName name="solver_adj_ob" localSheetId="5" hidden="1">1</definedName>
    <definedName name="solver_adj_ob1" localSheetId="5" hidden="1">1</definedName>
    <definedName name="solver_adj1" localSheetId="5" hidden="1">Case1f!$T$23</definedName>
    <definedName name="solver_cha" localSheetId="5" hidden="1">0</definedName>
    <definedName name="solver_chc1" localSheetId="5" hidden="1">0</definedName>
    <definedName name="solver_chc10" localSheetId="5" hidden="1">0</definedName>
    <definedName name="solver_chc11" localSheetId="5" hidden="1">0</definedName>
    <definedName name="solver_chc12" localSheetId="5" hidden="1">0</definedName>
    <definedName name="solver_chc13" localSheetId="5" hidden="1">0</definedName>
    <definedName name="solver_chc14" localSheetId="5" hidden="1">0</definedName>
    <definedName name="solver_chc15" localSheetId="5" hidden="1">0</definedName>
    <definedName name="solver_chc16" localSheetId="5" hidden="1">0</definedName>
    <definedName name="solver_chc17" localSheetId="5" hidden="1">0</definedName>
    <definedName name="solver_chc18" localSheetId="5" hidden="1">0</definedName>
    <definedName name="solver_chc19" localSheetId="5" hidden="1">0</definedName>
    <definedName name="solver_chc2" localSheetId="5" hidden="1">0</definedName>
    <definedName name="solver_chc20" localSheetId="5" hidden="1">0</definedName>
    <definedName name="solver_chc21" localSheetId="5" hidden="1">0</definedName>
    <definedName name="solver_chc22" localSheetId="5" hidden="1">0</definedName>
    <definedName name="solver_chc23" localSheetId="5" hidden="1">0</definedName>
    <definedName name="solver_chc24" localSheetId="5" hidden="1">0</definedName>
    <definedName name="solver_chc25" localSheetId="5" hidden="1">0</definedName>
    <definedName name="solver_chc26" localSheetId="5" hidden="1">0</definedName>
    <definedName name="solver_chc3" localSheetId="5" hidden="1">0</definedName>
    <definedName name="solver_chc4" localSheetId="5" hidden="1">0</definedName>
    <definedName name="solver_chc5" localSheetId="5" hidden="1">0</definedName>
    <definedName name="solver_chc6" localSheetId="5" hidden="1">0</definedName>
    <definedName name="solver_chc7" localSheetId="5" hidden="1">0</definedName>
    <definedName name="solver_chc8" localSheetId="5" hidden="1">0</definedName>
    <definedName name="solver_chc9" localSheetId="5" hidden="1">0</definedName>
    <definedName name="solver_chn" localSheetId="5" hidden="1">4</definedName>
    <definedName name="solver_chp1" localSheetId="5" hidden="1">0</definedName>
    <definedName name="solver_chp10" localSheetId="5" hidden="1">0</definedName>
    <definedName name="solver_chp11" localSheetId="5" hidden="1">0</definedName>
    <definedName name="solver_chp12" localSheetId="5" hidden="1">0</definedName>
    <definedName name="solver_chp13" localSheetId="5" hidden="1">0</definedName>
    <definedName name="solver_chp14" localSheetId="5" hidden="1">0</definedName>
    <definedName name="solver_chp15" localSheetId="5" hidden="1">0</definedName>
    <definedName name="solver_chp16" localSheetId="5" hidden="1">0</definedName>
    <definedName name="solver_chp17" localSheetId="5" hidden="1">0</definedName>
    <definedName name="solver_chp18" localSheetId="5" hidden="1">0</definedName>
    <definedName name="solver_chp19" localSheetId="5" hidden="1">0</definedName>
    <definedName name="solver_chp2" localSheetId="5" hidden="1">0</definedName>
    <definedName name="solver_chp20" localSheetId="5" hidden="1">0</definedName>
    <definedName name="solver_chp21" localSheetId="5" hidden="1">0</definedName>
    <definedName name="solver_chp22" localSheetId="5" hidden="1">0</definedName>
    <definedName name="solver_chp23" localSheetId="5" hidden="1">0</definedName>
    <definedName name="solver_chp24" localSheetId="5" hidden="1">0</definedName>
    <definedName name="solver_chp25" localSheetId="5" hidden="1">0</definedName>
    <definedName name="solver_chp26" localSheetId="5" hidden="1">0</definedName>
    <definedName name="solver_chp3" localSheetId="5" hidden="1">0</definedName>
    <definedName name="solver_chp4" localSheetId="5" hidden="1">0</definedName>
    <definedName name="solver_chp5" localSheetId="5" hidden="1">0</definedName>
    <definedName name="solver_chp6" localSheetId="5" hidden="1">0</definedName>
    <definedName name="solver_chp7" localSheetId="5" hidden="1">0</definedName>
    <definedName name="solver_chp8" localSheetId="5" hidden="1">0</definedName>
    <definedName name="solver_chp9" localSheetId="5" hidden="1">0</definedName>
    <definedName name="solver_cht" localSheetId="5" hidden="1">0</definedName>
    <definedName name="solver_cir1" localSheetId="5" hidden="1">1</definedName>
    <definedName name="solver_cir10" localSheetId="5" hidden="1">1</definedName>
    <definedName name="solver_cir11" localSheetId="5" hidden="1">1</definedName>
    <definedName name="solver_cir12" localSheetId="5" hidden="1">1</definedName>
    <definedName name="solver_cir13" localSheetId="5" hidden="1">1</definedName>
    <definedName name="solver_cir14" localSheetId="5" hidden="1">1</definedName>
    <definedName name="solver_cir15" localSheetId="5" hidden="1">1</definedName>
    <definedName name="solver_cir16" localSheetId="5" hidden="1">1</definedName>
    <definedName name="solver_cir17" localSheetId="5" hidden="1">1</definedName>
    <definedName name="solver_cir18" localSheetId="5" hidden="1">1</definedName>
    <definedName name="solver_cir19" localSheetId="5" hidden="1">1</definedName>
    <definedName name="solver_cir2" localSheetId="5" hidden="1">1</definedName>
    <definedName name="solver_cir20" localSheetId="5" hidden="1">1</definedName>
    <definedName name="solver_cir21" localSheetId="5" hidden="1">1</definedName>
    <definedName name="solver_cir22" localSheetId="5" hidden="1">1</definedName>
    <definedName name="solver_cir23" localSheetId="5" hidden="1">1</definedName>
    <definedName name="solver_cir24" localSheetId="5" hidden="1">1</definedName>
    <definedName name="solver_cir25" localSheetId="5" hidden="1">1</definedName>
    <definedName name="solver_cir26" localSheetId="5" hidden="1">1</definedName>
    <definedName name="solver_cir3" localSheetId="5" hidden="1">1</definedName>
    <definedName name="solver_cir4" localSheetId="5" hidden="1">1</definedName>
    <definedName name="solver_cir5" localSheetId="5" hidden="1">1</definedName>
    <definedName name="solver_cir6" localSheetId="5" hidden="1">1</definedName>
    <definedName name="solver_cir7" localSheetId="5" hidden="1">1</definedName>
    <definedName name="solver_cir8" localSheetId="5" hidden="1">1</definedName>
    <definedName name="solver_cir9" localSheetId="5" hidden="1">1</definedName>
    <definedName name="solver_con" localSheetId="5" hidden="1">" "</definedName>
    <definedName name="solver_con1" localSheetId="5" hidden="1">" "</definedName>
    <definedName name="solver_con10" localSheetId="5" hidden="1">" "</definedName>
    <definedName name="solver_con11" localSheetId="5" hidden="1">" "</definedName>
    <definedName name="solver_con12" localSheetId="5" hidden="1">" "</definedName>
    <definedName name="solver_con13" localSheetId="5" hidden="1">" "</definedName>
    <definedName name="solver_con14" localSheetId="5" hidden="1">" "</definedName>
    <definedName name="solver_con15" localSheetId="5" hidden="1">" "</definedName>
    <definedName name="solver_con16" localSheetId="5" hidden="1">" "</definedName>
    <definedName name="solver_con17" localSheetId="5" hidden="1">" "</definedName>
    <definedName name="solver_con18" localSheetId="5" hidden="1">" "</definedName>
    <definedName name="solver_con19" localSheetId="5" hidden="1">" "</definedName>
    <definedName name="solver_con2" localSheetId="5" hidden="1">" "</definedName>
    <definedName name="solver_con20" localSheetId="5" hidden="1">" "</definedName>
    <definedName name="solver_con21" localSheetId="5" hidden="1">" "</definedName>
    <definedName name="solver_con22" localSheetId="5" hidden="1">" "</definedName>
    <definedName name="solver_con23" localSheetId="5" hidden="1">" "</definedName>
    <definedName name="solver_con24" localSheetId="5" hidden="1">" "</definedName>
    <definedName name="solver_con25" localSheetId="5" hidden="1">" "</definedName>
    <definedName name="solver_con26" localSheetId="5" hidden="1">" "</definedName>
    <definedName name="solver_con3" localSheetId="5" hidden="1">" "</definedName>
    <definedName name="solver_con4" localSheetId="5" hidden="1">" "</definedName>
    <definedName name="solver_con5" localSheetId="5" hidden="1">" "</definedName>
    <definedName name="solver_con6" localSheetId="5" hidden="1">" "</definedName>
    <definedName name="solver_con7" localSheetId="5" hidden="1">" "</definedName>
    <definedName name="solver_con8" localSheetId="5" hidden="1">" "</definedName>
    <definedName name="solver_con9" localSheetId="5" hidden="1">" "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ia" localSheetId="5" hidden="1">5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1</definedName>
    <definedName name="solver_eng" localSheetId="4" hidden="1">1</definedName>
    <definedName name="solver_eng" localSheetId="5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ao" localSheetId="5" hidden="1">0</definedName>
    <definedName name="solver_int" localSheetId="5" hidden="1">0</definedName>
    <definedName name="solver_irs" localSheetId="5" hidden="1">0</definedName>
    <definedName name="solver_ism" localSheetId="5" hidden="1">0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kiv" localSheetId="5" hidden="1">2E+30</definedName>
    <definedName name="solver_lhs_ob1" localSheetId="5" hidden="1">0</definedName>
    <definedName name="solver_lhs_ob10" localSheetId="5" hidden="1">0</definedName>
    <definedName name="solver_lhs_ob11" localSheetId="5" hidden="1">0</definedName>
    <definedName name="solver_lhs_ob12" localSheetId="5" hidden="1">0</definedName>
    <definedName name="solver_lhs_ob13" localSheetId="5" hidden="1">0</definedName>
    <definedName name="solver_lhs_ob14" localSheetId="5" hidden="1">0</definedName>
    <definedName name="solver_lhs_ob15" localSheetId="5" hidden="1">0</definedName>
    <definedName name="solver_lhs_ob16" localSheetId="5" hidden="1">0</definedName>
    <definedName name="solver_lhs_ob17" localSheetId="5" hidden="1">0</definedName>
    <definedName name="solver_lhs_ob18" localSheetId="5" hidden="1">0</definedName>
    <definedName name="solver_lhs_ob19" localSheetId="5" hidden="1">0</definedName>
    <definedName name="solver_lhs_ob2" localSheetId="5" hidden="1">0</definedName>
    <definedName name="solver_lhs_ob20" localSheetId="5" hidden="1">0</definedName>
    <definedName name="solver_lhs_ob21" localSheetId="5" hidden="1">0</definedName>
    <definedName name="solver_lhs_ob22" localSheetId="5" hidden="1">0</definedName>
    <definedName name="solver_lhs_ob23" localSheetId="5" hidden="1">0</definedName>
    <definedName name="solver_lhs_ob24" localSheetId="5" hidden="1">0</definedName>
    <definedName name="solver_lhs_ob25" localSheetId="5" hidden="1">0</definedName>
    <definedName name="solver_lhs_ob26" localSheetId="5" hidden="1">0</definedName>
    <definedName name="solver_lhs_ob3" localSheetId="5" hidden="1">0</definedName>
    <definedName name="solver_lhs_ob4" localSheetId="5" hidden="1">0</definedName>
    <definedName name="solver_lhs_ob5" localSheetId="5" hidden="1">0</definedName>
    <definedName name="solver_lhs_ob6" localSheetId="5" hidden="1">0</definedName>
    <definedName name="solver_lhs_ob7" localSheetId="5" hidden="1">0</definedName>
    <definedName name="solver_lhs_ob8" localSheetId="5" hidden="1">0</definedName>
    <definedName name="solver_lhs_ob9" localSheetId="5" hidden="1">0</definedName>
    <definedName name="solver_lhs1" localSheetId="0" hidden="1">Case1a!$A$23:$A$28</definedName>
    <definedName name="solver_lhs1" localSheetId="1" hidden="1">Case1b!$A$23:$A$28</definedName>
    <definedName name="solver_lhs1" localSheetId="2" hidden="1">Case1c!$A$19:$A$27</definedName>
    <definedName name="solver_lhs1" localSheetId="3" hidden="1">Case1d!$A$19:$A$27</definedName>
    <definedName name="solver_lhs1" localSheetId="4" hidden="1">Case1e!$A$19:$A$27</definedName>
    <definedName name="solver_lhs1" localSheetId="5" hidden="1">Case1f!$A$19:$A$27</definedName>
    <definedName name="solver_lhs10" localSheetId="0" hidden="1">Case1a!$G$16</definedName>
    <definedName name="solver_lhs10" localSheetId="1" hidden="1">Case1b!$H$15</definedName>
    <definedName name="solver_lhs10" localSheetId="2" hidden="1">Case1c!$U$35:$U$40</definedName>
    <definedName name="solver_lhs10" localSheetId="3" hidden="1">Case1d!$R$6</definedName>
    <definedName name="solver_lhs10" localSheetId="4" hidden="1">Case1e!$R$44:$T$44</definedName>
    <definedName name="solver_lhs10" localSheetId="5" hidden="1">Case1f!$R$56:$R$61</definedName>
    <definedName name="solver_lhs11" localSheetId="0" hidden="1">Case1a!$H$15</definedName>
    <definedName name="solver_lhs11" localSheetId="1" hidden="1">Case1b!$H$15</definedName>
    <definedName name="solver_lhs11" localSheetId="2" hidden="1">Case1c!$U$41:$U$43</definedName>
    <definedName name="solver_lhs11" localSheetId="3" hidden="1">Case1d!$U$33</definedName>
    <definedName name="solver_lhs11" localSheetId="4" hidden="1">Case1e!$R$53:$T$53</definedName>
    <definedName name="solver_lhs11" localSheetId="5" hidden="1">Case1f!$R$56:$T$61</definedName>
    <definedName name="solver_lhs12" localSheetId="3" hidden="1">Case1d!$U$35:$U$40</definedName>
    <definedName name="solver_lhs12" localSheetId="4" hidden="1">Case1e!$R$6</definedName>
    <definedName name="solver_lhs12" localSheetId="5" hidden="1">Case1f!$R$56:$R$61</definedName>
    <definedName name="solver_lhs13" localSheetId="3" hidden="1">Case1d!$U$41:$U$43</definedName>
    <definedName name="solver_lhs13" localSheetId="4" hidden="1">Case1e!$R$6</definedName>
    <definedName name="solver_lhs13" localSheetId="5" hidden="1">Case1f!$R$6</definedName>
    <definedName name="solver_lhs14" localSheetId="4" hidden="1">Case1e!$U$33</definedName>
    <definedName name="solver_lhs14" localSheetId="5" hidden="1">Case1f!$R$62:$T$62</definedName>
    <definedName name="solver_lhs15" localSheetId="4" hidden="1">Case1e!$U$35:$U$40</definedName>
    <definedName name="solver_lhs15" localSheetId="5" hidden="1">Case1f!$R$6</definedName>
    <definedName name="solver_lhs16" localSheetId="4" hidden="1">Case1e!$U$41:$U$43</definedName>
    <definedName name="solver_lhs16" localSheetId="5" hidden="1">Case1f!$S$56:$S$61</definedName>
    <definedName name="solver_lhs17" localSheetId="4" hidden="1">Case1e!$X$35:$AC$40</definedName>
    <definedName name="solver_lhs17" localSheetId="5" hidden="1">Case1f!$S$56:$S$61</definedName>
    <definedName name="solver_lhs18" localSheetId="5" hidden="1">Case1f!$T$56:$T$61</definedName>
    <definedName name="solver_lhs19" localSheetId="5" hidden="1">Case1f!$T$56:$T$61</definedName>
    <definedName name="solver_lhs2" localSheetId="0" hidden="1">Case1a!$B$10:$G$15</definedName>
    <definedName name="solver_lhs2" localSheetId="1" hidden="1">Case1b!$B$10:$G$15</definedName>
    <definedName name="solver_lhs2" localSheetId="2" hidden="1">Case1c!$C$30</definedName>
    <definedName name="solver_lhs2" localSheetId="3" hidden="1">Case1d!$C$30:$C$44</definedName>
    <definedName name="solver_lhs2" localSheetId="4" hidden="1">Case1e!$C$30:$C$44</definedName>
    <definedName name="solver_lhs2" localSheetId="5" hidden="1">Case1f!$C$30:$C$44</definedName>
    <definedName name="solver_lhs20" localSheetId="5" hidden="1">Case1f!$U$33</definedName>
    <definedName name="solver_lhs21" localSheetId="5" hidden="1">Case1f!$U$35:$U$40</definedName>
    <definedName name="solver_lhs22" localSheetId="5" hidden="1">Case1f!$U$4</definedName>
    <definedName name="solver_lhs23" localSheetId="5" hidden="1">Case1f!$U$4</definedName>
    <definedName name="solver_lhs24" localSheetId="5" hidden="1">Case1f!$U$41:$U$43</definedName>
    <definedName name="solver_lhs25" localSheetId="5" hidden="1">Case1f!$U$5</definedName>
    <definedName name="solver_lhs26" localSheetId="5" hidden="1">Case1f!$X$35:$AC$40</definedName>
    <definedName name="solver_lhs3" localSheetId="0" hidden="1">Case1a!$B$16</definedName>
    <definedName name="solver_lhs3" localSheetId="1" hidden="1">Case1b!$B$16:$C$16</definedName>
    <definedName name="solver_lhs3" localSheetId="2" hidden="1">Case1c!$L$35:$T$43</definedName>
    <definedName name="solver_lhs3" localSheetId="3" hidden="1">Case1d!$E$2:$E$7</definedName>
    <definedName name="solver_lhs3" localSheetId="4" hidden="1">Case1e!$E$2:$E$7</definedName>
    <definedName name="solver_lhs3" localSheetId="5" hidden="1">Case1f!$E$2:$E$7</definedName>
    <definedName name="solver_lhs4" localSheetId="0" hidden="1">Case1a!$C$16:$F$16</definedName>
    <definedName name="solver_lhs4" localSheetId="1" hidden="1">Case1b!$C$30:$C$35</definedName>
    <definedName name="solver_lhs4" localSheetId="2" hidden="1">Case1c!$L$44:$O$44</definedName>
    <definedName name="solver_lhs4" localSheetId="3" hidden="1">Case1d!$L$35:$T$43</definedName>
    <definedName name="solver_lhs4" localSheetId="4" hidden="1">Case1e!$L$22:$Q$22</definedName>
    <definedName name="solver_lhs4" localSheetId="5" hidden="1">Case1f!$L$22:$Q$22</definedName>
    <definedName name="solver_lhs5" localSheetId="0" hidden="1">Case1a!$C$30:$C$35</definedName>
    <definedName name="solver_lhs5" localSheetId="1" hidden="1">Case1b!$D$16:$F$16</definedName>
    <definedName name="solver_lhs5" localSheetId="2" hidden="1">Case1c!$P$44:$Q$44</definedName>
    <definedName name="solver_lhs5" localSheetId="3" hidden="1">Case1d!$L$44:$Q$44</definedName>
    <definedName name="solver_lhs5" localSheetId="4" hidden="1">Case1e!$L$22:$Q$22</definedName>
    <definedName name="solver_lhs5" localSheetId="5" hidden="1">Case1f!$L$22:$Q$22</definedName>
    <definedName name="solver_lhs6" localSheetId="0" hidden="1">Case1a!$G$10</definedName>
    <definedName name="solver_lhs6" localSheetId="1" hidden="1">Case1b!$G$16</definedName>
    <definedName name="solver_lhs6" localSheetId="2" hidden="1">Case1c!$R$33:$T$33</definedName>
    <definedName name="solver_lhs6" localSheetId="3" hidden="1">Case1d!$R$33:$T$33</definedName>
    <definedName name="solver_lhs6" localSheetId="4" hidden="1">Case1e!$L$22:$Q$22</definedName>
    <definedName name="solver_lhs6" localSheetId="5" hidden="1">Case1f!$L$22:$Q$22</definedName>
    <definedName name="solver_lhs7" localSheetId="0" hidden="1">Case1a!$G$16</definedName>
    <definedName name="solver_lhs7" localSheetId="1" hidden="1">Case1b!$G$30</definedName>
    <definedName name="solver_lhs7" localSheetId="2" hidden="1">Case1c!$R$44:$T$44</definedName>
    <definedName name="solver_lhs7" localSheetId="3" hidden="1">Case1d!$R$44:$T$44</definedName>
    <definedName name="solver_lhs7" localSheetId="4" hidden="1">Case1e!$L$35:$T$43</definedName>
    <definedName name="solver_lhs7" localSheetId="5" hidden="1">Case1f!$L$35:$T$43</definedName>
    <definedName name="solver_lhs8" localSheetId="0" hidden="1">Case1a!$H$10:$H$14</definedName>
    <definedName name="solver_lhs8" localSheetId="1" hidden="1">Case1b!$H$10:$H$14</definedName>
    <definedName name="solver_lhs8" localSheetId="2" hidden="1">Case1c!$R$48:$T$48</definedName>
    <definedName name="solver_lhs8" localSheetId="3" hidden="1">Case1d!$R$53:$T$53</definedName>
    <definedName name="solver_lhs8" localSheetId="4" hidden="1">Case1e!$L$44:$Q$44</definedName>
    <definedName name="solver_lhs8" localSheetId="5" hidden="1">Case1f!$L$44:$Q$44</definedName>
    <definedName name="solver_lhs9" localSheetId="0" hidden="1">Case1a!$H$15</definedName>
    <definedName name="solver_lhs9" localSheetId="1" hidden="1">Case1b!$H$15</definedName>
    <definedName name="solver_lhs9" localSheetId="2" hidden="1">Case1c!$U$33</definedName>
    <definedName name="solver_lhs9" localSheetId="3" hidden="1">Case1d!$R$6</definedName>
    <definedName name="solver_lhs9" localSheetId="4" hidden="1">Case1e!$R$33:$T$33</definedName>
    <definedName name="solver_lhs9" localSheetId="5" hidden="1">Case1f!$R$33:$T$33</definedName>
    <definedName name="solver_lin" localSheetId="5" hidden="1">1</definedName>
    <definedName name="solver_mda" localSheetId="5" hidden="1">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od" localSheetId="5" hidden="1">3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tr" localSheetId="5" hidden="1">0</definedName>
    <definedName name="solver_ntri" hidden="1">1000</definedName>
    <definedName name="solver_num" localSheetId="0" hidden="1">9</definedName>
    <definedName name="solver_num" localSheetId="1" hidden="1">9</definedName>
    <definedName name="solver_num" localSheetId="2" hidden="1">11</definedName>
    <definedName name="solver_num" localSheetId="3" hidden="1">13</definedName>
    <definedName name="solver_num" localSheetId="4" hidden="1">17</definedName>
    <definedName name="solver_num" localSheetId="5" hidden="1">26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bc" localSheetId="5" hidden="1">0</definedName>
    <definedName name="solver_obp" localSheetId="5" hidden="1">0</definedName>
    <definedName name="solver_opt" localSheetId="0" hidden="1">Case1a!$I$1</definedName>
    <definedName name="solver_opt" localSheetId="1" hidden="1">Case1b!$N$1</definedName>
    <definedName name="solver_opt" localSheetId="2" hidden="1">Case1c!$R$1</definedName>
    <definedName name="solver_opt" localSheetId="3" hidden="1">Case1d!$R$1</definedName>
    <definedName name="solver_opt" localSheetId="4" hidden="1">Case1e!$R$1</definedName>
    <definedName name="solver_opt" localSheetId="5" hidden="1">Case1f!$R$1</definedName>
    <definedName name="solver_opt_ob" localSheetId="5" hidden="1">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si" localSheetId="5" hidden="1">0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dp" localSheetId="5" hidden="1">0</definedName>
    <definedName name="solver_reco1" localSheetId="5" hidden="1">0</definedName>
    <definedName name="solver_reco10" localSheetId="5" hidden="1">0</definedName>
    <definedName name="solver_reco11" localSheetId="5" hidden="1">0</definedName>
    <definedName name="solver_reco12" localSheetId="5" hidden="1">0</definedName>
    <definedName name="solver_reco13" localSheetId="5" hidden="1">0</definedName>
    <definedName name="solver_reco14" localSheetId="5" hidden="1">0</definedName>
    <definedName name="solver_reco15" localSheetId="5" hidden="1">0</definedName>
    <definedName name="solver_reco16" localSheetId="5" hidden="1">0</definedName>
    <definedName name="solver_reco17" localSheetId="5" hidden="1">0</definedName>
    <definedName name="solver_reco18" localSheetId="5" hidden="1">0</definedName>
    <definedName name="solver_reco19" localSheetId="5" hidden="1">0</definedName>
    <definedName name="solver_reco2" localSheetId="5" hidden="1">0</definedName>
    <definedName name="solver_reco20" localSheetId="5" hidden="1">0</definedName>
    <definedName name="solver_reco21" localSheetId="5" hidden="1">0</definedName>
    <definedName name="solver_reco22" localSheetId="5" hidden="1">0</definedName>
    <definedName name="solver_reco23" localSheetId="5" hidden="1">0</definedName>
    <definedName name="solver_reco24" localSheetId="5" hidden="1">0</definedName>
    <definedName name="solver_reco25" localSheetId="5" hidden="1">0</definedName>
    <definedName name="solver_reco26" localSheetId="5" hidden="1">0</definedName>
    <definedName name="solver_reco3" localSheetId="5" hidden="1">0</definedName>
    <definedName name="solver_reco4" localSheetId="5" hidden="1">0</definedName>
    <definedName name="solver_reco5" localSheetId="5" hidden="1">0</definedName>
    <definedName name="solver_reco6" localSheetId="5" hidden="1">0</definedName>
    <definedName name="solver_reco7" localSheetId="5" hidden="1">0</definedName>
    <definedName name="solver_reco8" localSheetId="5" hidden="1">0</definedName>
    <definedName name="solver_reco9" localSheetId="5" hidden="1">0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10" localSheetId="0" hidden="1">2</definedName>
    <definedName name="solver_rel10" localSheetId="1" hidden="1">2</definedName>
    <definedName name="solver_rel10" localSheetId="2" hidden="1">2</definedName>
    <definedName name="solver_rel10" localSheetId="3" hidden="1">3</definedName>
    <definedName name="solver_rel10" localSheetId="4" hidden="1">2</definedName>
    <definedName name="solver_rel10" localSheetId="5" hidden="1">1</definedName>
    <definedName name="solver_rel11" localSheetId="0" hidden="1">2</definedName>
    <definedName name="solver_rel11" localSheetId="1" hidden="1">2</definedName>
    <definedName name="solver_rel11" localSheetId="2" hidden="1">2</definedName>
    <definedName name="solver_rel11" localSheetId="3" hidden="1">2</definedName>
    <definedName name="solver_rel11" localSheetId="4" hidden="1">1</definedName>
    <definedName name="solver_rel11" localSheetId="5" hidden="1">3</definedName>
    <definedName name="solver_rel12" localSheetId="3" hidden="1">2</definedName>
    <definedName name="solver_rel12" localSheetId="4" hidden="1">1</definedName>
    <definedName name="solver_rel12" localSheetId="5" hidden="1">1</definedName>
    <definedName name="solver_rel13" localSheetId="3" hidden="1">2</definedName>
    <definedName name="solver_rel13" localSheetId="4" hidden="1">3</definedName>
    <definedName name="solver_rel13" localSheetId="5" hidden="1">1</definedName>
    <definedName name="solver_rel14" localSheetId="4" hidden="1">2</definedName>
    <definedName name="solver_rel14" localSheetId="5" hidden="1">2</definedName>
    <definedName name="solver_rel15" localSheetId="4" hidden="1">2</definedName>
    <definedName name="solver_rel15" localSheetId="5" hidden="1">3</definedName>
    <definedName name="solver_rel16" localSheetId="4" hidden="1">2</definedName>
    <definedName name="solver_rel16" localSheetId="5" hidden="1">1</definedName>
    <definedName name="solver_rel17" localSheetId="4" hidden="1">3</definedName>
    <definedName name="solver_rel17" localSheetId="5" hidden="1">1</definedName>
    <definedName name="solver_rel18" localSheetId="5" hidden="1">1</definedName>
    <definedName name="solver_rel19" localSheetId="5" hidden="1">1</definedName>
    <definedName name="solver_rel2" localSheetId="0" hidden="1">5</definedName>
    <definedName name="solver_rel2" localSheetId="1" hidden="1">5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0" localSheetId="5" hidden="1">2</definedName>
    <definedName name="solver_rel21" localSheetId="5" hidden="1">2</definedName>
    <definedName name="solver_rel22" localSheetId="5" hidden="1">1</definedName>
    <definedName name="solver_rel23" localSheetId="5" hidden="1">5</definedName>
    <definedName name="solver_rel24" localSheetId="5" hidden="1">2</definedName>
    <definedName name="solver_rel25" localSheetId="5" hidden="1">3</definedName>
    <definedName name="solver_rel26" localSheetId="5" hidden="1">3</definedName>
    <definedName name="solver_rel3" localSheetId="0" hidden="1">2</definedName>
    <definedName name="solver_rel3" localSheetId="1" hidden="1">2</definedName>
    <definedName name="solver_rel3" localSheetId="2" hidden="1">5</definedName>
    <definedName name="solver_rel3" localSheetId="3" hidden="1">5</definedName>
    <definedName name="solver_rel3" localSheetId="4" hidden="1">5</definedName>
    <definedName name="solver_rel3" localSheetId="5" hidden="1">5</definedName>
    <definedName name="solver_rel4" localSheetId="0" hidden="1">2</definedName>
    <definedName name="solver_rel4" localSheetId="1" hidden="1">1</definedName>
    <definedName name="solver_rel4" localSheetId="2" hidden="1">2</definedName>
    <definedName name="solver_rel4" localSheetId="3" hidden="1">5</definedName>
    <definedName name="solver_rel4" localSheetId="4" hidden="1">1</definedName>
    <definedName name="solver_rel4" localSheetId="5" hidden="1">1</definedName>
    <definedName name="solver_rel5" localSheetId="0" hidden="1">1</definedName>
    <definedName name="solver_rel5" localSheetId="1" hidden="1">2</definedName>
    <definedName name="solver_rel5" localSheetId="2" hidden="1">2</definedName>
    <definedName name="solver_rel5" localSheetId="3" hidden="1">2</definedName>
    <definedName name="solver_rel5" localSheetId="4" hidden="1">4</definedName>
    <definedName name="solver_rel5" localSheetId="5" hidden="1">4</definedName>
    <definedName name="solver_rel6" localSheetId="0" hidden="1">2</definedName>
    <definedName name="solver_rel6" localSheetId="1" hidden="1">2</definedName>
    <definedName name="solver_rel6" localSheetId="2" hidden="1">5</definedName>
    <definedName name="solver_rel6" localSheetId="3" hidden="1">5</definedName>
    <definedName name="solver_rel6" localSheetId="4" hidden="1">3</definedName>
    <definedName name="solver_rel6" localSheetId="5" hidden="1">3</definedName>
    <definedName name="solver_rel7" localSheetId="0" hidden="1">2</definedName>
    <definedName name="solver_rel7" localSheetId="1" hidden="1">1</definedName>
    <definedName name="solver_rel7" localSheetId="2" hidden="1">2</definedName>
    <definedName name="solver_rel7" localSheetId="3" hidden="1">2</definedName>
    <definedName name="solver_rel7" localSheetId="4" hidden="1">5</definedName>
    <definedName name="solver_rel7" localSheetId="5" hidden="1">5</definedName>
    <definedName name="solver_rel8" localSheetId="0" hidden="1">2</definedName>
    <definedName name="solver_rel8" localSheetId="1" hidden="1">2</definedName>
    <definedName name="solver_rel8" localSheetId="2" hidden="1">1</definedName>
    <definedName name="solver_rel8" localSheetId="3" hidden="1">1</definedName>
    <definedName name="solver_rel8" localSheetId="4" hidden="1">2</definedName>
    <definedName name="solver_rel8" localSheetId="5" hidden="1">2</definedName>
    <definedName name="solver_rel9" localSheetId="0" hidden="1">2</definedName>
    <definedName name="solver_rel9" localSheetId="1" hidden="1">2</definedName>
    <definedName name="solver_rel9" localSheetId="2" hidden="1">2</definedName>
    <definedName name="solver_rel9" localSheetId="3" hidden="1">1</definedName>
    <definedName name="solver_rel9" localSheetId="4" hidden="1">5</definedName>
    <definedName name="solver_rel9" localSheetId="5" hidden="1">5</definedName>
    <definedName name="solver_rep" localSheetId="5" hidden="1">0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" localSheetId="4" hidden="1">0</definedName>
    <definedName name="solver_rhs1" localSheetId="5" hidden="1">0</definedName>
    <definedName name="solver_rhs10" localSheetId="0" hidden="1">1</definedName>
    <definedName name="solver_rhs10" localSheetId="1" hidden="1">0</definedName>
    <definedName name="solver_rhs10" localSheetId="2" hidden="1">1</definedName>
    <definedName name="solver_rhs10" localSheetId="3" hidden="1">1</definedName>
    <definedName name="solver_rhs10" localSheetId="4" hidden="1">Case1e!$R$32:$T$32</definedName>
    <definedName name="solver_rhs10" localSheetId="5" hidden="1">Case1f!$E$2:$E$7</definedName>
    <definedName name="solver_rhs11" localSheetId="0" hidden="1">0</definedName>
    <definedName name="solver_rhs11" localSheetId="1" hidden="1">0</definedName>
    <definedName name="solver_rhs11" localSheetId="2" hidden="1">0</definedName>
    <definedName name="solver_rhs11" localSheetId="3" hidden="1">1</definedName>
    <definedName name="solver_rhs11" localSheetId="4" hidden="1">Case1e!$R$8</definedName>
    <definedName name="solver_rhs11" localSheetId="5" hidden="1">Case1f!$V$56:$X$61</definedName>
    <definedName name="solver_rhs12" localSheetId="3" hidden="1">1</definedName>
    <definedName name="solver_rhs12" localSheetId="4" hidden="1">Case1e!$R$5</definedName>
    <definedName name="solver_rhs12" localSheetId="5" hidden="1">Case1f!$R$33</definedName>
    <definedName name="solver_rhs13" localSheetId="3" hidden="1">0</definedName>
    <definedName name="solver_rhs13" localSheetId="4" hidden="1">1</definedName>
    <definedName name="solver_rhs13" localSheetId="5" hidden="1">Case1f!$R$5</definedName>
    <definedName name="solver_rhs14" localSheetId="4" hidden="1">1</definedName>
    <definedName name="solver_rhs14" localSheetId="5" hidden="1">Case1f!$R$44:$T$44</definedName>
    <definedName name="solver_rhs15" localSheetId="4" hidden="1">1</definedName>
    <definedName name="solver_rhs15" localSheetId="5" hidden="1">1</definedName>
    <definedName name="solver_rhs16" localSheetId="4" hidden="1">0</definedName>
    <definedName name="solver_rhs16" localSheetId="5" hidden="1">Case1f!$E$2:$E$7</definedName>
    <definedName name="solver_rhs17" localSheetId="4" hidden="1">0</definedName>
    <definedName name="solver_rhs17" localSheetId="5" hidden="1">Case1f!$S$33</definedName>
    <definedName name="solver_rhs18" localSheetId="5" hidden="1">Case1f!$E$2:$E$7</definedName>
    <definedName name="solver_rhs19" localSheetId="5" hidden="1">Case1f!$T$33</definedName>
    <definedName name="solver_rhs2" localSheetId="0" hidden="1">binaire</definedName>
    <definedName name="solver_rhs2" localSheetId="1" hidden="1">binaire</definedName>
    <definedName name="solver_rhs2" localSheetId="2" hidden="1">1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0" localSheetId="5" hidden="1">1</definedName>
    <definedName name="solver_rhs21" localSheetId="5" hidden="1">1</definedName>
    <definedName name="solver_rhs22" localSheetId="5" hidden="1">Case1f!$U$2</definedName>
    <definedName name="solver_rhs23" localSheetId="5" hidden="1">binaire</definedName>
    <definedName name="solver_rhs24" localSheetId="5" hidden="1">0</definedName>
    <definedName name="solver_rhs25" localSheetId="5" hidden="1">Case1f!$U$2</definedName>
    <definedName name="solver_rhs26" localSheetId="5" hidden="1">0</definedName>
    <definedName name="solver_rhs3" localSheetId="0" hidden="1">0</definedName>
    <definedName name="solver_rhs3" localSheetId="1" hidden="1">0</definedName>
    <definedName name="solver_rhs3" localSheetId="2" hidden="1">binaire</definedName>
    <definedName name="solver_rhs3" localSheetId="3" hidden="1">binaire</definedName>
    <definedName name="solver_rhs3" localSheetId="4" hidden="1">binaire</definedName>
    <definedName name="solver_rhs3" localSheetId="5" hidden="1">binaire</definedName>
    <definedName name="solver_rhs4" localSheetId="0" hidden="1">1</definedName>
    <definedName name="solver_rhs4" localSheetId="1" hidden="1">1</definedName>
    <definedName name="solver_rhs4" localSheetId="2" hidden="1">0</definedName>
    <definedName name="solver_rhs4" localSheetId="3" hidden="1">binaire</definedName>
    <definedName name="solver_rhs4" localSheetId="4" hidden="1">Case1e!$R$5</definedName>
    <definedName name="solver_rhs4" localSheetId="5" hidden="1">Case1f!$R$5</definedName>
    <definedName name="solver_rhs5" localSheetId="0" hidden="1">1</definedName>
    <definedName name="solver_rhs5" localSheetId="1" hidden="1">1</definedName>
    <definedName name="solver_rhs5" localSheetId="2" hidden="1">1</definedName>
    <definedName name="solver_rhs5" localSheetId="3" hidden="1">Case1d!$L$50:$Q$50</definedName>
    <definedName name="solver_rhs5" localSheetId="4" hidden="1">entier</definedName>
    <definedName name="solver_rhs5" localSheetId="5" hidden="1">entier</definedName>
    <definedName name="solver_rhs6" localSheetId="0" hidden="1">0</definedName>
    <definedName name="solver_rhs6" localSheetId="1" hidden="1">Case1b!$N$6</definedName>
    <definedName name="solver_rhs6" localSheetId="2" hidden="1">binaire</definedName>
    <definedName name="solver_rhs6" localSheetId="3" hidden="1">binaire</definedName>
    <definedName name="solver_rhs6" localSheetId="4" hidden="1">1</definedName>
    <definedName name="solver_rhs6" localSheetId="5" hidden="1">1</definedName>
    <definedName name="solver_rhs7" localSheetId="0" hidden="1">1</definedName>
    <definedName name="solver_rhs7" localSheetId="1" hidden="1">Case1b!$N$8</definedName>
    <definedName name="solver_rhs7" localSheetId="2" hidden="1">Case1c!$R$32:$T$32</definedName>
    <definedName name="solver_rhs7" localSheetId="3" hidden="1">Case1d!$R$32:$T$32</definedName>
    <definedName name="solver_rhs7" localSheetId="4" hidden="1">binaire</definedName>
    <definedName name="solver_rhs7" localSheetId="5" hidden="1">binaire</definedName>
    <definedName name="solver_rhs8" localSheetId="0" hidden="1">1</definedName>
    <definedName name="solver_rhs8" localSheetId="1" hidden="1">1</definedName>
    <definedName name="solver_rhs8" localSheetId="2" hidden="1">Case1c!$R$8</definedName>
    <definedName name="solver_rhs8" localSheetId="3" hidden="1">Case1d!$R$8</definedName>
    <definedName name="solver_rhs8" localSheetId="4" hidden="1">Case1e!$L$50:$Q$50</definedName>
    <definedName name="solver_rhs8" localSheetId="5" hidden="1">Case1f!$L$50:$Q$50</definedName>
    <definedName name="solver_rhs9" localSheetId="0" hidden="1">0</definedName>
    <definedName name="solver_rhs9" localSheetId="1" hidden="1">0</definedName>
    <definedName name="solver_rhs9" localSheetId="2" hidden="1">1</definedName>
    <definedName name="solver_rhs9" localSheetId="3" hidden="1">Case1d!$R$5</definedName>
    <definedName name="solver_rhs9" localSheetId="4" hidden="1">binaire</definedName>
    <definedName name="solver_rhs9" localSheetId="5" hidden="1">binaire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mp" hidden="1">2</definedName>
    <definedName name="solver_rtr" localSheetId="5" hidden="1">0</definedName>
    <definedName name="solver_rxc1" localSheetId="5" hidden="1">1</definedName>
    <definedName name="solver_rxc10" localSheetId="5" hidden="1">1</definedName>
    <definedName name="solver_rxc11" localSheetId="5" hidden="1">1</definedName>
    <definedName name="solver_rxc12" localSheetId="5" hidden="1">1</definedName>
    <definedName name="solver_rxc13" localSheetId="5" hidden="1">1</definedName>
    <definedName name="solver_rxc14" localSheetId="5" hidden="1">1</definedName>
    <definedName name="solver_rxc15" localSheetId="5" hidden="1">1</definedName>
    <definedName name="solver_rxc16" localSheetId="5" hidden="1">1</definedName>
    <definedName name="solver_rxc17" localSheetId="5" hidden="1">1</definedName>
    <definedName name="solver_rxc18" localSheetId="5" hidden="1">1</definedName>
    <definedName name="solver_rxc19" localSheetId="5" hidden="1">1</definedName>
    <definedName name="solver_rxc2" localSheetId="5" hidden="1">1</definedName>
    <definedName name="solver_rxc20" localSheetId="5" hidden="1">1</definedName>
    <definedName name="solver_rxc21" localSheetId="5" hidden="1">1</definedName>
    <definedName name="solver_rxc22" localSheetId="5" hidden="1">1</definedName>
    <definedName name="solver_rxc23" localSheetId="5" hidden="1">1</definedName>
    <definedName name="solver_rxc24" localSheetId="5" hidden="1">1</definedName>
    <definedName name="solver_rxc25" localSheetId="5" hidden="1">1</definedName>
    <definedName name="solver_rxc26" localSheetId="5" hidden="1">1</definedName>
    <definedName name="solver_rxc3" localSheetId="5" hidden="1">1</definedName>
    <definedName name="solver_rxc4" localSheetId="5" hidden="1">1</definedName>
    <definedName name="solver_rxc5" localSheetId="5" hidden="1">1</definedName>
    <definedName name="solver_rxc6" localSheetId="5" hidden="1">1</definedName>
    <definedName name="solver_rxc7" localSheetId="5" hidden="1">1</definedName>
    <definedName name="solver_rxc8" localSheetId="5" hidden="1">1</definedName>
    <definedName name="solver_rxc9" localSheetId="5" hidden="1">1</definedName>
    <definedName name="solver_rxv" localSheetId="5" hidden="1">1</definedName>
    <definedName name="solver_rxv1" localSheetId="5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eed" hidden="1">0</definedName>
    <definedName name="solver_se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lv" localSheetId="5" hidden="1">0</definedName>
    <definedName name="solver_slvu" localSheetId="5" hidden="1">0</definedName>
    <definedName name="solver_spid" localSheetId="5" hidden="1">" "</definedName>
    <definedName name="solver_srvr" localSheetId="5" hidden="1">" "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umod" localSheetId="5" hidden="1">1</definedName>
    <definedName name="solver_urs" localSheetId="5" hidden="1">0</definedName>
    <definedName name="solver_userid" localSheetId="0" hidden="1">" "</definedName>
    <definedName name="solver_userid" localSheetId="1" hidden="1">" "</definedName>
    <definedName name="solver_userid" localSheetId="2" hidden="1">" "</definedName>
    <definedName name="solver_userid" localSheetId="3" hidden="1">" "</definedName>
    <definedName name="solver_userid" localSheetId="4" hidden="1">" "</definedName>
    <definedName name="solver_userid" localSheetId="5" hidden="1">" "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r" localSheetId="5" hidden="1">" "</definedName>
    <definedName name="solver_var1" localSheetId="5" hidden="1">" "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ir" localSheetId="5" hidden="1">1</definedName>
    <definedName name="solver_vir1" localSheetId="5" hidden="1">1</definedName>
    <definedName name="solver_vol" localSheetId="5" hidden="1">0</definedName>
    <definedName name="solver_vst" localSheetId="5" hidden="1">0</definedName>
    <definedName name="solver_vst1" localSheetId="5" hidden="1">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57" i="12" l="1"/>
  <c r="X58" i="12"/>
  <c r="X59" i="12"/>
  <c r="X60" i="12"/>
  <c r="X61" i="12"/>
  <c r="X56" i="12"/>
  <c r="W57" i="12"/>
  <c r="W58" i="12"/>
  <c r="W59" i="12"/>
  <c r="W60" i="12"/>
  <c r="W61" i="12"/>
  <c r="W56" i="12"/>
  <c r="V57" i="12"/>
  <c r="V58" i="12"/>
  <c r="V59" i="12"/>
  <c r="V60" i="12"/>
  <c r="V61" i="12"/>
  <c r="V56" i="12"/>
  <c r="S62" i="12" l="1"/>
  <c r="T62" i="12"/>
  <c r="R62" i="12"/>
  <c r="U3" i="12"/>
  <c r="U5" i="12" s="1"/>
  <c r="T53" i="12"/>
  <c r="S53" i="12"/>
  <c r="R53" i="12"/>
  <c r="Q50" i="12"/>
  <c r="P50" i="12"/>
  <c r="O50" i="12"/>
  <c r="N50" i="12"/>
  <c r="M50" i="12"/>
  <c r="L50" i="12"/>
  <c r="T48" i="12"/>
  <c r="S48" i="12"/>
  <c r="R48" i="12"/>
  <c r="T44" i="12"/>
  <c r="S44" i="12"/>
  <c r="R44" i="12"/>
  <c r="Q44" i="12"/>
  <c r="P44" i="12"/>
  <c r="O44" i="12"/>
  <c r="N44" i="12"/>
  <c r="M44" i="12"/>
  <c r="L44" i="12"/>
  <c r="B44" i="12"/>
  <c r="A44" i="12"/>
  <c r="U43" i="12"/>
  <c r="B43" i="12"/>
  <c r="A43" i="12"/>
  <c r="U42" i="12"/>
  <c r="B42" i="12"/>
  <c r="A42" i="12"/>
  <c r="U41" i="12"/>
  <c r="B41" i="12"/>
  <c r="A41" i="12"/>
  <c r="U40" i="12"/>
  <c r="B40" i="12"/>
  <c r="A40" i="12"/>
  <c r="U39" i="12"/>
  <c r="B39" i="12"/>
  <c r="A39" i="12"/>
  <c r="U38" i="12"/>
  <c r="B38" i="12"/>
  <c r="A38" i="12"/>
  <c r="U37" i="12"/>
  <c r="B37" i="12"/>
  <c r="A37" i="12"/>
  <c r="U36" i="12"/>
  <c r="B36" i="12"/>
  <c r="A36" i="12"/>
  <c r="U35" i="12"/>
  <c r="B35" i="12"/>
  <c r="A35" i="12"/>
  <c r="B34" i="12"/>
  <c r="A34" i="12"/>
  <c r="U33" i="12"/>
  <c r="B33" i="12"/>
  <c r="A33" i="12"/>
  <c r="B32" i="12"/>
  <c r="A32" i="12"/>
  <c r="B31" i="12"/>
  <c r="A31" i="12"/>
  <c r="B30" i="12"/>
  <c r="A30" i="12"/>
  <c r="Y29" i="12"/>
  <c r="X29" i="12"/>
  <c r="W29" i="12"/>
  <c r="V29" i="12"/>
  <c r="U29" i="12"/>
  <c r="T29" i="12"/>
  <c r="S29" i="12"/>
  <c r="Q29" i="12"/>
  <c r="P29" i="12"/>
  <c r="O29" i="12"/>
  <c r="N29" i="12"/>
  <c r="M29" i="12"/>
  <c r="L29" i="12"/>
  <c r="Y28" i="12"/>
  <c r="X28" i="12"/>
  <c r="W28" i="12"/>
  <c r="V28" i="12"/>
  <c r="U28" i="12"/>
  <c r="T28" i="12"/>
  <c r="S28" i="12"/>
  <c r="Q28" i="12"/>
  <c r="P28" i="12"/>
  <c r="O28" i="12"/>
  <c r="N28" i="12"/>
  <c r="M28" i="12"/>
  <c r="L28" i="12"/>
  <c r="Y27" i="12"/>
  <c r="X27" i="12"/>
  <c r="W27" i="12"/>
  <c r="V27" i="12"/>
  <c r="U27" i="12"/>
  <c r="T27" i="12"/>
  <c r="S27" i="12"/>
  <c r="Q27" i="12"/>
  <c r="P27" i="12"/>
  <c r="O27" i="12"/>
  <c r="N27" i="12"/>
  <c r="M27" i="12"/>
  <c r="L27" i="12"/>
  <c r="A27" i="12"/>
  <c r="Y26" i="12"/>
  <c r="X26" i="12"/>
  <c r="W26" i="12"/>
  <c r="V26" i="12"/>
  <c r="U26" i="12"/>
  <c r="T26" i="12"/>
  <c r="S26" i="12"/>
  <c r="Q26" i="12"/>
  <c r="P26" i="12"/>
  <c r="O26" i="12"/>
  <c r="N26" i="12"/>
  <c r="M26" i="12"/>
  <c r="L26" i="12"/>
  <c r="A26" i="12"/>
  <c r="Y25" i="12"/>
  <c r="X25" i="12"/>
  <c r="W25" i="12"/>
  <c r="V25" i="12"/>
  <c r="U25" i="12"/>
  <c r="T25" i="12"/>
  <c r="S25" i="12"/>
  <c r="Q25" i="12"/>
  <c r="P25" i="12"/>
  <c r="O25" i="12"/>
  <c r="N25" i="12"/>
  <c r="M25" i="12"/>
  <c r="L25" i="12"/>
  <c r="A25" i="12"/>
  <c r="Y24" i="12"/>
  <c r="X24" i="12"/>
  <c r="W24" i="12"/>
  <c r="V24" i="12"/>
  <c r="U24" i="12"/>
  <c r="T24" i="12"/>
  <c r="S24" i="12"/>
  <c r="Q24" i="12"/>
  <c r="P24" i="12"/>
  <c r="O24" i="12"/>
  <c r="N24" i="12"/>
  <c r="M24" i="12"/>
  <c r="L24" i="12"/>
  <c r="A24" i="12"/>
  <c r="A23" i="12"/>
  <c r="A22" i="12"/>
  <c r="A21" i="12"/>
  <c r="A20" i="12"/>
  <c r="A19" i="12"/>
  <c r="O10" i="12"/>
  <c r="N10" i="12"/>
  <c r="M10" i="12"/>
  <c r="L10" i="12"/>
  <c r="K10" i="12"/>
  <c r="J10" i="12"/>
  <c r="I10" i="12"/>
  <c r="H10" i="12"/>
  <c r="G10" i="12"/>
  <c r="O9" i="12"/>
  <c r="N9" i="12"/>
  <c r="M9" i="12"/>
  <c r="L9" i="12"/>
  <c r="K9" i="12"/>
  <c r="J9" i="12"/>
  <c r="I9" i="12"/>
  <c r="H9" i="12"/>
  <c r="G9" i="12"/>
  <c r="O8" i="12"/>
  <c r="N8" i="12"/>
  <c r="M8" i="12"/>
  <c r="L8" i="12"/>
  <c r="K8" i="12"/>
  <c r="J8" i="12"/>
  <c r="I8" i="12"/>
  <c r="H8" i="12"/>
  <c r="G8" i="12"/>
  <c r="O7" i="12"/>
  <c r="N7" i="12"/>
  <c r="M7" i="12"/>
  <c r="L7" i="12"/>
  <c r="K7" i="12"/>
  <c r="J7" i="12"/>
  <c r="I7" i="12"/>
  <c r="H7" i="12"/>
  <c r="G7" i="12"/>
  <c r="R6" i="12"/>
  <c r="S32" i="12" s="1"/>
  <c r="O6" i="12"/>
  <c r="N6" i="12"/>
  <c r="M6" i="12"/>
  <c r="L6" i="12"/>
  <c r="K6" i="12"/>
  <c r="J6" i="12"/>
  <c r="I6" i="12"/>
  <c r="H6" i="12"/>
  <c r="G6" i="12"/>
  <c r="O5" i="12"/>
  <c r="N5" i="12"/>
  <c r="M5" i="12"/>
  <c r="L5" i="12"/>
  <c r="K5" i="12"/>
  <c r="J5" i="12"/>
  <c r="I5" i="12"/>
  <c r="H5" i="12"/>
  <c r="G5" i="12"/>
  <c r="O4" i="12"/>
  <c r="N4" i="12"/>
  <c r="M4" i="12"/>
  <c r="L4" i="12"/>
  <c r="K4" i="12"/>
  <c r="J4" i="12"/>
  <c r="I4" i="12"/>
  <c r="H4" i="12"/>
  <c r="G4" i="12"/>
  <c r="O3" i="12"/>
  <c r="N3" i="12"/>
  <c r="M3" i="12"/>
  <c r="L3" i="12"/>
  <c r="K3" i="12"/>
  <c r="J3" i="12"/>
  <c r="I3" i="12"/>
  <c r="H3" i="12"/>
  <c r="G3" i="12"/>
  <c r="O2" i="12"/>
  <c r="N2" i="12"/>
  <c r="M2" i="12"/>
  <c r="L2" i="12"/>
  <c r="K2" i="12"/>
  <c r="J2" i="12"/>
  <c r="I2" i="12"/>
  <c r="H2" i="12"/>
  <c r="G2" i="12"/>
  <c r="V29" i="8"/>
  <c r="U29" i="8"/>
  <c r="W29" i="8"/>
  <c r="X29" i="8"/>
  <c r="Y29" i="8"/>
  <c r="U28" i="8"/>
  <c r="V28" i="8"/>
  <c r="W28" i="8"/>
  <c r="X28" i="8"/>
  <c r="Y28" i="8"/>
  <c r="U27" i="8"/>
  <c r="V27" i="8"/>
  <c r="W27" i="8"/>
  <c r="X27" i="8"/>
  <c r="Y27" i="8"/>
  <c r="U26" i="8"/>
  <c r="V26" i="8"/>
  <c r="W26" i="8"/>
  <c r="X26" i="8"/>
  <c r="Y26" i="8"/>
  <c r="X25" i="8"/>
  <c r="U25" i="8"/>
  <c r="V25" i="8"/>
  <c r="W25" i="8"/>
  <c r="Y25" i="8"/>
  <c r="U24" i="8"/>
  <c r="V24" i="8"/>
  <c r="W24" i="8"/>
  <c r="X24" i="8"/>
  <c r="Y24" i="8"/>
  <c r="T29" i="8"/>
  <c r="T28" i="8"/>
  <c r="T27" i="8"/>
  <c r="T26" i="8"/>
  <c r="T25" i="8"/>
  <c r="T24" i="8"/>
  <c r="S29" i="8"/>
  <c r="S28" i="8"/>
  <c r="S27" i="8"/>
  <c r="S26" i="8"/>
  <c r="S25" i="8"/>
  <c r="S24" i="8"/>
  <c r="Q25" i="8"/>
  <c r="Q26" i="8"/>
  <c r="Q27" i="8"/>
  <c r="Q28" i="8"/>
  <c r="Q29" i="8"/>
  <c r="Q24" i="8"/>
  <c r="P25" i="8"/>
  <c r="P26" i="8"/>
  <c r="P27" i="8"/>
  <c r="P28" i="8"/>
  <c r="P29" i="8"/>
  <c r="P24" i="8"/>
  <c r="O25" i="8"/>
  <c r="O26" i="8"/>
  <c r="O27" i="8"/>
  <c r="O28" i="8"/>
  <c r="O29" i="8"/>
  <c r="O24" i="8"/>
  <c r="N25" i="8"/>
  <c r="N26" i="8"/>
  <c r="N27" i="8"/>
  <c r="N28" i="8"/>
  <c r="N29" i="8"/>
  <c r="Z40" i="8" s="1"/>
  <c r="N24" i="8"/>
  <c r="M25" i="8"/>
  <c r="M26" i="8"/>
  <c r="M27" i="8"/>
  <c r="M28" i="8"/>
  <c r="M29" i="8"/>
  <c r="M24" i="8"/>
  <c r="L25" i="8"/>
  <c r="L26" i="8"/>
  <c r="X37" i="8" s="1"/>
  <c r="L27" i="8"/>
  <c r="L28" i="8"/>
  <c r="L29" i="8"/>
  <c r="L24" i="8"/>
  <c r="T53" i="8"/>
  <c r="S53" i="8"/>
  <c r="R53" i="8"/>
  <c r="Q50" i="8"/>
  <c r="P50" i="8"/>
  <c r="O50" i="8"/>
  <c r="N50" i="8"/>
  <c r="M50" i="8"/>
  <c r="L50" i="8"/>
  <c r="T48" i="8"/>
  <c r="S48" i="8"/>
  <c r="R48" i="8"/>
  <c r="T44" i="8"/>
  <c r="S44" i="8"/>
  <c r="R44" i="8"/>
  <c r="Q44" i="8"/>
  <c r="P44" i="8"/>
  <c r="O44" i="8"/>
  <c r="N44" i="8"/>
  <c r="M44" i="8"/>
  <c r="L44" i="8"/>
  <c r="B44" i="8"/>
  <c r="A44" i="8"/>
  <c r="U43" i="8"/>
  <c r="B43" i="8"/>
  <c r="A43" i="8"/>
  <c r="U42" i="8"/>
  <c r="B42" i="8"/>
  <c r="A42" i="8"/>
  <c r="U41" i="8"/>
  <c r="B41" i="8"/>
  <c r="A41" i="8"/>
  <c r="U40" i="8"/>
  <c r="B40" i="8"/>
  <c r="A40" i="8"/>
  <c r="U39" i="8"/>
  <c r="B39" i="8"/>
  <c r="A39" i="8"/>
  <c r="U38" i="8"/>
  <c r="B38" i="8"/>
  <c r="A38" i="8"/>
  <c r="U37" i="8"/>
  <c r="B37" i="8"/>
  <c r="A37" i="8"/>
  <c r="U36" i="8"/>
  <c r="B36" i="8"/>
  <c r="A36" i="8"/>
  <c r="U35" i="8"/>
  <c r="B35" i="8"/>
  <c r="A35" i="8"/>
  <c r="B34" i="8"/>
  <c r="A34" i="8"/>
  <c r="U33" i="8"/>
  <c r="B33" i="8"/>
  <c r="A33" i="8"/>
  <c r="B32" i="8"/>
  <c r="A32" i="8"/>
  <c r="B31" i="8"/>
  <c r="A31" i="8"/>
  <c r="B30" i="8"/>
  <c r="A30" i="8"/>
  <c r="A27" i="8"/>
  <c r="A26" i="8"/>
  <c r="A25" i="8"/>
  <c r="A24" i="8"/>
  <c r="A23" i="8"/>
  <c r="A22" i="8"/>
  <c r="A21" i="8"/>
  <c r="A20" i="8"/>
  <c r="A19" i="8"/>
  <c r="O10" i="8"/>
  <c r="N10" i="8"/>
  <c r="M10" i="8"/>
  <c r="L10" i="8"/>
  <c r="K10" i="8"/>
  <c r="J10" i="8"/>
  <c r="I10" i="8"/>
  <c r="H10" i="8"/>
  <c r="G10" i="8"/>
  <c r="O9" i="8"/>
  <c r="N9" i="8"/>
  <c r="M9" i="8"/>
  <c r="L9" i="8"/>
  <c r="K9" i="8"/>
  <c r="J9" i="8"/>
  <c r="I9" i="8"/>
  <c r="H9" i="8"/>
  <c r="G9" i="8"/>
  <c r="O8" i="8"/>
  <c r="N8" i="8"/>
  <c r="M8" i="8"/>
  <c r="L8" i="8"/>
  <c r="K8" i="8"/>
  <c r="J8" i="8"/>
  <c r="I8" i="8"/>
  <c r="H8" i="8"/>
  <c r="G8" i="8"/>
  <c r="O7" i="8"/>
  <c r="N7" i="8"/>
  <c r="M7" i="8"/>
  <c r="L7" i="8"/>
  <c r="K7" i="8"/>
  <c r="J7" i="8"/>
  <c r="I7" i="8"/>
  <c r="H7" i="8"/>
  <c r="G7" i="8"/>
  <c r="R6" i="8"/>
  <c r="R32" i="8" s="1"/>
  <c r="O6" i="8"/>
  <c r="N6" i="8"/>
  <c r="M6" i="8"/>
  <c r="L6" i="8"/>
  <c r="K6" i="8"/>
  <c r="J6" i="8"/>
  <c r="I6" i="8"/>
  <c r="H6" i="8"/>
  <c r="G6" i="8"/>
  <c r="O5" i="8"/>
  <c r="N5" i="8"/>
  <c r="M5" i="8"/>
  <c r="L5" i="8"/>
  <c r="K5" i="8"/>
  <c r="J5" i="8"/>
  <c r="I5" i="8"/>
  <c r="H5" i="8"/>
  <c r="G5" i="8"/>
  <c r="O4" i="8"/>
  <c r="N4" i="8"/>
  <c r="M4" i="8"/>
  <c r="L4" i="8"/>
  <c r="K4" i="8"/>
  <c r="J4" i="8"/>
  <c r="I4" i="8"/>
  <c r="H4" i="8"/>
  <c r="G4" i="8"/>
  <c r="O3" i="8"/>
  <c r="N3" i="8"/>
  <c r="M3" i="8"/>
  <c r="L3" i="8"/>
  <c r="K3" i="8"/>
  <c r="J3" i="8"/>
  <c r="I3" i="8"/>
  <c r="H3" i="8"/>
  <c r="G3" i="8"/>
  <c r="O2" i="8"/>
  <c r="N2" i="8"/>
  <c r="M2" i="8"/>
  <c r="L2" i="8"/>
  <c r="K2" i="8"/>
  <c r="J2" i="8"/>
  <c r="I2" i="8"/>
  <c r="H2" i="8"/>
  <c r="R1" i="8" s="1"/>
  <c r="G2" i="8"/>
  <c r="R1" i="12" l="1"/>
  <c r="R32" i="12"/>
  <c r="AB36" i="12"/>
  <c r="X38" i="12"/>
  <c r="C30" i="12"/>
  <c r="AA38" i="12"/>
  <c r="Y40" i="12"/>
  <c r="Z35" i="12"/>
  <c r="AA40" i="12"/>
  <c r="C41" i="12"/>
  <c r="Y35" i="12"/>
  <c r="X35" i="12"/>
  <c r="Z36" i="12"/>
  <c r="AA36" i="12"/>
  <c r="AB37" i="12"/>
  <c r="AC37" i="12"/>
  <c r="Z39" i="12"/>
  <c r="AC40" i="12"/>
  <c r="AA39" i="12"/>
  <c r="AB39" i="12"/>
  <c r="C34" i="12"/>
  <c r="AC39" i="12"/>
  <c r="AA37" i="12"/>
  <c r="C38" i="12"/>
  <c r="AC36" i="12"/>
  <c r="Y38" i="12"/>
  <c r="Z38" i="12"/>
  <c r="X40" i="12"/>
  <c r="C31" i="12"/>
  <c r="C42" i="12"/>
  <c r="C40" i="12"/>
  <c r="X39" i="12"/>
  <c r="C33" i="12"/>
  <c r="C36" i="12"/>
  <c r="AA35" i="12"/>
  <c r="C44" i="12"/>
  <c r="AB35" i="12"/>
  <c r="U2" i="12"/>
  <c r="R7" i="12"/>
  <c r="AC35" i="12"/>
  <c r="X36" i="12"/>
  <c r="Y37" i="12"/>
  <c r="Z37" i="12"/>
  <c r="AB38" i="12"/>
  <c r="Z40" i="12"/>
  <c r="C32" i="12"/>
  <c r="C35" i="12"/>
  <c r="C37" i="12"/>
  <c r="Y36" i="12"/>
  <c r="AC38" i="12"/>
  <c r="C39" i="12"/>
  <c r="X37" i="12"/>
  <c r="R8" i="12"/>
  <c r="Y39" i="12"/>
  <c r="AB40" i="12"/>
  <c r="T32" i="12"/>
  <c r="C43" i="12"/>
  <c r="AA40" i="8"/>
  <c r="Y39" i="8"/>
  <c r="X38" i="8"/>
  <c r="AC36" i="8"/>
  <c r="AA39" i="8"/>
  <c r="AA36" i="8"/>
  <c r="C41" i="8"/>
  <c r="C33" i="8"/>
  <c r="C44" i="8"/>
  <c r="C37" i="8"/>
  <c r="C34" i="8"/>
  <c r="C31" i="8"/>
  <c r="X39" i="8"/>
  <c r="C38" i="8"/>
  <c r="C36" i="8"/>
  <c r="C30" i="8"/>
  <c r="C39" i="8"/>
  <c r="X40" i="8"/>
  <c r="X35" i="8"/>
  <c r="Z38" i="8"/>
  <c r="AB40" i="8"/>
  <c r="C42" i="8"/>
  <c r="AB38" i="8"/>
  <c r="C40" i="8"/>
  <c r="C32" i="8"/>
  <c r="AA38" i="8"/>
  <c r="Z37" i="8"/>
  <c r="AB39" i="8"/>
  <c r="R7" i="8"/>
  <c r="R8" i="8" s="1"/>
  <c r="Z35" i="8"/>
  <c r="Y35" i="8"/>
  <c r="C43" i="8"/>
  <c r="T32" i="8"/>
  <c r="Y37" i="8"/>
  <c r="Y40" i="8"/>
  <c r="Z39" i="8"/>
  <c r="AC39" i="8"/>
  <c r="Y36" i="8"/>
  <c r="S32" i="8"/>
  <c r="C35" i="8"/>
  <c r="AB35" i="8"/>
  <c r="AB36" i="8"/>
  <c r="AC40" i="8"/>
  <c r="AC38" i="8"/>
  <c r="AC35" i="8"/>
  <c r="AC37" i="8"/>
  <c r="AB37" i="8"/>
  <c r="AA37" i="8"/>
  <c r="AA35" i="8"/>
  <c r="Y38" i="8"/>
  <c r="Z36" i="8"/>
  <c r="X36" i="8"/>
  <c r="R6" i="6"/>
  <c r="R53" i="6"/>
  <c r="R48" i="6"/>
  <c r="S53" i="6"/>
  <c r="T53" i="6"/>
  <c r="Q50" i="6" l="1"/>
  <c r="P50" i="6"/>
  <c r="O50" i="6"/>
  <c r="N50" i="6"/>
  <c r="M50" i="6"/>
  <c r="L50" i="6"/>
  <c r="B44" i="6"/>
  <c r="A44" i="6"/>
  <c r="B43" i="6"/>
  <c r="B42" i="6"/>
  <c r="A43" i="6"/>
  <c r="A42" i="6"/>
  <c r="B41" i="6"/>
  <c r="B40" i="6"/>
  <c r="B39" i="6"/>
  <c r="A39" i="6"/>
  <c r="A40" i="6"/>
  <c r="A41" i="6"/>
  <c r="B38" i="6"/>
  <c r="B37" i="6"/>
  <c r="B36" i="6"/>
  <c r="B35" i="6"/>
  <c r="A36" i="6"/>
  <c r="A37" i="6"/>
  <c r="A38" i="6"/>
  <c r="A35" i="6"/>
  <c r="B34" i="6"/>
  <c r="B33" i="6"/>
  <c r="B32" i="6"/>
  <c r="B31" i="6"/>
  <c r="B30" i="6"/>
  <c r="A34" i="6"/>
  <c r="A31" i="6"/>
  <c r="A32" i="6"/>
  <c r="A33" i="6"/>
  <c r="A30" i="6"/>
  <c r="R1" i="6"/>
  <c r="U35" i="6"/>
  <c r="U36" i="6"/>
  <c r="U37" i="6"/>
  <c r="U38" i="6"/>
  <c r="L44" i="6"/>
  <c r="M44" i="6"/>
  <c r="N44" i="6"/>
  <c r="O44" i="6"/>
  <c r="T32" i="6"/>
  <c r="T48" i="6"/>
  <c r="S48" i="6"/>
  <c r="T44" i="6"/>
  <c r="S44" i="6"/>
  <c r="R44" i="6"/>
  <c r="Q44" i="6"/>
  <c r="P44" i="6"/>
  <c r="U43" i="6"/>
  <c r="U42" i="6"/>
  <c r="U41" i="6"/>
  <c r="U40" i="6"/>
  <c r="U39" i="6"/>
  <c r="U33" i="6"/>
  <c r="A27" i="6"/>
  <c r="A26" i="6"/>
  <c r="A25" i="6"/>
  <c r="A24" i="6"/>
  <c r="A23" i="6"/>
  <c r="A22" i="6"/>
  <c r="A21" i="6"/>
  <c r="A20" i="6"/>
  <c r="A19" i="6"/>
  <c r="O10" i="6"/>
  <c r="N10" i="6"/>
  <c r="M10" i="6"/>
  <c r="L10" i="6"/>
  <c r="K10" i="6"/>
  <c r="J10" i="6"/>
  <c r="I10" i="6"/>
  <c r="H10" i="6"/>
  <c r="G10" i="6"/>
  <c r="O9" i="6"/>
  <c r="N9" i="6"/>
  <c r="M9" i="6"/>
  <c r="L9" i="6"/>
  <c r="K9" i="6"/>
  <c r="J9" i="6"/>
  <c r="I9" i="6"/>
  <c r="H9" i="6"/>
  <c r="G9" i="6"/>
  <c r="O8" i="6"/>
  <c r="N8" i="6"/>
  <c r="M8" i="6"/>
  <c r="L8" i="6"/>
  <c r="K8" i="6"/>
  <c r="J8" i="6"/>
  <c r="I8" i="6"/>
  <c r="H8" i="6"/>
  <c r="G8" i="6"/>
  <c r="O7" i="6"/>
  <c r="N7" i="6"/>
  <c r="M7" i="6"/>
  <c r="L7" i="6"/>
  <c r="K7" i="6"/>
  <c r="J7" i="6"/>
  <c r="I7" i="6"/>
  <c r="H7" i="6"/>
  <c r="G7" i="6"/>
  <c r="O6" i="6"/>
  <c r="N6" i="6"/>
  <c r="M6" i="6"/>
  <c r="L6" i="6"/>
  <c r="K6" i="6"/>
  <c r="J6" i="6"/>
  <c r="I6" i="6"/>
  <c r="H6" i="6"/>
  <c r="G6" i="6"/>
  <c r="O5" i="6"/>
  <c r="N5" i="6"/>
  <c r="M5" i="6"/>
  <c r="L5" i="6"/>
  <c r="K5" i="6"/>
  <c r="J5" i="6"/>
  <c r="I5" i="6"/>
  <c r="H5" i="6"/>
  <c r="G5" i="6"/>
  <c r="O4" i="6"/>
  <c r="N4" i="6"/>
  <c r="M4" i="6"/>
  <c r="L4" i="6"/>
  <c r="K4" i="6"/>
  <c r="J4" i="6"/>
  <c r="I4" i="6"/>
  <c r="H4" i="6"/>
  <c r="G4" i="6"/>
  <c r="O3" i="6"/>
  <c r="N3" i="6"/>
  <c r="M3" i="6"/>
  <c r="L3" i="6"/>
  <c r="K3" i="6"/>
  <c r="J3" i="6"/>
  <c r="I3" i="6"/>
  <c r="H3" i="6"/>
  <c r="G3" i="6"/>
  <c r="O2" i="6"/>
  <c r="N2" i="6"/>
  <c r="M2" i="6"/>
  <c r="L2" i="6"/>
  <c r="K2" i="6"/>
  <c r="J2" i="6"/>
  <c r="I2" i="6"/>
  <c r="H2" i="6"/>
  <c r="G2" i="6"/>
  <c r="R7" i="4"/>
  <c r="R8" i="4" s="1"/>
  <c r="R48" i="4"/>
  <c r="T48" i="4"/>
  <c r="U33" i="4"/>
  <c r="S48" i="4"/>
  <c r="A27" i="4"/>
  <c r="A26" i="4"/>
  <c r="A25" i="4"/>
  <c r="A24" i="4"/>
  <c r="A23" i="4"/>
  <c r="A22" i="4"/>
  <c r="A21" i="4"/>
  <c r="A20" i="4"/>
  <c r="A19" i="4"/>
  <c r="B30" i="4"/>
  <c r="A30" i="4"/>
  <c r="Q44" i="4"/>
  <c r="P44" i="4"/>
  <c r="U36" i="4"/>
  <c r="U37" i="4"/>
  <c r="U38" i="4"/>
  <c r="M44" i="4"/>
  <c r="N44" i="4"/>
  <c r="O44" i="4"/>
  <c r="R44" i="4"/>
  <c r="S44" i="4"/>
  <c r="T44" i="4"/>
  <c r="L44" i="4"/>
  <c r="U39" i="4"/>
  <c r="U40" i="4"/>
  <c r="U41" i="4"/>
  <c r="U42" i="4"/>
  <c r="U43" i="4"/>
  <c r="U35" i="4"/>
  <c r="O2" i="4"/>
  <c r="O3" i="4"/>
  <c r="O4" i="4"/>
  <c r="O5" i="4"/>
  <c r="O6" i="4"/>
  <c r="O7" i="4"/>
  <c r="O8" i="4"/>
  <c r="O9" i="4"/>
  <c r="O10" i="4"/>
  <c r="N2" i="4"/>
  <c r="N3" i="4"/>
  <c r="N4" i="4"/>
  <c r="N5" i="4"/>
  <c r="N6" i="4"/>
  <c r="N7" i="4"/>
  <c r="N8" i="4"/>
  <c r="N9" i="4"/>
  <c r="N10" i="4"/>
  <c r="M2" i="4"/>
  <c r="M3" i="4"/>
  <c r="M4" i="4"/>
  <c r="M5" i="4"/>
  <c r="M6" i="4"/>
  <c r="M7" i="4"/>
  <c r="M8" i="4"/>
  <c r="M9" i="4"/>
  <c r="M10" i="4"/>
  <c r="L2" i="4"/>
  <c r="H2" i="4"/>
  <c r="G2" i="4"/>
  <c r="G10" i="4"/>
  <c r="G3" i="4"/>
  <c r="G4" i="4"/>
  <c r="G5" i="4"/>
  <c r="G6" i="4"/>
  <c r="G7" i="4"/>
  <c r="G8" i="4"/>
  <c r="G9" i="4"/>
  <c r="H10" i="4"/>
  <c r="I10" i="4"/>
  <c r="J10" i="4"/>
  <c r="K10" i="4"/>
  <c r="L10" i="4"/>
  <c r="H9" i="4"/>
  <c r="I9" i="4"/>
  <c r="J9" i="4"/>
  <c r="K9" i="4"/>
  <c r="L9" i="4"/>
  <c r="H8" i="4"/>
  <c r="I8" i="4"/>
  <c r="J8" i="4"/>
  <c r="K8" i="4"/>
  <c r="L8" i="4"/>
  <c r="L7" i="4"/>
  <c r="K7" i="4"/>
  <c r="J7" i="4"/>
  <c r="I7" i="4"/>
  <c r="H7" i="4"/>
  <c r="L6" i="4"/>
  <c r="K6" i="4"/>
  <c r="J6" i="4"/>
  <c r="I6" i="4"/>
  <c r="H6" i="4"/>
  <c r="L5" i="4"/>
  <c r="K5" i="4"/>
  <c r="J5" i="4"/>
  <c r="I5" i="4"/>
  <c r="H5" i="4"/>
  <c r="L4" i="4"/>
  <c r="K4" i="4"/>
  <c r="J4" i="4"/>
  <c r="I4" i="4"/>
  <c r="H4" i="4"/>
  <c r="L3" i="4"/>
  <c r="K3" i="4"/>
  <c r="J3" i="4"/>
  <c r="I3" i="4"/>
  <c r="H3" i="4"/>
  <c r="K2" i="4"/>
  <c r="J2" i="4"/>
  <c r="I2" i="4"/>
  <c r="C42" i="6" l="1"/>
  <c r="C30" i="6"/>
  <c r="C39" i="6"/>
  <c r="C36" i="6"/>
  <c r="C33" i="6"/>
  <c r="C32" i="6"/>
  <c r="C35" i="6"/>
  <c r="C41" i="6"/>
  <c r="C31" i="6"/>
  <c r="C38" i="6"/>
  <c r="C40" i="6"/>
  <c r="C43" i="6"/>
  <c r="C34" i="6"/>
  <c r="C37" i="6"/>
  <c r="C44" i="6"/>
  <c r="R7" i="6"/>
  <c r="R8" i="6" s="1"/>
  <c r="R32" i="6"/>
  <c r="S32" i="6"/>
  <c r="T32" i="4"/>
  <c r="R32" i="4"/>
  <c r="S32" i="4"/>
  <c r="C30" i="4"/>
  <c r="R1" i="4"/>
  <c r="N8" i="3"/>
  <c r="N7" i="3"/>
  <c r="G30" i="3" l="1"/>
  <c r="L3" i="3"/>
  <c r="L4" i="3"/>
  <c r="L5" i="3"/>
  <c r="L6" i="3"/>
  <c r="L7" i="3"/>
  <c r="L2" i="3"/>
  <c r="K3" i="3"/>
  <c r="K4" i="3"/>
  <c r="K5" i="3"/>
  <c r="K6" i="3"/>
  <c r="K7" i="3"/>
  <c r="K2" i="3"/>
  <c r="J3" i="3"/>
  <c r="J4" i="3"/>
  <c r="J5" i="3"/>
  <c r="J6" i="3"/>
  <c r="J7" i="3"/>
  <c r="J2" i="3"/>
  <c r="I3" i="3"/>
  <c r="I4" i="3"/>
  <c r="I5" i="3"/>
  <c r="I6" i="3"/>
  <c r="I7" i="3"/>
  <c r="I2" i="3"/>
  <c r="G7" i="3"/>
  <c r="G4" i="3"/>
  <c r="G5" i="3"/>
  <c r="G6" i="3"/>
  <c r="G2" i="3"/>
  <c r="G3" i="3"/>
  <c r="H4" i="3"/>
  <c r="H5" i="3"/>
  <c r="H6" i="3"/>
  <c r="H7" i="3"/>
  <c r="H3" i="3"/>
  <c r="H2" i="3"/>
  <c r="B35" i="3"/>
  <c r="A35" i="3"/>
  <c r="B34" i="3"/>
  <c r="A34" i="3"/>
  <c r="B33" i="3"/>
  <c r="A33" i="3"/>
  <c r="B32" i="3"/>
  <c r="A32" i="3"/>
  <c r="B31" i="3"/>
  <c r="A31" i="3"/>
  <c r="B30" i="3"/>
  <c r="A30" i="3"/>
  <c r="A28" i="3"/>
  <c r="A27" i="3"/>
  <c r="A26" i="3"/>
  <c r="A25" i="3"/>
  <c r="A24" i="3"/>
  <c r="A23" i="3"/>
  <c r="G16" i="3"/>
  <c r="F16" i="3"/>
  <c r="E16" i="3"/>
  <c r="D16" i="3"/>
  <c r="C16" i="3"/>
  <c r="B16" i="3"/>
  <c r="H15" i="3"/>
  <c r="H14" i="3"/>
  <c r="H13" i="3"/>
  <c r="H12" i="3"/>
  <c r="H11" i="3"/>
  <c r="H10" i="3"/>
  <c r="B35" i="1"/>
  <c r="A35" i="1"/>
  <c r="C35" i="1" s="1"/>
  <c r="B34" i="1"/>
  <c r="A34" i="1"/>
  <c r="B33" i="1"/>
  <c r="A33" i="1"/>
  <c r="C33" i="1" s="1"/>
  <c r="B32" i="1"/>
  <c r="A32" i="1"/>
  <c r="B31" i="1"/>
  <c r="A31" i="1"/>
  <c r="C31" i="1" s="1"/>
  <c r="B30" i="1"/>
  <c r="A30" i="1"/>
  <c r="H14" i="1"/>
  <c r="H15" i="1"/>
  <c r="C34" i="3" l="1"/>
  <c r="C33" i="3"/>
  <c r="N1" i="3"/>
  <c r="C32" i="3"/>
  <c r="C35" i="3"/>
  <c r="C30" i="3"/>
  <c r="C31" i="3"/>
  <c r="C32" i="1"/>
  <c r="C30" i="1"/>
  <c r="C34" i="1"/>
  <c r="A28" i="1"/>
  <c r="A27" i="1"/>
  <c r="A26" i="1"/>
  <c r="A25" i="1"/>
  <c r="A24" i="1"/>
  <c r="A23" i="1"/>
  <c r="C16" i="1"/>
  <c r="D16" i="1"/>
  <c r="E16" i="1"/>
  <c r="F16" i="1"/>
  <c r="B16" i="1"/>
  <c r="H11" i="1"/>
  <c r="H12" i="1"/>
  <c r="H13" i="1"/>
  <c r="H10" i="1"/>
  <c r="G16" i="1"/>
  <c r="I1" i="1"/>
</calcChain>
</file>

<file path=xl/sharedStrings.xml><?xml version="1.0" encoding="utf-8"?>
<sst xmlns="http://schemas.openxmlformats.org/spreadsheetml/2006/main" count="302" uniqueCount="75">
  <si>
    <t>distance matrix</t>
  </si>
  <si>
    <t>car 1 variables</t>
  </si>
  <si>
    <t>point1</t>
  </si>
  <si>
    <t>point2</t>
  </si>
  <si>
    <t>point4</t>
  </si>
  <si>
    <t>point3</t>
  </si>
  <si>
    <t>point5</t>
  </si>
  <si>
    <t>fonction Objectif</t>
  </si>
  <si>
    <t>destination</t>
  </si>
  <si>
    <t>Où je vais:   1</t>
  </si>
  <si>
    <t>Où je suis :  1</t>
  </si>
  <si>
    <t xml:space="preserve"> condition il faut que je passe par chaque endroit</t>
  </si>
  <si>
    <t>condition je ne peux aller qu'à un endroit par étape</t>
  </si>
  <si>
    <t>sum points</t>
  </si>
  <si>
    <t>somme sortant destination = 0</t>
  </si>
  <si>
    <t>Somme entrant desti = 1</t>
  </si>
  <si>
    <t>sauf à l'endroit où se trouve la voiture au départ =&gt; je ne dois pas y aller</t>
  </si>
  <si>
    <t>Elements diagonaux</t>
  </si>
  <si>
    <t>cond = 0 (pas de trajet d'un point vers lui même)</t>
  </si>
  <si>
    <t>condition: je nepeux aller à la destination qu'une fois tous les points sont visités</t>
  </si>
  <si>
    <t>condition de destination</t>
  </si>
  <si>
    <t>condition de non symétrie</t>
  </si>
  <si>
    <t>condition de non 1-symétrie (sauf pour destination et départ, c'est déjà le cas)</t>
  </si>
  <si>
    <t>Coordonnées</t>
  </si>
  <si>
    <t>A</t>
  </si>
  <si>
    <t>B</t>
  </si>
  <si>
    <t>Pt de départ (voitures)</t>
  </si>
  <si>
    <t>Pas de voiture</t>
  </si>
  <si>
    <t>x</t>
  </si>
  <si>
    <t>y</t>
  </si>
  <si>
    <t>1</t>
  </si>
  <si>
    <t>2</t>
  </si>
  <si>
    <t>3</t>
  </si>
  <si>
    <t>Où je suis :  A</t>
  </si>
  <si>
    <t>Où je vais:   A</t>
  </si>
  <si>
    <t>N cars</t>
  </si>
  <si>
    <t>N personnes</t>
  </si>
  <si>
    <t>N cars - !bool(N cars == N personnes)</t>
  </si>
  <si>
    <t>!bool(N cars == N personnes)</t>
  </si>
  <si>
    <t>Condition départ-&gt;destination &lt;= Nv - Const</t>
  </si>
  <si>
    <t>S1</t>
  </si>
  <si>
    <t>S2</t>
  </si>
  <si>
    <t>S3</t>
  </si>
  <si>
    <t>S4</t>
  </si>
  <si>
    <t>D1</t>
  </si>
  <si>
    <t>D2</t>
  </si>
  <si>
    <t>D3</t>
  </si>
  <si>
    <t>N points</t>
  </si>
  <si>
    <t>variables</t>
  </si>
  <si>
    <t>Où je suis : S1</t>
  </si>
  <si>
    <t>Où je vais:  S1</t>
  </si>
  <si>
    <t>SUM</t>
  </si>
  <si>
    <t>Sum</t>
  </si>
  <si>
    <t>4</t>
  </si>
  <si>
    <t>5</t>
  </si>
  <si>
    <t>6</t>
  </si>
  <si>
    <t>Où je vais:  1</t>
  </si>
  <si>
    <t>Où je suis : 1</t>
  </si>
  <si>
    <t>activation voiture</t>
  </si>
  <si>
    <t>1 - aj</t>
  </si>
  <si>
    <t>sum aibij  j in D</t>
  </si>
  <si>
    <t>BCP DE PB AVEC NON LINEARITE -&gt; PARFOIS INFEASIBLE PARFOIS SOLUTION QUI CHANGE DEPENDANT DES CONDITIONS INITIALES -&gt; METTRE TOUT EN LP DANS LE PROCHAIN CAS</t>
  </si>
  <si>
    <t>CONTRAINTE LIEE AUX BOUCLES</t>
  </si>
  <si>
    <t>high Const</t>
  </si>
  <si>
    <t>f</t>
  </si>
  <si>
    <t>Np - Nc</t>
  </si>
  <si>
    <t>C*f</t>
  </si>
  <si>
    <t>produit x * a</t>
  </si>
  <si>
    <t>sum</t>
  </si>
  <si>
    <t>Commentaire : Cas 1 dt de départ 1 arrivée</t>
  </si>
  <si>
    <t>Commentaire: cas 2 départ 1 arrivée</t>
  </si>
  <si>
    <t>commentaire: cas 4 départ 3 arrivées</t>
  </si>
  <si>
    <t>Cas: nb départ en variable (=&gt; ajout variable d'activation des voitures) =&gt; non linéaire</t>
  </si>
  <si>
    <t>Commentaire: ajout des contraintes "acyclic"</t>
  </si>
  <si>
    <t>Commentaire: Linéairisation des 2 contraintes non linéaires (case1d)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</si>
</sst>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Georgia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6" borderId="0" xfId="0" applyFont="1" applyFill="1"/>
    <xf numFmtId="0" fontId="0" fillId="3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2" fillId="0" borderId="0" xfId="0" applyFon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F1:L7" totalsRowShown="0">
  <autoFilter ref="F1:L7"/>
  <tableColumns count="7">
    <tableColumn id="1" name="distance matrix"/>
    <tableColumn id="2" name="A">
      <calculatedColumnFormula>SQRT((C$2-C2)^2+(D$2-D2)^2)</calculatedColumnFormula>
    </tableColumn>
    <tableColumn id="3" name="B">
      <calculatedColumnFormula>SQRT((C$3-C2)^2+(D$3-D2)^2)</calculatedColumnFormula>
    </tableColumn>
    <tableColumn id="4" name="1">
      <calculatedColumnFormula>SQRT((C$4-C2)^2+(D$4-D2)^2)</calculatedColumnFormula>
    </tableColumn>
    <tableColumn id="5" name="2">
      <calculatedColumnFormula>SQRT((C$5-C2)^2+(D$5-D2)^2)</calculatedColumnFormula>
    </tableColumn>
    <tableColumn id="6" name="3">
      <calculatedColumnFormula>SQRT((C$6-C2)^2+(D$6-D2)^2)</calculatedColumnFormula>
    </tableColumn>
    <tableColumn id="7" name="destination">
      <calculatedColumnFormula>SQRT((C$7-C2)^2+(D$7-D2)^2)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Tableau35117917" displayName="Tableau35117917" ref="B1:D10" totalsRowShown="0">
  <autoFilter ref="B1:D10"/>
  <tableColumns count="3">
    <tableColumn id="1" name="Coordonnées"/>
    <tableColumn id="2" name="x"/>
    <tableColumn id="3" name="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B1:D7" totalsRowShown="0">
  <autoFilter ref="B1:D7"/>
  <tableColumns count="3">
    <tableColumn id="1" name="Coordonnées"/>
    <tableColumn id="2" name="x"/>
    <tableColumn id="3" name="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au22" displayName="Tableau22" ref="F1:O10" totalsRowShown="0">
  <autoFilter ref="F1:O10"/>
  <tableColumns count="10">
    <tableColumn id="1" name="distance matrix"/>
    <tableColumn id="2" name="S1">
      <calculatedColumnFormula>SQRT((C$2-C2)^2+(D$2-D2)^2)</calculatedColumnFormula>
    </tableColumn>
    <tableColumn id="3" name="S2">
      <calculatedColumnFormula>SQRT((C$3-C2)^2+(D$3-D2)^2)</calculatedColumnFormula>
    </tableColumn>
    <tableColumn id="4" name="S3">
      <calculatedColumnFormula>SQRT((C$4-C2)^2+(D$4-D2)^2)</calculatedColumnFormula>
    </tableColumn>
    <tableColumn id="5" name="S4">
      <calculatedColumnFormula>SQRT((C$5-C2)^2+(D$5-D2)^2)</calculatedColumnFormula>
    </tableColumn>
    <tableColumn id="6" name="1">
      <calculatedColumnFormula>SQRT((C$6-C2)^2+(D$6-D2)^2)</calculatedColumnFormula>
    </tableColumn>
    <tableColumn id="7" name="2">
      <calculatedColumnFormula>SQRT((C$7-C2)^2+(D$7-D2)^2)</calculatedColumnFormula>
    </tableColumn>
    <tableColumn id="8" name="D1" dataDxfId="11">
      <calculatedColumnFormula>SQRT((C$8-C2)^2+(D$8-D2)^2)</calculatedColumnFormula>
    </tableColumn>
    <tableColumn id="9" name="D2" dataDxfId="10">
      <calculatedColumnFormula>SQRT((C$9-C2)^2+(D$9-D2)^2)</calculatedColumnFormula>
    </tableColumn>
    <tableColumn id="10" name="D3" dataDxfId="9">
      <calculatedColumnFormula>SQRT((C$10-C2)^2+(D$10-D2)^2)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au35" displayName="Tableau35" ref="B1:D10" totalsRowShown="0">
  <autoFilter ref="B1:D10"/>
  <tableColumns count="3">
    <tableColumn id="1" name="Coordonnées"/>
    <tableColumn id="2" name="x"/>
    <tableColumn id="3" name="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au2210" displayName="Tableau2210" ref="F1:O10" totalsRowShown="0">
  <autoFilter ref="F1:O10"/>
  <tableColumns count="10">
    <tableColumn id="1" name="distance matrix"/>
    <tableColumn id="2" name="1">
      <calculatedColumnFormula>SQRT((C$2-C2)^2+(D$2-D2)^2)</calculatedColumnFormula>
    </tableColumn>
    <tableColumn id="3" name="2">
      <calculatedColumnFormula>SQRT((C$3-C2)^2+(D$3-D2)^2)</calculatedColumnFormula>
    </tableColumn>
    <tableColumn id="4" name="3">
      <calculatedColumnFormula>SQRT((C$4-C2)^2+(D$4-D2)^2)</calculatedColumnFormula>
    </tableColumn>
    <tableColumn id="5" name="4">
      <calculatedColumnFormula>SQRT((C$5-C2)^2+(D$5-D2)^2)</calculatedColumnFormula>
    </tableColumn>
    <tableColumn id="6" name="5">
      <calculatedColumnFormula>SQRT((C$6-C2)^2+(D$6-D2)^2)</calculatedColumnFormula>
    </tableColumn>
    <tableColumn id="7" name="6">
      <calculatedColumnFormula>SQRT((C$7-C2)^2+(D$7-D2)^2)</calculatedColumnFormula>
    </tableColumn>
    <tableColumn id="8" name="D1" dataDxfId="8">
      <calculatedColumnFormula>SQRT((C$8-C2)^2+(D$8-D2)^2)</calculatedColumnFormula>
    </tableColumn>
    <tableColumn id="9" name="D2" dataDxfId="7">
      <calculatedColumnFormula>SQRT((C$9-C2)^2+(D$9-D2)^2)</calculatedColumnFormula>
    </tableColumn>
    <tableColumn id="10" name="D3" dataDxfId="6">
      <calculatedColumnFormula>SQRT((C$10-C2)^2+(D$10-D2)^2)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au3511" displayName="Tableau3511" ref="B1:D10" totalsRowShown="0">
  <autoFilter ref="B1:D10"/>
  <tableColumns count="3">
    <tableColumn id="1" name="Coordonnées"/>
    <tableColumn id="2" name="x"/>
    <tableColumn id="3" name="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leau22106" displayName="Tableau22106" ref="F1:O10" totalsRowShown="0">
  <autoFilter ref="F1:O10"/>
  <tableColumns count="10">
    <tableColumn id="1" name="distance matrix"/>
    <tableColumn id="2" name="1">
      <calculatedColumnFormula>SQRT((C$2-C2)^2+(D$2-D2)^2)</calculatedColumnFormula>
    </tableColumn>
    <tableColumn id="3" name="2">
      <calculatedColumnFormula>SQRT((C$3-C2)^2+(D$3-D2)^2)</calculatedColumnFormula>
    </tableColumn>
    <tableColumn id="4" name="3">
      <calculatedColumnFormula>SQRT((C$4-C2)^2+(D$4-D2)^2)</calculatedColumnFormula>
    </tableColumn>
    <tableColumn id="5" name="4">
      <calculatedColumnFormula>SQRT((C$5-C2)^2+(D$5-D2)^2)</calculatedColumnFormula>
    </tableColumn>
    <tableColumn id="6" name="5">
      <calculatedColumnFormula>SQRT((C$6-C2)^2+(D$6-D2)^2)</calculatedColumnFormula>
    </tableColumn>
    <tableColumn id="7" name="6">
      <calculatedColumnFormula>SQRT((C$7-C2)^2+(D$7-D2)^2)</calculatedColumnFormula>
    </tableColumn>
    <tableColumn id="8" name="D1" dataDxfId="5">
      <calculatedColumnFormula>SQRT((C$8-C2)^2+(D$8-D2)^2)</calculatedColumnFormula>
    </tableColumn>
    <tableColumn id="9" name="D2" dataDxfId="4">
      <calculatedColumnFormula>SQRT((C$9-C2)^2+(D$9-D2)^2)</calculatedColumnFormula>
    </tableColumn>
    <tableColumn id="10" name="D3" dataDxfId="3">
      <calculatedColumnFormula>SQRT((C$10-C2)^2+(D$10-D2)^2)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au35117" displayName="Tableau35117" ref="B1:D10" totalsRowShown="0">
  <autoFilter ref="B1:D10"/>
  <tableColumns count="3">
    <tableColumn id="1" name="Coordonnées"/>
    <tableColumn id="2" name="x"/>
    <tableColumn id="3" name="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au22106816" displayName="Tableau22106816" ref="F1:O10" totalsRowShown="0">
  <autoFilter ref="F1:O10"/>
  <tableColumns count="10">
    <tableColumn id="1" name="distance matrix"/>
    <tableColumn id="2" name="1">
      <calculatedColumnFormula>SQRT((C$2-C2)^2+(D$2-D2)^2)</calculatedColumnFormula>
    </tableColumn>
    <tableColumn id="3" name="2">
      <calculatedColumnFormula>SQRT((C$3-C2)^2+(D$3-D2)^2)</calculatedColumnFormula>
    </tableColumn>
    <tableColumn id="4" name="3">
      <calculatedColumnFormula>SQRT((C$4-C2)^2+(D$4-D2)^2)</calculatedColumnFormula>
    </tableColumn>
    <tableColumn id="5" name="4">
      <calculatedColumnFormula>SQRT((C$5-C2)^2+(D$5-D2)^2)</calculatedColumnFormula>
    </tableColumn>
    <tableColumn id="6" name="5">
      <calculatedColumnFormula>SQRT((C$6-C2)^2+(D$6-D2)^2)</calculatedColumnFormula>
    </tableColumn>
    <tableColumn id="7" name="6">
      <calculatedColumnFormula>SQRT((C$7-C2)^2+(D$7-D2)^2)</calculatedColumnFormula>
    </tableColumn>
    <tableColumn id="8" name="D1" dataDxfId="2">
      <calculatedColumnFormula>SQRT((C$8-C2)^2+(D$8-D2)^2)</calculatedColumnFormula>
    </tableColumn>
    <tableColumn id="9" name="D2" dataDxfId="1">
      <calculatedColumnFormula>SQRT((C$9-C2)^2+(D$9-D2)^2)</calculatedColumnFormula>
    </tableColumn>
    <tableColumn id="10" name="D3" dataDxfId="0">
      <calculatedColumnFormula>SQRT((C$10-C2)^2+(D$10-D2)^2)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3" workbookViewId="0">
      <selection activeCell="A39" sqref="A39"/>
    </sheetView>
  </sheetViews>
  <sheetFormatPr baseColWidth="10" defaultRowHeight="15" x14ac:dyDescent="0.25"/>
  <sheetData>
    <row r="1" spans="1:14" x14ac:dyDescent="0.25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6</v>
      </c>
      <c r="G1" t="s">
        <v>8</v>
      </c>
      <c r="H1" t="s">
        <v>7</v>
      </c>
      <c r="I1" s="2">
        <f>SUMPRODUCT(B2:G7,B10:G15)</f>
        <v>13</v>
      </c>
    </row>
    <row r="2" spans="1:14" x14ac:dyDescent="0.25">
      <c r="A2" t="s">
        <v>2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</row>
    <row r="3" spans="1:14" x14ac:dyDescent="0.25">
      <c r="A3" t="s">
        <v>3</v>
      </c>
      <c r="B3">
        <v>1</v>
      </c>
      <c r="C3">
        <v>0</v>
      </c>
      <c r="D3">
        <v>1</v>
      </c>
      <c r="E3">
        <v>2</v>
      </c>
      <c r="F3">
        <v>3</v>
      </c>
      <c r="G3">
        <v>4</v>
      </c>
    </row>
    <row r="4" spans="1:14" x14ac:dyDescent="0.25">
      <c r="A4" t="s">
        <v>5</v>
      </c>
      <c r="B4">
        <v>2</v>
      </c>
      <c r="C4">
        <v>1</v>
      </c>
      <c r="D4">
        <v>0</v>
      </c>
      <c r="E4">
        <v>1</v>
      </c>
      <c r="F4">
        <v>2</v>
      </c>
      <c r="G4">
        <v>3</v>
      </c>
    </row>
    <row r="5" spans="1:14" x14ac:dyDescent="0.25">
      <c r="A5" t="s">
        <v>4</v>
      </c>
      <c r="B5">
        <v>3</v>
      </c>
      <c r="C5">
        <v>2</v>
      </c>
      <c r="D5">
        <v>1</v>
      </c>
      <c r="E5">
        <v>0</v>
      </c>
      <c r="F5">
        <v>1</v>
      </c>
      <c r="G5">
        <v>2</v>
      </c>
    </row>
    <row r="6" spans="1:14" x14ac:dyDescent="0.25">
      <c r="A6" t="s">
        <v>6</v>
      </c>
      <c r="B6">
        <v>4</v>
      </c>
      <c r="C6">
        <v>3</v>
      </c>
      <c r="D6">
        <v>2</v>
      </c>
      <c r="E6">
        <v>1</v>
      </c>
      <c r="F6">
        <v>0</v>
      </c>
      <c r="G6">
        <v>1</v>
      </c>
    </row>
    <row r="7" spans="1:14" x14ac:dyDescent="0.25">
      <c r="A7" t="s">
        <v>8</v>
      </c>
      <c r="B7">
        <v>5</v>
      </c>
      <c r="C7">
        <v>4</v>
      </c>
      <c r="D7">
        <v>3</v>
      </c>
      <c r="E7">
        <v>2</v>
      </c>
      <c r="F7">
        <v>1</v>
      </c>
      <c r="G7">
        <v>0</v>
      </c>
    </row>
    <row r="9" spans="1:14" x14ac:dyDescent="0.25">
      <c r="A9" t="s">
        <v>1</v>
      </c>
      <c r="B9" t="s">
        <v>9</v>
      </c>
      <c r="C9">
        <v>2</v>
      </c>
      <c r="D9">
        <v>3</v>
      </c>
      <c r="E9">
        <v>4</v>
      </c>
      <c r="F9">
        <v>5</v>
      </c>
      <c r="G9" t="s">
        <v>8</v>
      </c>
      <c r="H9" t="s">
        <v>13</v>
      </c>
    </row>
    <row r="10" spans="1:14" x14ac:dyDescent="0.25">
      <c r="A10" t="s">
        <v>10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5">
        <f>SUM(B10:G10)</f>
        <v>1</v>
      </c>
      <c r="I10" t="s">
        <v>12</v>
      </c>
      <c r="N10" t="s">
        <v>19</v>
      </c>
    </row>
    <row r="11" spans="1:14" x14ac:dyDescent="0.25">
      <c r="A11">
        <v>2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3">
        <f t="shared" ref="H11:H13" si="0">SUM(B11:G11)</f>
        <v>1</v>
      </c>
    </row>
    <row r="12" spans="1:14" x14ac:dyDescent="0.25">
      <c r="A12">
        <v>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3">
        <f t="shared" si="0"/>
        <v>1</v>
      </c>
    </row>
    <row r="13" spans="1:14" x14ac:dyDescent="0.25">
      <c r="A13">
        <v>4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3">
        <f t="shared" si="0"/>
        <v>1</v>
      </c>
    </row>
    <row r="14" spans="1:14" x14ac:dyDescent="0.25">
      <c r="A14">
        <v>5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3">
        <f>SUM(B14:G14)</f>
        <v>1</v>
      </c>
    </row>
    <row r="15" spans="1:14" x14ac:dyDescent="0.25">
      <c r="A15" t="s">
        <v>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4">
        <f>SUM(B15:G15)</f>
        <v>0</v>
      </c>
      <c r="I15" t="s">
        <v>14</v>
      </c>
    </row>
    <row r="16" spans="1:14" x14ac:dyDescent="0.25">
      <c r="A16" t="s">
        <v>13</v>
      </c>
      <c r="B16" s="5">
        <f>SUM(B10:B15)</f>
        <v>0</v>
      </c>
      <c r="C16" s="3">
        <f t="shared" ref="C16:F16" si="1">SUM(C10:C15)</f>
        <v>1</v>
      </c>
      <c r="D16" s="3">
        <f t="shared" si="1"/>
        <v>1</v>
      </c>
      <c r="E16" s="3">
        <f t="shared" si="1"/>
        <v>1</v>
      </c>
      <c r="F16" s="3">
        <f t="shared" si="1"/>
        <v>1</v>
      </c>
      <c r="G16" s="4">
        <f>SUM(G10:G15)</f>
        <v>1</v>
      </c>
    </row>
    <row r="17" spans="1:7" x14ac:dyDescent="0.25">
      <c r="B17" t="s">
        <v>11</v>
      </c>
      <c r="G17" t="s">
        <v>15</v>
      </c>
    </row>
    <row r="18" spans="1:7" x14ac:dyDescent="0.25">
      <c r="B18" t="s">
        <v>16</v>
      </c>
    </row>
    <row r="22" spans="1:7" x14ac:dyDescent="0.25">
      <c r="A22" t="s">
        <v>17</v>
      </c>
      <c r="F22" t="s">
        <v>20</v>
      </c>
    </row>
    <row r="23" spans="1:7" x14ac:dyDescent="0.25">
      <c r="A23">
        <f>B10</f>
        <v>0</v>
      </c>
      <c r="B23" t="s">
        <v>18</v>
      </c>
      <c r="F23" t="s">
        <v>21</v>
      </c>
    </row>
    <row r="24" spans="1:7" x14ac:dyDescent="0.25">
      <c r="A24">
        <f>C11</f>
        <v>0</v>
      </c>
    </row>
    <row r="25" spans="1:7" x14ac:dyDescent="0.25">
      <c r="A25">
        <f>D12</f>
        <v>0</v>
      </c>
    </row>
    <row r="26" spans="1:7" x14ac:dyDescent="0.25">
      <c r="A26">
        <f>E13</f>
        <v>0</v>
      </c>
    </row>
    <row r="27" spans="1:7" x14ac:dyDescent="0.25">
      <c r="A27">
        <f>F14</f>
        <v>0</v>
      </c>
    </row>
    <row r="28" spans="1:7" x14ac:dyDescent="0.25">
      <c r="A28">
        <f>G15</f>
        <v>0</v>
      </c>
    </row>
    <row r="29" spans="1:7" x14ac:dyDescent="0.25">
      <c r="A29" t="s">
        <v>22</v>
      </c>
    </row>
    <row r="30" spans="1:7" x14ac:dyDescent="0.25">
      <c r="A30">
        <f>C12</f>
        <v>0</v>
      </c>
      <c r="B30">
        <f>D11</f>
        <v>0</v>
      </c>
      <c r="C30" s="6">
        <f>SUM(A30,B30)</f>
        <v>0</v>
      </c>
    </row>
    <row r="31" spans="1:7" x14ac:dyDescent="0.25">
      <c r="A31">
        <f>C13</f>
        <v>0</v>
      </c>
      <c r="B31">
        <f>E11</f>
        <v>1</v>
      </c>
      <c r="C31" s="6">
        <f t="shared" ref="C31:C35" si="2">SUM(A31,B31)</f>
        <v>1</v>
      </c>
    </row>
    <row r="32" spans="1:7" x14ac:dyDescent="0.25">
      <c r="A32">
        <f>C14</f>
        <v>1</v>
      </c>
      <c r="B32">
        <f>F11</f>
        <v>0</v>
      </c>
      <c r="C32" s="6">
        <f t="shared" si="2"/>
        <v>1</v>
      </c>
    </row>
    <row r="33" spans="1:3" x14ac:dyDescent="0.25">
      <c r="A33">
        <f>D13</f>
        <v>1</v>
      </c>
      <c r="B33">
        <f>E12</f>
        <v>0</v>
      </c>
      <c r="C33" s="6">
        <f t="shared" si="2"/>
        <v>1</v>
      </c>
    </row>
    <row r="34" spans="1:3" x14ac:dyDescent="0.25">
      <c r="A34">
        <f>D14</f>
        <v>0</v>
      </c>
      <c r="B34">
        <f>F12</f>
        <v>0</v>
      </c>
      <c r="C34" s="6">
        <f t="shared" si="2"/>
        <v>0</v>
      </c>
    </row>
    <row r="35" spans="1:3" x14ac:dyDescent="0.25">
      <c r="A35">
        <f>E14</f>
        <v>0</v>
      </c>
      <c r="B35">
        <f>F13</f>
        <v>0</v>
      </c>
      <c r="C35" s="6">
        <f t="shared" si="2"/>
        <v>0</v>
      </c>
    </row>
    <row r="38" spans="1:3" x14ac:dyDescent="0.25">
      <c r="A38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K24" sqref="K24"/>
    </sheetView>
  </sheetViews>
  <sheetFormatPr baseColWidth="10" defaultRowHeight="15" x14ac:dyDescent="0.25"/>
  <cols>
    <col min="6" max="6" width="15" customWidth="1"/>
    <col min="12" max="12" width="11.85546875" customWidth="1"/>
  </cols>
  <sheetData>
    <row r="1" spans="1:14" x14ac:dyDescent="0.25">
      <c r="A1" t="s">
        <v>23</v>
      </c>
      <c r="B1" t="s">
        <v>23</v>
      </c>
      <c r="C1" t="s">
        <v>28</v>
      </c>
      <c r="D1" t="s">
        <v>29</v>
      </c>
      <c r="F1" t="s">
        <v>0</v>
      </c>
      <c r="G1" t="s">
        <v>24</v>
      </c>
      <c r="H1" t="s">
        <v>25</v>
      </c>
      <c r="I1" t="s">
        <v>30</v>
      </c>
      <c r="J1" t="s">
        <v>31</v>
      </c>
      <c r="K1" t="s">
        <v>32</v>
      </c>
      <c r="L1" t="s">
        <v>8</v>
      </c>
      <c r="M1" t="s">
        <v>7</v>
      </c>
      <c r="N1" s="2">
        <f>SUMPRODUCT(G2:L7,B10:G15)</f>
        <v>9.3851648071345046</v>
      </c>
    </row>
    <row r="2" spans="1:14" x14ac:dyDescent="0.25">
      <c r="A2" t="s">
        <v>26</v>
      </c>
      <c r="B2" t="s">
        <v>24</v>
      </c>
      <c r="C2">
        <v>0</v>
      </c>
      <c r="D2">
        <v>0</v>
      </c>
      <c r="F2" t="s">
        <v>24</v>
      </c>
      <c r="G2">
        <f t="shared" ref="G2:G7" si="0">SQRT((C$2-C2)^2+(D$2-D2)^2)</f>
        <v>0</v>
      </c>
      <c r="H2">
        <f t="shared" ref="H2:H7" si="1">SQRT((C$3-C2)^2+(D$3-D2)^2)</f>
        <v>5.3851648071345037</v>
      </c>
      <c r="I2">
        <f t="shared" ref="I2:I7" si="2">SQRT((C$4-C2)^2+(D$4-D2)^2)</f>
        <v>2</v>
      </c>
      <c r="J2">
        <f t="shared" ref="J2:J7" si="3">SQRT((C$5-C2)^2+(D$5-D2)^2)</f>
        <v>5</v>
      </c>
      <c r="K2">
        <f t="shared" ref="K2:K7" si="4">SQRT((C$6-C2)^2+(D$6-D2)^2)</f>
        <v>5.0990195135927845</v>
      </c>
      <c r="L2">
        <f t="shared" ref="L2:L7" si="5">SQRT((C$7-C2)^2+(D$7-D2)^2)</f>
        <v>2.6925824035672519</v>
      </c>
    </row>
    <row r="3" spans="1:14" x14ac:dyDescent="0.25">
      <c r="B3" t="s">
        <v>25</v>
      </c>
      <c r="C3">
        <v>5</v>
      </c>
      <c r="D3">
        <v>2</v>
      </c>
      <c r="F3" t="s">
        <v>25</v>
      </c>
      <c r="G3">
        <f t="shared" si="0"/>
        <v>5.3851648071345037</v>
      </c>
      <c r="H3">
        <f t="shared" si="1"/>
        <v>0</v>
      </c>
      <c r="I3">
        <f t="shared" si="2"/>
        <v>5</v>
      </c>
      <c r="J3">
        <f t="shared" si="3"/>
        <v>2</v>
      </c>
      <c r="K3">
        <f t="shared" si="4"/>
        <v>1</v>
      </c>
      <c r="L3">
        <f t="shared" si="5"/>
        <v>2.6925824035672519</v>
      </c>
    </row>
    <row r="4" spans="1:14" x14ac:dyDescent="0.25">
      <c r="A4" t="s">
        <v>27</v>
      </c>
      <c r="B4">
        <v>1</v>
      </c>
      <c r="C4">
        <v>0</v>
      </c>
      <c r="D4">
        <v>2</v>
      </c>
      <c r="F4">
        <v>1</v>
      </c>
      <c r="G4">
        <f t="shared" si="0"/>
        <v>2</v>
      </c>
      <c r="H4">
        <f t="shared" si="1"/>
        <v>5</v>
      </c>
      <c r="I4">
        <f t="shared" si="2"/>
        <v>0</v>
      </c>
      <c r="J4">
        <f t="shared" si="3"/>
        <v>5.3851648071345037</v>
      </c>
      <c r="K4">
        <f t="shared" si="4"/>
        <v>5.0990195135927845</v>
      </c>
      <c r="L4">
        <f t="shared" si="5"/>
        <v>2.6925824035672519</v>
      </c>
    </row>
    <row r="5" spans="1:14" x14ac:dyDescent="0.25">
      <c r="B5">
        <v>2</v>
      </c>
      <c r="C5">
        <v>5</v>
      </c>
      <c r="D5">
        <v>0</v>
      </c>
      <c r="F5">
        <v>2</v>
      </c>
      <c r="G5">
        <f t="shared" si="0"/>
        <v>5</v>
      </c>
      <c r="H5">
        <f t="shared" si="1"/>
        <v>2</v>
      </c>
      <c r="I5">
        <f t="shared" si="2"/>
        <v>5.3851648071345037</v>
      </c>
      <c r="J5">
        <f t="shared" si="3"/>
        <v>0</v>
      </c>
      <c r="K5">
        <f t="shared" si="4"/>
        <v>1</v>
      </c>
      <c r="L5">
        <f t="shared" si="5"/>
        <v>2.6925824035672519</v>
      </c>
      <c r="M5" t="s">
        <v>36</v>
      </c>
      <c r="N5">
        <v>5</v>
      </c>
    </row>
    <row r="6" spans="1:14" x14ac:dyDescent="0.25">
      <c r="B6">
        <v>3</v>
      </c>
      <c r="C6">
        <v>5</v>
      </c>
      <c r="D6">
        <v>1</v>
      </c>
      <c r="F6">
        <v>3</v>
      </c>
      <c r="G6">
        <f t="shared" si="0"/>
        <v>5.0990195135927845</v>
      </c>
      <c r="H6">
        <f t="shared" si="1"/>
        <v>1</v>
      </c>
      <c r="I6">
        <f t="shared" si="2"/>
        <v>5.0990195135927845</v>
      </c>
      <c r="J6">
        <f t="shared" si="3"/>
        <v>1</v>
      </c>
      <c r="K6">
        <f t="shared" si="4"/>
        <v>0</v>
      </c>
      <c r="L6">
        <f t="shared" si="5"/>
        <v>2.5</v>
      </c>
      <c r="M6" t="s">
        <v>35</v>
      </c>
      <c r="N6">
        <v>2</v>
      </c>
    </row>
    <row r="7" spans="1:14" x14ac:dyDescent="0.25">
      <c r="B7" t="s">
        <v>8</v>
      </c>
      <c r="C7">
        <v>2.5</v>
      </c>
      <c r="D7">
        <v>1</v>
      </c>
      <c r="F7" t="s">
        <v>8</v>
      </c>
      <c r="G7">
        <f t="shared" si="0"/>
        <v>2.6925824035672519</v>
      </c>
      <c r="H7">
        <f t="shared" si="1"/>
        <v>2.6925824035672519</v>
      </c>
      <c r="I7">
        <f t="shared" si="2"/>
        <v>2.6925824035672519</v>
      </c>
      <c r="J7">
        <f t="shared" si="3"/>
        <v>2.6925824035672519</v>
      </c>
      <c r="K7">
        <f t="shared" si="4"/>
        <v>2.5</v>
      </c>
      <c r="L7">
        <f t="shared" si="5"/>
        <v>0</v>
      </c>
      <c r="M7" t="s">
        <v>38</v>
      </c>
      <c r="N7">
        <f>IF(N5=N6,0,1)</f>
        <v>1</v>
      </c>
    </row>
    <row r="8" spans="1:14" x14ac:dyDescent="0.25">
      <c r="M8" t="s">
        <v>37</v>
      </c>
      <c r="N8">
        <f>N6-N7</f>
        <v>1</v>
      </c>
    </row>
    <row r="9" spans="1:14" x14ac:dyDescent="0.25">
      <c r="A9" t="s">
        <v>1</v>
      </c>
      <c r="B9" t="s">
        <v>34</v>
      </c>
      <c r="C9" t="s">
        <v>25</v>
      </c>
      <c r="D9">
        <v>1</v>
      </c>
      <c r="E9">
        <v>2</v>
      </c>
      <c r="F9">
        <v>3</v>
      </c>
      <c r="G9" t="s">
        <v>8</v>
      </c>
      <c r="H9" t="s">
        <v>13</v>
      </c>
    </row>
    <row r="10" spans="1:14" x14ac:dyDescent="0.25">
      <c r="A10" t="s">
        <v>33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5">
        <f>SUM(B10:G10)</f>
        <v>1</v>
      </c>
      <c r="I10" t="s">
        <v>12</v>
      </c>
      <c r="N10" t="s">
        <v>19</v>
      </c>
    </row>
    <row r="11" spans="1:14" x14ac:dyDescent="0.25">
      <c r="A11" t="s">
        <v>25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7">
        <f t="shared" ref="H11:H13" si="6">SUM(B11:G11)</f>
        <v>1</v>
      </c>
    </row>
    <row r="12" spans="1:14" x14ac:dyDescent="0.25">
      <c r="A12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3">
        <f t="shared" si="6"/>
        <v>1</v>
      </c>
    </row>
    <row r="13" spans="1:14" x14ac:dyDescent="0.25">
      <c r="A13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3">
        <f t="shared" si="6"/>
        <v>1</v>
      </c>
    </row>
    <row r="14" spans="1:14" x14ac:dyDescent="0.25">
      <c r="A14">
        <v>3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3">
        <f>SUM(B14:G14)</f>
        <v>1</v>
      </c>
    </row>
    <row r="15" spans="1:14" x14ac:dyDescent="0.25">
      <c r="A15" t="s">
        <v>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4">
        <f>SUM(B15:G15)</f>
        <v>0</v>
      </c>
      <c r="I15" t="s">
        <v>14</v>
      </c>
    </row>
    <row r="16" spans="1:14" x14ac:dyDescent="0.25">
      <c r="A16" t="s">
        <v>13</v>
      </c>
      <c r="B16" s="5">
        <f>SUM(B10:B15)</f>
        <v>0</v>
      </c>
      <c r="C16" s="5">
        <f t="shared" ref="C16:F16" si="7">SUM(C10:C15)</f>
        <v>0</v>
      </c>
      <c r="D16" s="3">
        <f t="shared" si="7"/>
        <v>1</v>
      </c>
      <c r="E16" s="3">
        <f t="shared" si="7"/>
        <v>1</v>
      </c>
      <c r="F16" s="3">
        <f t="shared" si="7"/>
        <v>1</v>
      </c>
      <c r="G16" s="4">
        <f>SUM(G10:G15)</f>
        <v>2</v>
      </c>
    </row>
    <row r="17" spans="1:11" x14ac:dyDescent="0.25">
      <c r="B17" t="s">
        <v>11</v>
      </c>
      <c r="G17" t="s">
        <v>15</v>
      </c>
    </row>
    <row r="18" spans="1:11" x14ac:dyDescent="0.25">
      <c r="B18" t="s">
        <v>16</v>
      </c>
    </row>
    <row r="22" spans="1:11" x14ac:dyDescent="0.25">
      <c r="A22" t="s">
        <v>17</v>
      </c>
      <c r="F22" t="s">
        <v>20</v>
      </c>
    </row>
    <row r="23" spans="1:11" x14ac:dyDescent="0.25">
      <c r="A23">
        <f>B10</f>
        <v>0</v>
      </c>
      <c r="B23" t="s">
        <v>18</v>
      </c>
      <c r="F23" t="s">
        <v>21</v>
      </c>
      <c r="K23" t="s">
        <v>70</v>
      </c>
    </row>
    <row r="24" spans="1:11" x14ac:dyDescent="0.25">
      <c r="A24">
        <f>C11</f>
        <v>0</v>
      </c>
    </row>
    <row r="25" spans="1:11" x14ac:dyDescent="0.25">
      <c r="A25">
        <f>D12</f>
        <v>0</v>
      </c>
    </row>
    <row r="26" spans="1:11" x14ac:dyDescent="0.25">
      <c r="A26">
        <f>E13</f>
        <v>0</v>
      </c>
    </row>
    <row r="27" spans="1:11" x14ac:dyDescent="0.25">
      <c r="A27">
        <f>F14</f>
        <v>0</v>
      </c>
    </row>
    <row r="28" spans="1:11" x14ac:dyDescent="0.25">
      <c r="A28">
        <f>G15</f>
        <v>0</v>
      </c>
    </row>
    <row r="29" spans="1:11" x14ac:dyDescent="0.25">
      <c r="A29" t="s">
        <v>22</v>
      </c>
      <c r="G29" t="s">
        <v>39</v>
      </c>
    </row>
    <row r="30" spans="1:11" x14ac:dyDescent="0.25">
      <c r="A30">
        <f>C12</f>
        <v>0</v>
      </c>
      <c r="B30">
        <f>D11</f>
        <v>0</v>
      </c>
      <c r="C30" s="6">
        <f>SUM(A30,B30)</f>
        <v>0</v>
      </c>
      <c r="G30">
        <f>SUM(G10,G11)</f>
        <v>0</v>
      </c>
    </row>
    <row r="31" spans="1:11" x14ac:dyDescent="0.25">
      <c r="A31">
        <f>C13</f>
        <v>0</v>
      </c>
      <c r="B31">
        <f>E11</f>
        <v>0</v>
      </c>
      <c r="C31" s="6">
        <f t="shared" ref="C31:C35" si="8">SUM(A31,B31)</f>
        <v>0</v>
      </c>
    </row>
    <row r="32" spans="1:11" x14ac:dyDescent="0.25">
      <c r="A32">
        <f>C14</f>
        <v>0</v>
      </c>
      <c r="B32">
        <f>F11</f>
        <v>1</v>
      </c>
      <c r="C32" s="6">
        <f t="shared" si="8"/>
        <v>1</v>
      </c>
    </row>
    <row r="33" spans="1:3" x14ac:dyDescent="0.25">
      <c r="A33">
        <f>D13</f>
        <v>0</v>
      </c>
      <c r="B33">
        <f>E12</f>
        <v>0</v>
      </c>
      <c r="C33" s="6">
        <f t="shared" si="8"/>
        <v>0</v>
      </c>
    </row>
    <row r="34" spans="1:3" x14ac:dyDescent="0.25">
      <c r="A34">
        <f>D14</f>
        <v>0</v>
      </c>
      <c r="B34">
        <f>F12</f>
        <v>0</v>
      </c>
      <c r="C34" s="6">
        <f t="shared" si="8"/>
        <v>0</v>
      </c>
    </row>
    <row r="35" spans="1:3" x14ac:dyDescent="0.25">
      <c r="A35">
        <f>E14</f>
        <v>1</v>
      </c>
      <c r="B35">
        <f>F13</f>
        <v>0</v>
      </c>
      <c r="C35" s="6">
        <f t="shared" si="8"/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zoomScale="70" zoomScaleNormal="70" workbookViewId="0">
      <selection activeCell="A35" sqref="A35"/>
    </sheetView>
  </sheetViews>
  <sheetFormatPr baseColWidth="10" defaultRowHeight="15" x14ac:dyDescent="0.25"/>
  <cols>
    <col min="6" max="6" width="15" customWidth="1"/>
    <col min="12" max="12" width="11.85546875" customWidth="1"/>
  </cols>
  <sheetData>
    <row r="1" spans="1:18" x14ac:dyDescent="0.25">
      <c r="A1" t="s">
        <v>23</v>
      </c>
      <c r="B1" t="s">
        <v>23</v>
      </c>
      <c r="C1" t="s">
        <v>28</v>
      </c>
      <c r="D1" t="s">
        <v>29</v>
      </c>
      <c r="F1" t="s">
        <v>0</v>
      </c>
      <c r="G1" t="s">
        <v>40</v>
      </c>
      <c r="H1" t="s">
        <v>41</v>
      </c>
      <c r="I1" t="s">
        <v>42</v>
      </c>
      <c r="J1" t="s">
        <v>43</v>
      </c>
      <c r="K1" t="s">
        <v>30</v>
      </c>
      <c r="L1" t="s">
        <v>31</v>
      </c>
      <c r="M1" t="s">
        <v>44</v>
      </c>
      <c r="N1" t="s">
        <v>45</v>
      </c>
      <c r="O1" t="s">
        <v>46</v>
      </c>
      <c r="Q1" t="s">
        <v>7</v>
      </c>
      <c r="R1" s="8">
        <f>SUMPRODUCT(G2:O10,L35:T43)</f>
        <v>78.065667847828223</v>
      </c>
    </row>
    <row r="2" spans="1:18" x14ac:dyDescent="0.25">
      <c r="A2" t="s">
        <v>26</v>
      </c>
      <c r="B2" t="s">
        <v>40</v>
      </c>
      <c r="C2">
        <v>0</v>
      </c>
      <c r="D2">
        <v>0</v>
      </c>
      <c r="F2" t="s">
        <v>40</v>
      </c>
      <c r="G2">
        <f>SQRT((C$2-C2)^2+(D$2-D2)^2)</f>
        <v>0</v>
      </c>
      <c r="H2">
        <f>SQRT((C$3-C2)^2+(D$3-D2)^2)</f>
        <v>12</v>
      </c>
      <c r="I2">
        <f t="shared" ref="I2:I7" si="0">SQRT((C$4-C2)^2+(D$4-D2)^2)</f>
        <v>41.231056256176608</v>
      </c>
      <c r="J2">
        <f t="shared" ref="J2:J7" si="1">SQRT((C$5-C2)^2+(D$5-D2)^2)</f>
        <v>41.761226035642203</v>
      </c>
      <c r="K2">
        <f t="shared" ref="K2:K7" si="2">SQRT((C$6-C2)^2+(D$6-D2)^2)</f>
        <v>2</v>
      </c>
      <c r="L2">
        <f>SQRT((C$7-C2)^2+(D$7-D2)^2)</f>
        <v>43.416586692184822</v>
      </c>
      <c r="M2">
        <f t="shared" ref="M2:M10" si="3">SQRT((C$8-C2)^2+(D$8-D2)^2)</f>
        <v>11.180339887498949</v>
      </c>
      <c r="N2">
        <f t="shared" ref="N2:N10" si="4">SQRT((C$9-C2)^2+(D$9-D2)^2)</f>
        <v>21.189620100417091</v>
      </c>
      <c r="O2">
        <f t="shared" ref="O2:O10" si="5">SQRT((C$10-C2)^2+(D$10-D2)^2)</f>
        <v>39.293765408776999</v>
      </c>
    </row>
    <row r="3" spans="1:18" x14ac:dyDescent="0.25">
      <c r="B3" t="s">
        <v>41</v>
      </c>
      <c r="C3">
        <v>12</v>
      </c>
      <c r="D3">
        <v>0</v>
      </c>
      <c r="F3" t="s">
        <v>41</v>
      </c>
      <c r="G3">
        <f t="shared" ref="G3:G9" si="6">SQRT((C$2-C3)^2+(D$2-D3)^2)</f>
        <v>12</v>
      </c>
      <c r="H3">
        <f t="shared" ref="H3:H7" si="7">SQRT((C$3-C3)^2+(D$3-D3)^2)</f>
        <v>0</v>
      </c>
      <c r="I3">
        <f t="shared" si="0"/>
        <v>29.732137494637012</v>
      </c>
      <c r="J3">
        <f t="shared" si="1"/>
        <v>30.463092423455635</v>
      </c>
      <c r="K3">
        <f t="shared" si="2"/>
        <v>12.165525060596439</v>
      </c>
      <c r="L3">
        <f t="shared" ref="L3:L7" si="8">SQRT((C$7-C3)^2+(D$7-D3)^2)</f>
        <v>31.953090617340916</v>
      </c>
      <c r="M3">
        <f t="shared" si="3"/>
        <v>2.2360679774997898</v>
      </c>
      <c r="N3">
        <f t="shared" si="4"/>
        <v>10.63014581273465</v>
      </c>
      <c r="O3">
        <f t="shared" si="5"/>
        <v>27.856776554368238</v>
      </c>
    </row>
    <row r="4" spans="1:18" x14ac:dyDescent="0.25">
      <c r="A4" t="s">
        <v>27</v>
      </c>
      <c r="B4" t="s">
        <v>42</v>
      </c>
      <c r="C4">
        <v>40</v>
      </c>
      <c r="D4">
        <v>-10</v>
      </c>
      <c r="F4" t="s">
        <v>42</v>
      </c>
      <c r="G4">
        <f t="shared" si="6"/>
        <v>41.231056256176608</v>
      </c>
      <c r="H4">
        <f t="shared" si="7"/>
        <v>29.732137494637012</v>
      </c>
      <c r="I4">
        <f t="shared" si="0"/>
        <v>0</v>
      </c>
      <c r="J4">
        <f t="shared" si="1"/>
        <v>2</v>
      </c>
      <c r="K4">
        <f t="shared" si="2"/>
        <v>41.761226035642203</v>
      </c>
      <c r="L4">
        <f t="shared" si="8"/>
        <v>2.2360679774997898</v>
      </c>
      <c r="M4">
        <f t="shared" si="3"/>
        <v>30.083217912982647</v>
      </c>
      <c r="N4">
        <f t="shared" si="4"/>
        <v>20.223748416156685</v>
      </c>
      <c r="O4">
        <f t="shared" si="5"/>
        <v>2</v>
      </c>
      <c r="Q4" t="s">
        <v>47</v>
      </c>
      <c r="R4">
        <v>9</v>
      </c>
    </row>
    <row r="5" spans="1:18" x14ac:dyDescent="0.25">
      <c r="B5" t="s">
        <v>43</v>
      </c>
      <c r="C5">
        <v>40</v>
      </c>
      <c r="D5">
        <v>-12</v>
      </c>
      <c r="F5" t="s">
        <v>43</v>
      </c>
      <c r="G5">
        <f t="shared" si="6"/>
        <v>41.761226035642203</v>
      </c>
      <c r="H5">
        <f t="shared" si="7"/>
        <v>30.463092423455635</v>
      </c>
      <c r="I5">
        <f t="shared" si="0"/>
        <v>2</v>
      </c>
      <c r="J5">
        <f t="shared" si="1"/>
        <v>0</v>
      </c>
      <c r="K5">
        <f t="shared" si="2"/>
        <v>42.379240200834182</v>
      </c>
      <c r="L5">
        <f t="shared" si="8"/>
        <v>2.2360679774997898</v>
      </c>
      <c r="M5">
        <f t="shared" si="3"/>
        <v>30.675723300355934</v>
      </c>
      <c r="N5">
        <f t="shared" si="4"/>
        <v>20.615528128088304</v>
      </c>
      <c r="O5">
        <f t="shared" si="5"/>
        <v>2.8284271247461903</v>
      </c>
      <c r="Q5" t="s">
        <v>36</v>
      </c>
      <c r="R5">
        <v>6</v>
      </c>
    </row>
    <row r="6" spans="1:18" x14ac:dyDescent="0.25">
      <c r="B6">
        <v>1</v>
      </c>
      <c r="C6">
        <v>0</v>
      </c>
      <c r="D6">
        <v>2</v>
      </c>
      <c r="F6">
        <v>1</v>
      </c>
      <c r="G6">
        <f t="shared" si="6"/>
        <v>2</v>
      </c>
      <c r="H6">
        <f t="shared" si="7"/>
        <v>12.165525060596439</v>
      </c>
      <c r="I6">
        <f t="shared" si="0"/>
        <v>41.761226035642203</v>
      </c>
      <c r="J6">
        <f t="shared" si="1"/>
        <v>42.379240200834182</v>
      </c>
      <c r="K6">
        <f t="shared" si="2"/>
        <v>0</v>
      </c>
      <c r="L6">
        <f t="shared" si="8"/>
        <v>43.965895873961216</v>
      </c>
      <c r="M6">
        <f t="shared" si="3"/>
        <v>11.704699910719626</v>
      </c>
      <c r="N6">
        <f t="shared" si="4"/>
        <v>21.931712199461309</v>
      </c>
      <c r="O6">
        <f t="shared" si="5"/>
        <v>39.849717690342551</v>
      </c>
      <c r="Q6" t="s">
        <v>35</v>
      </c>
      <c r="R6">
        <v>4</v>
      </c>
    </row>
    <row r="7" spans="1:18" x14ac:dyDescent="0.25">
      <c r="B7">
        <v>2</v>
      </c>
      <c r="C7">
        <v>42</v>
      </c>
      <c r="D7">
        <v>-11</v>
      </c>
      <c r="F7">
        <v>2</v>
      </c>
      <c r="G7">
        <f t="shared" si="6"/>
        <v>43.416586692184822</v>
      </c>
      <c r="H7">
        <f t="shared" si="7"/>
        <v>31.953090617340916</v>
      </c>
      <c r="I7">
        <f t="shared" si="0"/>
        <v>2.2360679774997898</v>
      </c>
      <c r="J7">
        <f t="shared" si="1"/>
        <v>2.2360679774997898</v>
      </c>
      <c r="K7">
        <f t="shared" si="2"/>
        <v>43.965895873961216</v>
      </c>
      <c r="L7">
        <f t="shared" si="8"/>
        <v>0</v>
      </c>
      <c r="M7">
        <f t="shared" si="3"/>
        <v>32.280024783137947</v>
      </c>
      <c r="N7">
        <f t="shared" si="4"/>
        <v>22.360679774997898</v>
      </c>
      <c r="O7">
        <f t="shared" si="5"/>
        <v>4.1231056256176606</v>
      </c>
      <c r="Q7" t="s">
        <v>38</v>
      </c>
      <c r="R7">
        <f>IF(R5=R6,0,1)</f>
        <v>1</v>
      </c>
    </row>
    <row r="8" spans="1:18" x14ac:dyDescent="0.25">
      <c r="B8" t="s">
        <v>44</v>
      </c>
      <c r="C8">
        <v>11</v>
      </c>
      <c r="D8">
        <v>-2</v>
      </c>
      <c r="F8" t="s">
        <v>44</v>
      </c>
      <c r="G8">
        <f t="shared" si="6"/>
        <v>11.180339887498949</v>
      </c>
      <c r="H8">
        <f>SQRT((C$3-C8)^2+(D$3-D8)^2)</f>
        <v>2.2360679774997898</v>
      </c>
      <c r="I8">
        <f>SQRT((C$4-C8)^2+(D$4-D8)^2)</f>
        <v>30.083217912982647</v>
      </c>
      <c r="J8">
        <f>SQRT((C$5-C8)^2+(D$5-D8)^2)</f>
        <v>30.675723300355934</v>
      </c>
      <c r="K8">
        <f>SQRT((C$6-C8)^2+(D$6-D8)^2)</f>
        <v>11.704699910719626</v>
      </c>
      <c r="L8">
        <f>SQRT((C$7-C8)^2+(D$7-D8)^2)</f>
        <v>32.280024783137947</v>
      </c>
      <c r="M8">
        <f t="shared" si="3"/>
        <v>0</v>
      </c>
      <c r="N8">
        <f t="shared" si="4"/>
        <v>10.295630140987001</v>
      </c>
      <c r="O8">
        <f t="shared" si="5"/>
        <v>28.160255680657446</v>
      </c>
      <c r="Q8" t="s">
        <v>37</v>
      </c>
      <c r="R8">
        <f>R6-R7</f>
        <v>3</v>
      </c>
    </row>
    <row r="9" spans="1:18" x14ac:dyDescent="0.25">
      <c r="B9" t="s">
        <v>45</v>
      </c>
      <c r="C9">
        <v>20</v>
      </c>
      <c r="D9">
        <v>-7</v>
      </c>
      <c r="F9" t="s">
        <v>45</v>
      </c>
      <c r="G9">
        <f t="shared" si="6"/>
        <v>21.189620100417091</v>
      </c>
      <c r="H9">
        <f>SQRT((C$3-C9)^2+(D$3-D9)^2)</f>
        <v>10.63014581273465</v>
      </c>
      <c r="I9">
        <f>SQRT((C$4-C9)^2+(D$4-D9)^2)</f>
        <v>20.223748416156685</v>
      </c>
      <c r="J9">
        <f>SQRT((C$5-C9)^2+(D$5-D9)^2)</f>
        <v>20.615528128088304</v>
      </c>
      <c r="K9">
        <f>SQRT((C$6-C9)^2+(D$6-D9)^2)</f>
        <v>21.931712199461309</v>
      </c>
      <c r="L9">
        <f>SQRT((C$7-C9)^2+(D$7-D9)^2)</f>
        <v>22.360679774997898</v>
      </c>
      <c r="M9">
        <f t="shared" si="3"/>
        <v>10.295630140987001</v>
      </c>
      <c r="N9">
        <f t="shared" si="4"/>
        <v>0</v>
      </c>
      <c r="O9">
        <f t="shared" si="5"/>
        <v>18.248287590894659</v>
      </c>
    </row>
    <row r="10" spans="1:18" x14ac:dyDescent="0.25">
      <c r="B10" t="s">
        <v>46</v>
      </c>
      <c r="C10">
        <v>38</v>
      </c>
      <c r="D10">
        <v>-10</v>
      </c>
      <c r="F10" t="s">
        <v>46</v>
      </c>
      <c r="G10">
        <f>SQRT((C$2-C10)^2+(D$2-D10)^2)</f>
        <v>39.293765408776999</v>
      </c>
      <c r="H10">
        <f>SQRT((C$3-C10)^2+(D$3-D10)^2)</f>
        <v>27.856776554368238</v>
      </c>
      <c r="I10">
        <f>SQRT((C$4-C10)^2+(D$4-D10)^2)</f>
        <v>2</v>
      </c>
      <c r="J10">
        <f>SQRT((C$5-C10)^2+(D$5-D10)^2)</f>
        <v>2.8284271247461903</v>
      </c>
      <c r="K10">
        <f>SQRT((C$6-C10)^2+(D$6-D10)^2)</f>
        <v>39.849717690342551</v>
      </c>
      <c r="L10">
        <f>SQRT((C$7-C10)^2+(D$7-D10)^2)</f>
        <v>4.1231056256176606</v>
      </c>
      <c r="M10">
        <f t="shared" si="3"/>
        <v>28.160255680657446</v>
      </c>
      <c r="N10">
        <f t="shared" si="4"/>
        <v>18.248287590894659</v>
      </c>
      <c r="O10">
        <f t="shared" si="5"/>
        <v>0</v>
      </c>
      <c r="R10" t="s">
        <v>19</v>
      </c>
    </row>
    <row r="19" spans="1:21" x14ac:dyDescent="0.25">
      <c r="A19">
        <f>L35</f>
        <v>0</v>
      </c>
    </row>
    <row r="20" spans="1:21" x14ac:dyDescent="0.25">
      <c r="A20">
        <f>M36</f>
        <v>0</v>
      </c>
    </row>
    <row r="21" spans="1:21" x14ac:dyDescent="0.25">
      <c r="A21">
        <f>N37</f>
        <v>0</v>
      </c>
    </row>
    <row r="22" spans="1:21" x14ac:dyDescent="0.25">
      <c r="A22">
        <f>O38</f>
        <v>0</v>
      </c>
      <c r="F22" t="s">
        <v>20</v>
      </c>
    </row>
    <row r="23" spans="1:21" x14ac:dyDescent="0.25">
      <c r="A23">
        <f>P39</f>
        <v>0</v>
      </c>
      <c r="B23" t="s">
        <v>18</v>
      </c>
      <c r="F23" t="s">
        <v>21</v>
      </c>
    </row>
    <row r="24" spans="1:21" x14ac:dyDescent="0.25">
      <c r="A24">
        <f>Q40</f>
        <v>0</v>
      </c>
    </row>
    <row r="25" spans="1:21" x14ac:dyDescent="0.25">
      <c r="A25">
        <f>R41</f>
        <v>0</v>
      </c>
    </row>
    <row r="26" spans="1:21" x14ac:dyDescent="0.25">
      <c r="A26">
        <f>S42</f>
        <v>0</v>
      </c>
    </row>
    <row r="27" spans="1:21" x14ac:dyDescent="0.25">
      <c r="A27">
        <f>T43</f>
        <v>0</v>
      </c>
    </row>
    <row r="29" spans="1:21" x14ac:dyDescent="0.25">
      <c r="A29" t="s">
        <v>22</v>
      </c>
    </row>
    <row r="30" spans="1:21" x14ac:dyDescent="0.25">
      <c r="A30">
        <f>P40</f>
        <v>0</v>
      </c>
      <c r="B30">
        <f>Q39</f>
        <v>0</v>
      </c>
      <c r="C30" s="6">
        <f>SUM(A30,B30)</f>
        <v>0</v>
      </c>
    </row>
    <row r="32" spans="1:21" x14ac:dyDescent="0.25">
      <c r="R32">
        <f>R33*R$6</f>
        <v>0</v>
      </c>
      <c r="S32">
        <f>S33*R$6</f>
        <v>0</v>
      </c>
      <c r="T32">
        <f>T33*R$6</f>
        <v>4</v>
      </c>
      <c r="U32" t="s">
        <v>52</v>
      </c>
    </row>
    <row r="33" spans="1:21" x14ac:dyDescent="0.25">
      <c r="R33" s="1">
        <v>0</v>
      </c>
      <c r="S33" s="1">
        <v>0</v>
      </c>
      <c r="T33" s="1">
        <v>1</v>
      </c>
      <c r="U33">
        <f>SUM(R33:T33)</f>
        <v>1</v>
      </c>
    </row>
    <row r="34" spans="1:21" x14ac:dyDescent="0.25">
      <c r="A34" t="s">
        <v>71</v>
      </c>
      <c r="K34" t="s">
        <v>48</v>
      </c>
      <c r="L34" t="s">
        <v>50</v>
      </c>
      <c r="M34" t="s">
        <v>41</v>
      </c>
      <c r="N34" t="s">
        <v>42</v>
      </c>
      <c r="O34" t="s">
        <v>43</v>
      </c>
      <c r="P34">
        <v>1</v>
      </c>
      <c r="Q34">
        <v>2</v>
      </c>
      <c r="R34" t="s">
        <v>44</v>
      </c>
      <c r="S34" t="s">
        <v>45</v>
      </c>
      <c r="T34" t="s">
        <v>46</v>
      </c>
      <c r="U34" t="s">
        <v>51</v>
      </c>
    </row>
    <row r="35" spans="1:21" x14ac:dyDescent="0.25">
      <c r="K35" t="s">
        <v>49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5">
        <f>SUM(L35:T35)</f>
        <v>1</v>
      </c>
    </row>
    <row r="36" spans="1:21" x14ac:dyDescent="0.25">
      <c r="K36" t="s">
        <v>41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5">
        <f t="shared" ref="U36:U38" si="9">SUM(L36:T36)</f>
        <v>1</v>
      </c>
    </row>
    <row r="37" spans="1:21" x14ac:dyDescent="0.25">
      <c r="K37" t="s">
        <v>42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5">
        <f t="shared" si="9"/>
        <v>1</v>
      </c>
    </row>
    <row r="38" spans="1:21" x14ac:dyDescent="0.25">
      <c r="K38" t="s">
        <v>43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0</v>
      </c>
      <c r="S38" s="1">
        <v>0</v>
      </c>
      <c r="T38" s="1">
        <v>0</v>
      </c>
      <c r="U38" s="5">
        <f t="shared" si="9"/>
        <v>1</v>
      </c>
    </row>
    <row r="39" spans="1:21" x14ac:dyDescent="0.25">
      <c r="K39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3">
        <f t="shared" ref="U39:U43" si="10">SUM(L39:T39)</f>
        <v>1</v>
      </c>
    </row>
    <row r="40" spans="1:21" x14ac:dyDescent="0.25">
      <c r="K40">
        <v>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3">
        <f t="shared" si="10"/>
        <v>1</v>
      </c>
    </row>
    <row r="41" spans="1:21" x14ac:dyDescent="0.25">
      <c r="K41" t="s">
        <v>44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4">
        <f t="shared" si="10"/>
        <v>0</v>
      </c>
    </row>
    <row r="42" spans="1:21" x14ac:dyDescent="0.25">
      <c r="K42" t="s">
        <v>45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4">
        <f t="shared" si="10"/>
        <v>0</v>
      </c>
    </row>
    <row r="43" spans="1:21" x14ac:dyDescent="0.25">
      <c r="K43" t="s">
        <v>46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4">
        <f t="shared" si="10"/>
        <v>0</v>
      </c>
    </row>
    <row r="44" spans="1:21" x14ac:dyDescent="0.25">
      <c r="K44" t="s">
        <v>51</v>
      </c>
      <c r="L44" s="5">
        <f>SUM(L35:L43)</f>
        <v>0</v>
      </c>
      <c r="M44" s="5">
        <f t="shared" ref="M44:O44" si="11">SUM(M35:M43)</f>
        <v>0</v>
      </c>
      <c r="N44" s="5">
        <f t="shared" si="11"/>
        <v>0</v>
      </c>
      <c r="O44" s="5">
        <f t="shared" si="11"/>
        <v>0</v>
      </c>
      <c r="P44" s="3">
        <f>SUM(P35:P43)</f>
        <v>1</v>
      </c>
      <c r="Q44" s="3">
        <f>SUM(Q35:Q43)</f>
        <v>1</v>
      </c>
      <c r="R44" s="4">
        <f t="shared" ref="R44:T44" si="12">SUM(R35:R43)</f>
        <v>0</v>
      </c>
      <c r="S44" s="4">
        <f t="shared" si="12"/>
        <v>0</v>
      </c>
      <c r="T44" s="4">
        <f t="shared" si="12"/>
        <v>4</v>
      </c>
    </row>
    <row r="47" spans="1:21" x14ac:dyDescent="0.25">
      <c r="R47" t="s">
        <v>39</v>
      </c>
    </row>
    <row r="48" spans="1:21" x14ac:dyDescent="0.25">
      <c r="R48">
        <f>SUM(R35:R38)</f>
        <v>0</v>
      </c>
      <c r="S48">
        <f>SUM(S35:S38)</f>
        <v>0</v>
      </c>
      <c r="T48">
        <f>SUM(T35:T38)</f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70" zoomScaleNormal="70" workbookViewId="0">
      <selection activeCell="A48" sqref="A48"/>
    </sheetView>
  </sheetViews>
  <sheetFormatPr baseColWidth="10" defaultRowHeight="15" x14ac:dyDescent="0.25"/>
  <cols>
    <col min="6" max="6" width="15" customWidth="1"/>
    <col min="12" max="12" width="11.85546875" customWidth="1"/>
  </cols>
  <sheetData>
    <row r="1" spans="1:18" x14ac:dyDescent="0.25">
      <c r="A1" t="s">
        <v>23</v>
      </c>
      <c r="B1" t="s">
        <v>23</v>
      </c>
      <c r="C1" t="s">
        <v>28</v>
      </c>
      <c r="D1" t="s">
        <v>29</v>
      </c>
      <c r="E1" t="s">
        <v>58</v>
      </c>
      <c r="F1" t="s">
        <v>0</v>
      </c>
      <c r="G1" t="s">
        <v>30</v>
      </c>
      <c r="H1" t="s">
        <v>31</v>
      </c>
      <c r="I1" t="s">
        <v>32</v>
      </c>
      <c r="J1" t="s">
        <v>53</v>
      </c>
      <c r="K1" t="s">
        <v>54</v>
      </c>
      <c r="L1" t="s">
        <v>55</v>
      </c>
      <c r="M1" t="s">
        <v>44</v>
      </c>
      <c r="N1" t="s">
        <v>45</v>
      </c>
      <c r="O1" t="s">
        <v>46</v>
      </c>
      <c r="Q1" t="s">
        <v>7</v>
      </c>
      <c r="R1" s="8">
        <f>SUMPRODUCT(G2:O10,L35:T43)</f>
        <v>33.230020162842422</v>
      </c>
    </row>
    <row r="2" spans="1:18" x14ac:dyDescent="0.25">
      <c r="A2" t="s">
        <v>26</v>
      </c>
      <c r="B2">
        <v>1</v>
      </c>
      <c r="C2">
        <v>0</v>
      </c>
      <c r="D2">
        <v>0</v>
      </c>
      <c r="E2" s="1">
        <v>0</v>
      </c>
      <c r="F2">
        <v>1</v>
      </c>
      <c r="G2">
        <f>SQRT((C$2-C2)^2+(D$2-D2)^2)</f>
        <v>0</v>
      </c>
      <c r="H2">
        <f>SQRT((C$3-C2)^2+(D$3-D2)^2)</f>
        <v>12</v>
      </c>
      <c r="I2">
        <f t="shared" ref="I2:I7" si="0">SQRT((C$4-C2)^2+(D$4-D2)^2)</f>
        <v>41.231056256176608</v>
      </c>
      <c r="J2">
        <f t="shared" ref="J2:J7" si="1">SQRT((C$5-C2)^2+(D$5-D2)^2)</f>
        <v>41.761226035642203</v>
      </c>
      <c r="K2">
        <f t="shared" ref="K2:K7" si="2">SQRT((C$6-C2)^2+(D$6-D2)^2)</f>
        <v>2</v>
      </c>
      <c r="L2">
        <f>SQRT((C$7-C2)^2+(D$7-D2)^2)</f>
        <v>43.416586692184822</v>
      </c>
      <c r="M2">
        <f t="shared" ref="M2:M10" si="3">SQRT((C$8-C2)^2+(D$8-D2)^2)</f>
        <v>11.180339887498949</v>
      </c>
      <c r="N2">
        <f t="shared" ref="N2:N10" si="4">SQRT((C$9-C2)^2+(D$9-D2)^2)</f>
        <v>21.189620100417091</v>
      </c>
      <c r="O2">
        <f t="shared" ref="O2:O10" si="5">SQRT((C$10-C2)^2+(D$10-D2)^2)</f>
        <v>39.293765408776999</v>
      </c>
    </row>
    <row r="3" spans="1:18" x14ac:dyDescent="0.25">
      <c r="B3">
        <v>2</v>
      </c>
      <c r="C3">
        <v>12</v>
      </c>
      <c r="D3">
        <v>0</v>
      </c>
      <c r="E3" s="1">
        <v>0</v>
      </c>
      <c r="F3">
        <v>2</v>
      </c>
      <c r="G3">
        <f t="shared" ref="G3:G9" si="6">SQRT((C$2-C3)^2+(D$2-D3)^2)</f>
        <v>12</v>
      </c>
      <c r="H3">
        <f t="shared" ref="H3:H7" si="7">SQRT((C$3-C3)^2+(D$3-D3)^2)</f>
        <v>0</v>
      </c>
      <c r="I3">
        <f t="shared" si="0"/>
        <v>29.732137494637012</v>
      </c>
      <c r="J3">
        <f t="shared" si="1"/>
        <v>30.463092423455635</v>
      </c>
      <c r="K3">
        <f t="shared" si="2"/>
        <v>12.165525060596439</v>
      </c>
      <c r="L3">
        <f t="shared" ref="L3:L7" si="8">SQRT((C$7-C3)^2+(D$7-D3)^2)</f>
        <v>31.953090617340916</v>
      </c>
      <c r="M3">
        <f t="shared" si="3"/>
        <v>2.2360679774997898</v>
      </c>
      <c r="N3">
        <f t="shared" si="4"/>
        <v>10.63014581273465</v>
      </c>
      <c r="O3">
        <f t="shared" si="5"/>
        <v>27.856776554368238</v>
      </c>
    </row>
    <row r="4" spans="1:18" x14ac:dyDescent="0.25">
      <c r="A4" t="s">
        <v>27</v>
      </c>
      <c r="B4">
        <v>3</v>
      </c>
      <c r="C4">
        <v>40</v>
      </c>
      <c r="D4">
        <v>-10</v>
      </c>
      <c r="E4" s="1">
        <v>1</v>
      </c>
      <c r="F4">
        <v>3</v>
      </c>
      <c r="G4">
        <f t="shared" si="6"/>
        <v>41.231056256176608</v>
      </c>
      <c r="H4">
        <f t="shared" si="7"/>
        <v>29.732137494637012</v>
      </c>
      <c r="I4">
        <f t="shared" si="0"/>
        <v>0</v>
      </c>
      <c r="J4">
        <f t="shared" si="1"/>
        <v>2</v>
      </c>
      <c r="K4">
        <f t="shared" si="2"/>
        <v>41.761226035642203</v>
      </c>
      <c r="L4">
        <f t="shared" si="8"/>
        <v>2.2360679774997898</v>
      </c>
      <c r="M4">
        <f t="shared" si="3"/>
        <v>30.083217912982647</v>
      </c>
      <c r="N4">
        <f t="shared" si="4"/>
        <v>20.223748416156685</v>
      </c>
      <c r="O4">
        <f t="shared" si="5"/>
        <v>2</v>
      </c>
      <c r="Q4" t="s">
        <v>47</v>
      </c>
      <c r="R4">
        <v>9</v>
      </c>
    </row>
    <row r="5" spans="1:18" x14ac:dyDescent="0.25">
      <c r="B5">
        <v>4</v>
      </c>
      <c r="C5">
        <v>40</v>
      </c>
      <c r="D5">
        <v>-12</v>
      </c>
      <c r="E5" s="1">
        <v>0</v>
      </c>
      <c r="F5">
        <v>4</v>
      </c>
      <c r="G5">
        <f t="shared" si="6"/>
        <v>41.761226035642203</v>
      </c>
      <c r="H5">
        <f t="shared" si="7"/>
        <v>30.463092423455635</v>
      </c>
      <c r="I5">
        <f t="shared" si="0"/>
        <v>2</v>
      </c>
      <c r="J5">
        <f t="shared" si="1"/>
        <v>0</v>
      </c>
      <c r="K5">
        <f t="shared" si="2"/>
        <v>42.379240200834182</v>
      </c>
      <c r="L5">
        <f t="shared" si="8"/>
        <v>2.2360679774997898</v>
      </c>
      <c r="M5">
        <f t="shared" si="3"/>
        <v>30.675723300355934</v>
      </c>
      <c r="N5">
        <f t="shared" si="4"/>
        <v>20.615528128088304</v>
      </c>
      <c r="O5">
        <f t="shared" si="5"/>
        <v>2.8284271247461903</v>
      </c>
      <c r="Q5" t="s">
        <v>36</v>
      </c>
      <c r="R5">
        <v>6</v>
      </c>
    </row>
    <row r="6" spans="1:18" x14ac:dyDescent="0.25">
      <c r="B6">
        <v>5</v>
      </c>
      <c r="C6">
        <v>0</v>
      </c>
      <c r="D6">
        <v>2</v>
      </c>
      <c r="E6" s="1">
        <v>0</v>
      </c>
      <c r="F6">
        <v>5</v>
      </c>
      <c r="G6">
        <f t="shared" si="6"/>
        <v>2</v>
      </c>
      <c r="H6">
        <f t="shared" si="7"/>
        <v>12.165525060596439</v>
      </c>
      <c r="I6">
        <f t="shared" si="0"/>
        <v>41.761226035642203</v>
      </c>
      <c r="J6">
        <f t="shared" si="1"/>
        <v>42.379240200834182</v>
      </c>
      <c r="K6">
        <f t="shared" si="2"/>
        <v>0</v>
      </c>
      <c r="L6">
        <f t="shared" si="8"/>
        <v>43.965895873961216</v>
      </c>
      <c r="M6">
        <f t="shared" si="3"/>
        <v>11.704699910719626</v>
      </c>
      <c r="N6">
        <f t="shared" si="4"/>
        <v>21.931712199461309</v>
      </c>
      <c r="O6">
        <f t="shared" si="5"/>
        <v>39.849717690342551</v>
      </c>
      <c r="Q6" t="s">
        <v>35</v>
      </c>
      <c r="R6" s="9">
        <f>SUM(E2:E7)</f>
        <v>2</v>
      </c>
    </row>
    <row r="7" spans="1:18" x14ac:dyDescent="0.25">
      <c r="B7">
        <v>6</v>
      </c>
      <c r="C7">
        <v>42</v>
      </c>
      <c r="D7">
        <v>-11</v>
      </c>
      <c r="E7" s="1">
        <v>1</v>
      </c>
      <c r="F7">
        <v>6</v>
      </c>
      <c r="G7">
        <f t="shared" si="6"/>
        <v>43.416586692184822</v>
      </c>
      <c r="H7">
        <f t="shared" si="7"/>
        <v>31.953090617340916</v>
      </c>
      <c r="I7">
        <f t="shared" si="0"/>
        <v>2.2360679774997898</v>
      </c>
      <c r="J7">
        <f t="shared" si="1"/>
        <v>2.2360679774997898</v>
      </c>
      <c r="K7">
        <f t="shared" si="2"/>
        <v>43.965895873961216</v>
      </c>
      <c r="L7">
        <f t="shared" si="8"/>
        <v>0</v>
      </c>
      <c r="M7">
        <f t="shared" si="3"/>
        <v>32.280024783137947</v>
      </c>
      <c r="N7">
        <f t="shared" si="4"/>
        <v>22.360679774997898</v>
      </c>
      <c r="O7">
        <f t="shared" si="5"/>
        <v>4.1231056256176606</v>
      </c>
      <c r="Q7" t="s">
        <v>38</v>
      </c>
      <c r="R7">
        <f>IF(R5=R6,0,1)</f>
        <v>1</v>
      </c>
    </row>
    <row r="8" spans="1:18" x14ac:dyDescent="0.25">
      <c r="B8" t="s">
        <v>44</v>
      </c>
      <c r="C8">
        <v>11</v>
      </c>
      <c r="D8">
        <v>-2</v>
      </c>
      <c r="F8" t="s">
        <v>44</v>
      </c>
      <c r="G8">
        <f t="shared" si="6"/>
        <v>11.180339887498949</v>
      </c>
      <c r="H8">
        <f>SQRT((C$3-C8)^2+(D$3-D8)^2)</f>
        <v>2.2360679774997898</v>
      </c>
      <c r="I8">
        <f>SQRT((C$4-C8)^2+(D$4-D8)^2)</f>
        <v>30.083217912982647</v>
      </c>
      <c r="J8">
        <f>SQRT((C$5-C8)^2+(D$5-D8)^2)</f>
        <v>30.675723300355934</v>
      </c>
      <c r="K8">
        <f>SQRT((C$6-C8)^2+(D$6-D8)^2)</f>
        <v>11.704699910719626</v>
      </c>
      <c r="L8">
        <f>SQRT((C$7-C8)^2+(D$7-D8)^2)</f>
        <v>32.280024783137947</v>
      </c>
      <c r="M8">
        <f t="shared" si="3"/>
        <v>0</v>
      </c>
      <c r="N8">
        <f t="shared" si="4"/>
        <v>10.295630140987001</v>
      </c>
      <c r="O8">
        <f t="shared" si="5"/>
        <v>28.160255680657446</v>
      </c>
      <c r="Q8" t="s">
        <v>37</v>
      </c>
      <c r="R8">
        <f>R6-R7</f>
        <v>1</v>
      </c>
    </row>
    <row r="9" spans="1:18" x14ac:dyDescent="0.25">
      <c r="B9" t="s">
        <v>45</v>
      </c>
      <c r="C9">
        <v>20</v>
      </c>
      <c r="D9">
        <v>-7</v>
      </c>
      <c r="F9" t="s">
        <v>45</v>
      </c>
      <c r="G9">
        <f t="shared" si="6"/>
        <v>21.189620100417091</v>
      </c>
      <c r="H9">
        <f>SQRT((C$3-C9)^2+(D$3-D9)^2)</f>
        <v>10.63014581273465</v>
      </c>
      <c r="I9">
        <f>SQRT((C$4-C9)^2+(D$4-D9)^2)</f>
        <v>20.223748416156685</v>
      </c>
      <c r="J9">
        <f>SQRT((C$5-C9)^2+(D$5-D9)^2)</f>
        <v>20.615528128088304</v>
      </c>
      <c r="K9">
        <f>SQRT((C$6-C9)^2+(D$6-D9)^2)</f>
        <v>21.931712199461309</v>
      </c>
      <c r="L9">
        <f>SQRT((C$7-C9)^2+(D$7-D9)^2)</f>
        <v>22.360679774997898</v>
      </c>
      <c r="M9">
        <f t="shared" si="3"/>
        <v>10.295630140987001</v>
      </c>
      <c r="N9">
        <f t="shared" si="4"/>
        <v>0</v>
      </c>
      <c r="O9">
        <f t="shared" si="5"/>
        <v>18.248287590894659</v>
      </c>
    </row>
    <row r="10" spans="1:18" x14ac:dyDescent="0.25">
      <c r="B10" t="s">
        <v>46</v>
      </c>
      <c r="C10">
        <v>38</v>
      </c>
      <c r="D10">
        <v>-10</v>
      </c>
      <c r="F10" t="s">
        <v>46</v>
      </c>
      <c r="G10">
        <f>SQRT((C$2-C10)^2+(D$2-D10)^2)</f>
        <v>39.293765408776999</v>
      </c>
      <c r="H10">
        <f>SQRT((C$3-C10)^2+(D$3-D10)^2)</f>
        <v>27.856776554368238</v>
      </c>
      <c r="I10">
        <f>SQRT((C$4-C10)^2+(D$4-D10)^2)</f>
        <v>2</v>
      </c>
      <c r="J10">
        <f>SQRT((C$5-C10)^2+(D$5-D10)^2)</f>
        <v>2.8284271247461903</v>
      </c>
      <c r="K10">
        <f>SQRT((C$6-C10)^2+(D$6-D10)^2)</f>
        <v>39.849717690342551</v>
      </c>
      <c r="L10">
        <f>SQRT((C$7-C10)^2+(D$7-D10)^2)</f>
        <v>4.1231056256176606</v>
      </c>
      <c r="M10">
        <f t="shared" si="3"/>
        <v>28.160255680657446</v>
      </c>
      <c r="N10">
        <f t="shared" si="4"/>
        <v>18.248287590894659</v>
      </c>
      <c r="O10">
        <f t="shared" si="5"/>
        <v>0</v>
      </c>
      <c r="R10" t="s">
        <v>19</v>
      </c>
    </row>
    <row r="16" spans="1:18" x14ac:dyDescent="0.25">
      <c r="K16" t="s">
        <v>61</v>
      </c>
    </row>
    <row r="19" spans="1:21" x14ac:dyDescent="0.25">
      <c r="A19">
        <f>L35</f>
        <v>0</v>
      </c>
    </row>
    <row r="20" spans="1:21" x14ac:dyDescent="0.25">
      <c r="A20">
        <f>M36</f>
        <v>0</v>
      </c>
    </row>
    <row r="21" spans="1:21" x14ac:dyDescent="0.25">
      <c r="A21">
        <f>N37</f>
        <v>0</v>
      </c>
      <c r="K21" t="s">
        <v>62</v>
      </c>
    </row>
    <row r="22" spans="1:21" x14ac:dyDescent="0.25">
      <c r="A22">
        <f>O38</f>
        <v>0</v>
      </c>
      <c r="F22" t="s">
        <v>20</v>
      </c>
    </row>
    <row r="23" spans="1:21" x14ac:dyDescent="0.25">
      <c r="A23">
        <f>P39</f>
        <v>0</v>
      </c>
      <c r="B23" t="s">
        <v>18</v>
      </c>
      <c r="F23" t="s">
        <v>21</v>
      </c>
    </row>
    <row r="24" spans="1:21" x14ac:dyDescent="0.25">
      <c r="A24">
        <f>Q40</f>
        <v>0</v>
      </c>
    </row>
    <row r="25" spans="1:21" x14ac:dyDescent="0.25">
      <c r="A25">
        <f>R41</f>
        <v>0</v>
      </c>
    </row>
    <row r="26" spans="1:21" x14ac:dyDescent="0.25">
      <c r="A26">
        <f>S42</f>
        <v>0</v>
      </c>
    </row>
    <row r="27" spans="1:21" x14ac:dyDescent="0.25">
      <c r="A27">
        <f>T43</f>
        <v>0</v>
      </c>
    </row>
    <row r="29" spans="1:21" x14ac:dyDescent="0.25">
      <c r="A29" t="s">
        <v>22</v>
      </c>
    </row>
    <row r="30" spans="1:21" x14ac:dyDescent="0.25">
      <c r="A30" s="10">
        <f>L36</f>
        <v>1</v>
      </c>
      <c r="B30">
        <f>M35</f>
        <v>0</v>
      </c>
      <c r="C30" s="6">
        <f>SUM(A30,B30)</f>
        <v>1</v>
      </c>
    </row>
    <row r="31" spans="1:21" x14ac:dyDescent="0.25">
      <c r="A31" s="10">
        <f t="shared" ref="A31:A34" si="9">L37</f>
        <v>0</v>
      </c>
      <c r="B31">
        <f>N35</f>
        <v>0</v>
      </c>
      <c r="C31" s="6">
        <f t="shared" ref="C31:C44" si="10">SUM(A31,B31)</f>
        <v>0</v>
      </c>
    </row>
    <row r="32" spans="1:21" x14ac:dyDescent="0.25">
      <c r="A32" s="10">
        <f t="shared" si="9"/>
        <v>0</v>
      </c>
      <c r="B32">
        <f>O35</f>
        <v>0</v>
      </c>
      <c r="C32" s="6">
        <f t="shared" si="10"/>
        <v>0</v>
      </c>
      <c r="R32">
        <f>R33*R$6</f>
        <v>0</v>
      </c>
      <c r="S32">
        <f>S33*R$6</f>
        <v>0</v>
      </c>
      <c r="T32">
        <f>T33*R$6</f>
        <v>2</v>
      </c>
      <c r="U32" t="s">
        <v>52</v>
      </c>
    </row>
    <row r="33" spans="1:21" x14ac:dyDescent="0.25">
      <c r="A33" s="10">
        <f t="shared" si="9"/>
        <v>0</v>
      </c>
      <c r="B33">
        <f>P35</f>
        <v>1</v>
      </c>
      <c r="C33" s="6">
        <f t="shared" si="10"/>
        <v>1</v>
      </c>
      <c r="R33" s="1">
        <v>0</v>
      </c>
      <c r="S33" s="1">
        <v>0</v>
      </c>
      <c r="T33" s="1">
        <v>1</v>
      </c>
      <c r="U33">
        <f>SUM(R33:T33)</f>
        <v>1</v>
      </c>
    </row>
    <row r="34" spans="1:21" x14ac:dyDescent="0.25">
      <c r="A34" s="10">
        <f t="shared" si="9"/>
        <v>0</v>
      </c>
      <c r="B34">
        <f>Q35</f>
        <v>0</v>
      </c>
      <c r="C34" s="6">
        <f t="shared" si="10"/>
        <v>0</v>
      </c>
      <c r="K34" t="s">
        <v>48</v>
      </c>
      <c r="L34" t="s">
        <v>56</v>
      </c>
      <c r="M34">
        <v>2</v>
      </c>
      <c r="N34">
        <v>3</v>
      </c>
      <c r="O34">
        <v>4</v>
      </c>
      <c r="P34">
        <v>5</v>
      </c>
      <c r="Q34">
        <v>6</v>
      </c>
      <c r="R34" t="s">
        <v>44</v>
      </c>
      <c r="S34" t="s">
        <v>45</v>
      </c>
      <c r="T34" t="s">
        <v>46</v>
      </c>
      <c r="U34" t="s">
        <v>51</v>
      </c>
    </row>
    <row r="35" spans="1:21" x14ac:dyDescent="0.25">
      <c r="A35" s="11">
        <f>M37</f>
        <v>0</v>
      </c>
      <c r="B35">
        <f>N36</f>
        <v>0</v>
      </c>
      <c r="C35" s="6">
        <f t="shared" si="10"/>
        <v>0</v>
      </c>
      <c r="K35" t="s">
        <v>57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3">
        <f t="shared" ref="U35:U43" si="11">SUM(L35:T35)</f>
        <v>1</v>
      </c>
    </row>
    <row r="36" spans="1:21" x14ac:dyDescent="0.25">
      <c r="A36" s="11">
        <f t="shared" ref="A36:A38" si="12">M38</f>
        <v>0</v>
      </c>
      <c r="B36">
        <f>O36</f>
        <v>0</v>
      </c>
      <c r="C36" s="6">
        <f t="shared" si="10"/>
        <v>0</v>
      </c>
      <c r="K36">
        <v>2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3">
        <f t="shared" si="11"/>
        <v>1</v>
      </c>
    </row>
    <row r="37" spans="1:21" x14ac:dyDescent="0.25">
      <c r="A37" s="11">
        <f t="shared" si="12"/>
        <v>1</v>
      </c>
      <c r="B37">
        <f>P36</f>
        <v>0</v>
      </c>
      <c r="C37" s="6">
        <f t="shared" si="10"/>
        <v>1</v>
      </c>
      <c r="K37">
        <v>3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3">
        <f t="shared" si="11"/>
        <v>1</v>
      </c>
    </row>
    <row r="38" spans="1:21" x14ac:dyDescent="0.25">
      <c r="A38" s="11">
        <f t="shared" si="12"/>
        <v>0</v>
      </c>
      <c r="B38">
        <f>Q36</f>
        <v>0</v>
      </c>
      <c r="C38" s="6">
        <f t="shared" si="10"/>
        <v>0</v>
      </c>
      <c r="K38">
        <v>4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3">
        <f t="shared" si="11"/>
        <v>1</v>
      </c>
    </row>
    <row r="39" spans="1:21" x14ac:dyDescent="0.25">
      <c r="A39" s="3">
        <f>N38</f>
        <v>0</v>
      </c>
      <c r="B39">
        <f>O37</f>
        <v>0</v>
      </c>
      <c r="C39" s="6">
        <f t="shared" si="10"/>
        <v>0</v>
      </c>
      <c r="K39">
        <v>5</v>
      </c>
      <c r="L39" s="1">
        <v>0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3">
        <f t="shared" si="11"/>
        <v>1</v>
      </c>
    </row>
    <row r="40" spans="1:21" x14ac:dyDescent="0.25">
      <c r="A40" s="3">
        <f t="shared" ref="A40:A41" si="13">N39</f>
        <v>0</v>
      </c>
      <c r="B40">
        <f>P37</f>
        <v>0</v>
      </c>
      <c r="C40" s="6">
        <f t="shared" si="10"/>
        <v>0</v>
      </c>
      <c r="K40">
        <v>6</v>
      </c>
      <c r="L40" s="1">
        <v>0</v>
      </c>
      <c r="M40" s="1">
        <v>0</v>
      </c>
      <c r="N40" s="1">
        <v>0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3">
        <f t="shared" si="11"/>
        <v>1</v>
      </c>
    </row>
    <row r="41" spans="1:21" x14ac:dyDescent="0.25">
      <c r="A41" s="3">
        <f t="shared" si="13"/>
        <v>0</v>
      </c>
      <c r="B41">
        <f>Q37</f>
        <v>0</v>
      </c>
      <c r="C41" s="6">
        <f t="shared" si="10"/>
        <v>0</v>
      </c>
      <c r="K41" t="s">
        <v>44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4">
        <f t="shared" si="11"/>
        <v>0</v>
      </c>
    </row>
    <row r="42" spans="1:21" x14ac:dyDescent="0.25">
      <c r="A42" s="12">
        <f>O39</f>
        <v>0</v>
      </c>
      <c r="B42">
        <f>P38</f>
        <v>0</v>
      </c>
      <c r="C42" s="6">
        <f t="shared" si="10"/>
        <v>0</v>
      </c>
      <c r="K42" t="s">
        <v>45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4">
        <f t="shared" si="11"/>
        <v>0</v>
      </c>
    </row>
    <row r="43" spans="1:21" x14ac:dyDescent="0.25">
      <c r="A43" s="12">
        <f>O40</f>
        <v>1</v>
      </c>
      <c r="B43">
        <f>Q38</f>
        <v>0</v>
      </c>
      <c r="C43" s="6">
        <f t="shared" si="10"/>
        <v>1</v>
      </c>
      <c r="K43" t="s">
        <v>46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4">
        <f t="shared" si="11"/>
        <v>0</v>
      </c>
    </row>
    <row r="44" spans="1:21" x14ac:dyDescent="0.25">
      <c r="A44">
        <f>P40</f>
        <v>0</v>
      </c>
      <c r="B44">
        <f>Q39</f>
        <v>0</v>
      </c>
      <c r="C44" s="6">
        <f t="shared" si="10"/>
        <v>0</v>
      </c>
      <c r="K44" t="s">
        <v>51</v>
      </c>
      <c r="L44" s="3">
        <f t="shared" ref="L44:O44" si="14">SUM(L35:L43)</f>
        <v>1</v>
      </c>
      <c r="M44" s="3">
        <f t="shared" si="14"/>
        <v>1</v>
      </c>
      <c r="N44" s="3">
        <f t="shared" si="14"/>
        <v>0</v>
      </c>
      <c r="O44" s="3">
        <f t="shared" si="14"/>
        <v>1</v>
      </c>
      <c r="P44" s="3">
        <f>SUM(P35:P43)</f>
        <v>1</v>
      </c>
      <c r="Q44" s="3">
        <f>SUM(Q35:Q43)</f>
        <v>0</v>
      </c>
      <c r="R44" s="4">
        <f t="shared" ref="R44:T44" si="15">SUM(R35:R43)</f>
        <v>0</v>
      </c>
      <c r="S44" s="4">
        <f t="shared" si="15"/>
        <v>0</v>
      </c>
      <c r="T44" s="4">
        <f t="shared" si="15"/>
        <v>2</v>
      </c>
    </row>
    <row r="47" spans="1:21" x14ac:dyDescent="0.25">
      <c r="A47" t="s">
        <v>72</v>
      </c>
      <c r="R47" t="s">
        <v>39</v>
      </c>
    </row>
    <row r="48" spans="1:21" x14ac:dyDescent="0.25">
      <c r="R48">
        <f>SUM(R35:R38)</f>
        <v>0</v>
      </c>
      <c r="S48">
        <f>SUM(S35:S38)</f>
        <v>0</v>
      </c>
      <c r="T48">
        <f>SUM(T35:T38)</f>
        <v>2</v>
      </c>
    </row>
    <row r="50" spans="11:20" x14ac:dyDescent="0.25">
      <c r="K50" t="s">
        <v>59</v>
      </c>
      <c r="L50">
        <f>1 - E2</f>
        <v>1</v>
      </c>
      <c r="M50">
        <f>1 - E3</f>
        <v>1</v>
      </c>
      <c r="N50">
        <f>1 - E4</f>
        <v>0</v>
      </c>
      <c r="O50">
        <f>1 - E5</f>
        <v>1</v>
      </c>
      <c r="P50">
        <f>1-E6</f>
        <v>1</v>
      </c>
      <c r="Q50">
        <f>1-E7</f>
        <v>0</v>
      </c>
    </row>
    <row r="53" spans="11:20" x14ac:dyDescent="0.25">
      <c r="P53" t="s">
        <v>60</v>
      </c>
      <c r="R53">
        <f>SUMPRODUCT($E$2:$E$7,R35:R40)</f>
        <v>0</v>
      </c>
      <c r="S53">
        <f>SUMPRODUCT($E$2:$E$7,S35:S40)</f>
        <v>0</v>
      </c>
      <c r="T53">
        <f t="shared" ref="T53" si="16">SUMPRODUCT($E$2:$E$7,T35:T40)</f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zoomScale="70" zoomScaleNormal="70" workbookViewId="0">
      <selection activeCell="F45" sqref="F45"/>
    </sheetView>
  </sheetViews>
  <sheetFormatPr baseColWidth="10" defaultRowHeight="15" x14ac:dyDescent="0.25"/>
  <cols>
    <col min="6" max="6" width="15" customWidth="1"/>
    <col min="12" max="12" width="11.85546875" customWidth="1"/>
  </cols>
  <sheetData>
    <row r="1" spans="1:18" x14ac:dyDescent="0.25">
      <c r="A1" t="s">
        <v>23</v>
      </c>
      <c r="B1" t="s">
        <v>23</v>
      </c>
      <c r="C1" t="s">
        <v>28</v>
      </c>
      <c r="D1" t="s">
        <v>29</v>
      </c>
      <c r="E1" t="s">
        <v>58</v>
      </c>
      <c r="F1" t="s">
        <v>0</v>
      </c>
      <c r="G1" t="s">
        <v>30</v>
      </c>
      <c r="H1" t="s">
        <v>31</v>
      </c>
      <c r="I1" t="s">
        <v>32</v>
      </c>
      <c r="J1" t="s">
        <v>53</v>
      </c>
      <c r="K1" t="s">
        <v>54</v>
      </c>
      <c r="L1" t="s">
        <v>55</v>
      </c>
      <c r="M1" t="s">
        <v>44</v>
      </c>
      <c r="N1" t="s">
        <v>45</v>
      </c>
      <c r="O1" t="s">
        <v>46</v>
      </c>
      <c r="Q1" t="s">
        <v>7</v>
      </c>
      <c r="R1" s="8">
        <f>SUMPRODUCT(G2:O10,L35:T43)</f>
        <v>82.564445947540335</v>
      </c>
    </row>
    <row r="2" spans="1:18" x14ac:dyDescent="0.25">
      <c r="A2" t="s">
        <v>26</v>
      </c>
      <c r="B2">
        <v>1</v>
      </c>
      <c r="C2">
        <v>0</v>
      </c>
      <c r="D2">
        <v>0</v>
      </c>
      <c r="E2" s="1">
        <v>0</v>
      </c>
      <c r="F2">
        <v>1</v>
      </c>
      <c r="G2">
        <f>SQRT((C$2-C2)^2+(D$2-D2)^2)</f>
        <v>0</v>
      </c>
      <c r="H2">
        <f>SQRT((C$3-C2)^2+(D$3-D2)^2)</f>
        <v>12</v>
      </c>
      <c r="I2">
        <f t="shared" ref="I2:I7" si="0">SQRT((C$4-C2)^2+(D$4-D2)^2)</f>
        <v>41.231056256176608</v>
      </c>
      <c r="J2">
        <f t="shared" ref="J2:J7" si="1">SQRT((C$5-C2)^2+(D$5-D2)^2)</f>
        <v>41.761226035642203</v>
      </c>
      <c r="K2">
        <f t="shared" ref="K2:K7" si="2">SQRT((C$6-C2)^2+(D$6-D2)^2)</f>
        <v>2</v>
      </c>
      <c r="L2">
        <f>SQRT((C$7-C2)^2+(D$7-D2)^2)</f>
        <v>43.416586692184822</v>
      </c>
      <c r="M2">
        <f t="shared" ref="M2:M10" si="3">SQRT((C$8-C2)^2+(D$8-D2)^2)</f>
        <v>11.180339887498949</v>
      </c>
      <c r="N2">
        <f t="shared" ref="N2:N10" si="4">SQRT((C$9-C2)^2+(D$9-D2)^2)</f>
        <v>21.189620100417091</v>
      </c>
      <c r="O2">
        <f t="shared" ref="O2:O10" si="5">SQRT((C$10-C2)^2+(D$10-D2)^2)</f>
        <v>39.293765408776999</v>
      </c>
    </row>
    <row r="3" spans="1:18" x14ac:dyDescent="0.25">
      <c r="B3">
        <v>2</v>
      </c>
      <c r="C3">
        <v>12</v>
      </c>
      <c r="D3">
        <v>0</v>
      </c>
      <c r="E3" s="1">
        <v>1</v>
      </c>
      <c r="F3">
        <v>2</v>
      </c>
      <c r="G3">
        <f t="shared" ref="G3:G9" si="6">SQRT((C$2-C3)^2+(D$2-D3)^2)</f>
        <v>12</v>
      </c>
      <c r="H3">
        <f t="shared" ref="H3:H7" si="7">SQRT((C$3-C3)^2+(D$3-D3)^2)</f>
        <v>0</v>
      </c>
      <c r="I3">
        <f t="shared" si="0"/>
        <v>29.732137494637012</v>
      </c>
      <c r="J3">
        <f t="shared" si="1"/>
        <v>30.463092423455635</v>
      </c>
      <c r="K3">
        <f t="shared" si="2"/>
        <v>12.165525060596439</v>
      </c>
      <c r="L3">
        <f t="shared" ref="L3:L7" si="8">SQRT((C$7-C3)^2+(D$7-D3)^2)</f>
        <v>31.953090617340916</v>
      </c>
      <c r="M3">
        <f t="shared" si="3"/>
        <v>2.2360679774997898</v>
      </c>
      <c r="N3">
        <f t="shared" si="4"/>
        <v>10.63014581273465</v>
      </c>
      <c r="O3">
        <f t="shared" si="5"/>
        <v>27.856776554368238</v>
      </c>
    </row>
    <row r="4" spans="1:18" x14ac:dyDescent="0.25">
      <c r="A4" t="s">
        <v>27</v>
      </c>
      <c r="B4">
        <v>3</v>
      </c>
      <c r="C4">
        <v>40</v>
      </c>
      <c r="D4">
        <v>-10</v>
      </c>
      <c r="E4" s="1">
        <v>0</v>
      </c>
      <c r="F4">
        <v>3</v>
      </c>
      <c r="G4">
        <f t="shared" si="6"/>
        <v>41.231056256176608</v>
      </c>
      <c r="H4">
        <f t="shared" si="7"/>
        <v>29.732137494637012</v>
      </c>
      <c r="I4">
        <f t="shared" si="0"/>
        <v>0</v>
      </c>
      <c r="J4">
        <f t="shared" si="1"/>
        <v>2</v>
      </c>
      <c r="K4">
        <f t="shared" si="2"/>
        <v>41.761226035642203</v>
      </c>
      <c r="L4">
        <f t="shared" si="8"/>
        <v>2.2360679774997898</v>
      </c>
      <c r="M4">
        <f t="shared" si="3"/>
        <v>30.083217912982647</v>
      </c>
      <c r="N4">
        <f t="shared" si="4"/>
        <v>20.223748416156685</v>
      </c>
      <c r="O4">
        <f t="shared" si="5"/>
        <v>2</v>
      </c>
      <c r="Q4" t="s">
        <v>47</v>
      </c>
      <c r="R4">
        <v>9</v>
      </c>
    </row>
    <row r="5" spans="1:18" x14ac:dyDescent="0.25">
      <c r="B5">
        <v>4</v>
      </c>
      <c r="C5">
        <v>40</v>
      </c>
      <c r="D5">
        <v>-12</v>
      </c>
      <c r="E5" s="1">
        <v>0</v>
      </c>
      <c r="F5">
        <v>4</v>
      </c>
      <c r="G5">
        <f t="shared" si="6"/>
        <v>41.761226035642203</v>
      </c>
      <c r="H5">
        <f t="shared" si="7"/>
        <v>30.463092423455635</v>
      </c>
      <c r="I5">
        <f t="shared" si="0"/>
        <v>2</v>
      </c>
      <c r="J5">
        <f t="shared" si="1"/>
        <v>0</v>
      </c>
      <c r="K5">
        <f t="shared" si="2"/>
        <v>42.379240200834182</v>
      </c>
      <c r="L5">
        <f t="shared" si="8"/>
        <v>2.2360679774997898</v>
      </c>
      <c r="M5">
        <f t="shared" si="3"/>
        <v>30.675723300355934</v>
      </c>
      <c r="N5">
        <f t="shared" si="4"/>
        <v>20.615528128088304</v>
      </c>
      <c r="O5">
        <f t="shared" si="5"/>
        <v>2.8284271247461903</v>
      </c>
      <c r="Q5" t="s">
        <v>36</v>
      </c>
      <c r="R5">
        <v>6</v>
      </c>
    </row>
    <row r="6" spans="1:18" x14ac:dyDescent="0.25">
      <c r="B6">
        <v>5</v>
      </c>
      <c r="C6">
        <v>0</v>
      </c>
      <c r="D6">
        <v>2</v>
      </c>
      <c r="E6" s="1">
        <v>1</v>
      </c>
      <c r="F6">
        <v>5</v>
      </c>
      <c r="G6">
        <f t="shared" si="6"/>
        <v>2</v>
      </c>
      <c r="H6">
        <f t="shared" si="7"/>
        <v>12.165525060596439</v>
      </c>
      <c r="I6">
        <f t="shared" si="0"/>
        <v>41.761226035642203</v>
      </c>
      <c r="J6">
        <f t="shared" si="1"/>
        <v>42.379240200834182</v>
      </c>
      <c r="K6">
        <f t="shared" si="2"/>
        <v>0</v>
      </c>
      <c r="L6">
        <f t="shared" si="8"/>
        <v>43.965895873961216</v>
      </c>
      <c r="M6">
        <f t="shared" si="3"/>
        <v>11.704699910719626</v>
      </c>
      <c r="N6">
        <f t="shared" si="4"/>
        <v>21.931712199461309</v>
      </c>
      <c r="O6">
        <f t="shared" si="5"/>
        <v>39.849717690342551</v>
      </c>
      <c r="Q6" t="s">
        <v>35</v>
      </c>
      <c r="R6" s="9">
        <f>SUM(E2:E7)</f>
        <v>2</v>
      </c>
    </row>
    <row r="7" spans="1:18" x14ac:dyDescent="0.25">
      <c r="B7">
        <v>6</v>
      </c>
      <c r="C7">
        <v>42</v>
      </c>
      <c r="D7">
        <v>-11</v>
      </c>
      <c r="E7" s="1">
        <v>0</v>
      </c>
      <c r="F7">
        <v>6</v>
      </c>
      <c r="G7">
        <f t="shared" si="6"/>
        <v>43.416586692184822</v>
      </c>
      <c r="H7">
        <f t="shared" si="7"/>
        <v>31.953090617340916</v>
      </c>
      <c r="I7">
        <f t="shared" si="0"/>
        <v>2.2360679774997898</v>
      </c>
      <c r="J7">
        <f t="shared" si="1"/>
        <v>2.2360679774997898</v>
      </c>
      <c r="K7">
        <f t="shared" si="2"/>
        <v>43.965895873961216</v>
      </c>
      <c r="L7">
        <f t="shared" si="8"/>
        <v>0</v>
      </c>
      <c r="M7">
        <f t="shared" si="3"/>
        <v>32.280024783137947</v>
      </c>
      <c r="N7">
        <f t="shared" si="4"/>
        <v>22.360679774997898</v>
      </c>
      <c r="O7">
        <f t="shared" si="5"/>
        <v>4.1231056256176606</v>
      </c>
      <c r="Q7" t="s">
        <v>38</v>
      </c>
      <c r="R7">
        <f>IF(R5=R6,0,1)</f>
        <v>1</v>
      </c>
    </row>
    <row r="8" spans="1:18" x14ac:dyDescent="0.25">
      <c r="B8" t="s">
        <v>44</v>
      </c>
      <c r="C8">
        <v>11</v>
      </c>
      <c r="D8">
        <v>-2</v>
      </c>
      <c r="F8" t="s">
        <v>44</v>
      </c>
      <c r="G8">
        <f t="shared" si="6"/>
        <v>11.180339887498949</v>
      </c>
      <c r="H8">
        <f>SQRT((C$3-C8)^2+(D$3-D8)^2)</f>
        <v>2.2360679774997898</v>
      </c>
      <c r="I8">
        <f>SQRT((C$4-C8)^2+(D$4-D8)^2)</f>
        <v>30.083217912982647</v>
      </c>
      <c r="J8">
        <f>SQRT((C$5-C8)^2+(D$5-D8)^2)</f>
        <v>30.675723300355934</v>
      </c>
      <c r="K8">
        <f>SQRT((C$6-C8)^2+(D$6-D8)^2)</f>
        <v>11.704699910719626</v>
      </c>
      <c r="L8">
        <f>SQRT((C$7-C8)^2+(D$7-D8)^2)</f>
        <v>32.280024783137947</v>
      </c>
      <c r="M8">
        <f t="shared" si="3"/>
        <v>0</v>
      </c>
      <c r="N8">
        <f t="shared" si="4"/>
        <v>10.295630140987001</v>
      </c>
      <c r="O8">
        <f t="shared" si="5"/>
        <v>28.160255680657446</v>
      </c>
      <c r="Q8" t="s">
        <v>37</v>
      </c>
      <c r="R8">
        <f>R6-R7</f>
        <v>1</v>
      </c>
    </row>
    <row r="9" spans="1:18" x14ac:dyDescent="0.25">
      <c r="B9" t="s">
        <v>45</v>
      </c>
      <c r="C9">
        <v>20</v>
      </c>
      <c r="D9">
        <v>-7</v>
      </c>
      <c r="F9" t="s">
        <v>45</v>
      </c>
      <c r="G9">
        <f t="shared" si="6"/>
        <v>21.189620100417091</v>
      </c>
      <c r="H9">
        <f>SQRT((C$3-C9)^2+(D$3-D9)^2)</f>
        <v>10.63014581273465</v>
      </c>
      <c r="I9">
        <f>SQRT((C$4-C9)^2+(D$4-D9)^2)</f>
        <v>20.223748416156685</v>
      </c>
      <c r="J9">
        <f>SQRT((C$5-C9)^2+(D$5-D9)^2)</f>
        <v>20.615528128088304</v>
      </c>
      <c r="K9">
        <f>SQRT((C$6-C9)^2+(D$6-D9)^2)</f>
        <v>21.931712199461309</v>
      </c>
      <c r="L9">
        <f>SQRT((C$7-C9)^2+(D$7-D9)^2)</f>
        <v>22.360679774997898</v>
      </c>
      <c r="M9">
        <f t="shared" si="3"/>
        <v>10.295630140987001</v>
      </c>
      <c r="N9">
        <f t="shared" si="4"/>
        <v>0</v>
      </c>
      <c r="O9">
        <f t="shared" si="5"/>
        <v>18.248287590894659</v>
      </c>
    </row>
    <row r="10" spans="1:18" x14ac:dyDescent="0.25">
      <c r="B10" t="s">
        <v>46</v>
      </c>
      <c r="C10">
        <v>38</v>
      </c>
      <c r="D10">
        <v>-10</v>
      </c>
      <c r="F10" t="s">
        <v>46</v>
      </c>
      <c r="G10">
        <f>SQRT((C$2-C10)^2+(D$2-D10)^2)</f>
        <v>39.293765408776999</v>
      </c>
      <c r="H10">
        <f>SQRT((C$3-C10)^2+(D$3-D10)^2)</f>
        <v>27.856776554368238</v>
      </c>
      <c r="I10">
        <f>SQRT((C$4-C10)^2+(D$4-D10)^2)</f>
        <v>2</v>
      </c>
      <c r="J10">
        <f>SQRT((C$5-C10)^2+(D$5-D10)^2)</f>
        <v>2.8284271247461903</v>
      </c>
      <c r="K10">
        <f>SQRT((C$6-C10)^2+(D$6-D10)^2)</f>
        <v>39.849717690342551</v>
      </c>
      <c r="L10">
        <f>SQRT((C$7-C10)^2+(D$7-D10)^2)</f>
        <v>4.1231056256176606</v>
      </c>
      <c r="M10">
        <f t="shared" si="3"/>
        <v>28.160255680657446</v>
      </c>
      <c r="N10">
        <f t="shared" si="4"/>
        <v>18.248287590894659</v>
      </c>
      <c r="O10">
        <f t="shared" si="5"/>
        <v>0</v>
      </c>
      <c r="R10" t="s">
        <v>19</v>
      </c>
    </row>
    <row r="16" spans="1:18" x14ac:dyDescent="0.25">
      <c r="K16" t="s">
        <v>61</v>
      </c>
    </row>
    <row r="19" spans="1:25" x14ac:dyDescent="0.25">
      <c r="A19">
        <f>L35</f>
        <v>0</v>
      </c>
    </row>
    <row r="20" spans="1:25" x14ac:dyDescent="0.25">
      <c r="A20">
        <f>M36</f>
        <v>0</v>
      </c>
    </row>
    <row r="21" spans="1:25" x14ac:dyDescent="0.25">
      <c r="A21">
        <f>N37</f>
        <v>0</v>
      </c>
      <c r="K21" t="s">
        <v>62</v>
      </c>
    </row>
    <row r="22" spans="1:25" x14ac:dyDescent="0.25">
      <c r="A22">
        <f>O38</f>
        <v>0</v>
      </c>
      <c r="F22" t="s">
        <v>20</v>
      </c>
      <c r="L22" s="1">
        <v>2</v>
      </c>
      <c r="M22" s="1">
        <v>1</v>
      </c>
      <c r="N22" s="1">
        <v>4</v>
      </c>
      <c r="O22" s="1">
        <v>6</v>
      </c>
      <c r="P22" s="1">
        <v>1</v>
      </c>
      <c r="Q22" s="1">
        <v>3</v>
      </c>
    </row>
    <row r="23" spans="1:25" x14ac:dyDescent="0.25">
      <c r="A23">
        <f>P39</f>
        <v>0</v>
      </c>
      <c r="B23" t="s">
        <v>18</v>
      </c>
      <c r="F23" t="s">
        <v>21</v>
      </c>
    </row>
    <row r="24" spans="1:25" x14ac:dyDescent="0.25">
      <c r="A24">
        <f>Q40</f>
        <v>0</v>
      </c>
      <c r="L24">
        <f>$L$22</f>
        <v>2</v>
      </c>
      <c r="M24">
        <f>$M$22</f>
        <v>1</v>
      </c>
      <c r="N24">
        <f>$N$22</f>
        <v>4</v>
      </c>
      <c r="O24">
        <f>$O$22</f>
        <v>6</v>
      </c>
      <c r="P24">
        <f>$P$22</f>
        <v>1</v>
      </c>
      <c r="Q24">
        <f>$Q$22</f>
        <v>3</v>
      </c>
      <c r="S24" s="13">
        <f>L22</f>
        <v>2</v>
      </c>
      <c r="T24">
        <f>$L$22</f>
        <v>2</v>
      </c>
      <c r="U24">
        <f t="shared" ref="U24:Y24" si="9">$L$22</f>
        <v>2</v>
      </c>
      <c r="V24">
        <f t="shared" si="9"/>
        <v>2</v>
      </c>
      <c r="W24">
        <f t="shared" si="9"/>
        <v>2</v>
      </c>
      <c r="X24">
        <f t="shared" si="9"/>
        <v>2</v>
      </c>
      <c r="Y24">
        <f t="shared" si="9"/>
        <v>2</v>
      </c>
    </row>
    <row r="25" spans="1:25" x14ac:dyDescent="0.25">
      <c r="A25">
        <f>R41</f>
        <v>0</v>
      </c>
      <c r="L25">
        <f t="shared" ref="L25:L29" si="10">$L$22</f>
        <v>2</v>
      </c>
      <c r="M25">
        <f t="shared" ref="M25:M29" si="11">$M$22</f>
        <v>1</v>
      </c>
      <c r="N25">
        <f t="shared" ref="N25:N29" si="12">$N$22</f>
        <v>4</v>
      </c>
      <c r="O25">
        <f t="shared" ref="O25:O29" si="13">$O$22</f>
        <v>6</v>
      </c>
      <c r="P25">
        <f t="shared" ref="P25:P29" si="14">$P$22</f>
        <v>1</v>
      </c>
      <c r="Q25">
        <f t="shared" ref="Q25:Q29" si="15">$Q$22</f>
        <v>3</v>
      </c>
      <c r="S25" s="13">
        <f>M22</f>
        <v>1</v>
      </c>
      <c r="T25">
        <f>$M$22</f>
        <v>1</v>
      </c>
      <c r="U25">
        <f t="shared" ref="U25:Y25" si="16">$M$22</f>
        <v>1</v>
      </c>
      <c r="V25">
        <f t="shared" si="16"/>
        <v>1</v>
      </c>
      <c r="W25">
        <f t="shared" si="16"/>
        <v>1</v>
      </c>
      <c r="X25">
        <f>$M$22</f>
        <v>1</v>
      </c>
      <c r="Y25">
        <f t="shared" si="16"/>
        <v>1</v>
      </c>
    </row>
    <row r="26" spans="1:25" x14ac:dyDescent="0.25">
      <c r="A26">
        <f>S42</f>
        <v>0</v>
      </c>
      <c r="L26">
        <f t="shared" si="10"/>
        <v>2</v>
      </c>
      <c r="M26">
        <f t="shared" si="11"/>
        <v>1</v>
      </c>
      <c r="N26">
        <f t="shared" si="12"/>
        <v>4</v>
      </c>
      <c r="O26">
        <f t="shared" si="13"/>
        <v>6</v>
      </c>
      <c r="P26">
        <f t="shared" si="14"/>
        <v>1</v>
      </c>
      <c r="Q26">
        <f t="shared" si="15"/>
        <v>3</v>
      </c>
      <c r="S26" s="13">
        <f>N22</f>
        <v>4</v>
      </c>
      <c r="T26">
        <f>$N$22</f>
        <v>4</v>
      </c>
      <c r="U26">
        <f t="shared" ref="U26:Y26" si="17">$N$22</f>
        <v>4</v>
      </c>
      <c r="V26">
        <f t="shared" si="17"/>
        <v>4</v>
      </c>
      <c r="W26">
        <f t="shared" si="17"/>
        <v>4</v>
      </c>
      <c r="X26">
        <f t="shared" si="17"/>
        <v>4</v>
      </c>
      <c r="Y26">
        <f t="shared" si="17"/>
        <v>4</v>
      </c>
    </row>
    <row r="27" spans="1:25" x14ac:dyDescent="0.25">
      <c r="A27">
        <f>T43</f>
        <v>0</v>
      </c>
      <c r="L27">
        <f t="shared" si="10"/>
        <v>2</v>
      </c>
      <c r="M27">
        <f t="shared" si="11"/>
        <v>1</v>
      </c>
      <c r="N27">
        <f t="shared" si="12"/>
        <v>4</v>
      </c>
      <c r="O27">
        <f t="shared" si="13"/>
        <v>6</v>
      </c>
      <c r="P27">
        <f t="shared" si="14"/>
        <v>1</v>
      </c>
      <c r="Q27">
        <f t="shared" si="15"/>
        <v>3</v>
      </c>
      <c r="S27" s="13">
        <f>O22</f>
        <v>6</v>
      </c>
      <c r="T27">
        <f>$O$22</f>
        <v>6</v>
      </c>
      <c r="U27">
        <f t="shared" ref="U27:Y27" si="18">$O$22</f>
        <v>6</v>
      </c>
      <c r="V27">
        <f t="shared" si="18"/>
        <v>6</v>
      </c>
      <c r="W27">
        <f t="shared" si="18"/>
        <v>6</v>
      </c>
      <c r="X27">
        <f t="shared" si="18"/>
        <v>6</v>
      </c>
      <c r="Y27">
        <f t="shared" si="18"/>
        <v>6</v>
      </c>
    </row>
    <row r="28" spans="1:25" x14ac:dyDescent="0.25">
      <c r="L28">
        <f t="shared" si="10"/>
        <v>2</v>
      </c>
      <c r="M28">
        <f t="shared" si="11"/>
        <v>1</v>
      </c>
      <c r="N28">
        <f t="shared" si="12"/>
        <v>4</v>
      </c>
      <c r="O28">
        <f t="shared" si="13"/>
        <v>6</v>
      </c>
      <c r="P28">
        <f t="shared" si="14"/>
        <v>1</v>
      </c>
      <c r="Q28">
        <f t="shared" si="15"/>
        <v>3</v>
      </c>
      <c r="S28" s="13">
        <f>P22</f>
        <v>1</v>
      </c>
      <c r="T28">
        <f>$P$22</f>
        <v>1</v>
      </c>
      <c r="U28">
        <f t="shared" ref="U28:Y28" si="19">$P$22</f>
        <v>1</v>
      </c>
      <c r="V28">
        <f t="shared" si="19"/>
        <v>1</v>
      </c>
      <c r="W28">
        <f t="shared" si="19"/>
        <v>1</v>
      </c>
      <c r="X28">
        <f t="shared" si="19"/>
        <v>1</v>
      </c>
      <c r="Y28">
        <f t="shared" si="19"/>
        <v>1</v>
      </c>
    </row>
    <row r="29" spans="1:25" x14ac:dyDescent="0.25">
      <c r="A29" t="s">
        <v>22</v>
      </c>
      <c r="L29">
        <f t="shared" si="10"/>
        <v>2</v>
      </c>
      <c r="M29">
        <f t="shared" si="11"/>
        <v>1</v>
      </c>
      <c r="N29">
        <f t="shared" si="12"/>
        <v>4</v>
      </c>
      <c r="O29">
        <f t="shared" si="13"/>
        <v>6</v>
      </c>
      <c r="P29">
        <f t="shared" si="14"/>
        <v>1</v>
      </c>
      <c r="Q29">
        <f t="shared" si="15"/>
        <v>3</v>
      </c>
      <c r="S29" s="13">
        <f>Q22</f>
        <v>3</v>
      </c>
      <c r="T29">
        <f>$Q$22</f>
        <v>3</v>
      </c>
      <c r="U29">
        <f t="shared" ref="U29:Y29" si="20">$Q$22</f>
        <v>3</v>
      </c>
      <c r="V29">
        <f>$Q$22</f>
        <v>3</v>
      </c>
      <c r="W29">
        <f t="shared" si="20"/>
        <v>3</v>
      </c>
      <c r="X29">
        <f t="shared" si="20"/>
        <v>3</v>
      </c>
      <c r="Y29">
        <f t="shared" si="20"/>
        <v>3</v>
      </c>
    </row>
    <row r="30" spans="1:25" x14ac:dyDescent="0.25">
      <c r="A30" s="10">
        <f>L36</f>
        <v>0</v>
      </c>
      <c r="B30">
        <f>M35</f>
        <v>0</v>
      </c>
      <c r="C30" s="6">
        <f>SUM(A30,B30)</f>
        <v>0</v>
      </c>
    </row>
    <row r="31" spans="1:25" x14ac:dyDescent="0.25">
      <c r="A31" s="10">
        <f t="shared" ref="A31:A34" si="21">L37</f>
        <v>0</v>
      </c>
      <c r="B31">
        <f>N35</f>
        <v>0</v>
      </c>
      <c r="C31" s="6">
        <f t="shared" ref="C31:C44" si="22">SUM(A31,B31)</f>
        <v>0</v>
      </c>
    </row>
    <row r="32" spans="1:25" x14ac:dyDescent="0.25">
      <c r="A32" s="10">
        <f t="shared" si="21"/>
        <v>0</v>
      </c>
      <c r="B32">
        <f>O35</f>
        <v>0</v>
      </c>
      <c r="C32" s="6">
        <f t="shared" si="22"/>
        <v>0</v>
      </c>
      <c r="R32">
        <f>R33*R$6</f>
        <v>2</v>
      </c>
      <c r="S32">
        <f>S33*R$6</f>
        <v>0</v>
      </c>
      <c r="T32">
        <f>T33*R$6</f>
        <v>0</v>
      </c>
      <c r="U32" t="s">
        <v>52</v>
      </c>
    </row>
    <row r="33" spans="1:29" x14ac:dyDescent="0.25">
      <c r="A33" s="10">
        <f t="shared" si="21"/>
        <v>1</v>
      </c>
      <c r="B33">
        <f>P35</f>
        <v>0</v>
      </c>
      <c r="C33" s="6">
        <f t="shared" si="22"/>
        <v>1</v>
      </c>
      <c r="R33" s="1">
        <v>1</v>
      </c>
      <c r="S33" s="1">
        <v>0</v>
      </c>
      <c r="T33" s="1">
        <v>0</v>
      </c>
      <c r="U33">
        <f>SUM(R33:T33)</f>
        <v>1</v>
      </c>
    </row>
    <row r="34" spans="1:29" x14ac:dyDescent="0.25">
      <c r="A34" s="10">
        <f t="shared" si="21"/>
        <v>0</v>
      </c>
      <c r="B34">
        <f>Q35</f>
        <v>1</v>
      </c>
      <c r="C34" s="6">
        <f t="shared" si="22"/>
        <v>1</v>
      </c>
      <c r="K34" t="s">
        <v>48</v>
      </c>
      <c r="L34" t="s">
        <v>56</v>
      </c>
      <c r="M34">
        <v>2</v>
      </c>
      <c r="N34">
        <v>3</v>
      </c>
      <c r="O34">
        <v>4</v>
      </c>
      <c r="P34">
        <v>5</v>
      </c>
      <c r="Q34">
        <v>6</v>
      </c>
      <c r="R34" t="s">
        <v>44</v>
      </c>
      <c r="S34" t="s">
        <v>45</v>
      </c>
      <c r="T34" t="s">
        <v>46</v>
      </c>
      <c r="U34" t="s">
        <v>51</v>
      </c>
    </row>
    <row r="35" spans="1:29" x14ac:dyDescent="0.25">
      <c r="A35" s="11">
        <f>M37</f>
        <v>0</v>
      </c>
      <c r="B35">
        <f>N36</f>
        <v>0</v>
      </c>
      <c r="C35" s="6">
        <f t="shared" si="22"/>
        <v>0</v>
      </c>
      <c r="K35" t="s">
        <v>57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s="3">
        <f t="shared" ref="U35:U43" si="23">SUM(L35:T35)</f>
        <v>1</v>
      </c>
      <c r="X35">
        <f>$R$5*(1-L35)-T24+L24-1</f>
        <v>5</v>
      </c>
      <c r="Y35">
        <f t="shared" ref="Y35:AC40" si="24">$R$5*(1-M35)-U24+M24-1</f>
        <v>4</v>
      </c>
      <c r="Z35">
        <f t="shared" si="24"/>
        <v>7</v>
      </c>
      <c r="AA35">
        <f t="shared" si="24"/>
        <v>9</v>
      </c>
      <c r="AB35">
        <f t="shared" si="24"/>
        <v>4</v>
      </c>
      <c r="AC35">
        <f t="shared" si="24"/>
        <v>0</v>
      </c>
    </row>
    <row r="36" spans="1:29" x14ac:dyDescent="0.25">
      <c r="A36" s="11">
        <f t="shared" ref="A36:A38" si="25">M38</f>
        <v>0</v>
      </c>
      <c r="B36">
        <f>O36</f>
        <v>0</v>
      </c>
      <c r="C36" s="6">
        <f t="shared" si="22"/>
        <v>0</v>
      </c>
      <c r="K36">
        <v>2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0</v>
      </c>
      <c r="T36" s="1">
        <v>0</v>
      </c>
      <c r="U36" s="3">
        <f t="shared" si="23"/>
        <v>1</v>
      </c>
      <c r="X36">
        <f t="shared" ref="X36:X40" si="26">$R$5*(1-L36)-T25+L25-1</f>
        <v>6</v>
      </c>
      <c r="Y36">
        <f t="shared" si="24"/>
        <v>5</v>
      </c>
      <c r="Z36">
        <f t="shared" si="24"/>
        <v>8</v>
      </c>
      <c r="AA36">
        <f t="shared" si="24"/>
        <v>10</v>
      </c>
      <c r="AB36">
        <f t="shared" si="24"/>
        <v>5</v>
      </c>
      <c r="AC36">
        <f t="shared" si="24"/>
        <v>7</v>
      </c>
    </row>
    <row r="37" spans="1:29" x14ac:dyDescent="0.25">
      <c r="A37" s="11">
        <f t="shared" si="25"/>
        <v>0</v>
      </c>
      <c r="B37">
        <f>P36</f>
        <v>0</v>
      </c>
      <c r="C37" s="6">
        <f t="shared" si="22"/>
        <v>0</v>
      </c>
      <c r="K37">
        <v>3</v>
      </c>
      <c r="L37" s="1">
        <v>0</v>
      </c>
      <c r="M37" s="1">
        <v>0</v>
      </c>
      <c r="N37" s="1">
        <v>0</v>
      </c>
      <c r="O37" s="1">
        <v>1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3">
        <f t="shared" si="23"/>
        <v>1</v>
      </c>
      <c r="X37">
        <f t="shared" si="26"/>
        <v>3</v>
      </c>
      <c r="Y37">
        <f t="shared" si="24"/>
        <v>2</v>
      </c>
      <c r="Z37">
        <f t="shared" si="24"/>
        <v>5</v>
      </c>
      <c r="AA37">
        <f t="shared" si="24"/>
        <v>1</v>
      </c>
      <c r="AB37">
        <f t="shared" si="24"/>
        <v>2</v>
      </c>
      <c r="AC37">
        <f t="shared" si="24"/>
        <v>4</v>
      </c>
    </row>
    <row r="38" spans="1:29" x14ac:dyDescent="0.25">
      <c r="A38" s="11">
        <f t="shared" si="25"/>
        <v>0</v>
      </c>
      <c r="B38">
        <f>Q36</f>
        <v>0</v>
      </c>
      <c r="C38" s="6">
        <f t="shared" si="22"/>
        <v>0</v>
      </c>
      <c r="K38">
        <v>4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</v>
      </c>
      <c r="S38" s="1">
        <v>0</v>
      </c>
      <c r="T38" s="1">
        <v>0</v>
      </c>
      <c r="U38" s="3">
        <f t="shared" si="23"/>
        <v>1</v>
      </c>
      <c r="X38">
        <f t="shared" si="26"/>
        <v>1</v>
      </c>
      <c r="Y38">
        <f t="shared" si="24"/>
        <v>0</v>
      </c>
      <c r="Z38">
        <f t="shared" si="24"/>
        <v>3</v>
      </c>
      <c r="AA38">
        <f t="shared" si="24"/>
        <v>5</v>
      </c>
      <c r="AB38">
        <f t="shared" si="24"/>
        <v>0</v>
      </c>
      <c r="AC38">
        <f t="shared" si="24"/>
        <v>2</v>
      </c>
    </row>
    <row r="39" spans="1:29" x14ac:dyDescent="0.25">
      <c r="A39" s="3">
        <f>N38</f>
        <v>0</v>
      </c>
      <c r="B39">
        <f>O37</f>
        <v>1</v>
      </c>
      <c r="C39" s="6">
        <f t="shared" si="22"/>
        <v>1</v>
      </c>
      <c r="K39">
        <v>5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3">
        <f t="shared" si="23"/>
        <v>1</v>
      </c>
      <c r="X39">
        <f t="shared" si="26"/>
        <v>0</v>
      </c>
      <c r="Y39">
        <f t="shared" si="24"/>
        <v>5</v>
      </c>
      <c r="Z39">
        <f t="shared" si="24"/>
        <v>8</v>
      </c>
      <c r="AA39">
        <f t="shared" si="24"/>
        <v>10</v>
      </c>
      <c r="AB39">
        <f t="shared" si="24"/>
        <v>5</v>
      </c>
      <c r="AC39">
        <f t="shared" si="24"/>
        <v>7</v>
      </c>
    </row>
    <row r="40" spans="1:29" x14ac:dyDescent="0.25">
      <c r="A40" s="3">
        <f t="shared" ref="A40:A41" si="27">N39</f>
        <v>0</v>
      </c>
      <c r="B40">
        <f>P37</f>
        <v>0</v>
      </c>
      <c r="C40" s="6">
        <f t="shared" si="22"/>
        <v>0</v>
      </c>
      <c r="K40">
        <v>6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3">
        <f t="shared" si="23"/>
        <v>1</v>
      </c>
      <c r="X40">
        <f t="shared" si="26"/>
        <v>4</v>
      </c>
      <c r="Y40">
        <f t="shared" si="24"/>
        <v>3</v>
      </c>
      <c r="Z40">
        <f t="shared" si="24"/>
        <v>0</v>
      </c>
      <c r="AA40">
        <f t="shared" si="24"/>
        <v>8</v>
      </c>
      <c r="AB40">
        <f t="shared" si="24"/>
        <v>3</v>
      </c>
      <c r="AC40">
        <f t="shared" si="24"/>
        <v>5</v>
      </c>
    </row>
    <row r="41" spans="1:29" x14ac:dyDescent="0.25">
      <c r="A41" s="3">
        <f t="shared" si="27"/>
        <v>1</v>
      </c>
      <c r="B41">
        <f>Q37</f>
        <v>0</v>
      </c>
      <c r="C41" s="6">
        <f t="shared" si="22"/>
        <v>1</v>
      </c>
      <c r="K41" t="s">
        <v>44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4">
        <f t="shared" si="23"/>
        <v>0</v>
      </c>
    </row>
    <row r="42" spans="1:29" x14ac:dyDescent="0.25">
      <c r="A42" s="12">
        <f>O39</f>
        <v>0</v>
      </c>
      <c r="B42">
        <f>P38</f>
        <v>0</v>
      </c>
      <c r="C42" s="6">
        <f t="shared" si="22"/>
        <v>0</v>
      </c>
      <c r="K42" t="s">
        <v>45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4">
        <f t="shared" si="23"/>
        <v>0</v>
      </c>
    </row>
    <row r="43" spans="1:29" x14ac:dyDescent="0.25">
      <c r="A43" s="12">
        <f>O40</f>
        <v>0</v>
      </c>
      <c r="B43">
        <f>Q38</f>
        <v>0</v>
      </c>
      <c r="C43" s="6">
        <f t="shared" si="22"/>
        <v>0</v>
      </c>
      <c r="K43" t="s">
        <v>46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4">
        <f t="shared" si="23"/>
        <v>0</v>
      </c>
    </row>
    <row r="44" spans="1:29" x14ac:dyDescent="0.25">
      <c r="A44">
        <f>P40</f>
        <v>0</v>
      </c>
      <c r="B44">
        <f>Q39</f>
        <v>0</v>
      </c>
      <c r="C44" s="6">
        <f t="shared" si="22"/>
        <v>0</v>
      </c>
      <c r="K44" t="s">
        <v>51</v>
      </c>
      <c r="L44" s="3">
        <f t="shared" ref="L44:O44" si="28">SUM(L35:L43)</f>
        <v>1</v>
      </c>
      <c r="M44" s="3">
        <f t="shared" si="28"/>
        <v>0</v>
      </c>
      <c r="N44" s="3">
        <f t="shared" si="28"/>
        <v>1</v>
      </c>
      <c r="O44" s="3">
        <f t="shared" si="28"/>
        <v>1</v>
      </c>
      <c r="P44" s="3">
        <f>SUM(P35:P43)</f>
        <v>0</v>
      </c>
      <c r="Q44" s="3">
        <f>SUM(Q35:Q43)</f>
        <v>1</v>
      </c>
      <c r="R44" s="4">
        <f t="shared" ref="R44:T44" si="29">SUM(R35:R43)</f>
        <v>2</v>
      </c>
      <c r="S44" s="4">
        <f t="shared" si="29"/>
        <v>0</v>
      </c>
      <c r="T44" s="4">
        <f t="shared" si="29"/>
        <v>0</v>
      </c>
    </row>
    <row r="47" spans="1:29" x14ac:dyDescent="0.25">
      <c r="A47" t="s">
        <v>73</v>
      </c>
      <c r="R47" t="s">
        <v>39</v>
      </c>
    </row>
    <row r="48" spans="1:29" x14ac:dyDescent="0.25">
      <c r="R48">
        <f>SUM(R35:R38)</f>
        <v>2</v>
      </c>
      <c r="S48">
        <f>SUM(S35:S38)</f>
        <v>0</v>
      </c>
      <c r="T48">
        <f>SUM(T35:T38)</f>
        <v>0</v>
      </c>
    </row>
    <row r="50" spans="11:20" x14ac:dyDescent="0.25">
      <c r="K50" t="s">
        <v>59</v>
      </c>
      <c r="L50">
        <f>1 - E2</f>
        <v>1</v>
      </c>
      <c r="M50">
        <f>1 - E3</f>
        <v>0</v>
      </c>
      <c r="N50">
        <f>1 - E4</f>
        <v>1</v>
      </c>
      <c r="O50">
        <f>1 - E5</f>
        <v>1</v>
      </c>
      <c r="P50">
        <f>1-E6</f>
        <v>0</v>
      </c>
      <c r="Q50">
        <f>1-E7</f>
        <v>1</v>
      </c>
    </row>
    <row r="53" spans="11:20" x14ac:dyDescent="0.25">
      <c r="P53" t="s">
        <v>60</v>
      </c>
      <c r="R53">
        <f>SUMPRODUCT($E$2:$E$7,R35:R40)</f>
        <v>1</v>
      </c>
      <c r="S53">
        <f>SUMPRODUCT($E$2:$E$7,S35:S40)</f>
        <v>0</v>
      </c>
      <c r="T53">
        <f t="shared" ref="T53" si="30">SUMPRODUCT($E$2:$E$7,T35:T40)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tabSelected="1" topLeftCell="N1" zoomScale="70" zoomScaleNormal="70" workbookViewId="0">
      <selection activeCell="X24" sqref="X24"/>
    </sheetView>
  </sheetViews>
  <sheetFormatPr baseColWidth="10" defaultRowHeight="15" x14ac:dyDescent="0.25"/>
  <cols>
    <col min="6" max="6" width="15" customWidth="1"/>
    <col min="12" max="12" width="11.85546875" customWidth="1"/>
  </cols>
  <sheetData>
    <row r="1" spans="1:21" x14ac:dyDescent="0.25">
      <c r="A1" t="s">
        <v>23</v>
      </c>
      <c r="B1" t="s">
        <v>23</v>
      </c>
      <c r="C1" t="s">
        <v>28</v>
      </c>
      <c r="D1" t="s">
        <v>29</v>
      </c>
      <c r="E1" t="s">
        <v>58</v>
      </c>
      <c r="F1" t="s">
        <v>0</v>
      </c>
      <c r="G1" t="s">
        <v>30</v>
      </c>
      <c r="H1" t="s">
        <v>31</v>
      </c>
      <c r="I1" t="s">
        <v>32</v>
      </c>
      <c r="J1" t="s">
        <v>53</v>
      </c>
      <c r="K1" t="s">
        <v>54</v>
      </c>
      <c r="L1" t="s">
        <v>55</v>
      </c>
      <c r="M1" t="s">
        <v>44</v>
      </c>
      <c r="N1" t="s">
        <v>45</v>
      </c>
      <c r="O1" t="s">
        <v>46</v>
      </c>
      <c r="Q1" t="s">
        <v>7</v>
      </c>
      <c r="R1" s="8">
        <f>SUMPRODUCT(G2:O10,L35:T43)</f>
        <v>1006.1760051740979</v>
      </c>
    </row>
    <row r="2" spans="1:21" x14ac:dyDescent="0.25">
      <c r="A2" t="s">
        <v>26</v>
      </c>
      <c r="B2">
        <v>1</v>
      </c>
      <c r="C2">
        <v>1000</v>
      </c>
      <c r="D2">
        <v>0</v>
      </c>
      <c r="E2" s="1">
        <v>1</v>
      </c>
      <c r="F2">
        <v>1</v>
      </c>
      <c r="G2">
        <f>SQRT((C$2-C2)^2+(D$2-D2)^2)</f>
        <v>0</v>
      </c>
      <c r="H2">
        <f>SQRT((C$3-C2)^2+(D$3-D2)^2)</f>
        <v>988</v>
      </c>
      <c r="I2">
        <f t="shared" ref="I2:I7" si="0">SQRT((C$4-C2)^2+(D$4-D2)^2)</f>
        <v>960.05208192055909</v>
      </c>
      <c r="J2">
        <f t="shared" ref="J2:J7" si="1">SQRT((C$5-C2)^2+(D$5-D2)^2)</f>
        <v>960.07499707054137</v>
      </c>
      <c r="K2">
        <f t="shared" ref="K2:K7" si="2">SQRT((C$6-C2)^2+(D$6-D2)^2)</f>
        <v>1000.001999998</v>
      </c>
      <c r="L2">
        <f>SQRT((C$7-C2)^2+(D$7-D2)^2)</f>
        <v>958.06315031943484</v>
      </c>
      <c r="M2">
        <f t="shared" ref="M2:M10" si="3">SQRT((C$8-C2)^2+(D$8-D2)^2)</f>
        <v>2</v>
      </c>
      <c r="N2">
        <f t="shared" ref="N2:N10" si="4">SQRT((C$9-C2)^2+(D$9-D2)^2)</f>
        <v>7</v>
      </c>
      <c r="O2">
        <f t="shared" ref="O2:O10" si="5">SQRT((C$10-C2)^2+(D$10-D2)^2)</f>
        <v>10</v>
      </c>
      <c r="T2" t="s">
        <v>65</v>
      </c>
      <c r="U2">
        <f>R5-R6</f>
        <v>4</v>
      </c>
    </row>
    <row r="3" spans="1:21" x14ac:dyDescent="0.25">
      <c r="B3">
        <v>2</v>
      </c>
      <c r="C3">
        <v>12</v>
      </c>
      <c r="D3">
        <v>0</v>
      </c>
      <c r="E3" s="1">
        <v>0</v>
      </c>
      <c r="F3">
        <v>2</v>
      </c>
      <c r="G3">
        <f t="shared" ref="G3:G9" si="6">SQRT((C$2-C3)^2+(D$2-D3)^2)</f>
        <v>988</v>
      </c>
      <c r="H3">
        <f t="shared" ref="H3:H7" si="7">SQRT((C$3-C3)^2+(D$3-D3)^2)</f>
        <v>0</v>
      </c>
      <c r="I3">
        <f t="shared" si="0"/>
        <v>29.732137494637012</v>
      </c>
      <c r="J3">
        <f t="shared" si="1"/>
        <v>30.463092423455635</v>
      </c>
      <c r="K3">
        <f t="shared" si="2"/>
        <v>12.165525060596439</v>
      </c>
      <c r="L3">
        <f t="shared" ref="L3:L7" si="8">SQRT((C$7-C3)^2+(D$7-D3)^2)</f>
        <v>31.953090617340916</v>
      </c>
      <c r="M3">
        <f t="shared" si="3"/>
        <v>988.00202428942418</v>
      </c>
      <c r="N3">
        <f t="shared" si="4"/>
        <v>988.02479725966396</v>
      </c>
      <c r="O3">
        <f t="shared" si="5"/>
        <v>988.05060599141382</v>
      </c>
      <c r="T3" t="s">
        <v>63</v>
      </c>
      <c r="U3" s="14">
        <f>R5+1</f>
        <v>7</v>
      </c>
    </row>
    <row r="4" spans="1:21" x14ac:dyDescent="0.25">
      <c r="A4" t="s">
        <v>27</v>
      </c>
      <c r="B4">
        <v>3</v>
      </c>
      <c r="C4">
        <v>40</v>
      </c>
      <c r="D4">
        <v>-10</v>
      </c>
      <c r="E4" s="1">
        <v>0</v>
      </c>
      <c r="F4">
        <v>3</v>
      </c>
      <c r="G4">
        <f t="shared" si="6"/>
        <v>960.05208192055909</v>
      </c>
      <c r="H4">
        <f t="shared" si="7"/>
        <v>29.732137494637012</v>
      </c>
      <c r="I4">
        <f t="shared" si="0"/>
        <v>0</v>
      </c>
      <c r="J4">
        <f t="shared" si="1"/>
        <v>2</v>
      </c>
      <c r="K4">
        <f t="shared" si="2"/>
        <v>41.761226035642203</v>
      </c>
      <c r="L4">
        <f t="shared" si="8"/>
        <v>2.2360679774997898</v>
      </c>
      <c r="M4">
        <f t="shared" si="3"/>
        <v>960.03333275464968</v>
      </c>
      <c r="N4">
        <f t="shared" si="4"/>
        <v>960.00468748855599</v>
      </c>
      <c r="O4">
        <f t="shared" si="5"/>
        <v>960</v>
      </c>
      <c r="Q4" t="s">
        <v>47</v>
      </c>
      <c r="R4">
        <v>9</v>
      </c>
      <c r="T4" t="s">
        <v>64</v>
      </c>
      <c r="U4" s="1">
        <v>1</v>
      </c>
    </row>
    <row r="5" spans="1:21" x14ac:dyDescent="0.25">
      <c r="B5">
        <v>4</v>
      </c>
      <c r="C5">
        <v>40</v>
      </c>
      <c r="D5">
        <v>-12</v>
      </c>
      <c r="E5" s="1">
        <v>0</v>
      </c>
      <c r="F5">
        <v>4</v>
      </c>
      <c r="G5">
        <f t="shared" si="6"/>
        <v>960.07499707054137</v>
      </c>
      <c r="H5">
        <f t="shared" si="7"/>
        <v>30.463092423455635</v>
      </c>
      <c r="I5">
        <f t="shared" si="0"/>
        <v>2</v>
      </c>
      <c r="J5">
        <f t="shared" si="1"/>
        <v>0</v>
      </c>
      <c r="K5">
        <f t="shared" si="2"/>
        <v>42.379240200834182</v>
      </c>
      <c r="L5">
        <f t="shared" si="8"/>
        <v>2.2360679774997898</v>
      </c>
      <c r="M5">
        <f t="shared" si="3"/>
        <v>960.05208192055909</v>
      </c>
      <c r="N5">
        <f t="shared" si="4"/>
        <v>960.01302074503133</v>
      </c>
      <c r="O5">
        <f t="shared" si="5"/>
        <v>960.00208333107275</v>
      </c>
      <c r="Q5" t="s">
        <v>36</v>
      </c>
      <c r="R5">
        <v>6</v>
      </c>
      <c r="T5" t="s">
        <v>66</v>
      </c>
      <c r="U5">
        <f>U4*U3</f>
        <v>7</v>
      </c>
    </row>
    <row r="6" spans="1:21" x14ac:dyDescent="0.25">
      <c r="B6">
        <v>5</v>
      </c>
      <c r="C6">
        <v>0</v>
      </c>
      <c r="D6">
        <v>2</v>
      </c>
      <c r="E6" s="1">
        <v>1</v>
      </c>
      <c r="F6">
        <v>5</v>
      </c>
      <c r="G6">
        <f t="shared" si="6"/>
        <v>1000.001999998</v>
      </c>
      <c r="H6">
        <f t="shared" si="7"/>
        <v>12.165525060596439</v>
      </c>
      <c r="I6">
        <f t="shared" si="0"/>
        <v>41.761226035642203</v>
      </c>
      <c r="J6">
        <f t="shared" si="1"/>
        <v>42.379240200834182</v>
      </c>
      <c r="K6">
        <f t="shared" si="2"/>
        <v>0</v>
      </c>
      <c r="L6">
        <f t="shared" si="8"/>
        <v>43.965895873961216</v>
      </c>
      <c r="M6">
        <f t="shared" si="3"/>
        <v>1000.0079999680003</v>
      </c>
      <c r="N6">
        <f t="shared" si="4"/>
        <v>1000.0404991799082</v>
      </c>
      <c r="O6">
        <f t="shared" si="5"/>
        <v>1000.0719974081866</v>
      </c>
      <c r="Q6" t="s">
        <v>35</v>
      </c>
      <c r="R6" s="9">
        <f>SUM(E2:E7)</f>
        <v>2</v>
      </c>
    </row>
    <row r="7" spans="1:21" x14ac:dyDescent="0.25">
      <c r="B7">
        <v>6</v>
      </c>
      <c r="C7">
        <v>42</v>
      </c>
      <c r="D7">
        <v>-11</v>
      </c>
      <c r="E7" s="1">
        <v>0</v>
      </c>
      <c r="F7">
        <v>6</v>
      </c>
      <c r="G7">
        <f t="shared" si="6"/>
        <v>958.06315031943484</v>
      </c>
      <c r="H7">
        <f t="shared" si="7"/>
        <v>31.953090617340916</v>
      </c>
      <c r="I7">
        <f t="shared" si="0"/>
        <v>2.2360679774997898</v>
      </c>
      <c r="J7">
        <f t="shared" si="1"/>
        <v>2.2360679774997898</v>
      </c>
      <c r="K7">
        <f t="shared" si="2"/>
        <v>43.965895873961216</v>
      </c>
      <c r="L7">
        <f t="shared" si="8"/>
        <v>0</v>
      </c>
      <c r="M7">
        <f t="shared" si="3"/>
        <v>958.04227464136466</v>
      </c>
      <c r="N7">
        <f t="shared" si="4"/>
        <v>958.00835069429331</v>
      </c>
      <c r="O7">
        <f t="shared" si="5"/>
        <v>958.0005219205259</v>
      </c>
      <c r="Q7" t="s">
        <v>38</v>
      </c>
      <c r="R7">
        <f>IF(R5=R6,0,1)</f>
        <v>1</v>
      </c>
    </row>
    <row r="8" spans="1:21" x14ac:dyDescent="0.25">
      <c r="B8" t="s">
        <v>44</v>
      </c>
      <c r="C8">
        <v>1000</v>
      </c>
      <c r="D8">
        <v>-2</v>
      </c>
      <c r="F8" t="s">
        <v>44</v>
      </c>
      <c r="G8">
        <f t="shared" si="6"/>
        <v>2</v>
      </c>
      <c r="H8">
        <f>SQRT((C$3-C8)^2+(D$3-D8)^2)</f>
        <v>988.00202428942418</v>
      </c>
      <c r="I8">
        <f>SQRT((C$4-C8)^2+(D$4-D8)^2)</f>
        <v>960.03333275464968</v>
      </c>
      <c r="J8">
        <f>SQRT((C$5-C8)^2+(D$5-D8)^2)</f>
        <v>960.05208192055909</v>
      </c>
      <c r="K8">
        <f>SQRT((C$6-C8)^2+(D$6-D8)^2)</f>
        <v>1000.0079999680003</v>
      </c>
      <c r="L8">
        <f>SQRT((C$7-C8)^2+(D$7-D8)^2)</f>
        <v>958.04227464136466</v>
      </c>
      <c r="M8">
        <f t="shared" si="3"/>
        <v>0</v>
      </c>
      <c r="N8">
        <f t="shared" si="4"/>
        <v>5</v>
      </c>
      <c r="O8">
        <f t="shared" si="5"/>
        <v>8</v>
      </c>
      <c r="Q8" t="s">
        <v>37</v>
      </c>
      <c r="R8">
        <f>R6-U4</f>
        <v>1</v>
      </c>
    </row>
    <row r="9" spans="1:21" x14ac:dyDescent="0.25">
      <c r="B9" t="s">
        <v>45</v>
      </c>
      <c r="C9">
        <v>1000</v>
      </c>
      <c r="D9">
        <v>-7</v>
      </c>
      <c r="F9" t="s">
        <v>45</v>
      </c>
      <c r="G9">
        <f t="shared" si="6"/>
        <v>7</v>
      </c>
      <c r="H9">
        <f>SQRT((C$3-C9)^2+(D$3-D9)^2)</f>
        <v>988.02479725966396</v>
      </c>
      <c r="I9">
        <f>SQRT((C$4-C9)^2+(D$4-D9)^2)</f>
        <v>960.00468748855599</v>
      </c>
      <c r="J9">
        <f>SQRT((C$5-C9)^2+(D$5-D9)^2)</f>
        <v>960.01302074503133</v>
      </c>
      <c r="K9">
        <f>SQRT((C$6-C9)^2+(D$6-D9)^2)</f>
        <v>1000.0404991799082</v>
      </c>
      <c r="L9">
        <f>SQRT((C$7-C9)^2+(D$7-D9)^2)</f>
        <v>958.00835069429331</v>
      </c>
      <c r="M9">
        <f t="shared" si="3"/>
        <v>5</v>
      </c>
      <c r="N9">
        <f t="shared" si="4"/>
        <v>0</v>
      </c>
      <c r="O9">
        <f t="shared" si="5"/>
        <v>3</v>
      </c>
    </row>
    <row r="10" spans="1:21" x14ac:dyDescent="0.25">
      <c r="B10" t="s">
        <v>46</v>
      </c>
      <c r="C10">
        <v>1000</v>
      </c>
      <c r="D10">
        <v>-10</v>
      </c>
      <c r="F10" t="s">
        <v>46</v>
      </c>
      <c r="G10">
        <f>SQRT((C$2-C10)^2+(D$2-D10)^2)</f>
        <v>10</v>
      </c>
      <c r="H10">
        <f>SQRT((C$3-C10)^2+(D$3-D10)^2)</f>
        <v>988.05060599141382</v>
      </c>
      <c r="I10">
        <f>SQRT((C$4-C10)^2+(D$4-D10)^2)</f>
        <v>960</v>
      </c>
      <c r="J10">
        <f>SQRT((C$5-C10)^2+(D$5-D10)^2)</f>
        <v>960.00208333107275</v>
      </c>
      <c r="K10">
        <f>SQRT((C$6-C10)^2+(D$6-D10)^2)</f>
        <v>1000.0719974081866</v>
      </c>
      <c r="L10">
        <f>SQRT((C$7-C10)^2+(D$7-D10)^2)</f>
        <v>958.0005219205259</v>
      </c>
      <c r="M10">
        <f t="shared" si="3"/>
        <v>8</v>
      </c>
      <c r="N10">
        <f t="shared" si="4"/>
        <v>3</v>
      </c>
      <c r="O10">
        <f t="shared" si="5"/>
        <v>0</v>
      </c>
      <c r="R10" t="s">
        <v>19</v>
      </c>
    </row>
    <row r="16" spans="1:21" x14ac:dyDescent="0.25">
      <c r="K16" t="s">
        <v>61</v>
      </c>
    </row>
    <row r="19" spans="1:25" x14ac:dyDescent="0.25">
      <c r="A19">
        <f>L35</f>
        <v>0</v>
      </c>
    </row>
    <row r="20" spans="1:25" x14ac:dyDescent="0.25">
      <c r="A20">
        <f>M36</f>
        <v>0</v>
      </c>
    </row>
    <row r="21" spans="1:25" x14ac:dyDescent="0.25">
      <c r="A21">
        <f>N37</f>
        <v>0</v>
      </c>
      <c r="K21" t="s">
        <v>62</v>
      </c>
    </row>
    <row r="22" spans="1:25" x14ac:dyDescent="0.25">
      <c r="A22">
        <f>O38</f>
        <v>0</v>
      </c>
      <c r="F22" t="s">
        <v>20</v>
      </c>
      <c r="L22" s="1">
        <v>6</v>
      </c>
      <c r="M22" s="1">
        <v>2</v>
      </c>
      <c r="N22" s="1">
        <v>3</v>
      </c>
      <c r="O22" s="1">
        <v>4</v>
      </c>
      <c r="P22" s="1">
        <v>1</v>
      </c>
      <c r="Q22" s="1">
        <v>6</v>
      </c>
    </row>
    <row r="23" spans="1:25" x14ac:dyDescent="0.25">
      <c r="A23">
        <f>P39</f>
        <v>0</v>
      </c>
      <c r="B23" t="s">
        <v>18</v>
      </c>
      <c r="F23" t="s">
        <v>21</v>
      </c>
      <c r="T23">
        <v>0</v>
      </c>
    </row>
    <row r="24" spans="1:25" x14ac:dyDescent="0.25">
      <c r="A24">
        <f>Q40</f>
        <v>0</v>
      </c>
      <c r="L24">
        <f>$L$22</f>
        <v>6</v>
      </c>
      <c r="M24">
        <f>$M$22</f>
        <v>2</v>
      </c>
      <c r="N24">
        <f>$N$22</f>
        <v>3</v>
      </c>
      <c r="O24">
        <f>$O$22</f>
        <v>4</v>
      </c>
      <c r="P24">
        <f>$P$22</f>
        <v>1</v>
      </c>
      <c r="Q24">
        <f>$Q$22</f>
        <v>6</v>
      </c>
      <c r="S24" s="13">
        <f>L22</f>
        <v>6</v>
      </c>
      <c r="T24">
        <f>$L$22</f>
        <v>6</v>
      </c>
      <c r="U24">
        <f t="shared" ref="U24:Y24" si="9">$L$22</f>
        <v>6</v>
      </c>
      <c r="V24">
        <f t="shared" si="9"/>
        <v>6</v>
      </c>
      <c r="W24">
        <f t="shared" si="9"/>
        <v>6</v>
      </c>
      <c r="X24">
        <f t="shared" si="9"/>
        <v>6</v>
      </c>
      <c r="Y24">
        <f t="shared" si="9"/>
        <v>6</v>
      </c>
    </row>
    <row r="25" spans="1:25" x14ac:dyDescent="0.25">
      <c r="A25">
        <f>R41</f>
        <v>0</v>
      </c>
      <c r="L25">
        <f t="shared" ref="L25:L29" si="10">$L$22</f>
        <v>6</v>
      </c>
      <c r="M25">
        <f t="shared" ref="M25:M29" si="11">$M$22</f>
        <v>2</v>
      </c>
      <c r="N25">
        <f t="shared" ref="N25:N29" si="12">$N$22</f>
        <v>3</v>
      </c>
      <c r="O25">
        <f t="shared" ref="O25:O29" si="13">$O$22</f>
        <v>4</v>
      </c>
      <c r="P25">
        <f t="shared" ref="P25:P29" si="14">$P$22</f>
        <v>1</v>
      </c>
      <c r="Q25">
        <f t="shared" ref="Q25:Q29" si="15">$Q$22</f>
        <v>6</v>
      </c>
      <c r="S25" s="13">
        <f>M22</f>
        <v>2</v>
      </c>
      <c r="T25">
        <f>$M$22</f>
        <v>2</v>
      </c>
      <c r="U25">
        <f t="shared" ref="U25:Y25" si="16">$M$22</f>
        <v>2</v>
      </c>
      <c r="V25">
        <f t="shared" si="16"/>
        <v>2</v>
      </c>
      <c r="W25">
        <f t="shared" si="16"/>
        <v>2</v>
      </c>
      <c r="X25">
        <f>$M$22</f>
        <v>2</v>
      </c>
      <c r="Y25">
        <f t="shared" si="16"/>
        <v>2</v>
      </c>
    </row>
    <row r="26" spans="1:25" x14ac:dyDescent="0.25">
      <c r="A26">
        <f>S42</f>
        <v>0</v>
      </c>
      <c r="L26">
        <f t="shared" si="10"/>
        <v>6</v>
      </c>
      <c r="M26">
        <f t="shared" si="11"/>
        <v>2</v>
      </c>
      <c r="N26">
        <f t="shared" si="12"/>
        <v>3</v>
      </c>
      <c r="O26">
        <f t="shared" si="13"/>
        <v>4</v>
      </c>
      <c r="P26">
        <f t="shared" si="14"/>
        <v>1</v>
      </c>
      <c r="Q26">
        <f t="shared" si="15"/>
        <v>6</v>
      </c>
      <c r="S26" s="13">
        <f>N22</f>
        <v>3</v>
      </c>
      <c r="T26">
        <f>$N$22</f>
        <v>3</v>
      </c>
      <c r="U26">
        <f t="shared" ref="U26:Y26" si="17">$N$22</f>
        <v>3</v>
      </c>
      <c r="V26">
        <f t="shared" si="17"/>
        <v>3</v>
      </c>
      <c r="W26">
        <f t="shared" si="17"/>
        <v>3</v>
      </c>
      <c r="X26">
        <f t="shared" si="17"/>
        <v>3</v>
      </c>
      <c r="Y26">
        <f t="shared" si="17"/>
        <v>3</v>
      </c>
    </row>
    <row r="27" spans="1:25" x14ac:dyDescent="0.25">
      <c r="A27">
        <f>T43</f>
        <v>0</v>
      </c>
      <c r="L27">
        <f t="shared" si="10"/>
        <v>6</v>
      </c>
      <c r="M27">
        <f t="shared" si="11"/>
        <v>2</v>
      </c>
      <c r="N27">
        <f t="shared" si="12"/>
        <v>3</v>
      </c>
      <c r="O27">
        <f t="shared" si="13"/>
        <v>4</v>
      </c>
      <c r="P27">
        <f t="shared" si="14"/>
        <v>1</v>
      </c>
      <c r="Q27">
        <f t="shared" si="15"/>
        <v>6</v>
      </c>
      <c r="S27" s="13">
        <f>O22</f>
        <v>4</v>
      </c>
      <c r="T27">
        <f>$O$22</f>
        <v>4</v>
      </c>
      <c r="U27">
        <f t="shared" ref="U27:Y27" si="18">$O$22</f>
        <v>4</v>
      </c>
      <c r="V27">
        <f t="shared" si="18"/>
        <v>4</v>
      </c>
      <c r="W27">
        <f t="shared" si="18"/>
        <v>4</v>
      </c>
      <c r="X27">
        <f t="shared" si="18"/>
        <v>4</v>
      </c>
      <c r="Y27">
        <f t="shared" si="18"/>
        <v>4</v>
      </c>
    </row>
    <row r="28" spans="1:25" x14ac:dyDescent="0.25">
      <c r="L28">
        <f t="shared" si="10"/>
        <v>6</v>
      </c>
      <c r="M28">
        <f t="shared" si="11"/>
        <v>2</v>
      </c>
      <c r="N28">
        <f t="shared" si="12"/>
        <v>3</v>
      </c>
      <c r="O28">
        <f t="shared" si="13"/>
        <v>4</v>
      </c>
      <c r="P28">
        <f t="shared" si="14"/>
        <v>1</v>
      </c>
      <c r="Q28">
        <f t="shared" si="15"/>
        <v>6</v>
      </c>
      <c r="S28" s="13">
        <f>P22</f>
        <v>1</v>
      </c>
      <c r="T28">
        <f>$P$22</f>
        <v>1</v>
      </c>
      <c r="U28">
        <f t="shared" ref="U28:Y28" si="19">$P$22</f>
        <v>1</v>
      </c>
      <c r="V28">
        <f t="shared" si="19"/>
        <v>1</v>
      </c>
      <c r="W28">
        <f t="shared" si="19"/>
        <v>1</v>
      </c>
      <c r="X28">
        <f t="shared" si="19"/>
        <v>1</v>
      </c>
      <c r="Y28">
        <f t="shared" si="19"/>
        <v>1</v>
      </c>
    </row>
    <row r="29" spans="1:25" x14ac:dyDescent="0.25">
      <c r="A29" t="s">
        <v>22</v>
      </c>
      <c r="L29">
        <f t="shared" si="10"/>
        <v>6</v>
      </c>
      <c r="M29">
        <f t="shared" si="11"/>
        <v>2</v>
      </c>
      <c r="N29">
        <f t="shared" si="12"/>
        <v>3</v>
      </c>
      <c r="O29">
        <f t="shared" si="13"/>
        <v>4</v>
      </c>
      <c r="P29">
        <f t="shared" si="14"/>
        <v>1</v>
      </c>
      <c r="Q29">
        <f t="shared" si="15"/>
        <v>6</v>
      </c>
      <c r="S29" s="13">
        <f>Q22</f>
        <v>6</v>
      </c>
      <c r="T29">
        <f>$Q$22</f>
        <v>6</v>
      </c>
      <c r="U29">
        <f t="shared" ref="U29:Y29" si="20">$Q$22</f>
        <v>6</v>
      </c>
      <c r="V29">
        <f>$Q$22</f>
        <v>6</v>
      </c>
      <c r="W29">
        <f t="shared" si="20"/>
        <v>6</v>
      </c>
      <c r="X29">
        <f t="shared" si="20"/>
        <v>6</v>
      </c>
      <c r="Y29">
        <f t="shared" si="20"/>
        <v>6</v>
      </c>
    </row>
    <row r="30" spans="1:25" x14ac:dyDescent="0.25">
      <c r="A30" s="10">
        <f>L36</f>
        <v>0</v>
      </c>
      <c r="B30">
        <f>M35</f>
        <v>0</v>
      </c>
      <c r="C30" s="6">
        <f>SUM(A30,B30)</f>
        <v>0</v>
      </c>
    </row>
    <row r="31" spans="1:25" x14ac:dyDescent="0.25">
      <c r="A31" s="10">
        <f t="shared" ref="A31:A34" si="21">L37</f>
        <v>0</v>
      </c>
      <c r="B31">
        <f>N35</f>
        <v>0</v>
      </c>
      <c r="C31" s="6">
        <f t="shared" ref="C31:C44" si="22">SUM(A31,B31)</f>
        <v>0</v>
      </c>
    </row>
    <row r="32" spans="1:25" x14ac:dyDescent="0.25">
      <c r="A32" s="10">
        <f t="shared" si="21"/>
        <v>0</v>
      </c>
      <c r="B32">
        <f>O35</f>
        <v>0</v>
      </c>
      <c r="C32" s="6">
        <f t="shared" si="22"/>
        <v>0</v>
      </c>
      <c r="R32">
        <f>R33*R$6</f>
        <v>2</v>
      </c>
      <c r="S32">
        <f>S33*R$6</f>
        <v>0</v>
      </c>
      <c r="T32">
        <f>T33*R$6</f>
        <v>0</v>
      </c>
      <c r="U32" t="s">
        <v>52</v>
      </c>
    </row>
    <row r="33" spans="1:29" x14ac:dyDescent="0.25">
      <c r="A33" s="10">
        <f t="shared" si="21"/>
        <v>0</v>
      </c>
      <c r="B33">
        <f>P35</f>
        <v>0</v>
      </c>
      <c r="C33" s="6">
        <f t="shared" si="22"/>
        <v>0</v>
      </c>
      <c r="R33" s="1">
        <v>1</v>
      </c>
      <c r="S33" s="1">
        <v>0</v>
      </c>
      <c r="T33" s="1">
        <v>0</v>
      </c>
      <c r="U33">
        <f>SUM(R33:T33)</f>
        <v>1</v>
      </c>
    </row>
    <row r="34" spans="1:29" x14ac:dyDescent="0.25">
      <c r="A34" s="10">
        <f t="shared" si="21"/>
        <v>0</v>
      </c>
      <c r="B34">
        <f>Q35</f>
        <v>0</v>
      </c>
      <c r="C34" s="6">
        <f t="shared" si="22"/>
        <v>0</v>
      </c>
      <c r="K34" t="s">
        <v>48</v>
      </c>
      <c r="L34" t="s">
        <v>56</v>
      </c>
      <c r="M34">
        <v>2</v>
      </c>
      <c r="N34">
        <v>3</v>
      </c>
      <c r="O34">
        <v>4</v>
      </c>
      <c r="P34">
        <v>5</v>
      </c>
      <c r="Q34">
        <v>6</v>
      </c>
      <c r="R34" t="s">
        <v>44</v>
      </c>
      <c r="S34" t="s">
        <v>45</v>
      </c>
      <c r="T34" t="s">
        <v>46</v>
      </c>
      <c r="U34" t="s">
        <v>51</v>
      </c>
    </row>
    <row r="35" spans="1:29" x14ac:dyDescent="0.25">
      <c r="A35" s="11">
        <f>M37</f>
        <v>0</v>
      </c>
      <c r="B35">
        <f>N36</f>
        <v>1</v>
      </c>
      <c r="C35" s="6">
        <f t="shared" si="22"/>
        <v>1</v>
      </c>
      <c r="K35" t="s">
        <v>57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0</v>
      </c>
      <c r="T35" s="1">
        <v>0</v>
      </c>
      <c r="U35" s="3">
        <f t="shared" ref="U35:U43" si="23">SUM(L35:T35)</f>
        <v>1</v>
      </c>
      <c r="X35">
        <f>$R$5*(1-L35)-T24+L24-1</f>
        <v>5</v>
      </c>
      <c r="Y35">
        <f t="shared" ref="Y35:AC40" si="24">$R$5*(1-M35)-U24+M24-1</f>
        <v>1</v>
      </c>
      <c r="Z35">
        <f t="shared" si="24"/>
        <v>2</v>
      </c>
      <c r="AA35">
        <f t="shared" si="24"/>
        <v>3</v>
      </c>
      <c r="AB35">
        <f t="shared" si="24"/>
        <v>0</v>
      </c>
      <c r="AC35">
        <f t="shared" si="24"/>
        <v>5</v>
      </c>
    </row>
    <row r="36" spans="1:29" x14ac:dyDescent="0.25">
      <c r="A36" s="11">
        <f t="shared" ref="A36:A38" si="25">M38</f>
        <v>0</v>
      </c>
      <c r="B36">
        <f>O36</f>
        <v>0</v>
      </c>
      <c r="C36" s="6">
        <f t="shared" si="22"/>
        <v>0</v>
      </c>
      <c r="K36">
        <v>2</v>
      </c>
      <c r="L36" s="1">
        <v>0</v>
      </c>
      <c r="M36" s="1">
        <v>0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3">
        <f t="shared" si="23"/>
        <v>1</v>
      </c>
      <c r="X36">
        <f t="shared" ref="X36:X40" si="26">$R$5*(1-L36)-T25+L25-1</f>
        <v>9</v>
      </c>
      <c r="Y36">
        <f t="shared" si="24"/>
        <v>5</v>
      </c>
      <c r="Z36">
        <f t="shared" si="24"/>
        <v>0</v>
      </c>
      <c r="AA36">
        <f t="shared" si="24"/>
        <v>7</v>
      </c>
      <c r="AB36">
        <f t="shared" si="24"/>
        <v>4</v>
      </c>
      <c r="AC36">
        <f t="shared" si="24"/>
        <v>9</v>
      </c>
    </row>
    <row r="37" spans="1:29" x14ac:dyDescent="0.25">
      <c r="A37" s="11">
        <f t="shared" si="25"/>
        <v>1</v>
      </c>
      <c r="B37">
        <f>P36</f>
        <v>0</v>
      </c>
      <c r="C37" s="6">
        <f t="shared" si="22"/>
        <v>1</v>
      </c>
      <c r="K37">
        <v>3</v>
      </c>
      <c r="L37" s="1">
        <v>0</v>
      </c>
      <c r="M37" s="1">
        <v>0</v>
      </c>
      <c r="N37" s="1">
        <v>0</v>
      </c>
      <c r="O37" s="1">
        <v>1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3">
        <f t="shared" si="23"/>
        <v>1</v>
      </c>
      <c r="X37">
        <f t="shared" si="26"/>
        <v>8</v>
      </c>
      <c r="Y37">
        <f t="shared" si="24"/>
        <v>4</v>
      </c>
      <c r="Z37">
        <f t="shared" si="24"/>
        <v>5</v>
      </c>
      <c r="AA37">
        <f t="shared" si="24"/>
        <v>0</v>
      </c>
      <c r="AB37">
        <f t="shared" si="24"/>
        <v>3</v>
      </c>
      <c r="AC37">
        <f t="shared" si="24"/>
        <v>8</v>
      </c>
    </row>
    <row r="38" spans="1:29" x14ac:dyDescent="0.25">
      <c r="A38" s="11">
        <f t="shared" si="25"/>
        <v>0</v>
      </c>
      <c r="B38">
        <f>Q36</f>
        <v>0</v>
      </c>
      <c r="C38" s="6">
        <f t="shared" si="22"/>
        <v>0</v>
      </c>
      <c r="K38">
        <v>4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0</v>
      </c>
      <c r="S38" s="1">
        <v>0</v>
      </c>
      <c r="T38" s="1">
        <v>0</v>
      </c>
      <c r="U38" s="3">
        <f t="shared" si="23"/>
        <v>1</v>
      </c>
      <c r="X38">
        <f t="shared" si="26"/>
        <v>7</v>
      </c>
      <c r="Y38">
        <f t="shared" si="24"/>
        <v>3</v>
      </c>
      <c r="Z38">
        <f t="shared" si="24"/>
        <v>4</v>
      </c>
      <c r="AA38">
        <f t="shared" si="24"/>
        <v>5</v>
      </c>
      <c r="AB38">
        <f t="shared" si="24"/>
        <v>2</v>
      </c>
      <c r="AC38">
        <f t="shared" si="24"/>
        <v>1</v>
      </c>
    </row>
    <row r="39" spans="1:29" x14ac:dyDescent="0.25">
      <c r="A39" s="3">
        <f>N38</f>
        <v>0</v>
      </c>
      <c r="B39">
        <f>O37</f>
        <v>1</v>
      </c>
      <c r="C39" s="6">
        <f t="shared" si="22"/>
        <v>1</v>
      </c>
      <c r="K39">
        <v>5</v>
      </c>
      <c r="L39" s="1">
        <v>0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3">
        <f t="shared" si="23"/>
        <v>1</v>
      </c>
      <c r="X39">
        <f t="shared" si="26"/>
        <v>10</v>
      </c>
      <c r="Y39">
        <f t="shared" si="24"/>
        <v>0</v>
      </c>
      <c r="Z39">
        <f t="shared" si="24"/>
        <v>7</v>
      </c>
      <c r="AA39">
        <f t="shared" si="24"/>
        <v>8</v>
      </c>
      <c r="AB39">
        <f t="shared" si="24"/>
        <v>5</v>
      </c>
      <c r="AC39">
        <f t="shared" si="24"/>
        <v>10</v>
      </c>
    </row>
    <row r="40" spans="1:29" x14ac:dyDescent="0.25">
      <c r="A40" s="3">
        <f t="shared" ref="A40:A41" si="27">N39</f>
        <v>0</v>
      </c>
      <c r="B40">
        <f>P37</f>
        <v>0</v>
      </c>
      <c r="C40" s="6">
        <f t="shared" si="22"/>
        <v>0</v>
      </c>
      <c r="K40">
        <v>6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1</v>
      </c>
      <c r="S40" s="1">
        <v>0</v>
      </c>
      <c r="T40" s="1">
        <v>0</v>
      </c>
      <c r="U40" s="3">
        <f t="shared" si="23"/>
        <v>1</v>
      </c>
      <c r="X40">
        <f t="shared" si="26"/>
        <v>5</v>
      </c>
      <c r="Y40">
        <f t="shared" si="24"/>
        <v>1</v>
      </c>
      <c r="Z40">
        <f t="shared" si="24"/>
        <v>2</v>
      </c>
      <c r="AA40">
        <f t="shared" si="24"/>
        <v>3</v>
      </c>
      <c r="AB40">
        <f t="shared" si="24"/>
        <v>0</v>
      </c>
      <c r="AC40">
        <f t="shared" si="24"/>
        <v>5</v>
      </c>
    </row>
    <row r="41" spans="1:29" x14ac:dyDescent="0.25">
      <c r="A41" s="3">
        <f t="shared" si="27"/>
        <v>0</v>
      </c>
      <c r="B41">
        <f>Q37</f>
        <v>0</v>
      </c>
      <c r="C41" s="6">
        <f t="shared" si="22"/>
        <v>0</v>
      </c>
      <c r="K41" t="s">
        <v>44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4">
        <f t="shared" si="23"/>
        <v>0</v>
      </c>
    </row>
    <row r="42" spans="1:29" x14ac:dyDescent="0.25">
      <c r="A42" s="12">
        <f>O39</f>
        <v>0</v>
      </c>
      <c r="B42">
        <f>P38</f>
        <v>0</v>
      </c>
      <c r="C42" s="6">
        <f t="shared" si="22"/>
        <v>0</v>
      </c>
      <c r="K42" t="s">
        <v>45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4">
        <f t="shared" si="23"/>
        <v>0</v>
      </c>
    </row>
    <row r="43" spans="1:29" x14ac:dyDescent="0.25">
      <c r="A43" s="12">
        <f>O40</f>
        <v>0</v>
      </c>
      <c r="B43">
        <f>Q38</f>
        <v>1</v>
      </c>
      <c r="C43" s="6">
        <f t="shared" si="22"/>
        <v>1</v>
      </c>
      <c r="K43" t="s">
        <v>46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4">
        <f t="shared" si="23"/>
        <v>0</v>
      </c>
    </row>
    <row r="44" spans="1:29" x14ac:dyDescent="0.25">
      <c r="A44">
        <f>P40</f>
        <v>0</v>
      </c>
      <c r="B44">
        <f>Q39</f>
        <v>0</v>
      </c>
      <c r="C44" s="6">
        <f t="shared" si="22"/>
        <v>0</v>
      </c>
      <c r="K44" t="s">
        <v>51</v>
      </c>
      <c r="L44" s="3">
        <f t="shared" ref="L44:O44" si="28">SUM(L35:L43)</f>
        <v>0</v>
      </c>
      <c r="M44" s="3">
        <f t="shared" si="28"/>
        <v>1</v>
      </c>
      <c r="N44" s="3">
        <f t="shared" si="28"/>
        <v>1</v>
      </c>
      <c r="O44" s="3">
        <f t="shared" si="28"/>
        <v>1</v>
      </c>
      <c r="P44" s="3">
        <f>SUM(P35:P43)</f>
        <v>0</v>
      </c>
      <c r="Q44" s="3">
        <f>SUM(Q35:Q43)</f>
        <v>1</v>
      </c>
      <c r="R44" s="4">
        <f t="shared" ref="R44:T44" si="29">SUM(R35:R43)</f>
        <v>2</v>
      </c>
      <c r="S44" s="4">
        <f t="shared" si="29"/>
        <v>0</v>
      </c>
      <c r="T44" s="4">
        <f t="shared" si="29"/>
        <v>0</v>
      </c>
    </row>
    <row r="47" spans="1:29" x14ac:dyDescent="0.25">
      <c r="R47" t="s">
        <v>39</v>
      </c>
    </row>
    <row r="48" spans="1:29" x14ac:dyDescent="0.25">
      <c r="R48">
        <f>SUM(R35:R38)</f>
        <v>1</v>
      </c>
      <c r="S48">
        <f>SUM(S35:S38)</f>
        <v>0</v>
      </c>
      <c r="T48">
        <f>SUM(T35:T38)</f>
        <v>0</v>
      </c>
    </row>
    <row r="49" spans="1:24" x14ac:dyDescent="0.25">
      <c r="A49" t="s">
        <v>74</v>
      </c>
    </row>
    <row r="50" spans="1:24" x14ac:dyDescent="0.25">
      <c r="K50" t="s">
        <v>59</v>
      </c>
      <c r="L50">
        <f>1 - E2</f>
        <v>0</v>
      </c>
      <c r="M50">
        <f>1 - E3</f>
        <v>1</v>
      </c>
      <c r="N50">
        <f>1 - E4</f>
        <v>1</v>
      </c>
      <c r="O50">
        <f>1 - E5</f>
        <v>1</v>
      </c>
      <c r="P50">
        <f>1-E6</f>
        <v>0</v>
      </c>
      <c r="Q50">
        <f>1-E7</f>
        <v>1</v>
      </c>
    </row>
    <row r="53" spans="1:24" x14ac:dyDescent="0.25">
      <c r="P53" t="s">
        <v>60</v>
      </c>
      <c r="R53">
        <f>SUMPRODUCT($E$2:$E$7,R35:R40)</f>
        <v>1</v>
      </c>
      <c r="S53">
        <f>SUMPRODUCT($E$2:$E$7,S35:S40)</f>
        <v>0</v>
      </c>
      <c r="T53">
        <f t="shared" ref="T53" si="30">SUMPRODUCT($E$2:$E$7,T35:T40)</f>
        <v>0</v>
      </c>
    </row>
    <row r="56" spans="1:24" x14ac:dyDescent="0.25">
      <c r="Q56" t="s">
        <v>67</v>
      </c>
      <c r="R56" s="1">
        <v>1</v>
      </c>
      <c r="S56" s="1">
        <v>0</v>
      </c>
      <c r="T56" s="1">
        <v>0</v>
      </c>
      <c r="V56">
        <f>$R$33+E2 -1</f>
        <v>1</v>
      </c>
      <c r="W56">
        <f>$S$33+E2-1</f>
        <v>0</v>
      </c>
      <c r="X56">
        <f>$T$33+E2-1</f>
        <v>0</v>
      </c>
    </row>
    <row r="57" spans="1:24" x14ac:dyDescent="0.25">
      <c r="R57" s="1">
        <v>0</v>
      </c>
      <c r="S57" s="1">
        <v>0</v>
      </c>
      <c r="T57" s="1">
        <v>0</v>
      </c>
      <c r="V57">
        <f t="shared" ref="V57:V61" si="31">$R$33+E3 -1</f>
        <v>0</v>
      </c>
      <c r="W57">
        <f t="shared" ref="W57:W61" si="32">$S$33+E3-1</f>
        <v>-1</v>
      </c>
      <c r="X57">
        <f t="shared" ref="X57:X61" si="33">$T$33+E3-1</f>
        <v>-1</v>
      </c>
    </row>
    <row r="58" spans="1:24" x14ac:dyDescent="0.25">
      <c r="R58" s="1">
        <v>0</v>
      </c>
      <c r="S58" s="1">
        <v>0</v>
      </c>
      <c r="T58" s="1">
        <v>0</v>
      </c>
      <c r="V58">
        <f t="shared" si="31"/>
        <v>0</v>
      </c>
      <c r="W58">
        <f t="shared" si="32"/>
        <v>-1</v>
      </c>
      <c r="X58">
        <f t="shared" si="33"/>
        <v>-1</v>
      </c>
    </row>
    <row r="59" spans="1:24" x14ac:dyDescent="0.25">
      <c r="R59" s="1">
        <v>0</v>
      </c>
      <c r="S59" s="1">
        <v>0</v>
      </c>
      <c r="T59" s="1">
        <v>0</v>
      </c>
      <c r="V59">
        <f t="shared" si="31"/>
        <v>0</v>
      </c>
      <c r="W59">
        <f t="shared" si="32"/>
        <v>-1</v>
      </c>
      <c r="X59">
        <f t="shared" si="33"/>
        <v>-1</v>
      </c>
    </row>
    <row r="60" spans="1:24" x14ac:dyDescent="0.25">
      <c r="R60" s="1">
        <v>1</v>
      </c>
      <c r="S60" s="1">
        <v>0</v>
      </c>
      <c r="T60" s="1">
        <v>0</v>
      </c>
      <c r="V60">
        <f t="shared" si="31"/>
        <v>1</v>
      </c>
      <c r="W60">
        <f t="shared" si="32"/>
        <v>0</v>
      </c>
      <c r="X60">
        <f t="shared" si="33"/>
        <v>0</v>
      </c>
    </row>
    <row r="61" spans="1:24" x14ac:dyDescent="0.25">
      <c r="R61" s="1">
        <v>0</v>
      </c>
      <c r="S61" s="1">
        <v>0</v>
      </c>
      <c r="T61" s="1">
        <v>0</v>
      </c>
      <c r="V61">
        <f t="shared" si="31"/>
        <v>0</v>
      </c>
      <c r="W61">
        <f t="shared" si="32"/>
        <v>-1</v>
      </c>
      <c r="X61">
        <f t="shared" si="33"/>
        <v>-1</v>
      </c>
    </row>
    <row r="62" spans="1:24" x14ac:dyDescent="0.25">
      <c r="Q62" t="s">
        <v>68</v>
      </c>
      <c r="R62">
        <f>SUM(R56:R61)</f>
        <v>2</v>
      </c>
      <c r="S62">
        <f t="shared" ref="S62:T62" si="34">SUM(S56:S61)</f>
        <v>0</v>
      </c>
      <c r="T62">
        <f t="shared" si="34"/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Case1a</vt:lpstr>
      <vt:lpstr>Case1b</vt:lpstr>
      <vt:lpstr>Case1c</vt:lpstr>
      <vt:lpstr>Case1d</vt:lpstr>
      <vt:lpstr>Case1e</vt:lpstr>
      <vt:lpstr>Case1f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MicroGrids</dc:creator>
  <cp:lastModifiedBy>Selim</cp:lastModifiedBy>
  <dcterms:created xsi:type="dcterms:W3CDTF">2019-05-08T15:03:42Z</dcterms:created>
  <dcterms:modified xsi:type="dcterms:W3CDTF">2019-05-12T20:50:22Z</dcterms:modified>
</cp:coreProperties>
</file>