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0770" windowHeight="8910" activeTab="2"/>
  </bookViews>
  <sheets>
    <sheet name="Frame drift" sheetId="1" r:id="rId1"/>
    <sheet name="Verification1" sheetId="2" r:id="rId2"/>
    <sheet name="Verification2" sheetId="3" r:id="rId3"/>
  </sheets>
  <calcPr calcId="145621" concurrentCalc="0"/>
</workbook>
</file>

<file path=xl/calcChain.xml><?xml version="1.0" encoding="utf-8"?>
<calcChain xmlns="http://schemas.openxmlformats.org/spreadsheetml/2006/main">
  <c r="I10" i="3" l="1"/>
  <c r="I9" i="3"/>
  <c r="J10" i="3"/>
  <c r="J9" i="3"/>
  <c r="L9" i="3"/>
  <c r="H10" i="3"/>
  <c r="H9" i="3"/>
  <c r="G10" i="3"/>
  <c r="G9" i="3"/>
  <c r="L10" i="3"/>
  <c r="D18" i="2"/>
  <c r="E18" i="2"/>
  <c r="F18" i="2"/>
  <c r="H18" i="2"/>
  <c r="G16" i="2"/>
  <c r="G15" i="2"/>
  <c r="G18" i="2"/>
  <c r="G11" i="2"/>
  <c r="G9" i="2"/>
  <c r="G8" i="2"/>
  <c r="H11" i="2"/>
  <c r="D11" i="2"/>
  <c r="E11" i="2"/>
  <c r="F11" i="2"/>
  <c r="D27" i="1"/>
  <c r="E27" i="1"/>
  <c r="E35" i="1"/>
  <c r="D29" i="1"/>
  <c r="E38" i="1"/>
  <c r="D11" i="1"/>
  <c r="E11" i="1"/>
  <c r="E19" i="1"/>
  <c r="D13" i="1"/>
  <c r="E22" i="1"/>
</calcChain>
</file>

<file path=xl/sharedStrings.xml><?xml version="1.0" encoding="utf-8"?>
<sst xmlns="http://schemas.openxmlformats.org/spreadsheetml/2006/main" count="53" uniqueCount="32">
  <si>
    <t>1st TTL ON(s)</t>
    <phoneticPr fontId="2"/>
  </si>
  <si>
    <t>Last TTL ON(s)</t>
    <phoneticPr fontId="2"/>
  </si>
  <si>
    <t>&lt; actual ON number is 20 less than estimated number (correspond to 2sec)</t>
    <phoneticPr fontId="2"/>
  </si>
  <si>
    <t>WinEDR's clock is estimated as absolutely correct here</t>
    <phoneticPr fontId="2"/>
  </si>
  <si>
    <t>Miniscope recording dur(s)</t>
    <phoneticPr fontId="2"/>
  </si>
  <si>
    <t>Miniscope recording dur(m)</t>
    <phoneticPr fontId="2"/>
  </si>
  <si>
    <t>Estimated total ON num</t>
    <phoneticPr fontId="2"/>
  </si>
  <si>
    <t>Drifted ON / min</t>
    <phoneticPr fontId="2"/>
  </si>
  <si>
    <t>ISI of miniscope: 0.1s</t>
    <phoneticPr fontId="2"/>
  </si>
  <si>
    <t>ISI of operant house: 2s</t>
    <phoneticPr fontId="2"/>
  </si>
  <si>
    <t>Error of operant house's clock</t>
    <phoneticPr fontId="2"/>
  </si>
  <si>
    <t>Error of miniscope's clock</t>
    <phoneticPr fontId="2"/>
  </si>
  <si>
    <t>&lt; Almost no difference</t>
    <phoneticPr fontId="2"/>
  </si>
  <si>
    <t>Diff of total ON num</t>
    <phoneticPr fontId="2"/>
  </si>
  <si>
    <t>Actual total ON num</t>
    <phoneticPr fontId="2"/>
  </si>
  <si>
    <t>1st TTL ON time</t>
    <phoneticPr fontId="2"/>
  </si>
  <si>
    <t>1st touch time</t>
    <phoneticPr fontId="2"/>
  </si>
  <si>
    <t>SecFromStart</t>
    <phoneticPr fontId="2"/>
  </si>
  <si>
    <t>Diff</t>
    <phoneticPr fontId="2"/>
  </si>
  <si>
    <t>hr</t>
    <phoneticPr fontId="2"/>
  </si>
  <si>
    <t>min</t>
    <phoneticPr fontId="2"/>
  </si>
  <si>
    <t>sec</t>
    <phoneticPr fontId="2"/>
  </si>
  <si>
    <t>total (sec)</t>
    <phoneticPr fontId="2"/>
  </si>
  <si>
    <t>4th touch time</t>
    <phoneticPr fontId="2"/>
  </si>
  <si>
    <t>OK</t>
    <phoneticPr fontId="2"/>
  </si>
  <si>
    <t>Compatibility</t>
    <phoneticPr fontId="2"/>
  </si>
  <si>
    <t>Varidation of "TouchTimeEdrTime"</t>
    <phoneticPr fontId="2"/>
  </si>
  <si>
    <t>remainder</t>
    <phoneticPr fontId="2"/>
  </si>
  <si>
    <t>divided by 2</t>
    <phoneticPr fontId="2"/>
  </si>
  <si>
    <t>TTL-ON EDR time</t>
    <phoneticPr fontId="2"/>
  </si>
  <si>
    <t>Touch (EDR sec)</t>
    <phoneticPr fontId="2"/>
  </si>
  <si>
    <t>Touch#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</si>
</sst>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8" formatCode="0.00000_ 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topLeftCell="A11" workbookViewId="0">
      <selection activeCell="E30" sqref="E30"/>
    </sheetView>
  </sheetViews>
  <sheetFormatPr defaultRowHeight="13.5" x14ac:dyDescent="0.15"/>
  <cols>
    <col min="1" max="1" width="2.5" customWidth="1"/>
    <col min="2" max="2" width="13" customWidth="1"/>
    <col min="3" max="3" width="13.75" customWidth="1"/>
    <col min="4" max="4" width="22.375" customWidth="1"/>
    <col min="5" max="5" width="20.25" customWidth="1"/>
  </cols>
  <sheetData>
    <row r="2" spans="2:5" x14ac:dyDescent="0.15">
      <c r="B2" t="s">
        <v>3</v>
      </c>
    </row>
    <row r="3" spans="2:5" x14ac:dyDescent="0.15">
      <c r="B3" t="s">
        <v>8</v>
      </c>
    </row>
    <row r="4" spans="2:5" x14ac:dyDescent="0.15">
      <c r="B4" t="s">
        <v>9</v>
      </c>
    </row>
    <row r="9" spans="2:5" x14ac:dyDescent="0.15">
      <c r="B9" s="1" t="s">
        <v>11</v>
      </c>
    </row>
    <row r="10" spans="2:5" x14ac:dyDescent="0.15">
      <c r="B10" t="s">
        <v>0</v>
      </c>
      <c r="C10" t="s">
        <v>1</v>
      </c>
      <c r="D10" t="s">
        <v>4</v>
      </c>
      <c r="E10" t="s">
        <v>6</v>
      </c>
    </row>
    <row r="11" spans="2:5" x14ac:dyDescent="0.15">
      <c r="B11">
        <v>6.423</v>
      </c>
      <c r="C11">
        <v>2831.2</v>
      </c>
      <c r="D11">
        <f>C11-B11</f>
        <v>2824.777</v>
      </c>
      <c r="E11">
        <f>D11*10+1</f>
        <v>28248.77</v>
      </c>
    </row>
    <row r="12" spans="2:5" x14ac:dyDescent="0.15">
      <c r="D12" t="s">
        <v>5</v>
      </c>
    </row>
    <row r="13" spans="2:5" x14ac:dyDescent="0.15">
      <c r="D13" s="2">
        <f>D11/60</f>
        <v>47.079616666666666</v>
      </c>
    </row>
    <row r="15" spans="2:5" x14ac:dyDescent="0.15">
      <c r="E15" t="s">
        <v>14</v>
      </c>
    </row>
    <row r="16" spans="2:5" x14ac:dyDescent="0.15">
      <c r="E16">
        <v>28229</v>
      </c>
    </row>
    <row r="18" spans="2:6" x14ac:dyDescent="0.15">
      <c r="E18" t="s">
        <v>13</v>
      </c>
    </row>
    <row r="19" spans="2:6" x14ac:dyDescent="0.15">
      <c r="E19" s="2">
        <f>E16-E11</f>
        <v>-19.770000000000437</v>
      </c>
      <c r="F19" t="s">
        <v>2</v>
      </c>
    </row>
    <row r="21" spans="2:6" x14ac:dyDescent="0.15">
      <c r="E21" t="s">
        <v>7</v>
      </c>
    </row>
    <row r="22" spans="2:6" x14ac:dyDescent="0.15">
      <c r="E22">
        <f>E19/D13</f>
        <v>-0.41992695352589821</v>
      </c>
    </row>
    <row r="25" spans="2:6" x14ac:dyDescent="0.15">
      <c r="B25" s="1" t="s">
        <v>10</v>
      </c>
    </row>
    <row r="26" spans="2:6" x14ac:dyDescent="0.15">
      <c r="B26" t="s">
        <v>0</v>
      </c>
      <c r="C26" t="s">
        <v>1</v>
      </c>
      <c r="D26" t="s">
        <v>4</v>
      </c>
      <c r="E26" t="s">
        <v>6</v>
      </c>
    </row>
    <row r="27" spans="2:6" x14ac:dyDescent="0.15">
      <c r="B27">
        <v>8.8130000000000006</v>
      </c>
      <c r="C27">
        <v>2816.9</v>
      </c>
      <c r="D27">
        <f>C27-B27</f>
        <v>2808.087</v>
      </c>
      <c r="E27">
        <f>D27/2+1</f>
        <v>1405.0435</v>
      </c>
    </row>
    <row r="28" spans="2:6" x14ac:dyDescent="0.15">
      <c r="D28" t="s">
        <v>5</v>
      </c>
    </row>
    <row r="29" spans="2:6" x14ac:dyDescent="0.15">
      <c r="D29" s="2">
        <f>D27/60</f>
        <v>46.801450000000003</v>
      </c>
    </row>
    <row r="31" spans="2:6" x14ac:dyDescent="0.15">
      <c r="E31" t="s">
        <v>14</v>
      </c>
    </row>
    <row r="32" spans="2:6" x14ac:dyDescent="0.15">
      <c r="E32">
        <v>1405</v>
      </c>
    </row>
    <row r="34" spans="5:7" x14ac:dyDescent="0.15">
      <c r="E34" t="s">
        <v>13</v>
      </c>
    </row>
    <row r="35" spans="5:7" x14ac:dyDescent="0.15">
      <c r="E35" s="2">
        <f>E32-E27</f>
        <v>-4.3499999999994543E-2</v>
      </c>
      <c r="F35" t="s">
        <v>12</v>
      </c>
    </row>
    <row r="37" spans="5:7" x14ac:dyDescent="0.15">
      <c r="E37" t="s">
        <v>7</v>
      </c>
    </row>
    <row r="38" spans="5:7" x14ac:dyDescent="0.15">
      <c r="E38">
        <f>E35/D29</f>
        <v>-9.2945838216539317E-4</v>
      </c>
    </row>
    <row r="40" spans="5:7" x14ac:dyDescent="0.15">
      <c r="F40">
        <v>8.81</v>
      </c>
      <c r="G40">
        <v>9.8130000000000006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23"/>
  <sheetViews>
    <sheetView topLeftCell="B1" workbookViewId="0">
      <selection activeCell="G8" sqref="G8"/>
    </sheetView>
  </sheetViews>
  <sheetFormatPr defaultRowHeight="13.5" x14ac:dyDescent="0.15"/>
  <sheetData>
    <row r="7" spans="2:10" x14ac:dyDescent="0.15">
      <c r="D7" t="s">
        <v>19</v>
      </c>
      <c r="E7" t="s">
        <v>20</v>
      </c>
      <c r="F7" t="s">
        <v>21</v>
      </c>
      <c r="G7" t="s">
        <v>22</v>
      </c>
      <c r="H7" t="s">
        <v>17</v>
      </c>
      <c r="J7" t="s">
        <v>25</v>
      </c>
    </row>
    <row r="8" spans="2:10" x14ac:dyDescent="0.15">
      <c r="B8" t="s">
        <v>15</v>
      </c>
      <c r="D8">
        <v>13</v>
      </c>
      <c r="E8">
        <v>14</v>
      </c>
      <c r="F8">
        <v>43.968000000000004</v>
      </c>
      <c r="G8">
        <f>D8*3600+E8*60+F8</f>
        <v>47683.968000000001</v>
      </c>
    </row>
    <row r="9" spans="2:10" x14ac:dyDescent="0.15">
      <c r="B9" t="s">
        <v>16</v>
      </c>
      <c r="D9">
        <v>13</v>
      </c>
      <c r="E9">
        <v>15</v>
      </c>
      <c r="F9">
        <v>35.939</v>
      </c>
      <c r="G9">
        <f>D9*3600+E9*60+F9</f>
        <v>47735.938999999998</v>
      </c>
    </row>
    <row r="11" spans="2:10" x14ac:dyDescent="0.15">
      <c r="B11" t="s">
        <v>18</v>
      </c>
      <c r="D11">
        <f>(D9-D8)*3600</f>
        <v>0</v>
      </c>
      <c r="E11">
        <f>(E9-E8)*60</f>
        <v>60</v>
      </c>
      <c r="F11">
        <f>F9-F8</f>
        <v>-8.0290000000000035</v>
      </c>
      <c r="G11">
        <f>G9-G8</f>
        <v>51.97099999999773</v>
      </c>
      <c r="H11">
        <f>D11+E11+F11</f>
        <v>51.970999999999997</v>
      </c>
      <c r="J11" t="s">
        <v>24</v>
      </c>
    </row>
    <row r="14" spans="2:10" x14ac:dyDescent="0.15">
      <c r="D14" t="s">
        <v>19</v>
      </c>
      <c r="E14" t="s">
        <v>20</v>
      </c>
      <c r="F14" t="s">
        <v>21</v>
      </c>
      <c r="G14" t="s">
        <v>22</v>
      </c>
      <c r="H14" t="s">
        <v>17</v>
      </c>
    </row>
    <row r="15" spans="2:10" x14ac:dyDescent="0.15">
      <c r="B15" t="s">
        <v>15</v>
      </c>
      <c r="D15">
        <v>13</v>
      </c>
      <c r="E15">
        <v>14</v>
      </c>
      <c r="F15">
        <v>43.968000000000004</v>
      </c>
      <c r="G15">
        <f>D15*3600+E15*60+F15</f>
        <v>47683.968000000001</v>
      </c>
    </row>
    <row r="16" spans="2:10" x14ac:dyDescent="0.15">
      <c r="B16" t="s">
        <v>23</v>
      </c>
      <c r="D16">
        <v>13</v>
      </c>
      <c r="E16">
        <v>16</v>
      </c>
      <c r="F16">
        <v>25.821999999999999</v>
      </c>
      <c r="G16">
        <f>D16*3600+E16*60+F16</f>
        <v>47785.822</v>
      </c>
    </row>
    <row r="18" spans="2:10" x14ac:dyDescent="0.15">
      <c r="B18" t="s">
        <v>18</v>
      </c>
      <c r="D18">
        <f>(D16-D15)*3600</f>
        <v>0</v>
      </c>
      <c r="E18">
        <f>(E16-E15)*60</f>
        <v>120</v>
      </c>
      <c r="F18">
        <f>F16-F15</f>
        <v>-18.146000000000004</v>
      </c>
      <c r="G18">
        <f>G16-G15</f>
        <v>101.85399999999936</v>
      </c>
      <c r="H18">
        <f>D18+E18+F18</f>
        <v>101.854</v>
      </c>
      <c r="J18" t="s">
        <v>24</v>
      </c>
    </row>
    <row r="23" spans="2:10" x14ac:dyDescent="0.15">
      <c r="B23" s="3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0"/>
  <sheetViews>
    <sheetView tabSelected="1" topLeftCell="F1" workbookViewId="0">
      <selection activeCell="I26" sqref="I26"/>
    </sheetView>
  </sheetViews>
  <sheetFormatPr defaultRowHeight="13.5" x14ac:dyDescent="0.15"/>
  <cols>
    <col min="1" max="1" width="3.5" customWidth="1"/>
    <col min="3" max="3" width="2.75" customWidth="1"/>
    <col min="8" max="8" width="12" customWidth="1"/>
    <col min="9" max="9" width="10.375" customWidth="1"/>
    <col min="10" max="10" width="9.5" bestFit="1" customWidth="1"/>
    <col min="11" max="11" width="8.25" customWidth="1"/>
    <col min="12" max="12" width="15" customWidth="1"/>
  </cols>
  <sheetData>
    <row r="4" spans="2:12" x14ac:dyDescent="0.15">
      <c r="B4" s="1" t="s">
        <v>26</v>
      </c>
    </row>
    <row r="6" spans="2:12" x14ac:dyDescent="0.15">
      <c r="H6">
        <v>47683.968000000001</v>
      </c>
    </row>
    <row r="8" spans="2:12" s="5" customFormat="1" ht="33" customHeight="1" x14ac:dyDescent="0.15">
      <c r="B8" s="5" t="s">
        <v>31</v>
      </c>
      <c r="D8" s="5" t="s">
        <v>19</v>
      </c>
      <c r="E8" s="5" t="s">
        <v>20</v>
      </c>
      <c r="F8" s="5" t="s">
        <v>21</v>
      </c>
      <c r="G8" s="5" t="s">
        <v>22</v>
      </c>
      <c r="H8" s="5" t="s">
        <v>17</v>
      </c>
      <c r="I8" s="5" t="s">
        <v>28</v>
      </c>
      <c r="J8" s="5" t="s">
        <v>27</v>
      </c>
      <c r="K8" s="5" t="s">
        <v>29</v>
      </c>
      <c r="L8" s="5" t="s">
        <v>30</v>
      </c>
    </row>
    <row r="9" spans="2:12" x14ac:dyDescent="0.15">
      <c r="B9">
        <v>1</v>
      </c>
      <c r="D9">
        <v>13</v>
      </c>
      <c r="E9">
        <v>15</v>
      </c>
      <c r="F9">
        <v>35.939</v>
      </c>
      <c r="G9">
        <f>D9*3600+E9*60+F9</f>
        <v>47735.938999999998</v>
      </c>
      <c r="H9">
        <f>G9-$H$6</f>
        <v>51.97099999999773</v>
      </c>
      <c r="I9" s="4">
        <f>ROUNDDOWN(H9/2,0)+1</f>
        <v>26</v>
      </c>
      <c r="J9" s="4">
        <f>MOD(H9,2)</f>
        <v>1.9709999999977299</v>
      </c>
      <c r="K9">
        <v>58.817999999999998</v>
      </c>
      <c r="L9" s="4">
        <f>K9+J9</f>
        <v>60.788999999997728</v>
      </c>
    </row>
    <row r="10" spans="2:12" x14ac:dyDescent="0.15">
      <c r="B10">
        <v>2</v>
      </c>
      <c r="D10">
        <v>13</v>
      </c>
      <c r="E10">
        <v>15</v>
      </c>
      <c r="F10">
        <v>59.167000000000002</v>
      </c>
      <c r="G10">
        <f>D10*3600+E10*60+F10</f>
        <v>47759.167000000001</v>
      </c>
      <c r="H10">
        <f>G10-$H$6</f>
        <v>75.199000000000524</v>
      </c>
      <c r="I10" s="4">
        <f>ROUNDDOWN(H10/2,0)+1</f>
        <v>38</v>
      </c>
      <c r="J10" s="4">
        <f>MOD(H10,2)</f>
        <v>1.1990000000005239</v>
      </c>
      <c r="K10">
        <v>82.810010000000005</v>
      </c>
      <c r="L10" s="4">
        <f>K10+J10</f>
        <v>84.009010000000529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Frame drift</vt:lpstr>
      <vt:lpstr>Verification1</vt:lpstr>
      <vt:lpstr>Verification2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Shintaro Otsuka</dc:creator>
  <cp:lastModifiedBy>Shintaro Otsuka</cp:lastModifiedBy>
  <dcterms:created xsi:type="dcterms:W3CDTF">2019-09-18T23:23:19Z</dcterms:created>
  <dcterms:modified xsi:type="dcterms:W3CDTF">2019-09-19T16:25:17Z</dcterms:modified>
</cp:coreProperties>
</file>