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esktop\Cytotoxicity\Strumenti\Nuova cartella\"/>
    </mc:Choice>
  </mc:AlternateContent>
  <xr:revisionPtr revIDLastSave="0" documentId="13_ncr:1_{E92D62A4-C8DD-4755-AA2D-01B9075B488F}" xr6:coauthVersionLast="47" xr6:coauthVersionMax="47" xr10:uidLastSave="{00000000-0000-0000-0000-000000000000}"/>
  <bookViews>
    <workbookView xWindow="2355" yWindow="1455" windowWidth="25275" windowHeight="13755" activeTab="1" xr2:uid="{1430440B-98FC-427D-9C8E-2759F77CBBE7}"/>
  </bookViews>
  <sheets>
    <sheet name="Foglio2" sheetId="2" r:id="rId1"/>
    <sheet name="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6" i="2" l="1"/>
  <c r="Z42" i="2"/>
  <c r="Z43" i="2"/>
  <c r="Z44" i="2"/>
  <c r="Z45" i="2"/>
  <c r="Z46" i="2"/>
  <c r="Z41" i="2"/>
  <c r="Y42" i="2"/>
  <c r="Y43" i="2"/>
  <c r="Y44" i="2"/>
  <c r="Y45" i="2"/>
  <c r="Y41" i="2"/>
  <c r="Z35" i="2"/>
  <c r="Z36" i="2"/>
  <c r="Z37" i="2"/>
  <c r="Z38" i="2"/>
  <c r="Z39" i="2"/>
  <c r="Z34" i="2"/>
  <c r="Y35" i="2"/>
  <c r="Y36" i="2"/>
  <c r="Y37" i="2"/>
  <c r="Y38" i="2"/>
  <c r="Y39" i="2"/>
  <c r="Y34" i="2"/>
  <c r="W35" i="2"/>
  <c r="W36" i="2"/>
  <c r="W37" i="2"/>
  <c r="W38" i="2"/>
  <c r="W39" i="2"/>
  <c r="W41" i="2"/>
  <c r="W42" i="2"/>
  <c r="W43" i="2"/>
  <c r="W44" i="2"/>
  <c r="W45" i="2"/>
  <c r="W46" i="2"/>
  <c r="W48" i="2"/>
  <c r="W49" i="2"/>
  <c r="W50" i="2"/>
  <c r="W51" i="2"/>
  <c r="W52" i="2"/>
  <c r="W53" i="2"/>
  <c r="W34" i="2"/>
  <c r="L47" i="2"/>
  <c r="G31" i="2"/>
  <c r="G28" i="2" s="1"/>
  <c r="H8" i="2" l="1"/>
  <c r="R8" i="2"/>
  <c r="R15" i="2"/>
  <c r="G23" i="2"/>
  <c r="G15" i="2"/>
  <c r="H23" i="2"/>
  <c r="G8" i="2"/>
  <c r="H15" i="2"/>
  <c r="R23" i="2"/>
  <c r="S8" i="2"/>
  <c r="S15" i="2"/>
  <c r="S23" i="2"/>
  <c r="G4" i="2"/>
  <c r="R5" i="2"/>
  <c r="S6" i="2"/>
  <c r="G10" i="2"/>
  <c r="R12" i="2"/>
  <c r="S14" i="2"/>
  <c r="R21" i="2"/>
  <c r="R3" i="2"/>
  <c r="S4" i="2"/>
  <c r="G6" i="2"/>
  <c r="R7" i="2"/>
  <c r="S10" i="2"/>
  <c r="R13" i="2"/>
  <c r="R19" i="2"/>
  <c r="H26" i="2"/>
  <c r="S3" i="2"/>
  <c r="G5" i="2"/>
  <c r="R6" i="2"/>
  <c r="S7" i="2"/>
  <c r="R11" i="2"/>
  <c r="R14" i="2"/>
  <c r="R20" i="2"/>
  <c r="H3" i="2"/>
  <c r="R4" i="2"/>
  <c r="S5" i="2"/>
  <c r="G7" i="2"/>
  <c r="R10" i="2"/>
  <c r="S12" i="2"/>
  <c r="R18" i="2"/>
  <c r="S22" i="2"/>
  <c r="S19" i="2"/>
  <c r="R22" i="2"/>
  <c r="H27" i="2"/>
  <c r="H4" i="2"/>
  <c r="H5" i="2"/>
  <c r="H6" i="2"/>
  <c r="H7" i="2"/>
  <c r="H10" i="2"/>
  <c r="S11" i="2"/>
  <c r="S13" i="2"/>
  <c r="S18" i="2"/>
  <c r="S20" i="2"/>
  <c r="G26" i="2"/>
  <c r="I26" i="2" s="1"/>
  <c r="P42" i="2" s="1"/>
  <c r="S42" i="2" s="1"/>
  <c r="G3" i="2"/>
  <c r="H29" i="2"/>
  <c r="S21" i="2"/>
  <c r="G29" i="2"/>
  <c r="G27" i="2"/>
  <c r="H25" i="2"/>
  <c r="H22" i="2"/>
  <c r="H21" i="2"/>
  <c r="H20" i="2"/>
  <c r="H19" i="2"/>
  <c r="H18" i="2"/>
  <c r="H14" i="2"/>
  <c r="H13" i="2"/>
  <c r="H12" i="2"/>
  <c r="H11" i="2"/>
  <c r="H28" i="2"/>
  <c r="G25" i="2"/>
  <c r="G22" i="2"/>
  <c r="G21" i="2"/>
  <c r="G20" i="2"/>
  <c r="G19" i="2"/>
  <c r="G18" i="2"/>
  <c r="G14" i="2"/>
  <c r="G13" i="2"/>
  <c r="G12" i="2"/>
  <c r="G11" i="2"/>
  <c r="P46" i="2" l="1"/>
  <c r="S46" i="2" s="1"/>
  <c r="O46" i="2"/>
  <c r="R46" i="2" s="1"/>
  <c r="P39" i="2"/>
  <c r="S39" i="2" s="1"/>
  <c r="E53" i="2"/>
  <c r="H53" i="2" s="1"/>
  <c r="O39" i="2"/>
  <c r="R39" i="2" s="1"/>
  <c r="O53" i="2"/>
  <c r="R53" i="2" s="1"/>
  <c r="D46" i="2"/>
  <c r="G46" i="2" s="1"/>
  <c r="E39" i="2"/>
  <c r="H39" i="2" s="1"/>
  <c r="D39" i="2"/>
  <c r="G39" i="2" s="1"/>
  <c r="P53" i="2"/>
  <c r="S53" i="2" s="1"/>
  <c r="E46" i="2"/>
  <c r="H46" i="2" s="1"/>
  <c r="D53" i="2"/>
  <c r="G53" i="2" s="1"/>
  <c r="E50" i="2"/>
  <c r="H50" i="2" s="1"/>
  <c r="D55" i="2"/>
  <c r="G55" i="2" s="1"/>
  <c r="D44" i="2"/>
  <c r="G44" i="2" s="1"/>
  <c r="D50" i="2"/>
  <c r="G50" i="2" s="1"/>
  <c r="E44" i="2"/>
  <c r="H44" i="2" s="1"/>
  <c r="P43" i="2"/>
  <c r="S43" i="2" s="1"/>
  <c r="P44" i="2"/>
  <c r="S44" i="2" s="1"/>
  <c r="O36" i="2"/>
  <c r="R36" i="2" s="1"/>
  <c r="O43" i="2"/>
  <c r="R43" i="2" s="1"/>
  <c r="O51" i="2"/>
  <c r="R51" i="2" s="1"/>
  <c r="D35" i="2"/>
  <c r="G35" i="2" s="1"/>
  <c r="E35" i="2"/>
  <c r="H35" i="2" s="1"/>
  <c r="E57" i="2"/>
  <c r="H57" i="2" s="1"/>
  <c r="P48" i="2"/>
  <c r="S48" i="2" s="1"/>
  <c r="P37" i="2"/>
  <c r="S37" i="2" s="1"/>
  <c r="D51" i="2"/>
  <c r="G51" i="2" s="1"/>
  <c r="P38" i="2"/>
  <c r="S38" i="2" s="1"/>
  <c r="O45" i="2"/>
  <c r="R45" i="2" s="1"/>
  <c r="E36" i="2"/>
  <c r="H36" i="2" s="1"/>
  <c r="D48" i="2"/>
  <c r="G48" i="2" s="1"/>
  <c r="E42" i="2"/>
  <c r="H42" i="2" s="1"/>
  <c r="E48" i="2"/>
  <c r="H48" i="2" s="1"/>
  <c r="E52" i="2"/>
  <c r="H52" i="2" s="1"/>
  <c r="E56" i="2"/>
  <c r="H56" i="2" s="1"/>
  <c r="P34" i="2"/>
  <c r="S34" i="2" s="1"/>
  <c r="O41" i="2"/>
  <c r="R41" i="2" s="1"/>
  <c r="O48" i="2"/>
  <c r="R48" i="2" s="1"/>
  <c r="D58" i="2"/>
  <c r="G58" i="2" s="1"/>
  <c r="D38" i="2"/>
  <c r="G38" i="2" s="1"/>
  <c r="E37" i="2"/>
  <c r="H37" i="2" s="1"/>
  <c r="P41" i="2"/>
  <c r="S41" i="2" s="1"/>
  <c r="D45" i="2"/>
  <c r="G45" i="2" s="1"/>
  <c r="E58" i="2"/>
  <c r="H58" i="2" s="1"/>
  <c r="D59" i="2"/>
  <c r="G59" i="2" s="1"/>
  <c r="O37" i="2"/>
  <c r="R37" i="2" s="1"/>
  <c r="U37" i="2" s="1"/>
  <c r="O52" i="2"/>
  <c r="R52" i="2" s="1"/>
  <c r="D37" i="2"/>
  <c r="G37" i="2" s="1"/>
  <c r="E59" i="2"/>
  <c r="H59" i="2" s="1"/>
  <c r="P45" i="2"/>
  <c r="S45" i="2" s="1"/>
  <c r="D42" i="2"/>
  <c r="G42" i="2" s="1"/>
  <c r="D52" i="2"/>
  <c r="G52" i="2" s="1"/>
  <c r="P49" i="2"/>
  <c r="S49" i="2" s="1"/>
  <c r="D43" i="2"/>
  <c r="G43" i="2" s="1"/>
  <c r="D49" i="2"/>
  <c r="G49" i="2" s="1"/>
  <c r="E43" i="2"/>
  <c r="H43" i="2" s="1"/>
  <c r="E49" i="2"/>
  <c r="H49" i="2" s="1"/>
  <c r="E55" i="2"/>
  <c r="H55" i="2" s="1"/>
  <c r="O35" i="2"/>
  <c r="R35" i="2" s="1"/>
  <c r="O42" i="2"/>
  <c r="R42" i="2" s="1"/>
  <c r="U42" i="2" s="1"/>
  <c r="O49" i="2"/>
  <c r="R49" i="2" s="1"/>
  <c r="U49" i="2" s="1"/>
  <c r="D34" i="2"/>
  <c r="G34" i="2" s="1"/>
  <c r="D41" i="2"/>
  <c r="G41" i="2" s="1"/>
  <c r="E41" i="2"/>
  <c r="H41" i="2" s="1"/>
  <c r="P52" i="2"/>
  <c r="S52" i="2" s="1"/>
  <c r="E45" i="2"/>
  <c r="H45" i="2" s="1"/>
  <c r="E51" i="2"/>
  <c r="H51" i="2" s="1"/>
  <c r="D57" i="2"/>
  <c r="G57" i="2" s="1"/>
  <c r="P50" i="2"/>
  <c r="S50" i="2" s="1"/>
  <c r="O34" i="2"/>
  <c r="R34" i="2" s="1"/>
  <c r="O38" i="2"/>
  <c r="R38" i="2" s="1"/>
  <c r="O44" i="2"/>
  <c r="R44" i="2" s="1"/>
  <c r="O50" i="2"/>
  <c r="R50" i="2" s="1"/>
  <c r="D56" i="2"/>
  <c r="G56" i="2" s="1"/>
  <c r="D36" i="2"/>
  <c r="G36" i="2" s="1"/>
  <c r="E34" i="2"/>
  <c r="H34" i="2" s="1"/>
  <c r="E38" i="2"/>
  <c r="H38" i="2" s="1"/>
  <c r="P35" i="2"/>
  <c r="S35" i="2" s="1"/>
  <c r="P51" i="2"/>
  <c r="S51" i="2" s="1"/>
  <c r="P36" i="2"/>
  <c r="S36" i="2" s="1"/>
  <c r="K39" i="2" l="1"/>
  <c r="K57" i="2"/>
  <c r="V39" i="2"/>
  <c r="U50" i="2"/>
  <c r="J53" i="2"/>
  <c r="L53" i="2" s="1"/>
  <c r="K37" i="2"/>
  <c r="K36" i="2"/>
  <c r="K45" i="2"/>
  <c r="J56" i="2"/>
  <c r="K35" i="2"/>
  <c r="U39" i="2"/>
  <c r="U35" i="2"/>
  <c r="U34" i="2"/>
  <c r="U46" i="2"/>
  <c r="V46" i="2"/>
  <c r="J39" i="2"/>
  <c r="L39" i="2" s="1"/>
  <c r="K53" i="2"/>
  <c r="J46" i="2"/>
  <c r="L46" i="2" s="1"/>
  <c r="K46" i="2"/>
  <c r="U53" i="2"/>
  <c r="V37" i="2"/>
  <c r="U43" i="2"/>
  <c r="V53" i="2"/>
  <c r="J42" i="2"/>
  <c r="L42" i="2" s="1"/>
  <c r="K43" i="2"/>
  <c r="K44" i="2"/>
  <c r="J44" i="2"/>
  <c r="L44" i="2" s="1"/>
  <c r="U41" i="2"/>
  <c r="K34" i="2"/>
  <c r="U44" i="2"/>
  <c r="J55" i="2"/>
  <c r="J52" i="2"/>
  <c r="L52" i="2" s="1"/>
  <c r="J43" i="2"/>
  <c r="L43" i="2" s="1"/>
  <c r="V52" i="2"/>
  <c r="K59" i="2"/>
  <c r="K55" i="2"/>
  <c r="K41" i="2"/>
  <c r="J37" i="2"/>
  <c r="L37" i="2" s="1"/>
  <c r="V34" i="2"/>
  <c r="V43" i="2"/>
  <c r="U48" i="2"/>
  <c r="K50" i="2"/>
  <c r="V41" i="2"/>
  <c r="V48" i="2"/>
  <c r="V42" i="2"/>
  <c r="J59" i="2"/>
  <c r="V38" i="2"/>
  <c r="K42" i="2"/>
  <c r="U52" i="2"/>
  <c r="J58" i="2"/>
  <c r="K48" i="2"/>
  <c r="V36" i="2"/>
  <c r="J50" i="2"/>
  <c r="L50" i="2" s="1"/>
  <c r="V49" i="2"/>
  <c r="V44" i="2"/>
  <c r="J41" i="2"/>
  <c r="L41" i="2" s="1"/>
  <c r="K49" i="2"/>
  <c r="K58" i="2"/>
  <c r="J36" i="2"/>
  <c r="L36" i="2" s="1"/>
  <c r="J35" i="2"/>
  <c r="L35" i="2" s="1"/>
  <c r="K56" i="2"/>
  <c r="J34" i="2"/>
  <c r="L34" i="2" s="1"/>
  <c r="K52" i="2"/>
  <c r="J51" i="2"/>
  <c r="L51" i="2" s="1"/>
  <c r="U36" i="2"/>
  <c r="U38" i="2"/>
  <c r="K51" i="2"/>
  <c r="U45" i="2"/>
  <c r="U51" i="2"/>
  <c r="J45" i="2"/>
  <c r="L45" i="2" s="1"/>
  <c r="K38" i="2"/>
  <c r="J49" i="2"/>
  <c r="L49" i="2" s="1"/>
  <c r="V51" i="2"/>
  <c r="J57" i="2"/>
  <c r="V45" i="2"/>
  <c r="V35" i="2"/>
  <c r="J48" i="2"/>
  <c r="L48" i="2" s="1"/>
  <c r="V50" i="2"/>
  <c r="J38" i="2"/>
  <c r="L38" i="2" s="1"/>
</calcChain>
</file>

<file path=xl/sharedStrings.xml><?xml version="1.0" encoding="utf-8"?>
<sst xmlns="http://schemas.openxmlformats.org/spreadsheetml/2006/main" count="216" uniqueCount="125">
  <si>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</si>
  <si>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</si>
  <si>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</si>
  <si>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</si>
  <si>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</si>
  <si>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</si>
  <si>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</si>
  <si>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</si>
  <si>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</si>
  <si>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</si>
  <si>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</si>
  <si>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</si>
  <si>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30 ug</t>
  </si>
  <si>
    <t>5ug</t>
  </si>
  <si>
    <t>X</t>
  </si>
  <si>
    <t>B</t>
  </si>
  <si>
    <t>C</t>
  </si>
  <si>
    <t>D</t>
  </si>
  <si>
    <t>E</t>
  </si>
  <si>
    <t>CTRL</t>
  </si>
  <si>
    <t>DMSO</t>
  </si>
  <si>
    <t>MEKI</t>
  </si>
  <si>
    <t>CISPLATIN</t>
  </si>
  <si>
    <t>DOXORUBICIN</t>
  </si>
  <si>
    <t>BG</t>
  </si>
  <si>
    <t>CORRECTED VALUES</t>
  </si>
  <si>
    <t>30 UG</t>
  </si>
  <si>
    <t>CYTOTOX</t>
  </si>
  <si>
    <t>30UG</t>
  </si>
  <si>
    <t>%</t>
  </si>
  <si>
    <t>%MEDIA</t>
  </si>
  <si>
    <t>DS</t>
  </si>
  <si>
    <t>5UG</t>
  </si>
  <si>
    <t>Well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</si>
  <si>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</si>
  <si>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</si>
  <si>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</si>
  <si>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</si>
  <si>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</si>
  <si>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</si>
  <si>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</si>
  <si>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</si>
  <si>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</si>
  <si>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</si>
  <si>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</si>
  <si>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</si>
  <si>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</si>
  <si>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</si>
  <si>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</si>
  <si>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</si>
  <si>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</si>
  <si>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</si>
  <si>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</si>
  <si>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</si>
  <si>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</si>
  <si>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</si>
  <si>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</si>
  <si>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</si>
  <si>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</si>
  <si>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</si>
  <si>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</si>
  <si>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</si>
  <si>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</si>
  <si>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</si>
  <si>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</si>
  <si>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</si>
  <si>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</si>
  <si>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</si>
  <si>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</si>
  <si>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</si>
  <si>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</si>
  <si>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</si>
  <si>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</si>
  <si>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</si>
  <si>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</si>
  <si>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</si>
  <si>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</si>
  <si>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</si>
  <si>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</si>
  <si>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</si>
  <si>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</si>
  <si>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</si>
  <si>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</si>
  <si>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</si>
  <si>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</si>
  <si>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</si>
  <si>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</si>
  <si>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</si>
  <si>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</si>
  <si>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</si>
  <si>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</si>
  <si>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</si>
  <si>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</si>
  <si>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</si>
  <si>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</si>
  <si>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</si>
  <si>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</si>
  <si>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</si>
  <si>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</si>
  <si>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</si>
  <si>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</si>
  <si>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</si>
  <si>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</si>
  <si>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</si>
  <si>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</si>
  <si>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</si>
  <si>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</si>
  <si>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</si>
  <si>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</si>
  <si>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</si>
  <si>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</si>
  <si>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</si>
  <si>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</si>
  <si>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</si>
  <si>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</si>
  <si>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</si>
  <si>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</si>
  <si>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</si>
  <si>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</si>
  <si>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MEDIA</t>
  </si>
  <si>
    <t>CBC 188-C</t>
  </si>
  <si>
    <t>CBC 188-D</t>
  </si>
  <si>
    <t>A565</t>
  </si>
  <si>
    <t>1UG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</si>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</sst>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0.000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93CC-50B4-4A8D-B940-B54B2286B26C}">
  <dimension ref="A1:Z59"/>
  <sheetViews>
    <sheetView topLeftCell="E28" workbookViewId="0">
      <selection activeCell="Z41" sqref="Z41:Z46"/>
    </sheetView>
  </sheetViews>
  <sheetFormatPr defaultRowHeight="15" x14ac:dyDescent="0.25"/>
  <cols>
    <col min="1" max="1" width="11.85546875" customWidth="1"/>
    <col min="2" max="2" width="14.5703125" customWidth="1"/>
    <col min="13" max="13" width="16.42578125" customWidth="1"/>
  </cols>
  <sheetData>
    <row r="1" spans="1:19" x14ac:dyDescent="0.25">
      <c r="A1">
        <v>565</v>
      </c>
      <c r="G1" t="s">
        <v>25</v>
      </c>
    </row>
    <row r="2" spans="1:19" x14ac:dyDescent="0.25">
      <c r="D2" t="s">
        <v>12</v>
      </c>
      <c r="E2" t="s">
        <v>12</v>
      </c>
      <c r="G2" t="s">
        <v>26</v>
      </c>
      <c r="H2" t="s">
        <v>26</v>
      </c>
      <c r="O2" t="s">
        <v>13</v>
      </c>
      <c r="P2" t="s">
        <v>13</v>
      </c>
      <c r="R2" t="s">
        <v>25</v>
      </c>
    </row>
    <row r="3" spans="1:19" x14ac:dyDescent="0.25">
      <c r="A3" t="s">
        <v>120</v>
      </c>
      <c r="B3" t="s">
        <v>14</v>
      </c>
      <c r="D3" s="8">
        <v>2.3410000000000002</v>
      </c>
      <c r="E3" s="8">
        <v>2.3969999999999998</v>
      </c>
      <c r="G3" s="2">
        <f t="shared" ref="G3:H8" si="0">D3-$G$31</f>
        <v>2.1240000000000001</v>
      </c>
      <c r="H3" s="2">
        <f t="shared" si="0"/>
        <v>2.1799999999999997</v>
      </c>
      <c r="M3" t="s">
        <v>120</v>
      </c>
      <c r="N3" t="s">
        <v>14</v>
      </c>
      <c r="O3" s="8">
        <v>2.2599999999999998</v>
      </c>
      <c r="P3" s="8">
        <v>2.4710000000000001</v>
      </c>
      <c r="R3" s="2">
        <f t="shared" ref="R3:S8" si="1">O3-$G$31</f>
        <v>2.0429999999999997</v>
      </c>
      <c r="S3" s="2">
        <f t="shared" si="1"/>
        <v>2.254</v>
      </c>
    </row>
    <row r="4" spans="1:19" x14ac:dyDescent="0.25">
      <c r="B4" t="s">
        <v>118</v>
      </c>
      <c r="D4" s="8">
        <v>2.4140000000000001</v>
      </c>
      <c r="E4" s="8">
        <v>2.3889999999999998</v>
      </c>
      <c r="G4" s="2">
        <f t="shared" si="0"/>
        <v>2.1970000000000001</v>
      </c>
      <c r="H4" s="2">
        <f t="shared" si="0"/>
        <v>2.1719999999999997</v>
      </c>
      <c r="N4" t="s">
        <v>118</v>
      </c>
      <c r="O4" s="8">
        <v>2.3969999999999998</v>
      </c>
      <c r="P4" s="8">
        <v>2.38</v>
      </c>
      <c r="R4" s="2">
        <f t="shared" si="1"/>
        <v>2.1799999999999997</v>
      </c>
      <c r="S4" s="2">
        <f t="shared" si="1"/>
        <v>2.1629999999999998</v>
      </c>
    </row>
    <row r="5" spans="1:19" x14ac:dyDescent="0.25">
      <c r="B5" t="s">
        <v>15</v>
      </c>
      <c r="D5" s="8">
        <v>2.165</v>
      </c>
      <c r="E5" s="8">
        <v>2.3050000000000002</v>
      </c>
      <c r="G5" s="2">
        <f t="shared" si="0"/>
        <v>1.948</v>
      </c>
      <c r="H5" s="2">
        <f t="shared" si="0"/>
        <v>2.0880000000000001</v>
      </c>
      <c r="N5" t="s">
        <v>15</v>
      </c>
      <c r="O5" s="8">
        <v>2.3639999999999999</v>
      </c>
      <c r="P5" s="8">
        <v>2.4420000000000002</v>
      </c>
      <c r="R5" s="2">
        <f t="shared" si="1"/>
        <v>2.1469999999999998</v>
      </c>
      <c r="S5" s="2">
        <f t="shared" si="1"/>
        <v>2.2250000000000001</v>
      </c>
    </row>
    <row r="6" spans="1:19" x14ac:dyDescent="0.25">
      <c r="B6" t="s">
        <v>16</v>
      </c>
      <c r="D6" s="8">
        <v>2.327</v>
      </c>
      <c r="E6" s="8">
        <v>2.2919999999999998</v>
      </c>
      <c r="G6" s="2">
        <f t="shared" si="0"/>
        <v>2.11</v>
      </c>
      <c r="H6" s="2">
        <f t="shared" si="0"/>
        <v>2.0749999999999997</v>
      </c>
      <c r="N6" t="s">
        <v>16</v>
      </c>
      <c r="O6" s="8">
        <v>2.3050000000000002</v>
      </c>
      <c r="P6" s="8">
        <v>2.3889999999999998</v>
      </c>
      <c r="R6" s="2">
        <f t="shared" si="1"/>
        <v>2.0880000000000001</v>
      </c>
      <c r="S6" s="2">
        <f t="shared" si="1"/>
        <v>2.1719999999999997</v>
      </c>
    </row>
    <row r="7" spans="1:19" x14ac:dyDescent="0.25">
      <c r="B7" t="s">
        <v>17</v>
      </c>
      <c r="D7" s="8">
        <v>1.4370000000000001</v>
      </c>
      <c r="E7" s="8">
        <v>2.3719999999999999</v>
      </c>
      <c r="G7" s="2">
        <f t="shared" si="0"/>
        <v>1.22</v>
      </c>
      <c r="H7" s="2">
        <f t="shared" si="0"/>
        <v>2.1549999999999998</v>
      </c>
      <c r="N7" t="s">
        <v>17</v>
      </c>
      <c r="O7" s="8">
        <v>2.3050000000000002</v>
      </c>
      <c r="P7" s="8">
        <v>1.9430000000000001</v>
      </c>
      <c r="R7" s="2">
        <f t="shared" si="1"/>
        <v>2.0880000000000001</v>
      </c>
      <c r="S7" s="2">
        <f t="shared" si="1"/>
        <v>1.726</v>
      </c>
    </row>
    <row r="8" spans="1:19" x14ac:dyDescent="0.25">
      <c r="B8" t="s">
        <v>18</v>
      </c>
      <c r="D8" s="8">
        <v>1.6839999999999999</v>
      </c>
      <c r="E8" s="8">
        <v>1.635</v>
      </c>
      <c r="G8" s="2">
        <f t="shared" si="0"/>
        <v>1.4669999999999999</v>
      </c>
      <c r="H8" s="2">
        <f t="shared" si="0"/>
        <v>1.4179999999999999</v>
      </c>
      <c r="N8" t="s">
        <v>18</v>
      </c>
      <c r="O8" s="8">
        <v>1.778</v>
      </c>
      <c r="P8" s="8">
        <v>1.0549999999999999</v>
      </c>
      <c r="R8" s="2">
        <f t="shared" si="1"/>
        <v>1.5609999999999999</v>
      </c>
      <c r="S8" s="2">
        <f t="shared" si="1"/>
        <v>0.83799999999999997</v>
      </c>
    </row>
    <row r="10" spans="1:19" x14ac:dyDescent="0.25">
      <c r="A10" t="s">
        <v>121</v>
      </c>
      <c r="B10" t="s">
        <v>14</v>
      </c>
      <c r="D10" s="8">
        <v>1.391</v>
      </c>
      <c r="E10" s="8">
        <v>1.1479999999999999</v>
      </c>
      <c r="G10" s="2">
        <f t="shared" ref="G10:H15" si="2">D10-$G$31</f>
        <v>1.1739999999999999</v>
      </c>
      <c r="H10" s="2">
        <f t="shared" si="2"/>
        <v>0.93099999999999994</v>
      </c>
      <c r="M10" t="s">
        <v>121</v>
      </c>
      <c r="N10" t="s">
        <v>14</v>
      </c>
      <c r="O10" s="8">
        <v>1.869</v>
      </c>
      <c r="P10" s="8">
        <v>1.877</v>
      </c>
      <c r="R10" s="2">
        <f t="shared" ref="R10:S15" si="3">O10-$G$31</f>
        <v>1.6519999999999999</v>
      </c>
      <c r="S10" s="2">
        <f t="shared" si="3"/>
        <v>1.66</v>
      </c>
    </row>
    <row r="11" spans="1:19" x14ac:dyDescent="0.25">
      <c r="B11" t="s">
        <v>118</v>
      </c>
      <c r="D11" s="8">
        <v>2.1219999999999999</v>
      </c>
      <c r="E11" s="8">
        <v>2.2469999999999999</v>
      </c>
      <c r="G11" s="2">
        <f t="shared" si="2"/>
        <v>1.9049999999999998</v>
      </c>
      <c r="H11" s="2">
        <f t="shared" si="2"/>
        <v>2.0299999999999998</v>
      </c>
      <c r="N11" t="s">
        <v>118</v>
      </c>
      <c r="O11" s="8">
        <v>2.1360000000000001</v>
      </c>
      <c r="P11" s="8">
        <v>2.105</v>
      </c>
      <c r="R11" s="2">
        <f t="shared" si="3"/>
        <v>1.919</v>
      </c>
      <c r="S11" s="2">
        <f t="shared" si="3"/>
        <v>1.8879999999999999</v>
      </c>
    </row>
    <row r="12" spans="1:19" x14ac:dyDescent="0.25">
      <c r="B12" t="s">
        <v>15</v>
      </c>
      <c r="D12" s="8">
        <v>1.048</v>
      </c>
      <c r="E12" s="8">
        <v>1.952</v>
      </c>
      <c r="G12" s="2">
        <f t="shared" si="2"/>
        <v>0.83100000000000007</v>
      </c>
      <c r="H12" s="2">
        <f t="shared" si="2"/>
        <v>1.7349999999999999</v>
      </c>
      <c r="N12" t="s">
        <v>15</v>
      </c>
      <c r="O12" s="8">
        <v>2.1800000000000002</v>
      </c>
      <c r="P12" s="8">
        <v>2.0550000000000002</v>
      </c>
      <c r="R12" s="2">
        <f t="shared" si="3"/>
        <v>1.9630000000000001</v>
      </c>
      <c r="S12" s="2">
        <f t="shared" si="3"/>
        <v>1.8380000000000001</v>
      </c>
    </row>
    <row r="13" spans="1:19" x14ac:dyDescent="0.25">
      <c r="B13" t="s">
        <v>16</v>
      </c>
      <c r="D13" s="8">
        <v>1.6859999999999999</v>
      </c>
      <c r="E13" s="8">
        <v>1.109</v>
      </c>
      <c r="G13" s="2">
        <f t="shared" si="2"/>
        <v>1.4689999999999999</v>
      </c>
      <c r="H13" s="2">
        <f t="shared" si="2"/>
        <v>0.89200000000000002</v>
      </c>
      <c r="N13" t="s">
        <v>16</v>
      </c>
      <c r="O13" s="8">
        <v>2.004</v>
      </c>
      <c r="P13" s="8">
        <v>2.0179999999999998</v>
      </c>
      <c r="R13" s="2">
        <f t="shared" si="3"/>
        <v>1.7869999999999999</v>
      </c>
      <c r="S13" s="2">
        <f t="shared" si="3"/>
        <v>1.8009999999999997</v>
      </c>
    </row>
    <row r="14" spans="1:19" x14ac:dyDescent="0.25">
      <c r="B14" t="s">
        <v>17</v>
      </c>
      <c r="D14" s="8">
        <v>2.0249999999999999</v>
      </c>
      <c r="E14" s="8">
        <v>2.113</v>
      </c>
      <c r="G14" s="2">
        <f t="shared" si="2"/>
        <v>1.8079999999999998</v>
      </c>
      <c r="H14" s="2">
        <f t="shared" si="2"/>
        <v>1.8959999999999999</v>
      </c>
      <c r="N14" t="s">
        <v>17</v>
      </c>
      <c r="O14" s="8">
        <v>1.7030000000000001</v>
      </c>
      <c r="P14" s="8">
        <v>1.931</v>
      </c>
      <c r="R14" s="2">
        <f t="shared" si="3"/>
        <v>1.486</v>
      </c>
      <c r="S14" s="2">
        <f t="shared" si="3"/>
        <v>1.714</v>
      </c>
    </row>
    <row r="15" spans="1:19" x14ac:dyDescent="0.25">
      <c r="B15" t="s">
        <v>18</v>
      </c>
      <c r="D15" s="8">
        <v>2.15</v>
      </c>
      <c r="E15" s="8">
        <v>2.3119999999999998</v>
      </c>
      <c r="G15" s="2">
        <f t="shared" si="2"/>
        <v>1.9329999999999998</v>
      </c>
      <c r="H15" s="2">
        <f t="shared" si="2"/>
        <v>2.0949999999999998</v>
      </c>
      <c r="N15" t="s">
        <v>18</v>
      </c>
      <c r="O15" s="8">
        <v>1.895</v>
      </c>
      <c r="P15" s="8">
        <v>1.65</v>
      </c>
      <c r="R15" s="2">
        <f t="shared" si="3"/>
        <v>1.6779999999999999</v>
      </c>
      <c r="S15" s="2">
        <f t="shared" si="3"/>
        <v>1.4329999999999998</v>
      </c>
    </row>
    <row r="17" spans="1:19" x14ac:dyDescent="0.25">
      <c r="G17" t="s">
        <v>123</v>
      </c>
      <c r="H17" t="s">
        <v>123</v>
      </c>
      <c r="R17" t="s">
        <v>123</v>
      </c>
      <c r="S17" t="s">
        <v>123</v>
      </c>
    </row>
    <row r="18" spans="1:19" x14ac:dyDescent="0.25">
      <c r="A18" t="s">
        <v>120</v>
      </c>
      <c r="B18" t="s">
        <v>14</v>
      </c>
      <c r="D18" s="8">
        <v>0.51300000000000001</v>
      </c>
      <c r="E18" s="8">
        <v>0.66900000000000004</v>
      </c>
      <c r="G18" s="2">
        <f t="shared" ref="G18:H23" si="4">D18-$G$31</f>
        <v>0.29600000000000004</v>
      </c>
      <c r="H18" s="2">
        <f t="shared" si="4"/>
        <v>0.45200000000000007</v>
      </c>
      <c r="M18" t="s">
        <v>121</v>
      </c>
      <c r="N18" t="s">
        <v>14</v>
      </c>
      <c r="O18" s="8">
        <v>0.54100000000000004</v>
      </c>
      <c r="P18" s="8">
        <v>0.72399999999999998</v>
      </c>
      <c r="R18" s="2">
        <f t="shared" ref="R18:S23" si="5">O18-$G$31</f>
        <v>0.32400000000000007</v>
      </c>
      <c r="S18" s="2">
        <f t="shared" si="5"/>
        <v>0.50700000000000001</v>
      </c>
    </row>
    <row r="19" spans="1:19" x14ac:dyDescent="0.25">
      <c r="B19" t="s">
        <v>118</v>
      </c>
      <c r="D19" s="8">
        <v>0.63500000000000001</v>
      </c>
      <c r="E19" s="8">
        <v>0.85799999999999998</v>
      </c>
      <c r="G19" s="2">
        <f t="shared" si="4"/>
        <v>0.41800000000000004</v>
      </c>
      <c r="H19" s="2">
        <f t="shared" si="4"/>
        <v>0.64100000000000001</v>
      </c>
      <c r="N19" t="s">
        <v>118</v>
      </c>
      <c r="O19" s="8">
        <v>0.998</v>
      </c>
      <c r="P19" s="8">
        <v>0.79500000000000004</v>
      </c>
      <c r="R19" s="2">
        <f t="shared" si="5"/>
        <v>0.78100000000000003</v>
      </c>
      <c r="S19" s="2">
        <f t="shared" si="5"/>
        <v>0.57800000000000007</v>
      </c>
    </row>
    <row r="20" spans="1:19" x14ac:dyDescent="0.25">
      <c r="B20" t="s">
        <v>15</v>
      </c>
      <c r="D20" s="8">
        <v>0.69199999999999995</v>
      </c>
      <c r="E20" s="8">
        <v>0.94099999999999995</v>
      </c>
      <c r="G20" s="2">
        <f t="shared" si="4"/>
        <v>0.47499999999999998</v>
      </c>
      <c r="H20" s="2">
        <f t="shared" si="4"/>
        <v>0.72399999999999998</v>
      </c>
      <c r="N20" t="s">
        <v>15</v>
      </c>
      <c r="O20" s="8">
        <v>0.51900000000000002</v>
      </c>
      <c r="P20" s="8">
        <v>0.62</v>
      </c>
      <c r="R20" s="2">
        <f t="shared" si="5"/>
        <v>0.30200000000000005</v>
      </c>
      <c r="S20" s="2">
        <f t="shared" si="5"/>
        <v>0.40300000000000002</v>
      </c>
    </row>
    <row r="21" spans="1:19" x14ac:dyDescent="0.25">
      <c r="B21" t="s">
        <v>16</v>
      </c>
      <c r="D21" s="8">
        <v>0.89700000000000002</v>
      </c>
      <c r="E21" s="8">
        <v>0.874</v>
      </c>
      <c r="G21" s="2">
        <f t="shared" si="4"/>
        <v>0.68</v>
      </c>
      <c r="H21" s="2">
        <f t="shared" si="4"/>
        <v>0.65700000000000003</v>
      </c>
      <c r="N21" t="s">
        <v>16</v>
      </c>
      <c r="O21" s="8">
        <v>0.874</v>
      </c>
      <c r="P21" s="8">
        <v>0.89400000000000002</v>
      </c>
      <c r="R21" s="2">
        <f t="shared" si="5"/>
        <v>0.65700000000000003</v>
      </c>
      <c r="S21" s="2">
        <f t="shared" si="5"/>
        <v>0.67700000000000005</v>
      </c>
    </row>
    <row r="22" spans="1:19" x14ac:dyDescent="0.25">
      <c r="B22" t="s">
        <v>17</v>
      </c>
      <c r="D22" s="8">
        <v>0.46500000000000002</v>
      </c>
      <c r="E22" s="8">
        <v>0.83899999999999997</v>
      </c>
      <c r="G22" s="2">
        <f t="shared" si="4"/>
        <v>0.24800000000000003</v>
      </c>
      <c r="H22" s="2">
        <f t="shared" si="4"/>
        <v>0.622</v>
      </c>
      <c r="N22" t="s">
        <v>17</v>
      </c>
      <c r="O22" s="8">
        <v>0.82499999999999996</v>
      </c>
      <c r="P22" s="8">
        <v>0.82899999999999996</v>
      </c>
      <c r="R22" s="2">
        <f t="shared" si="5"/>
        <v>0.60799999999999998</v>
      </c>
      <c r="S22" s="2">
        <f t="shared" si="5"/>
        <v>0.61199999999999999</v>
      </c>
    </row>
    <row r="23" spans="1:19" x14ac:dyDescent="0.25">
      <c r="B23" t="s">
        <v>18</v>
      </c>
      <c r="D23" s="8">
        <v>0.53500000000000003</v>
      </c>
      <c r="E23" s="8">
        <v>0.89600000000000002</v>
      </c>
      <c r="G23" s="2">
        <f t="shared" si="4"/>
        <v>0.31800000000000006</v>
      </c>
      <c r="H23" s="2">
        <f t="shared" si="4"/>
        <v>0.67900000000000005</v>
      </c>
      <c r="N23" t="s">
        <v>18</v>
      </c>
      <c r="O23" s="8">
        <v>0.59499999999999997</v>
      </c>
      <c r="P23" s="8">
        <v>0.59499999999999997</v>
      </c>
      <c r="R23" s="2">
        <f t="shared" si="5"/>
        <v>0.378</v>
      </c>
      <c r="S23" s="2">
        <f t="shared" si="5"/>
        <v>0.378</v>
      </c>
    </row>
    <row r="25" spans="1:19" x14ac:dyDescent="0.25">
      <c r="B25" t="s">
        <v>19</v>
      </c>
      <c r="D25" s="8">
        <v>2.4900000000000002</v>
      </c>
      <c r="E25" s="8">
        <v>2.2010000000000001</v>
      </c>
      <c r="G25" s="2">
        <f t="shared" ref="G25:H29" si="6">D25-$G$31</f>
        <v>2.2730000000000001</v>
      </c>
      <c r="H25" s="2">
        <f t="shared" si="6"/>
        <v>1.984</v>
      </c>
    </row>
    <row r="26" spans="1:19" x14ac:dyDescent="0.25">
      <c r="B26" s="1" t="s">
        <v>20</v>
      </c>
      <c r="C26" s="1"/>
      <c r="D26" s="8">
        <v>2.37</v>
      </c>
      <c r="E26" s="8">
        <v>2.44</v>
      </c>
      <c r="G26" s="2">
        <f t="shared" si="6"/>
        <v>2.153</v>
      </c>
      <c r="H26" s="2">
        <f t="shared" si="6"/>
        <v>2.2229999999999999</v>
      </c>
      <c r="I26" s="3">
        <f>AVERAGE(G26:H26)</f>
        <v>2.1879999999999997</v>
      </c>
    </row>
    <row r="27" spans="1:19" x14ac:dyDescent="0.25">
      <c r="B27" t="s">
        <v>21</v>
      </c>
      <c r="D27" s="8">
        <v>1.0740000000000001</v>
      </c>
      <c r="E27" s="8">
        <v>1.0509999999999999</v>
      </c>
      <c r="G27" s="2">
        <f t="shared" si="6"/>
        <v>0.8570000000000001</v>
      </c>
      <c r="H27" s="2">
        <f t="shared" si="6"/>
        <v>0.83399999999999996</v>
      </c>
    </row>
    <row r="28" spans="1:19" x14ac:dyDescent="0.25">
      <c r="B28" t="s">
        <v>22</v>
      </c>
      <c r="D28" s="8">
        <v>1.379</v>
      </c>
      <c r="E28" s="8">
        <v>1.4330000000000001</v>
      </c>
      <c r="G28" s="2">
        <f t="shared" si="6"/>
        <v>1.1619999999999999</v>
      </c>
      <c r="H28" s="2">
        <f t="shared" si="6"/>
        <v>1.216</v>
      </c>
    </row>
    <row r="29" spans="1:19" x14ac:dyDescent="0.25">
      <c r="B29" t="s">
        <v>23</v>
      </c>
      <c r="D29" s="8">
        <v>1.1599999999999999</v>
      </c>
      <c r="E29" s="8">
        <v>1.19</v>
      </c>
      <c r="G29" s="2">
        <f t="shared" si="6"/>
        <v>0.94299999999999995</v>
      </c>
      <c r="H29" s="2">
        <f t="shared" si="6"/>
        <v>0.97299999999999998</v>
      </c>
    </row>
    <row r="31" spans="1:19" x14ac:dyDescent="0.25">
      <c r="B31" t="s">
        <v>24</v>
      </c>
      <c r="D31" s="8">
        <v>0.17399999999999999</v>
      </c>
      <c r="E31" s="8">
        <v>0.26</v>
      </c>
      <c r="G31" s="3">
        <f>AVERAGE(D31:E31)</f>
        <v>0.217</v>
      </c>
    </row>
    <row r="33" spans="2:26" x14ac:dyDescent="0.25">
      <c r="B33" t="s">
        <v>27</v>
      </c>
      <c r="C33" s="3" t="s">
        <v>28</v>
      </c>
      <c r="G33" s="4" t="s">
        <v>29</v>
      </c>
      <c r="J33" t="s">
        <v>30</v>
      </c>
      <c r="K33" t="s">
        <v>31</v>
      </c>
      <c r="N33" s="3" t="s">
        <v>32</v>
      </c>
      <c r="R33" s="4" t="s">
        <v>29</v>
      </c>
      <c r="U33" t="s">
        <v>119</v>
      </c>
      <c r="V33" t="s">
        <v>31</v>
      </c>
      <c r="Y33" t="s">
        <v>119</v>
      </c>
      <c r="Z33" t="s">
        <v>124</v>
      </c>
    </row>
    <row r="34" spans="2:26" x14ac:dyDescent="0.25">
      <c r="B34" t="s">
        <v>120</v>
      </c>
      <c r="C34" s="1" t="s">
        <v>14</v>
      </c>
      <c r="D34">
        <f t="shared" ref="D34:E39" si="7">($I$26-G3)/$I$26</f>
        <v>2.9250457038391051E-2</v>
      </c>
      <c r="E34">
        <f t="shared" si="7"/>
        <v>3.656307129798907E-3</v>
      </c>
      <c r="G34">
        <f t="shared" ref="G34:H38" si="8">D34*100</f>
        <v>2.9250457038391051</v>
      </c>
      <c r="H34">
        <f t="shared" si="8"/>
        <v>0.36563071297989069</v>
      </c>
      <c r="J34" s="5">
        <f t="shared" ref="J34:J38" si="9">AVERAGE(G34:H34)</f>
        <v>1.6453382084094978</v>
      </c>
      <c r="K34" s="5">
        <f t="shared" ref="K34:K38" si="10">STDEV(G34:H34)</f>
        <v>1.8097796959070556</v>
      </c>
      <c r="L34" s="5">
        <f>100-J34</f>
        <v>98.354661791590502</v>
      </c>
      <c r="M34" s="6"/>
      <c r="N34" s="1" t="s">
        <v>14</v>
      </c>
      <c r="O34">
        <f t="shared" ref="O34:P39" si="11">($I$26-R3)/$I$26</f>
        <v>6.6270566727605132E-2</v>
      </c>
      <c r="P34">
        <f t="shared" si="11"/>
        <v>-3.0164533820841083E-2</v>
      </c>
      <c r="R34">
        <f t="shared" ref="R34:S39" si="12">O34*100</f>
        <v>6.6270566727605136</v>
      </c>
      <c r="S34">
        <f t="shared" si="12"/>
        <v>-3.0164533820841082</v>
      </c>
      <c r="U34" s="5">
        <f t="shared" ref="U34:U39" si="13">AVERAGE(R34:S34)</f>
        <v>1.8053016453382027</v>
      </c>
      <c r="V34" s="5">
        <f t="shared" ref="V34:V39" si="14">STDEV(R34:S34)</f>
        <v>6.8189913542212865</v>
      </c>
      <c r="W34" s="5">
        <f>100-U34</f>
        <v>98.194698354661796</v>
      </c>
      <c r="Y34" s="6">
        <f>AVERAGE(L34,W34,L48)</f>
        <v>71.214198659354054</v>
      </c>
      <c r="Z34" s="6">
        <f>L34-W34-L48</f>
        <v>-16.933272394881172</v>
      </c>
    </row>
    <row r="35" spans="2:26" x14ac:dyDescent="0.25">
      <c r="C35" s="1" t="s">
        <v>118</v>
      </c>
      <c r="D35">
        <f t="shared" si="7"/>
        <v>-4.1133455210239228E-3</v>
      </c>
      <c r="E35">
        <f t="shared" si="7"/>
        <v>7.312614259597814E-3</v>
      </c>
      <c r="G35">
        <f t="shared" si="8"/>
        <v>-0.41133455210239228</v>
      </c>
      <c r="H35">
        <f t="shared" si="8"/>
        <v>0.73126142595978139</v>
      </c>
      <c r="J35" s="5">
        <f t="shared" si="9"/>
        <v>0.15996343692869455</v>
      </c>
      <c r="K35" s="5">
        <f t="shared" si="10"/>
        <v>0.80793736424423879</v>
      </c>
      <c r="L35" s="5">
        <f t="shared" ref="L35:L53" si="15">100-J35</f>
        <v>99.840036563071308</v>
      </c>
      <c r="M35" s="6"/>
      <c r="N35" s="1" t="s">
        <v>118</v>
      </c>
      <c r="O35">
        <f t="shared" si="11"/>
        <v>3.656307129798907E-3</v>
      </c>
      <c r="P35">
        <f t="shared" si="11"/>
        <v>1.1425959780621534E-2</v>
      </c>
      <c r="R35">
        <f t="shared" si="12"/>
        <v>0.36563071297989069</v>
      </c>
      <c r="S35">
        <f t="shared" si="12"/>
        <v>1.1425959780621533</v>
      </c>
      <c r="U35" s="5">
        <f t="shared" si="13"/>
        <v>0.75411334552102205</v>
      </c>
      <c r="V35" s="5">
        <f t="shared" si="14"/>
        <v>0.54939740768607126</v>
      </c>
      <c r="W35" s="5">
        <f t="shared" ref="W35:W53" si="16">100-U35</f>
        <v>99.24588665447898</v>
      </c>
      <c r="Y35" s="6">
        <f t="shared" ref="Y35:Y39" si="17">AVERAGE(L35,W35,L49)</f>
        <v>74.428702010968934</v>
      </c>
      <c r="Z35" s="6">
        <f t="shared" ref="Z35:Z39" si="18">L35-W35-L49</f>
        <v>-23.60603290676417</v>
      </c>
    </row>
    <row r="36" spans="2:26" x14ac:dyDescent="0.25">
      <c r="C36" s="1" t="s">
        <v>15</v>
      </c>
      <c r="D36">
        <f t="shared" si="7"/>
        <v>0.10968921389396701</v>
      </c>
      <c r="E36">
        <f t="shared" si="7"/>
        <v>4.5703839122486135E-2</v>
      </c>
      <c r="G36">
        <f t="shared" si="8"/>
        <v>10.9689213893967</v>
      </c>
      <c r="H36">
        <f t="shared" si="8"/>
        <v>4.5703839122486132</v>
      </c>
      <c r="J36" s="5">
        <f t="shared" si="9"/>
        <v>7.7696526508226569</v>
      </c>
      <c r="K36" s="5">
        <f t="shared" si="10"/>
        <v>4.524449239767673</v>
      </c>
      <c r="L36" s="5">
        <f t="shared" si="15"/>
        <v>92.23034734917735</v>
      </c>
      <c r="M36" s="6"/>
      <c r="N36" s="1" t="s">
        <v>15</v>
      </c>
      <c r="O36">
        <f t="shared" si="11"/>
        <v>1.8738574040219346E-2</v>
      </c>
      <c r="P36">
        <f t="shared" si="11"/>
        <v>-1.6910420475320095E-2</v>
      </c>
      <c r="R36">
        <f t="shared" si="12"/>
        <v>1.8738574040219347</v>
      </c>
      <c r="S36">
        <f t="shared" si="12"/>
        <v>-1.6910420475320094</v>
      </c>
      <c r="U36" s="5">
        <f t="shared" si="13"/>
        <v>9.1407678244962653E-2</v>
      </c>
      <c r="V36" s="5">
        <f t="shared" si="14"/>
        <v>2.5207645764419979</v>
      </c>
      <c r="W36" s="5">
        <f t="shared" si="16"/>
        <v>99.908592321755037</v>
      </c>
      <c r="Y36" s="6">
        <f t="shared" si="17"/>
        <v>73.179463741620978</v>
      </c>
      <c r="Z36" s="6">
        <f t="shared" si="18"/>
        <v>-35.07769652650822</v>
      </c>
    </row>
    <row r="37" spans="2:26" x14ac:dyDescent="0.25">
      <c r="C37" s="1" t="s">
        <v>16</v>
      </c>
      <c r="D37">
        <f t="shared" si="7"/>
        <v>3.564899451553924E-2</v>
      </c>
      <c r="E37">
        <f t="shared" si="7"/>
        <v>5.1645338208409511E-2</v>
      </c>
      <c r="G37">
        <f t="shared" si="8"/>
        <v>3.5648994515539241</v>
      </c>
      <c r="H37">
        <f t="shared" si="8"/>
        <v>5.1645338208409513</v>
      </c>
      <c r="J37" s="5">
        <f t="shared" si="9"/>
        <v>4.3647166361974374</v>
      </c>
      <c r="K37" s="5">
        <f t="shared" si="10"/>
        <v>1.131112309941926</v>
      </c>
      <c r="L37" s="5">
        <f t="shared" si="15"/>
        <v>95.635283363802557</v>
      </c>
      <c r="M37" s="6"/>
      <c r="N37" s="1" t="s">
        <v>16</v>
      </c>
      <c r="O37">
        <f t="shared" si="11"/>
        <v>4.5703839122486135E-2</v>
      </c>
      <c r="P37">
        <f t="shared" si="11"/>
        <v>7.312614259597814E-3</v>
      </c>
      <c r="R37">
        <f t="shared" si="12"/>
        <v>4.5703839122486132</v>
      </c>
      <c r="S37">
        <f t="shared" si="12"/>
        <v>0.73126142595978139</v>
      </c>
      <c r="U37" s="5">
        <f t="shared" si="13"/>
        <v>2.6508226691041972</v>
      </c>
      <c r="V37" s="5">
        <f t="shared" si="14"/>
        <v>2.7146695438605919</v>
      </c>
      <c r="W37" s="5">
        <f t="shared" si="16"/>
        <v>97.349177330895799</v>
      </c>
      <c r="Y37" s="6">
        <f t="shared" si="17"/>
        <v>74.51249238269348</v>
      </c>
      <c r="Z37" s="6">
        <f t="shared" si="18"/>
        <v>-32.266910420475341</v>
      </c>
    </row>
    <row r="38" spans="2:26" x14ac:dyDescent="0.25">
      <c r="C38" s="1" t="s">
        <v>17</v>
      </c>
      <c r="D38">
        <f t="shared" si="7"/>
        <v>0.44241316270566722</v>
      </c>
      <c r="E38">
        <f t="shared" si="7"/>
        <v>1.5082266910420439E-2</v>
      </c>
      <c r="G38">
        <f t="shared" si="8"/>
        <v>44.24131627056672</v>
      </c>
      <c r="H38">
        <f t="shared" si="8"/>
        <v>1.5082266910420439</v>
      </c>
      <c r="J38" s="5">
        <f t="shared" si="9"/>
        <v>22.874771480804384</v>
      </c>
      <c r="K38" s="5">
        <f t="shared" si="10"/>
        <v>30.21685742273409</v>
      </c>
      <c r="L38" s="5">
        <f t="shared" si="15"/>
        <v>77.125228519195616</v>
      </c>
      <c r="M38" s="6"/>
      <c r="N38" s="1" t="s">
        <v>17</v>
      </c>
      <c r="O38">
        <f t="shared" si="11"/>
        <v>4.5703839122486135E-2</v>
      </c>
      <c r="P38">
        <f t="shared" si="11"/>
        <v>0.21115173674588655</v>
      </c>
      <c r="R38">
        <f t="shared" si="12"/>
        <v>4.5703839122486132</v>
      </c>
      <c r="S38">
        <f t="shared" si="12"/>
        <v>21.115173674588654</v>
      </c>
      <c r="U38" s="5">
        <f t="shared" si="13"/>
        <v>12.842778793418633</v>
      </c>
      <c r="V38" s="5">
        <f t="shared" si="14"/>
        <v>11.698933034256413</v>
      </c>
      <c r="W38" s="5">
        <f t="shared" si="16"/>
        <v>87.157221206581369</v>
      </c>
      <c r="Y38" s="6">
        <f t="shared" si="17"/>
        <v>61.387873248019503</v>
      </c>
      <c r="Z38" s="6">
        <f t="shared" si="18"/>
        <v>-29.91316270566729</v>
      </c>
    </row>
    <row r="39" spans="2:26" x14ac:dyDescent="0.25">
      <c r="C39" s="1" t="s">
        <v>18</v>
      </c>
      <c r="D39">
        <f t="shared" si="7"/>
        <v>0.32952468007312613</v>
      </c>
      <c r="E39">
        <f t="shared" si="7"/>
        <v>0.35191956124314439</v>
      </c>
      <c r="G39">
        <f>D39*100</f>
        <v>32.952468007312611</v>
      </c>
      <c r="H39">
        <f>E39*100</f>
        <v>35.191956124314437</v>
      </c>
      <c r="J39" s="5">
        <f>AVERAGE(G39,H39)</f>
        <v>34.072212065813524</v>
      </c>
      <c r="K39" s="5">
        <f>STDEV(G39,H39)</f>
        <v>1.5835572339186839</v>
      </c>
      <c r="L39" s="5">
        <f t="shared" si="15"/>
        <v>65.927787934186483</v>
      </c>
      <c r="M39" s="6"/>
      <c r="N39" s="1" t="s">
        <v>18</v>
      </c>
      <c r="O39">
        <f t="shared" si="11"/>
        <v>0.28656307129798897</v>
      </c>
      <c r="P39">
        <f t="shared" si="11"/>
        <v>0.61700182815356486</v>
      </c>
      <c r="R39">
        <f t="shared" si="12"/>
        <v>28.656307129798897</v>
      </c>
      <c r="S39">
        <f t="shared" si="12"/>
        <v>61.700182815356484</v>
      </c>
      <c r="U39" s="5">
        <f t="shared" si="13"/>
        <v>45.178244972577687</v>
      </c>
      <c r="V39" s="5">
        <f t="shared" si="14"/>
        <v>23.365548573943069</v>
      </c>
      <c r="W39" s="5">
        <f t="shared" si="16"/>
        <v>54.821755027422313</v>
      </c>
      <c r="Y39" s="6">
        <f t="shared" si="17"/>
        <v>47.844302254722741</v>
      </c>
      <c r="Z39" s="6">
        <f t="shared" si="18"/>
        <v>-11.677330895795251</v>
      </c>
    </row>
    <row r="40" spans="2:26" x14ac:dyDescent="0.25">
      <c r="C40" s="1"/>
      <c r="J40" s="1"/>
      <c r="K40" s="1"/>
      <c r="L40" s="5"/>
      <c r="N40" s="1"/>
      <c r="U40" s="5"/>
      <c r="V40" s="5"/>
      <c r="W40" s="5"/>
      <c r="Y40" s="6"/>
      <c r="Z40" s="6"/>
    </row>
    <row r="41" spans="2:26" x14ac:dyDescent="0.25">
      <c r="C41" s="1" t="s">
        <v>14</v>
      </c>
      <c r="D41">
        <f t="shared" ref="D41:E46" si="19">($I$26-G10)/$I$26</f>
        <v>0.46343692870201092</v>
      </c>
      <c r="E41">
        <f t="shared" si="19"/>
        <v>0.57449725776965255</v>
      </c>
      <c r="G41">
        <f t="shared" ref="G41:H46" si="20">D41*100</f>
        <v>46.343692870201089</v>
      </c>
      <c r="H41">
        <f t="shared" si="20"/>
        <v>57.449725776965252</v>
      </c>
      <c r="J41" s="5">
        <f t="shared" ref="J41:J46" si="21">AVERAGE(G41:H41)</f>
        <v>51.896709323583167</v>
      </c>
      <c r="K41" s="5">
        <f t="shared" ref="K41:K46" si="22">STDEV(G41:H41)</f>
        <v>7.8531511804539242</v>
      </c>
      <c r="L41" s="5">
        <f t="shared" si="15"/>
        <v>48.103290676416833</v>
      </c>
      <c r="M41" s="6"/>
      <c r="N41" s="1" t="s">
        <v>14</v>
      </c>
      <c r="O41">
        <f t="shared" ref="O41:P46" si="23">($I$26-R10)/$I$26</f>
        <v>0.24497257769652644</v>
      </c>
      <c r="P41">
        <f t="shared" si="23"/>
        <v>0.24131627056672755</v>
      </c>
      <c r="R41">
        <f t="shared" ref="R41:S46" si="24">O41*100</f>
        <v>24.497257769652645</v>
      </c>
      <c r="S41">
        <f t="shared" si="24"/>
        <v>24.131627056672755</v>
      </c>
      <c r="U41" s="5">
        <f t="shared" ref="U41:U46" si="25">AVERAGE(R41:S41)</f>
        <v>24.314442413162702</v>
      </c>
      <c r="V41" s="5">
        <f t="shared" ref="V41:V46" si="26">STDEV(R41:S41)</f>
        <v>0.25853995655815221</v>
      </c>
      <c r="W41" s="5">
        <f t="shared" si="16"/>
        <v>75.685557586837291</v>
      </c>
      <c r="Y41" s="6">
        <f>AVERAGE(L41,W41,W48)</f>
        <v>47.592931139549059</v>
      </c>
      <c r="Z41" s="6">
        <f>L41-W41-W48</f>
        <v>-46.572212065813517</v>
      </c>
    </row>
    <row r="42" spans="2:26" x14ac:dyDescent="0.25">
      <c r="B42" t="s">
        <v>121</v>
      </c>
      <c r="C42" s="1" t="s">
        <v>118</v>
      </c>
      <c r="D42">
        <f t="shared" si="19"/>
        <v>0.12934186471663617</v>
      </c>
      <c r="E42">
        <f t="shared" si="19"/>
        <v>7.2212065813528306E-2</v>
      </c>
      <c r="G42">
        <f t="shared" si="20"/>
        <v>12.934186471663617</v>
      </c>
      <c r="H42">
        <f t="shared" si="20"/>
        <v>7.2212065813528303</v>
      </c>
      <c r="J42" s="5">
        <f t="shared" si="21"/>
        <v>10.077696526508223</v>
      </c>
      <c r="K42" s="5">
        <f t="shared" si="22"/>
        <v>4.0396868212211361</v>
      </c>
      <c r="L42" s="5">
        <f t="shared" si="15"/>
        <v>89.92230347349178</v>
      </c>
      <c r="M42" s="6"/>
      <c r="N42" s="1" t="s">
        <v>118</v>
      </c>
      <c r="O42">
        <f t="shared" si="23"/>
        <v>0.12294332723948799</v>
      </c>
      <c r="P42">
        <f t="shared" si="23"/>
        <v>0.1371115173674588</v>
      </c>
      <c r="R42">
        <f t="shared" si="24"/>
        <v>12.294332723948799</v>
      </c>
      <c r="S42">
        <f t="shared" si="24"/>
        <v>13.71115173674588</v>
      </c>
      <c r="U42" s="5">
        <f t="shared" si="25"/>
        <v>13.002742230347339</v>
      </c>
      <c r="V42" s="5">
        <f t="shared" si="26"/>
        <v>1.0018423316628458</v>
      </c>
      <c r="W42" s="5">
        <f t="shared" si="16"/>
        <v>86.997257769652663</v>
      </c>
      <c r="Y42" s="6">
        <f t="shared" ref="Y42:Y45" si="27">AVERAGE(L42,W42,W49)</f>
        <v>69.325106642291288</v>
      </c>
      <c r="Z42" s="6">
        <f t="shared" ref="Z42:Z46" si="28">L42-W42-W49</f>
        <v>-28.130712979890319</v>
      </c>
    </row>
    <row r="43" spans="2:26" x14ac:dyDescent="0.25">
      <c r="C43" s="1" t="s">
        <v>15</v>
      </c>
      <c r="D43">
        <f t="shared" si="19"/>
        <v>0.62020109689213887</v>
      </c>
      <c r="E43">
        <f t="shared" si="19"/>
        <v>0.20703839122486284</v>
      </c>
      <c r="G43">
        <f t="shared" si="20"/>
        <v>62.020109689213889</v>
      </c>
      <c r="H43">
        <f t="shared" si="20"/>
        <v>20.703839122486283</v>
      </c>
      <c r="J43" s="5">
        <f t="shared" si="21"/>
        <v>41.361974405850084</v>
      </c>
      <c r="K43" s="5">
        <f t="shared" si="22"/>
        <v>29.215015091071258</v>
      </c>
      <c r="L43" s="5">
        <f t="shared" si="15"/>
        <v>58.638025594149916</v>
      </c>
      <c r="M43" s="6"/>
      <c r="N43" s="1" t="s">
        <v>15</v>
      </c>
      <c r="O43">
        <f t="shared" si="23"/>
        <v>0.102833638025594</v>
      </c>
      <c r="P43">
        <f t="shared" si="23"/>
        <v>0.15996343692870188</v>
      </c>
      <c r="R43">
        <f t="shared" si="24"/>
        <v>10.2833638025594</v>
      </c>
      <c r="S43">
        <f t="shared" si="24"/>
        <v>15.996343692870187</v>
      </c>
      <c r="U43" s="5">
        <f t="shared" si="25"/>
        <v>13.139853747714794</v>
      </c>
      <c r="V43" s="5">
        <f t="shared" si="26"/>
        <v>4.0396868212211325</v>
      </c>
      <c r="W43" s="5">
        <f t="shared" si="16"/>
        <v>86.860146252285205</v>
      </c>
      <c r="Y43" s="6">
        <f t="shared" si="27"/>
        <v>53.869591712370514</v>
      </c>
      <c r="Z43" s="6">
        <f t="shared" si="28"/>
        <v>-44.332723948811712</v>
      </c>
    </row>
    <row r="44" spans="2:26" x14ac:dyDescent="0.25">
      <c r="C44" s="1" t="s">
        <v>16</v>
      </c>
      <c r="D44">
        <f t="shared" si="19"/>
        <v>0.32861060329067637</v>
      </c>
      <c r="E44">
        <f t="shared" si="19"/>
        <v>0.59232175502742235</v>
      </c>
      <c r="G44">
        <f t="shared" si="20"/>
        <v>32.861060329067641</v>
      </c>
      <c r="H44">
        <f t="shared" si="20"/>
        <v>59.232175502742237</v>
      </c>
      <c r="J44" s="5">
        <f t="shared" si="21"/>
        <v>46.046617915904939</v>
      </c>
      <c r="K44" s="5">
        <f t="shared" si="22"/>
        <v>18.647194366756764</v>
      </c>
      <c r="L44" s="5">
        <f t="shared" si="15"/>
        <v>53.953382084095061</v>
      </c>
      <c r="M44" s="6"/>
      <c r="N44" s="1" t="s">
        <v>16</v>
      </c>
      <c r="O44">
        <f t="shared" si="23"/>
        <v>0.18327239488116995</v>
      </c>
      <c r="P44">
        <f t="shared" si="23"/>
        <v>0.17687385740402198</v>
      </c>
      <c r="R44">
        <f t="shared" si="24"/>
        <v>18.327239488116994</v>
      </c>
      <c r="S44">
        <f t="shared" si="24"/>
        <v>17.687385740402199</v>
      </c>
      <c r="U44" s="5">
        <f t="shared" si="25"/>
        <v>18.007312614259597</v>
      </c>
      <c r="V44" s="5">
        <f t="shared" si="26"/>
        <v>0.45244492397675823</v>
      </c>
      <c r="W44" s="5">
        <f t="shared" si="16"/>
        <v>81.992687385740396</v>
      </c>
      <c r="Y44" s="6">
        <f t="shared" si="27"/>
        <v>55.47684338817794</v>
      </c>
      <c r="Z44" s="6">
        <f t="shared" si="28"/>
        <v>-58.523765996343691</v>
      </c>
    </row>
    <row r="45" spans="2:26" x14ac:dyDescent="0.25">
      <c r="C45" s="1" t="s">
        <v>17</v>
      </c>
      <c r="D45">
        <f t="shared" si="19"/>
        <v>0.17367458866544788</v>
      </c>
      <c r="E45">
        <f t="shared" si="19"/>
        <v>0.13345521023765988</v>
      </c>
      <c r="G45">
        <f t="shared" si="20"/>
        <v>17.367458866544787</v>
      </c>
      <c r="H45">
        <f t="shared" si="20"/>
        <v>13.345521023765988</v>
      </c>
      <c r="J45" s="5">
        <f t="shared" si="21"/>
        <v>15.356489945155388</v>
      </c>
      <c r="K45" s="5">
        <f t="shared" si="22"/>
        <v>2.8439395221396735</v>
      </c>
      <c r="L45" s="5">
        <f t="shared" si="15"/>
        <v>84.643510054844612</v>
      </c>
      <c r="M45" s="6"/>
      <c r="N45" s="1" t="s">
        <v>17</v>
      </c>
      <c r="O45">
        <f t="shared" si="23"/>
        <v>0.32084095063985368</v>
      </c>
      <c r="P45">
        <f t="shared" si="23"/>
        <v>0.21663619744058493</v>
      </c>
      <c r="R45">
        <f t="shared" si="24"/>
        <v>32.084095063985366</v>
      </c>
      <c r="S45">
        <f t="shared" si="24"/>
        <v>21.663619744058494</v>
      </c>
      <c r="U45" s="5">
        <f t="shared" si="25"/>
        <v>26.87385740402193</v>
      </c>
      <c r="V45" s="5">
        <f t="shared" si="26"/>
        <v>7.3683887619073483</v>
      </c>
      <c r="W45" s="5">
        <f t="shared" si="16"/>
        <v>73.126142595978067</v>
      </c>
      <c r="Y45" s="6">
        <f t="shared" si="27"/>
        <v>61.882998171846445</v>
      </c>
      <c r="Z45" s="6">
        <f t="shared" si="28"/>
        <v>-16.361974405850106</v>
      </c>
    </row>
    <row r="46" spans="2:26" x14ac:dyDescent="0.25">
      <c r="C46" s="1" t="s">
        <v>18</v>
      </c>
      <c r="D46">
        <f t="shared" si="19"/>
        <v>0.11654478976234001</v>
      </c>
      <c r="E46">
        <f t="shared" si="19"/>
        <v>4.2504570383912241E-2</v>
      </c>
      <c r="G46">
        <f t="shared" si="20"/>
        <v>11.654478976234001</v>
      </c>
      <c r="H46">
        <f t="shared" si="20"/>
        <v>4.2504570383912244</v>
      </c>
      <c r="J46" s="1">
        <f t="shared" si="21"/>
        <v>7.9524680073126124</v>
      </c>
      <c r="K46" s="1">
        <f t="shared" si="22"/>
        <v>5.2354341203025907</v>
      </c>
      <c r="L46" s="5">
        <f t="shared" si="15"/>
        <v>92.047531992687382</v>
      </c>
      <c r="N46" s="1" t="s">
        <v>18</v>
      </c>
      <c r="O46">
        <f t="shared" si="23"/>
        <v>0.23308957952468001</v>
      </c>
      <c r="P46">
        <f t="shared" si="23"/>
        <v>0.34506398537477145</v>
      </c>
      <c r="R46">
        <f t="shared" si="24"/>
        <v>23.308957952468003</v>
      </c>
      <c r="S46">
        <f t="shared" si="24"/>
        <v>34.506398537477146</v>
      </c>
      <c r="U46" s="5">
        <f t="shared" si="25"/>
        <v>28.907678244972573</v>
      </c>
      <c r="V46" s="5">
        <f t="shared" si="26"/>
        <v>7.9177861695934331</v>
      </c>
      <c r="W46" s="5">
        <f t="shared" si="16"/>
        <v>71.092321755027427</v>
      </c>
      <c r="Y46" s="6">
        <f>AVERAGE(L46,W46,W53)</f>
        <v>60.138634978671547</v>
      </c>
      <c r="Z46" s="6">
        <f t="shared" si="28"/>
        <v>3.6791590493601376</v>
      </c>
    </row>
    <row r="47" spans="2:26" x14ac:dyDescent="0.25">
      <c r="C47" s="10" t="s">
        <v>123</v>
      </c>
      <c r="J47" s="5"/>
      <c r="K47" s="5"/>
      <c r="L47" s="5">
        <f t="shared" si="15"/>
        <v>100</v>
      </c>
      <c r="M47" s="6"/>
      <c r="N47" s="10" t="s">
        <v>123</v>
      </c>
      <c r="U47" s="5"/>
      <c r="V47" s="5"/>
      <c r="W47" s="5"/>
      <c r="Y47" s="6"/>
      <c r="Z47" s="6"/>
    </row>
    <row r="48" spans="2:26" x14ac:dyDescent="0.25">
      <c r="C48" s="1" t="s">
        <v>14</v>
      </c>
      <c r="D48">
        <f t="shared" ref="D48:E53" si="29">($I$26-G18)/$I$26</f>
        <v>0.86471663619744055</v>
      </c>
      <c r="E48">
        <f t="shared" si="29"/>
        <v>0.79341864716636201</v>
      </c>
      <c r="G48">
        <f t="shared" ref="G48:H53" si="30">D48*100</f>
        <v>86.471663619744049</v>
      </c>
      <c r="H48">
        <f t="shared" si="30"/>
        <v>79.341864716636195</v>
      </c>
      <c r="J48" s="5">
        <f t="shared" ref="J48:J53" si="31">AVERAGE(G48:H48)</f>
        <v>82.906764168190122</v>
      </c>
      <c r="K48" s="5">
        <f t="shared" ref="K48:K53" si="32">STDEV(G48:H48)</f>
        <v>5.0415291528839719</v>
      </c>
      <c r="L48" s="5">
        <f t="shared" si="15"/>
        <v>17.093235831809878</v>
      </c>
      <c r="M48" s="6" t="s">
        <v>121</v>
      </c>
      <c r="N48" s="1" t="s">
        <v>14</v>
      </c>
      <c r="O48">
        <f t="shared" ref="O48:P53" si="33">($I$26-R18)/$I$26</f>
        <v>0.85191956124314439</v>
      </c>
      <c r="P48">
        <f t="shared" si="33"/>
        <v>0.76828153564899448</v>
      </c>
      <c r="R48">
        <f t="shared" ref="R48:S53" si="34">O48*100</f>
        <v>85.191956124314444</v>
      </c>
      <c r="S48">
        <f t="shared" si="34"/>
        <v>76.828153564899452</v>
      </c>
      <c r="U48" s="5">
        <f t="shared" ref="U48:U53" si="35">AVERAGE(R48:S48)</f>
        <v>81.010054844606941</v>
      </c>
      <c r="V48" s="5">
        <f t="shared" ref="V48:V53" si="36">STDEV(R48:S48)</f>
        <v>5.9141015062677429</v>
      </c>
      <c r="W48" s="5">
        <f t="shared" si="16"/>
        <v>18.989945155393059</v>
      </c>
      <c r="Y48" s="6"/>
      <c r="Z48" s="6"/>
    </row>
    <row r="49" spans="2:26" x14ac:dyDescent="0.25">
      <c r="B49" t="s">
        <v>120</v>
      </c>
      <c r="C49" s="1" t="s">
        <v>118</v>
      </c>
      <c r="D49">
        <f t="shared" si="29"/>
        <v>0.80895795246800717</v>
      </c>
      <c r="E49">
        <f t="shared" si="29"/>
        <v>0.70703839122486289</v>
      </c>
      <c r="G49">
        <f t="shared" si="30"/>
        <v>80.895795246800716</v>
      </c>
      <c r="H49">
        <f t="shared" si="30"/>
        <v>70.703839122486286</v>
      </c>
      <c r="J49" s="5">
        <f t="shared" si="31"/>
        <v>75.799817184643501</v>
      </c>
      <c r="K49" s="5">
        <f t="shared" si="32"/>
        <v>7.2068012890584967</v>
      </c>
      <c r="L49" s="5">
        <f t="shared" si="15"/>
        <v>24.200182815356499</v>
      </c>
      <c r="M49" s="6"/>
      <c r="N49" s="1" t="s">
        <v>118</v>
      </c>
      <c r="O49">
        <f t="shared" si="33"/>
        <v>0.64305301645338198</v>
      </c>
      <c r="P49">
        <f t="shared" si="33"/>
        <v>0.73583180987202923</v>
      </c>
      <c r="R49">
        <f t="shared" si="34"/>
        <v>64.305301645338204</v>
      </c>
      <c r="S49">
        <f t="shared" si="34"/>
        <v>73.583180987202923</v>
      </c>
      <c r="U49" s="5">
        <f t="shared" si="35"/>
        <v>68.944241316270563</v>
      </c>
      <c r="V49" s="5">
        <f t="shared" si="36"/>
        <v>6.5604513976631251</v>
      </c>
      <c r="W49" s="5">
        <f t="shared" si="16"/>
        <v>31.055758683729437</v>
      </c>
      <c r="Y49" s="6"/>
      <c r="Z49" s="6"/>
    </row>
    <row r="50" spans="2:26" x14ac:dyDescent="0.25">
      <c r="C50" s="1" t="s">
        <v>15</v>
      </c>
      <c r="D50">
        <f t="shared" si="29"/>
        <v>0.78290676416819005</v>
      </c>
      <c r="E50">
        <f t="shared" si="29"/>
        <v>0.66910420475319921</v>
      </c>
      <c r="G50">
        <f t="shared" si="30"/>
        <v>78.290676416819011</v>
      </c>
      <c r="H50">
        <f t="shared" si="30"/>
        <v>66.910420475319924</v>
      </c>
      <c r="J50" s="5">
        <f t="shared" si="31"/>
        <v>72.600548446069467</v>
      </c>
      <c r="K50" s="5">
        <f t="shared" si="32"/>
        <v>8.0470561478725031</v>
      </c>
      <c r="L50" s="5">
        <f t="shared" si="15"/>
        <v>27.399451553930533</v>
      </c>
      <c r="M50" s="6"/>
      <c r="N50" s="1" t="s">
        <v>15</v>
      </c>
      <c r="O50">
        <f t="shared" si="33"/>
        <v>0.86197440585009133</v>
      </c>
      <c r="P50">
        <f t="shared" si="33"/>
        <v>0.81581352833638021</v>
      </c>
      <c r="R50">
        <f t="shared" si="34"/>
        <v>86.197440585009133</v>
      </c>
      <c r="S50">
        <f t="shared" si="34"/>
        <v>81.581352833638022</v>
      </c>
      <c r="U50" s="5">
        <f t="shared" si="35"/>
        <v>83.889396709323577</v>
      </c>
      <c r="V50" s="5">
        <f t="shared" si="36"/>
        <v>3.2640669515466749</v>
      </c>
      <c r="W50" s="5">
        <f t="shared" si="16"/>
        <v>16.110603290676423</v>
      </c>
      <c r="Y50" s="6"/>
      <c r="Z50" s="6"/>
    </row>
    <row r="51" spans="2:26" x14ac:dyDescent="0.25">
      <c r="C51" s="1" t="s">
        <v>16</v>
      </c>
      <c r="D51">
        <f t="shared" si="29"/>
        <v>0.68921389396709309</v>
      </c>
      <c r="E51">
        <f t="shared" si="29"/>
        <v>0.69972577696526506</v>
      </c>
      <c r="G51">
        <f t="shared" si="30"/>
        <v>68.921389396709316</v>
      </c>
      <c r="H51">
        <f t="shared" si="30"/>
        <v>69.9725776965265</v>
      </c>
      <c r="J51" s="5">
        <f t="shared" si="31"/>
        <v>69.446983546617901</v>
      </c>
      <c r="K51" s="5">
        <f t="shared" si="32"/>
        <v>0.74330237510468855</v>
      </c>
      <c r="L51" s="5">
        <f t="shared" si="15"/>
        <v>30.553016453382099</v>
      </c>
      <c r="M51" s="6"/>
      <c r="N51" s="1" t="s">
        <v>16</v>
      </c>
      <c r="O51">
        <f t="shared" si="33"/>
        <v>0.69972577696526506</v>
      </c>
      <c r="P51">
        <f t="shared" si="33"/>
        <v>0.69058500914076781</v>
      </c>
      <c r="R51">
        <f t="shared" si="34"/>
        <v>69.9725776965265</v>
      </c>
      <c r="S51">
        <f t="shared" si="34"/>
        <v>69.058500914076788</v>
      </c>
      <c r="U51" s="5">
        <f t="shared" si="35"/>
        <v>69.515539305301644</v>
      </c>
      <c r="V51" s="5">
        <f t="shared" si="36"/>
        <v>0.6463498913953718</v>
      </c>
      <c r="W51" s="5">
        <f t="shared" si="16"/>
        <v>30.484460694698356</v>
      </c>
      <c r="Y51" s="6"/>
      <c r="Z51" s="6"/>
    </row>
    <row r="52" spans="2:26" x14ac:dyDescent="0.25">
      <c r="C52" s="1" t="s">
        <v>17</v>
      </c>
      <c r="D52">
        <f t="shared" si="29"/>
        <v>0.88665447897623395</v>
      </c>
      <c r="E52">
        <f t="shared" si="29"/>
        <v>0.71572212065813534</v>
      </c>
      <c r="G52">
        <f t="shared" si="30"/>
        <v>88.665447897623395</v>
      </c>
      <c r="H52">
        <f t="shared" si="30"/>
        <v>71.572212065813531</v>
      </c>
      <c r="J52" s="5">
        <f t="shared" si="31"/>
        <v>80.118829981718463</v>
      </c>
      <c r="K52" s="5">
        <f t="shared" si="32"/>
        <v>12.086742969093624</v>
      </c>
      <c r="L52" s="5">
        <f t="shared" si="15"/>
        <v>19.881170018281537</v>
      </c>
      <c r="M52" s="6"/>
      <c r="N52" s="1" t="s">
        <v>17</v>
      </c>
      <c r="O52">
        <f t="shared" si="33"/>
        <v>0.72212065813528326</v>
      </c>
      <c r="P52">
        <f t="shared" si="33"/>
        <v>0.72029250457038385</v>
      </c>
      <c r="R52">
        <f t="shared" si="34"/>
        <v>72.212065813528326</v>
      </c>
      <c r="S52">
        <f t="shared" si="34"/>
        <v>72.029250457038387</v>
      </c>
      <c r="U52" s="5">
        <f t="shared" si="35"/>
        <v>72.12065813528335</v>
      </c>
      <c r="V52" s="5">
        <f t="shared" si="36"/>
        <v>0.12926997827907236</v>
      </c>
      <c r="W52" s="5">
        <f t="shared" si="16"/>
        <v>27.87934186471665</v>
      </c>
      <c r="Y52" s="6"/>
      <c r="Z52" s="6"/>
    </row>
    <row r="53" spans="2:26" x14ac:dyDescent="0.25">
      <c r="C53" s="1" t="s">
        <v>18</v>
      </c>
      <c r="D53">
        <f t="shared" si="29"/>
        <v>0.8546617915904936</v>
      </c>
      <c r="E53">
        <f t="shared" si="29"/>
        <v>0.689670932358318</v>
      </c>
      <c r="G53">
        <f t="shared" si="30"/>
        <v>85.466179159049361</v>
      </c>
      <c r="H53">
        <f t="shared" si="30"/>
        <v>68.967093235831797</v>
      </c>
      <c r="J53" s="5">
        <f t="shared" si="31"/>
        <v>77.216636197440579</v>
      </c>
      <c r="K53" s="5">
        <f t="shared" si="32"/>
        <v>11.666615539686649</v>
      </c>
      <c r="L53" s="5">
        <f t="shared" si="15"/>
        <v>22.783363802559421</v>
      </c>
      <c r="M53" s="6"/>
      <c r="N53" s="1" t="s">
        <v>18</v>
      </c>
      <c r="O53">
        <f t="shared" si="33"/>
        <v>0.82723948811700176</v>
      </c>
      <c r="P53">
        <f t="shared" si="33"/>
        <v>0.82723948811700176</v>
      </c>
      <c r="R53">
        <f t="shared" si="34"/>
        <v>82.723948811700183</v>
      </c>
      <c r="S53">
        <f t="shared" si="34"/>
        <v>82.723948811700183</v>
      </c>
      <c r="U53" s="5">
        <f t="shared" si="35"/>
        <v>82.723948811700183</v>
      </c>
      <c r="V53" s="5">
        <f t="shared" si="36"/>
        <v>0</v>
      </c>
      <c r="W53" s="5">
        <f t="shared" si="16"/>
        <v>17.276051188299817</v>
      </c>
      <c r="Y53" s="6"/>
      <c r="Z53" s="6"/>
    </row>
    <row r="54" spans="2:26" x14ac:dyDescent="0.25">
      <c r="C54" s="1"/>
      <c r="J54" s="5"/>
      <c r="K54" s="5"/>
      <c r="L54" s="5"/>
      <c r="M54" s="6"/>
      <c r="N54" s="9"/>
    </row>
    <row r="55" spans="2:26" x14ac:dyDescent="0.25">
      <c r="C55" s="1" t="s">
        <v>19</v>
      </c>
      <c r="D55">
        <f t="shared" ref="D55:E59" si="37">($I$26-G25)/$I$26</f>
        <v>-3.8848263254113537E-2</v>
      </c>
      <c r="E55">
        <f t="shared" si="37"/>
        <v>9.3235831809871925E-2</v>
      </c>
      <c r="G55">
        <f t="shared" ref="G55:H59" si="38">D55*100</f>
        <v>-3.8848263254113538</v>
      </c>
      <c r="H55">
        <f t="shared" si="38"/>
        <v>9.3235831809871925</v>
      </c>
      <c r="J55" s="5">
        <f>AVERAGE(G55:H55)</f>
        <v>2.7193784277879196</v>
      </c>
      <c r="K55" s="5">
        <f>STDEV(G55:H55)</f>
        <v>9.3397559306632711</v>
      </c>
      <c r="L55" s="5"/>
      <c r="M55" s="6"/>
      <c r="N55" s="6"/>
    </row>
    <row r="56" spans="2:26" x14ac:dyDescent="0.25">
      <c r="C56" s="1" t="s">
        <v>20</v>
      </c>
      <c r="D56">
        <f t="shared" si="37"/>
        <v>1.5996343692870067E-2</v>
      </c>
      <c r="E56">
        <f t="shared" si="37"/>
        <v>-1.5996343692870268E-2</v>
      </c>
      <c r="G56">
        <f t="shared" si="38"/>
        <v>1.5996343692870068</v>
      </c>
      <c r="H56">
        <f t="shared" si="38"/>
        <v>-1.5996343692870267</v>
      </c>
      <c r="J56" s="5">
        <f>AVERAGE(G56:H56)</f>
        <v>-9.9920072216264089E-15</v>
      </c>
      <c r="K56" s="5">
        <f>STDEV(G56:H56)</f>
        <v>2.2622246198838312</v>
      </c>
      <c r="L56" s="5"/>
      <c r="M56" s="6"/>
      <c r="N56" s="6"/>
    </row>
    <row r="57" spans="2:26" x14ac:dyDescent="0.25">
      <c r="C57" s="1" t="s">
        <v>21</v>
      </c>
      <c r="D57">
        <f t="shared" si="37"/>
        <v>0.60831809872029241</v>
      </c>
      <c r="E57">
        <f t="shared" si="37"/>
        <v>0.61882998171846426</v>
      </c>
      <c r="G57">
        <f t="shared" si="38"/>
        <v>60.83180987202924</v>
      </c>
      <c r="H57">
        <f t="shared" si="38"/>
        <v>61.882998171846424</v>
      </c>
      <c r="J57" s="5">
        <f>AVERAGE(G57:H57)</f>
        <v>61.357404021937832</v>
      </c>
      <c r="K57" s="5">
        <f>STDEV(G57:H57)</f>
        <v>0.74330237510468866</v>
      </c>
      <c r="L57" s="5"/>
      <c r="M57" s="6"/>
      <c r="N57" s="6"/>
    </row>
    <row r="58" spans="2:26" x14ac:dyDescent="0.25">
      <c r="C58" s="1" t="s">
        <v>22</v>
      </c>
      <c r="D58">
        <f t="shared" si="37"/>
        <v>0.4689213893967093</v>
      </c>
      <c r="E58">
        <f t="shared" si="37"/>
        <v>0.44424131627056668</v>
      </c>
      <c r="G58">
        <f t="shared" si="38"/>
        <v>46.892138939670929</v>
      </c>
      <c r="H58">
        <f t="shared" si="38"/>
        <v>44.424131627056667</v>
      </c>
      <c r="J58" s="5">
        <f>AVERAGE(G58:H58)</f>
        <v>45.658135283363798</v>
      </c>
      <c r="K58" s="5">
        <f>STDEV(G58:H58)</f>
        <v>1.7451447067675319</v>
      </c>
      <c r="L58" s="5"/>
      <c r="M58" s="6"/>
      <c r="N58" s="6"/>
    </row>
    <row r="59" spans="2:26" x14ac:dyDescent="0.25">
      <c r="C59" s="1" t="s">
        <v>23</v>
      </c>
      <c r="D59">
        <f t="shared" si="37"/>
        <v>0.56901279707495422</v>
      </c>
      <c r="E59">
        <f t="shared" si="37"/>
        <v>0.55530164533820836</v>
      </c>
      <c r="G59">
        <f t="shared" si="38"/>
        <v>56.901279707495419</v>
      </c>
      <c r="H59">
        <f t="shared" si="38"/>
        <v>55.530164533820837</v>
      </c>
      <c r="J59" s="5">
        <f>AVERAGE(G59:H59)</f>
        <v>56.215722120658128</v>
      </c>
      <c r="K59" s="5">
        <f>STDEV(G59:H59)</f>
        <v>0.96952483709306769</v>
      </c>
      <c r="L5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5248-922A-45D0-8421-AEE3D826A3AC}">
  <dimension ref="A2:C98"/>
  <sheetViews>
    <sheetView tabSelected="1" workbookViewId="0">
      <selection activeCell="G20" sqref="G20"/>
    </sheetView>
  </sheetViews>
  <sheetFormatPr defaultRowHeight="15" x14ac:dyDescent="0.25"/>
  <cols>
    <col min="1" max="1" width="10.7109375" style="9" customWidth="1"/>
  </cols>
  <sheetData>
    <row r="2" spans="2:3" ht="15.75" x14ac:dyDescent="0.25">
      <c r="B2" t="s">
        <v>33</v>
      </c>
      <c r="C2" s="7" t="s">
        <v>122</v>
      </c>
    </row>
    <row r="3" spans="2:3" x14ac:dyDescent="0.25">
      <c r="B3" t="s">
        <v>0</v>
      </c>
      <c r="C3" s="8">
        <v>2.3410000000000002</v>
      </c>
    </row>
    <row r="4" spans="2:3" x14ac:dyDescent="0.25">
      <c r="B4" t="s">
        <v>1</v>
      </c>
      <c r="C4" s="8">
        <v>2.3969999999999998</v>
      </c>
    </row>
    <row r="5" spans="2:3" x14ac:dyDescent="0.25">
      <c r="B5" t="s">
        <v>2</v>
      </c>
      <c r="C5" s="8">
        <v>2.2599999999999998</v>
      </c>
    </row>
    <row r="6" spans="2:3" x14ac:dyDescent="0.25">
      <c r="B6" t="s">
        <v>3</v>
      </c>
      <c r="C6" s="8">
        <v>2.4710000000000001</v>
      </c>
    </row>
    <row r="7" spans="2:3" x14ac:dyDescent="0.25">
      <c r="B7" t="s">
        <v>4</v>
      </c>
      <c r="C7" s="8">
        <v>1.391</v>
      </c>
    </row>
    <row r="8" spans="2:3" x14ac:dyDescent="0.25">
      <c r="B8" t="s">
        <v>5</v>
      </c>
      <c r="C8" s="8">
        <v>1.1479999999999999</v>
      </c>
    </row>
    <row r="9" spans="2:3" x14ac:dyDescent="0.25">
      <c r="B9" t="s">
        <v>6</v>
      </c>
      <c r="C9" s="8">
        <v>1.869</v>
      </c>
    </row>
    <row r="10" spans="2:3" x14ac:dyDescent="0.25">
      <c r="B10" t="s">
        <v>7</v>
      </c>
      <c r="C10" s="8">
        <v>1.877</v>
      </c>
    </row>
    <row r="11" spans="2:3" x14ac:dyDescent="0.25">
      <c r="B11" t="s">
        <v>8</v>
      </c>
      <c r="C11" s="8">
        <v>0.51300000000000001</v>
      </c>
    </row>
    <row r="12" spans="2:3" x14ac:dyDescent="0.25">
      <c r="B12" t="s">
        <v>9</v>
      </c>
      <c r="C12" s="8">
        <v>0.66900000000000004</v>
      </c>
    </row>
    <row r="13" spans="2:3" x14ac:dyDescent="0.25">
      <c r="B13" t="s">
        <v>10</v>
      </c>
      <c r="C13" s="8">
        <v>0.54100000000000004</v>
      </c>
    </row>
    <row r="14" spans="2:3" x14ac:dyDescent="0.25">
      <c r="B14" t="s">
        <v>11</v>
      </c>
      <c r="C14" s="8">
        <v>0.72399999999999998</v>
      </c>
    </row>
    <row r="15" spans="2:3" x14ac:dyDescent="0.25">
      <c r="B15" t="s">
        <v>34</v>
      </c>
      <c r="C15" s="8">
        <v>2.4140000000000001</v>
      </c>
    </row>
    <row r="16" spans="2:3" x14ac:dyDescent="0.25">
      <c r="B16" t="s">
        <v>35</v>
      </c>
      <c r="C16" s="8">
        <v>2.3889999999999998</v>
      </c>
    </row>
    <row r="17" spans="2:3" x14ac:dyDescent="0.25">
      <c r="B17" t="s">
        <v>36</v>
      </c>
      <c r="C17" s="8">
        <v>2.3969999999999998</v>
      </c>
    </row>
    <row r="18" spans="2:3" x14ac:dyDescent="0.25">
      <c r="B18" t="s">
        <v>37</v>
      </c>
      <c r="C18" s="8">
        <v>2.38</v>
      </c>
    </row>
    <row r="19" spans="2:3" x14ac:dyDescent="0.25">
      <c r="B19" t="s">
        <v>38</v>
      </c>
      <c r="C19" s="8">
        <v>2.1219999999999999</v>
      </c>
    </row>
    <row r="20" spans="2:3" x14ac:dyDescent="0.25">
      <c r="B20" t="s">
        <v>39</v>
      </c>
      <c r="C20" s="8">
        <v>2.2469999999999999</v>
      </c>
    </row>
    <row r="21" spans="2:3" x14ac:dyDescent="0.25">
      <c r="B21" t="s">
        <v>40</v>
      </c>
      <c r="C21" s="8">
        <v>2.1360000000000001</v>
      </c>
    </row>
    <row r="22" spans="2:3" x14ac:dyDescent="0.25">
      <c r="B22" t="s">
        <v>41</v>
      </c>
      <c r="C22" s="8">
        <v>2.105</v>
      </c>
    </row>
    <row r="23" spans="2:3" x14ac:dyDescent="0.25">
      <c r="B23" t="s">
        <v>42</v>
      </c>
      <c r="C23" s="8">
        <v>0.63500000000000001</v>
      </c>
    </row>
    <row r="24" spans="2:3" x14ac:dyDescent="0.25">
      <c r="B24" t="s">
        <v>43</v>
      </c>
      <c r="C24" s="8">
        <v>0.85799999999999998</v>
      </c>
    </row>
    <row r="25" spans="2:3" x14ac:dyDescent="0.25">
      <c r="B25" t="s">
        <v>44</v>
      </c>
      <c r="C25" s="8">
        <v>0.998</v>
      </c>
    </row>
    <row r="26" spans="2:3" x14ac:dyDescent="0.25">
      <c r="B26" t="s">
        <v>45</v>
      </c>
      <c r="C26" s="8">
        <v>0.79500000000000004</v>
      </c>
    </row>
    <row r="27" spans="2:3" x14ac:dyDescent="0.25">
      <c r="B27" t="s">
        <v>46</v>
      </c>
      <c r="C27" s="8">
        <v>2.165</v>
      </c>
    </row>
    <row r="28" spans="2:3" x14ac:dyDescent="0.25">
      <c r="B28" t="s">
        <v>47</v>
      </c>
      <c r="C28" s="8">
        <v>2.3050000000000002</v>
      </c>
    </row>
    <row r="29" spans="2:3" x14ac:dyDescent="0.25">
      <c r="B29" t="s">
        <v>48</v>
      </c>
      <c r="C29" s="8">
        <v>2.3639999999999999</v>
      </c>
    </row>
    <row r="30" spans="2:3" x14ac:dyDescent="0.25">
      <c r="B30" t="s">
        <v>49</v>
      </c>
      <c r="C30" s="8">
        <v>2.4420000000000002</v>
      </c>
    </row>
    <row r="31" spans="2:3" x14ac:dyDescent="0.25">
      <c r="B31" t="s">
        <v>50</v>
      </c>
      <c r="C31" s="8">
        <v>1.048</v>
      </c>
    </row>
    <row r="32" spans="2:3" x14ac:dyDescent="0.25">
      <c r="B32" t="s">
        <v>51</v>
      </c>
      <c r="C32" s="8">
        <v>1.952</v>
      </c>
    </row>
    <row r="33" spans="2:3" x14ac:dyDescent="0.25">
      <c r="B33" t="s">
        <v>52</v>
      </c>
      <c r="C33" s="8">
        <v>2.1800000000000002</v>
      </c>
    </row>
    <row r="34" spans="2:3" x14ac:dyDescent="0.25">
      <c r="B34" t="s">
        <v>53</v>
      </c>
      <c r="C34" s="8">
        <v>2.0550000000000002</v>
      </c>
    </row>
    <row r="35" spans="2:3" x14ac:dyDescent="0.25">
      <c r="B35" t="s">
        <v>54</v>
      </c>
      <c r="C35" s="8">
        <v>0.69199999999999995</v>
      </c>
    </row>
    <row r="36" spans="2:3" x14ac:dyDescent="0.25">
      <c r="B36" t="s">
        <v>55</v>
      </c>
      <c r="C36" s="8">
        <v>0.94099999999999995</v>
      </c>
    </row>
    <row r="37" spans="2:3" x14ac:dyDescent="0.25">
      <c r="B37" t="s">
        <v>56</v>
      </c>
      <c r="C37" s="8">
        <v>0.51900000000000002</v>
      </c>
    </row>
    <row r="38" spans="2:3" x14ac:dyDescent="0.25">
      <c r="B38" t="s">
        <v>57</v>
      </c>
      <c r="C38" s="8">
        <v>0.62</v>
      </c>
    </row>
    <row r="39" spans="2:3" x14ac:dyDescent="0.25">
      <c r="B39" t="s">
        <v>58</v>
      </c>
      <c r="C39" s="8">
        <v>2.327</v>
      </c>
    </row>
    <row r="40" spans="2:3" x14ac:dyDescent="0.25">
      <c r="B40" t="s">
        <v>59</v>
      </c>
      <c r="C40" s="8">
        <v>2.2919999999999998</v>
      </c>
    </row>
    <row r="41" spans="2:3" x14ac:dyDescent="0.25">
      <c r="B41" t="s">
        <v>60</v>
      </c>
      <c r="C41" s="8">
        <v>2.3050000000000002</v>
      </c>
    </row>
    <row r="42" spans="2:3" x14ac:dyDescent="0.25">
      <c r="B42" t="s">
        <v>61</v>
      </c>
      <c r="C42" s="8">
        <v>2.3889999999999998</v>
      </c>
    </row>
    <row r="43" spans="2:3" x14ac:dyDescent="0.25">
      <c r="B43" t="s">
        <v>62</v>
      </c>
      <c r="C43" s="8">
        <v>1.6859999999999999</v>
      </c>
    </row>
    <row r="44" spans="2:3" x14ac:dyDescent="0.25">
      <c r="B44" t="s">
        <v>63</v>
      </c>
      <c r="C44" s="8">
        <v>1.109</v>
      </c>
    </row>
    <row r="45" spans="2:3" x14ac:dyDescent="0.25">
      <c r="B45" t="s">
        <v>64</v>
      </c>
      <c r="C45" s="8">
        <v>2.004</v>
      </c>
    </row>
    <row r="46" spans="2:3" x14ac:dyDescent="0.25">
      <c r="B46" t="s">
        <v>65</v>
      </c>
      <c r="C46" s="8">
        <v>2.0179999999999998</v>
      </c>
    </row>
    <row r="47" spans="2:3" x14ac:dyDescent="0.25">
      <c r="B47" t="s">
        <v>66</v>
      </c>
      <c r="C47" s="8">
        <v>0.89700000000000002</v>
      </c>
    </row>
    <row r="48" spans="2:3" x14ac:dyDescent="0.25">
      <c r="B48" t="s">
        <v>67</v>
      </c>
      <c r="C48" s="8">
        <v>0.874</v>
      </c>
    </row>
    <row r="49" spans="2:3" x14ac:dyDescent="0.25">
      <c r="B49" t="s">
        <v>68</v>
      </c>
      <c r="C49" s="8">
        <v>0.874</v>
      </c>
    </row>
    <row r="50" spans="2:3" x14ac:dyDescent="0.25">
      <c r="B50" t="s">
        <v>69</v>
      </c>
      <c r="C50" s="8">
        <v>0.89400000000000002</v>
      </c>
    </row>
    <row r="51" spans="2:3" x14ac:dyDescent="0.25">
      <c r="B51" t="s">
        <v>70</v>
      </c>
      <c r="C51" s="8">
        <v>1.4370000000000001</v>
      </c>
    </row>
    <row r="52" spans="2:3" x14ac:dyDescent="0.25">
      <c r="B52" t="s">
        <v>71</v>
      </c>
      <c r="C52" s="8">
        <v>2.3719999999999999</v>
      </c>
    </row>
    <row r="53" spans="2:3" x14ac:dyDescent="0.25">
      <c r="B53" t="s">
        <v>72</v>
      </c>
      <c r="C53" s="8">
        <v>2.3050000000000002</v>
      </c>
    </row>
    <row r="54" spans="2:3" x14ac:dyDescent="0.25">
      <c r="B54" t="s">
        <v>73</v>
      </c>
      <c r="C54" s="8">
        <v>1.9430000000000001</v>
      </c>
    </row>
    <row r="55" spans="2:3" x14ac:dyDescent="0.25">
      <c r="B55" t="s">
        <v>74</v>
      </c>
      <c r="C55" s="8">
        <v>2.0249999999999999</v>
      </c>
    </row>
    <row r="56" spans="2:3" x14ac:dyDescent="0.25">
      <c r="B56" t="s">
        <v>75</v>
      </c>
      <c r="C56" s="8">
        <v>2.113</v>
      </c>
    </row>
    <row r="57" spans="2:3" x14ac:dyDescent="0.25">
      <c r="B57" t="s">
        <v>76</v>
      </c>
      <c r="C57" s="8">
        <v>1.7030000000000001</v>
      </c>
    </row>
    <row r="58" spans="2:3" x14ac:dyDescent="0.25">
      <c r="B58" t="s">
        <v>77</v>
      </c>
      <c r="C58" s="8">
        <v>1.931</v>
      </c>
    </row>
    <row r="59" spans="2:3" x14ac:dyDescent="0.25">
      <c r="B59" t="s">
        <v>78</v>
      </c>
      <c r="C59" s="8">
        <v>0.46500000000000002</v>
      </c>
    </row>
    <row r="60" spans="2:3" x14ac:dyDescent="0.25">
      <c r="B60" t="s">
        <v>79</v>
      </c>
      <c r="C60" s="8">
        <v>0.83899999999999997</v>
      </c>
    </row>
    <row r="61" spans="2:3" x14ac:dyDescent="0.25">
      <c r="B61" t="s">
        <v>80</v>
      </c>
      <c r="C61" s="8">
        <v>0.82499999999999996</v>
      </c>
    </row>
    <row r="62" spans="2:3" x14ac:dyDescent="0.25">
      <c r="B62" t="s">
        <v>81</v>
      </c>
      <c r="C62" s="8">
        <v>0.82899999999999996</v>
      </c>
    </row>
    <row r="63" spans="2:3" x14ac:dyDescent="0.25">
      <c r="B63" t="s">
        <v>82</v>
      </c>
      <c r="C63" s="8">
        <v>1.6839999999999999</v>
      </c>
    </row>
    <row r="64" spans="2:3" x14ac:dyDescent="0.25">
      <c r="B64" t="s">
        <v>83</v>
      </c>
      <c r="C64" s="8">
        <v>1.635</v>
      </c>
    </row>
    <row r="65" spans="2:3" x14ac:dyDescent="0.25">
      <c r="B65" t="s">
        <v>84</v>
      </c>
      <c r="C65" s="8">
        <v>1.778</v>
      </c>
    </row>
    <row r="66" spans="2:3" x14ac:dyDescent="0.25">
      <c r="B66" t="s">
        <v>85</v>
      </c>
      <c r="C66" s="8">
        <v>1.0549999999999999</v>
      </c>
    </row>
    <row r="67" spans="2:3" x14ac:dyDescent="0.25">
      <c r="B67" t="s">
        <v>86</v>
      </c>
      <c r="C67" s="8">
        <v>2.15</v>
      </c>
    </row>
    <row r="68" spans="2:3" x14ac:dyDescent="0.25">
      <c r="B68" t="s">
        <v>87</v>
      </c>
      <c r="C68" s="8">
        <v>2.3119999999999998</v>
      </c>
    </row>
    <row r="69" spans="2:3" x14ac:dyDescent="0.25">
      <c r="B69" t="s">
        <v>88</v>
      </c>
      <c r="C69" s="8">
        <v>1.895</v>
      </c>
    </row>
    <row r="70" spans="2:3" x14ac:dyDescent="0.25">
      <c r="B70" t="s">
        <v>89</v>
      </c>
      <c r="C70" s="8">
        <v>1.65</v>
      </c>
    </row>
    <row r="71" spans="2:3" x14ac:dyDescent="0.25">
      <c r="B71" t="s">
        <v>90</v>
      </c>
      <c r="C71" s="8">
        <v>0.53500000000000003</v>
      </c>
    </row>
    <row r="72" spans="2:3" x14ac:dyDescent="0.25">
      <c r="B72" t="s">
        <v>91</v>
      </c>
      <c r="C72" s="8">
        <v>0.89600000000000002</v>
      </c>
    </row>
    <row r="73" spans="2:3" x14ac:dyDescent="0.25">
      <c r="B73" t="s">
        <v>92</v>
      </c>
      <c r="C73" s="8">
        <v>0.59499999999999997</v>
      </c>
    </row>
    <row r="74" spans="2:3" x14ac:dyDescent="0.25">
      <c r="B74" t="s">
        <v>93</v>
      </c>
      <c r="C74" s="8">
        <v>0.59499999999999997</v>
      </c>
    </row>
    <row r="75" spans="2:3" x14ac:dyDescent="0.25">
      <c r="B75" t="s">
        <v>94</v>
      </c>
      <c r="C75" s="8">
        <v>7.3999999999999996E-2</v>
      </c>
    </row>
    <row r="76" spans="2:3" x14ac:dyDescent="0.25">
      <c r="B76" t="s">
        <v>95</v>
      </c>
      <c r="C76" s="8">
        <v>0.105</v>
      </c>
    </row>
    <row r="77" spans="2:3" x14ac:dyDescent="0.25">
      <c r="B77" t="s">
        <v>96</v>
      </c>
      <c r="C77" s="8">
        <v>9.7000000000000003E-2</v>
      </c>
    </row>
    <row r="78" spans="2:3" x14ac:dyDescent="0.25">
      <c r="B78" t="s">
        <v>97</v>
      </c>
      <c r="C78" s="8">
        <v>0.11799999999999999</v>
      </c>
    </row>
    <row r="79" spans="2:3" x14ac:dyDescent="0.25">
      <c r="B79" t="s">
        <v>98</v>
      </c>
      <c r="C79" s="8">
        <v>7.3999999999999996E-2</v>
      </c>
    </row>
    <row r="80" spans="2:3" x14ac:dyDescent="0.25">
      <c r="B80" t="s">
        <v>99</v>
      </c>
      <c r="C80" s="8">
        <v>0.115</v>
      </c>
    </row>
    <row r="81" spans="2:3" x14ac:dyDescent="0.25">
      <c r="B81" t="s">
        <v>100</v>
      </c>
      <c r="C81" s="8">
        <v>8.4000000000000005E-2</v>
      </c>
    </row>
    <row r="82" spans="2:3" x14ac:dyDescent="0.25">
      <c r="B82" t="s">
        <v>101</v>
      </c>
      <c r="C82" s="8">
        <v>0.105</v>
      </c>
    </row>
    <row r="83" spans="2:3" x14ac:dyDescent="0.25">
      <c r="B83" t="s">
        <v>102</v>
      </c>
      <c r="C83" s="8">
        <v>2.4900000000000002</v>
      </c>
    </row>
    <row r="84" spans="2:3" x14ac:dyDescent="0.25">
      <c r="B84" t="s">
        <v>103</v>
      </c>
      <c r="C84" s="8">
        <v>2.2010000000000001</v>
      </c>
    </row>
    <row r="85" spans="2:3" x14ac:dyDescent="0.25">
      <c r="B85" t="s">
        <v>104</v>
      </c>
      <c r="C85" s="8">
        <v>1.379</v>
      </c>
    </row>
    <row r="86" spans="2:3" x14ac:dyDescent="0.25">
      <c r="B86" t="s">
        <v>105</v>
      </c>
      <c r="C86" s="8">
        <v>1.4330000000000001</v>
      </c>
    </row>
    <row r="87" spans="2:3" x14ac:dyDescent="0.25">
      <c r="B87" t="s">
        <v>106</v>
      </c>
      <c r="C87" s="8">
        <v>2.37</v>
      </c>
    </row>
    <row r="88" spans="2:3" x14ac:dyDescent="0.25">
      <c r="B88" t="s">
        <v>107</v>
      </c>
      <c r="C88" s="8">
        <v>2.44</v>
      </c>
    </row>
    <row r="89" spans="2:3" x14ac:dyDescent="0.25">
      <c r="B89" t="s">
        <v>108</v>
      </c>
      <c r="C89" s="8">
        <v>1.0740000000000001</v>
      </c>
    </row>
    <row r="90" spans="2:3" x14ac:dyDescent="0.25">
      <c r="B90" t="s">
        <v>109</v>
      </c>
      <c r="C90" s="8">
        <v>1.0509999999999999</v>
      </c>
    </row>
    <row r="91" spans="2:3" x14ac:dyDescent="0.25">
      <c r="B91" t="s">
        <v>110</v>
      </c>
      <c r="C91" s="8">
        <v>1.21</v>
      </c>
    </row>
    <row r="92" spans="2:3" x14ac:dyDescent="0.25">
      <c r="B92" t="s">
        <v>111</v>
      </c>
      <c r="C92" s="8">
        <v>1.24</v>
      </c>
    </row>
    <row r="93" spans="2:3" x14ac:dyDescent="0.25">
      <c r="B93" t="s">
        <v>112</v>
      </c>
      <c r="C93" s="8">
        <v>1.1599999999999999</v>
      </c>
    </row>
    <row r="94" spans="2:3" x14ac:dyDescent="0.25">
      <c r="B94" t="s">
        <v>113</v>
      </c>
      <c r="C94" s="8">
        <v>1.19</v>
      </c>
    </row>
    <row r="95" spans="2:3" x14ac:dyDescent="0.25">
      <c r="B95" t="s">
        <v>114</v>
      </c>
      <c r="C95" s="8">
        <v>0.17399999999999999</v>
      </c>
    </row>
    <row r="96" spans="2:3" x14ac:dyDescent="0.25">
      <c r="B96" t="s">
        <v>115</v>
      </c>
      <c r="C96" s="8">
        <v>0.26</v>
      </c>
    </row>
    <row r="97" spans="2:3" x14ac:dyDescent="0.25">
      <c r="B97" t="s">
        <v>116</v>
      </c>
      <c r="C97" s="8">
        <v>0.16400000000000001</v>
      </c>
    </row>
    <row r="98" spans="2:3" x14ac:dyDescent="0.25">
      <c r="B98" t="s">
        <v>117</v>
      </c>
      <c r="C98" s="8">
        <v>0.17899999999999999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Giusi Barra</dc:creator>
  <cp:lastModifiedBy>Fabio Della Rocca</cp:lastModifiedBy>
  <dcterms:created xsi:type="dcterms:W3CDTF">2020-09-21T15:39:24Z</dcterms:created>
  <dcterms:modified xsi:type="dcterms:W3CDTF">2022-02-24T15:07:00Z</dcterms:modified>
</cp:coreProperties>
</file>