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s documents\"/>
    </mc:Choice>
  </mc:AlternateContent>
  <xr:revisionPtr revIDLastSave="0" documentId="13_ncr:1_{F7DEA624-D4BE-4997-8780-22F9F8EF8434}" xr6:coauthVersionLast="36" xr6:coauthVersionMax="36" xr10:uidLastSave="{00000000-0000-0000-0000-000000000000}"/>
  <bookViews>
    <workbookView xWindow="0" yWindow="0" windowWidth="21600" windowHeight="9525" tabRatio="500" xr2:uid="{00000000-000D-0000-FFFF-FFFF00000000}"/>
  </bookViews>
  <sheets>
    <sheet name="clients" sheetId="1" r:id="rId1"/>
    <sheet name="ex1" sheetId="2" r:id="rId2"/>
    <sheet name="ex2" sheetId="3" r:id="rId3"/>
  </sheets>
  <calcPr calcId="191029" iterate="1" iterateCount="32767" iterateDelta="1E-4"/>
  <pivotCaches>
    <pivotCache cacheId="20" r:id="rId4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<sst xmlns="http://schemas.openxmlformats.org/spreadsheetml/2006/main" count="235" uniqueCount="126">
  <si>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</si>
  <si>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</si>
  <si>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</si>
  <si>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</si>
  <si>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</si>
  <si>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</si>
  <si>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</si>
  <si>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</si>
  <si>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</si>
  <si>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</si>
  <si>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</si>
  <si>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</si>
  <si>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</si>
  <si>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</si>
  <si>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</si>
  <si>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</si>
  <si>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</si>
  <si>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</si>
  <si>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</si>
  <si>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</si>
  <si>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</si>
  <si>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</si>
  <si>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</si>
  <si>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</si>
  <si>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</si>
  <si>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</si>
  <si>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</si>
  <si>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</si>
  <si>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</si>
  <si>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</si>
  <si>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</si>
  <si>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</si>
  <si>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</si>
  <si>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</si>
  <si>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</si>
  <si>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</si>
  <si>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</si>
  <si>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</si>
  <si>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</si>
  <si>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</si>
  <si>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</si>
  <si>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</si>
  <si>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</si>
  <si>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</si>
  <si>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</si>
  <si>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</si>
  <si>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</si>
  <si>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</si>
  <si>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</si>
  <si>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</si>
  <si>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</si>
  <si>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</si>
  <si>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</si>
  <si>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</si>
  <si>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</si>
  <si>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</si>
  <si>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</si>
  <si>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</si>
  <si>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</si>
  <si>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</si>
  <si>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</si>
  <si>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</si>
  <si>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</si>
  <si>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</si>
  <si>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</si>
  <si>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</si>
  <si>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</si>
  <si>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</si>
  <si>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</si>
  <si>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</si>
  <si>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</si>
  <si>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</si>
  <si>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</si>
  <si>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</si>
  <si>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</si>
  <si>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</si>
  <si>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</si>
  <si>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</si>
  <si>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</si>
  <si>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</si>
  <si>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</si>
  <si>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</si>
  <si>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</si>
  <si>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</si>
  <si>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</si>
  <si>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</si>
  <si>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</si>
  <si>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</si>
  <si>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</si>
  <si>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</si>
  <si>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</si>
  <si>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</si>
  <si>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</si>
  <si>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</si>
  <si>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</si>
  <si>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</si>
  <si>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</si>
  <si>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</si>
  <si>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</si>
  <si>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</si>
  <si>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</si>
  <si>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</si>
  <si>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</si>
  <si>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</si>
  <si>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</si>
  <si>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</si>
  <si>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</si>
  <si>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</si>
  <si>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</si>
  <si>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</si>
  <si>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</si>
  <si>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</si>
  <si>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</si>
  <si>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</si>
  <si>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</si>
  <si>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</si>
  <si>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</si>
  <si>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Étiquettes de lignes</t>
  </si>
  <si>
    <t>Total général</t>
  </si>
  <si>
    <t>Clients</t>
  </si>
  <si>
    <t>Nombre de Clients</t>
  </si>
  <si>
    <t>Nombre de jour écoulés</t>
  </si>
  <si>
    <t>S1</t>
  </si>
  <si>
    <t>S2</t>
  </si>
  <si>
    <t>S3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</si>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</sst>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numFmt numFmtId="164" formatCode="dd/mm/yy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[Copie de clients.xlsx laurie sempeski.xlsx]ex1!Tableau croisé dynamique5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'ex1'!$A$2:$A$8</c:f>
              <c:strCache>
                <c:ptCount val="6"/>
                <c:pt idx="0">
                  <c:v>client</c:v>
                </c:pt>
                <c:pt idx="1">
                  <c:v>facebook</c:v>
                </c:pt>
                <c:pt idx="2">
                  <c:v>internet</c:v>
                </c:pt>
                <c:pt idx="3">
                  <c:v>linkedin</c:v>
                </c:pt>
                <c:pt idx="4">
                  <c:v>parrainage</c:v>
                </c:pt>
                <c:pt idx="5">
                  <c:v>telephone</c:v>
                </c:pt>
              </c:strCache>
            </c:strRef>
          </c:cat>
          <c:val>
            <c:numRef>
              <c:f>'ex1'!$B$2:$B$8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F-43DD-9FC5-09C10E3C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096591"/>
        <c:axId val="925965743"/>
      </c:barChart>
      <c:catAx>
        <c:axId val="12080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965743"/>
        <c:crosses val="autoZero"/>
        <c:auto val="1"/>
        <c:lblAlgn val="ctr"/>
        <c:lblOffset val="100"/>
        <c:noMultiLvlLbl val="0"/>
      </c:catAx>
      <c:valAx>
        <c:axId val="9259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80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762000</xdr:colOff>
      <xdr:row>22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D18006-244E-4307-94FB-BA6E5220D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MPESKI Laurie" refreshedDate="44546.389188657406" createdVersion="6" refreshedVersion="6" minRefreshableVersion="3" recordCount="51" xr:uid="{AF73B4D8-6B8E-46B4-A2E7-BBEA83DBDCE6}">
  <cacheSource type="worksheet">
    <worksheetSource name="Tableau1"/>
  </cacheSource>
  <cacheFields count="7">
    <cacheField name="Clients" numFmtId="0">
      <sharedItems count="47">
        <s v="Jean"/>
        <s v="Jacques"/>
        <s v="Pierre"/>
        <s v="Frederic"/>
        <s v="Albert"/>
        <s v="Ramona"/>
        <s v="Sylvie"/>
        <s v="Carlos"/>
        <s v="Emilie"/>
        <s v="Jeanne"/>
        <s v="Lucie"/>
        <s v="Alfonse"/>
        <s v="Luc"/>
        <s v="Dominique"/>
        <s v="Etienne"/>
        <s v="Myriam"/>
        <s v="Jaques"/>
        <s v="Gilles"/>
        <s v="Melisse"/>
        <s v="Martin"/>
        <s v="Melanie"/>
        <s v="John"/>
        <s v="Garfield"/>
        <s v="Hans"/>
        <s v="Quentin"/>
        <s v="Marie"/>
        <s v="Lucien"/>
        <s v="Jean-Jaques"/>
        <s v="Benjamin"/>
        <s v="Thierry"/>
        <s v="Marina"/>
        <s v="Vincent"/>
        <s v="Raphael"/>
        <s v="Yann"/>
        <s v="Diana"/>
        <s v="Angelo"/>
        <s v="Laurence"/>
        <s v="Margelin"/>
        <s v="Averel"/>
        <s v="William"/>
        <s v="Sophie"/>
        <s v="Jack"/>
        <s v="Celine"/>
        <s v="Thomas"/>
        <s v="Sonia"/>
        <s v="Jennifer"/>
        <s v="Laure"/>
      </sharedItems>
    </cacheField>
    <cacheField name="PRENOM" numFmtId="0">
      <sharedItems/>
    </cacheField>
    <cacheField name="Date Contact" numFmtId="164">
      <sharedItems containsSemiMixedTypes="0" containsNonDate="0" containsDate="1" containsString="0" minDate="2019-03-01T00:00:00" maxDate="2021-11-04T00:00:00"/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164">
      <sharedItems containsSemiMixedTypes="0" containsNonDate="0" containsDate="1" containsString="0" minDate="2021-07-27T00:00:00" maxDate="2021-11-01T00:00:00"/>
    </cacheField>
    <cacheField name="Cout prospection" numFmtId="0">
      <sharedItems containsSemiMixedTypes="0" containsString="0" containsNumber="1" minValue="0" maxValue="189.15" count="21">
        <n v="0"/>
        <n v="39.97"/>
        <n v="80.25"/>
        <n v="31.28"/>
        <n v="20"/>
        <n v="153.6"/>
        <n v="85.15"/>
        <n v="35.08"/>
        <n v="102.5"/>
        <n v="189.15"/>
        <n v="181"/>
        <n v="8.9499999999999993"/>
        <n v="179.65"/>
        <n v="169.3"/>
        <n v="174.82"/>
        <n v="154.32"/>
        <n v="119.42"/>
        <n v="168.3"/>
        <n v="167.25"/>
        <n v="57.72"/>
        <n v="144.91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Portal"/>
    <d v="2019-03-04T00:00:00"/>
    <x v="0"/>
    <x v="0"/>
    <d v="2021-09-25T00:00:00"/>
    <x v="0"/>
  </r>
  <r>
    <x v="1"/>
    <s v="Travolta"/>
    <d v="2019-03-04T00:00:00"/>
    <x v="1"/>
    <x v="1"/>
    <d v="2021-10-14T00:00:00"/>
    <x v="0"/>
  </r>
  <r>
    <x v="2"/>
    <s v="Minet"/>
    <d v="2019-03-01T00:00:00"/>
    <x v="2"/>
    <x v="1"/>
    <d v="2021-10-02T00:00:00"/>
    <x v="1"/>
  </r>
  <r>
    <x v="3"/>
    <s v="Tamize"/>
    <d v="2019-03-05T00:00:00"/>
    <x v="3"/>
    <x v="2"/>
    <d v="2021-10-15T00:00:00"/>
    <x v="0"/>
  </r>
  <r>
    <x v="4"/>
    <s v="Toots"/>
    <d v="2019-03-06T00:00:00"/>
    <x v="3"/>
    <x v="3"/>
    <d v="2021-09-24T00:00:00"/>
    <x v="0"/>
  </r>
  <r>
    <x v="5"/>
    <s v="Liette"/>
    <d v="2019-03-06T00:00:00"/>
    <x v="2"/>
    <x v="2"/>
    <d v="2021-10-27T00:00:00"/>
    <x v="2"/>
  </r>
  <r>
    <x v="6"/>
    <s v="Notra"/>
    <d v="2019-03-11T00:00:00"/>
    <x v="0"/>
    <x v="0"/>
    <d v="2021-10-09T00:00:00"/>
    <x v="0"/>
  </r>
  <r>
    <x v="7"/>
    <s v="Hartos"/>
    <d v="2019-03-11T00:00:00"/>
    <x v="1"/>
    <x v="4"/>
    <d v="2021-08-05T00:00:00"/>
    <x v="0"/>
  </r>
  <r>
    <x v="8"/>
    <s v="Thielmans"/>
    <d v="2021-11-03T00:00:00"/>
    <x v="2"/>
    <x v="5"/>
    <d v="2021-09-18T00:00:00"/>
    <x v="3"/>
  </r>
  <r>
    <x v="9"/>
    <s v="Calman"/>
    <d v="2021-11-03T00:00:00"/>
    <x v="2"/>
    <x v="3"/>
    <d v="2021-07-27T00:00:00"/>
    <x v="4"/>
  </r>
  <r>
    <x v="10"/>
    <s v="Meignen"/>
    <d v="2019-03-18T00:00:00"/>
    <x v="4"/>
    <x v="3"/>
    <d v="2021-10-29T00:00:00"/>
    <x v="5"/>
  </r>
  <r>
    <x v="11"/>
    <s v="Daudet"/>
    <d v="2019-03-10T00:00:00"/>
    <x v="4"/>
    <x v="3"/>
    <d v="2021-08-22T00:00:00"/>
    <x v="6"/>
  </r>
  <r>
    <x v="12"/>
    <s v="Muzeau"/>
    <d v="2019-03-12T00:00:00"/>
    <x v="3"/>
    <x v="5"/>
    <d v="2021-10-11T00:00:00"/>
    <x v="0"/>
  </r>
  <r>
    <x v="13"/>
    <s v="Dufol"/>
    <d v="2019-03-12T00:00:00"/>
    <x v="1"/>
    <x v="2"/>
    <d v="2021-10-10T00:00:00"/>
    <x v="0"/>
  </r>
  <r>
    <x v="14"/>
    <s v="Dijon"/>
    <d v="2019-03-18T00:00:00"/>
    <x v="0"/>
    <x v="0"/>
    <d v="2021-08-03T00:00:00"/>
    <x v="0"/>
  </r>
  <r>
    <x v="15"/>
    <s v="Matron"/>
    <d v="2019-03-29T00:00:00"/>
    <x v="1"/>
    <x v="4"/>
    <d v="2021-10-12T00:00:00"/>
    <x v="0"/>
  </r>
  <r>
    <x v="16"/>
    <s v="Lafaille"/>
    <d v="2019-03-21T00:00:00"/>
    <x v="4"/>
    <x v="1"/>
    <d v="2021-10-23T00:00:00"/>
    <x v="7"/>
  </r>
  <r>
    <x v="17"/>
    <s v="Raphi"/>
    <d v="2019-04-08T00:00:00"/>
    <x v="1"/>
    <x v="6"/>
    <d v="2021-10-31T00:00:00"/>
    <x v="0"/>
  </r>
  <r>
    <x v="18"/>
    <s v="Jutteux"/>
    <d v="2019-03-22T00:00:00"/>
    <x v="5"/>
    <x v="0"/>
    <d v="2021-08-20T00:00:00"/>
    <x v="8"/>
  </r>
  <r>
    <x v="19"/>
    <s v="Volks"/>
    <d v="2019-03-24T00:00:00"/>
    <x v="2"/>
    <x v="4"/>
    <d v="2021-09-18T00:00:00"/>
    <x v="9"/>
  </r>
  <r>
    <x v="20"/>
    <s v="Nathan"/>
    <d v="2019-03-25T00:00:00"/>
    <x v="5"/>
    <x v="6"/>
    <d v="2021-08-27T00:00:00"/>
    <x v="10"/>
  </r>
  <r>
    <x v="21"/>
    <s v="Podats"/>
    <d v="2019-04-29T00:00:00"/>
    <x v="0"/>
    <x v="3"/>
    <d v="2021-09-25T00:00:00"/>
    <x v="0"/>
  </r>
  <r>
    <x v="22"/>
    <s v="Barcley"/>
    <d v="2019-03-28T00:00:00"/>
    <x v="0"/>
    <x v="4"/>
    <d v="2021-08-16T00:00:00"/>
    <x v="0"/>
  </r>
  <r>
    <x v="23"/>
    <s v="Shwarz"/>
    <d v="2019-06-03T00:00:00"/>
    <x v="3"/>
    <x v="2"/>
    <d v="2021-07-30T00:00:00"/>
    <x v="0"/>
  </r>
  <r>
    <x v="24"/>
    <s v="Micheaux"/>
    <d v="2019-03-30T00:00:00"/>
    <x v="3"/>
    <x v="0"/>
    <d v="2021-10-20T00:00:00"/>
    <x v="0"/>
  </r>
  <r>
    <x v="0"/>
    <s v="Perret"/>
    <d v="2019-04-01T00:00:00"/>
    <x v="3"/>
    <x v="4"/>
    <d v="2021-07-27T00:00:00"/>
    <x v="0"/>
  </r>
  <r>
    <x v="25"/>
    <s v="Dupont"/>
    <d v="2019-04-02T00:00:00"/>
    <x v="1"/>
    <x v="6"/>
    <d v="2021-10-08T00:00:00"/>
    <x v="0"/>
  </r>
  <r>
    <x v="26"/>
    <s v="Lefebre"/>
    <d v="2019-04-03T00:00:00"/>
    <x v="1"/>
    <x v="5"/>
    <d v="2021-08-27T00:00:00"/>
    <x v="0"/>
  </r>
  <r>
    <x v="27"/>
    <s v="Bourdin"/>
    <d v="2019-04-05T00:00:00"/>
    <x v="5"/>
    <x v="4"/>
    <d v="2021-08-06T00:00:00"/>
    <x v="11"/>
  </r>
  <r>
    <x v="28"/>
    <s v="Lecoq"/>
    <d v="2019-05-03T00:00:00"/>
    <x v="2"/>
    <x v="6"/>
    <d v="2021-10-02T00:00:00"/>
    <x v="12"/>
  </r>
  <r>
    <x v="29"/>
    <s v="Defonse"/>
    <d v="2019-04-08T00:00:00"/>
    <x v="3"/>
    <x v="2"/>
    <d v="2021-10-11T00:00:00"/>
    <x v="0"/>
  </r>
  <r>
    <x v="30"/>
    <s v="Kitta"/>
    <d v="2019-04-15T00:00:00"/>
    <x v="1"/>
    <x v="4"/>
    <d v="2021-10-21T00:00:00"/>
    <x v="0"/>
  </r>
  <r>
    <x v="31"/>
    <s v="Juillet"/>
    <d v="2019-05-06T00:00:00"/>
    <x v="0"/>
    <x v="1"/>
    <d v="2021-09-28T00:00:00"/>
    <x v="0"/>
  </r>
  <r>
    <x v="32"/>
    <s v="Bosh"/>
    <d v="2019-04-22T00:00:00"/>
    <x v="1"/>
    <x v="0"/>
    <d v="2021-10-27T00:00:00"/>
    <x v="0"/>
  </r>
  <r>
    <x v="33"/>
    <s v="Lecun"/>
    <d v="2019-04-18T00:00:00"/>
    <x v="5"/>
    <x v="6"/>
    <d v="2021-09-20T00:00:00"/>
    <x v="13"/>
  </r>
  <r>
    <x v="34"/>
    <s v="Krall"/>
    <d v="2019-06-01T00:00:00"/>
    <x v="2"/>
    <x v="4"/>
    <d v="2021-07-29T00:00:00"/>
    <x v="14"/>
  </r>
  <r>
    <x v="35"/>
    <s v="Debarre"/>
    <d v="2019-04-28T00:00:00"/>
    <x v="0"/>
    <x v="4"/>
    <d v="2021-08-06T00:00:00"/>
    <x v="0"/>
  </r>
  <r>
    <x v="36"/>
    <s v="Leclerc"/>
    <d v="2019-05-08T00:00:00"/>
    <x v="0"/>
    <x v="6"/>
    <d v="2021-09-26T00:00:00"/>
    <x v="0"/>
  </r>
  <r>
    <x v="7"/>
    <s v="Piret"/>
    <d v="2019-05-24T00:00:00"/>
    <x v="0"/>
    <x v="1"/>
    <d v="2021-09-20T00:00:00"/>
    <x v="0"/>
  </r>
  <r>
    <x v="37"/>
    <s v="Barret"/>
    <d v="2019-05-09T00:00:00"/>
    <x v="4"/>
    <x v="6"/>
    <d v="2021-08-22T00:00:00"/>
    <x v="15"/>
  </r>
  <r>
    <x v="38"/>
    <s v="Ducoq"/>
    <d v="2019-05-21T00:00:00"/>
    <x v="2"/>
    <x v="6"/>
    <d v="2021-09-05T00:00:00"/>
    <x v="16"/>
  </r>
  <r>
    <x v="39"/>
    <s v="Jex"/>
    <d v="2019-05-01T00:00:00"/>
    <x v="2"/>
    <x v="5"/>
    <d v="2021-07-30T00:00:00"/>
    <x v="17"/>
  </r>
  <r>
    <x v="40"/>
    <s v="Dupond"/>
    <d v="2019-05-08T00:00:00"/>
    <x v="0"/>
    <x v="6"/>
    <d v="2021-09-04T00:00:00"/>
    <x v="0"/>
  </r>
  <r>
    <x v="41"/>
    <s v="Barnet"/>
    <d v="2019-05-16T00:00:00"/>
    <x v="2"/>
    <x v="1"/>
    <d v="2021-09-19T00:00:00"/>
    <x v="18"/>
  </r>
  <r>
    <x v="42"/>
    <s v="Simpson"/>
    <d v="2019-05-06T00:00:00"/>
    <x v="2"/>
    <x v="1"/>
    <d v="2021-09-29T00:00:00"/>
    <x v="19"/>
  </r>
  <r>
    <x v="6"/>
    <s v="Larien"/>
    <d v="2019-05-16T00:00:00"/>
    <x v="2"/>
    <x v="5"/>
    <d v="2021-08-17T00:00:00"/>
    <x v="20"/>
  </r>
  <r>
    <x v="43"/>
    <s v="Benotto"/>
    <d v="2019-06-01T00:00:00"/>
    <x v="1"/>
    <x v="5"/>
    <d v="2021-10-27T00:00:00"/>
    <x v="0"/>
  </r>
  <r>
    <x v="44"/>
    <s v="Razo"/>
    <d v="2019-05-16T00:00:00"/>
    <x v="0"/>
    <x v="0"/>
    <d v="2021-10-15T00:00:00"/>
    <x v="0"/>
  </r>
  <r>
    <x v="45"/>
    <s v="Myros"/>
    <d v="2019-05-18T00:00:00"/>
    <x v="1"/>
    <x v="5"/>
    <d v="2021-08-02T00:00:00"/>
    <x v="0"/>
  </r>
  <r>
    <x v="46"/>
    <s v="Pujols"/>
    <d v="2019-05-21T00:00:00"/>
    <x v="0"/>
    <x v="5"/>
    <d v="2021-07-30T00:00:00"/>
    <x v="0"/>
  </r>
  <r>
    <x v="32"/>
    <s v="Kardin"/>
    <d v="2019-06-18T00:00:00"/>
    <x v="3"/>
    <x v="3"/>
    <d v="2021-09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BF9DF-9EB3-4E89-8930-60CFB2EBE5DF}" name="Tableau croisé dynamique5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7">
    <pivotField dataField="1" showAll="0"/>
    <pivotField showAll="0"/>
    <pivotField numFmtId="164" showAll="0"/>
    <pivotField axis="axisRow" showAll="0">
      <items count="7">
        <item x="5"/>
        <item x="1"/>
        <item x="3"/>
        <item x="0"/>
        <item x="2"/>
        <item x="4"/>
        <item t="default"/>
      </items>
    </pivotField>
    <pivotField showAll="0"/>
    <pivotField numFmtId="164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Clients" fld="0" subtotal="count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3541B-DB83-4393-B550-D4D680DB3BE5}" name="Tableau croisé dynamique6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B36" firstHeaderRow="1" firstDataRow="1" firstDataCol="1"/>
  <pivotFields count="7">
    <pivotField dataField="1"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/>
    <pivotField numFmtId="164" showAll="0"/>
    <pivotField showAll="0"/>
    <pivotField axis="axisRow"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/>
    <pivotField axis="axisRow" showAll="0">
      <items count="22">
        <item x="0"/>
        <item x="11"/>
        <item x="4"/>
        <item x="3"/>
        <item x="7"/>
        <item x="1"/>
        <item x="19"/>
        <item x="2"/>
        <item x="6"/>
        <item x="8"/>
        <item x="16"/>
        <item x="20"/>
        <item x="5"/>
        <item x="15"/>
        <item x="18"/>
        <item x="17"/>
        <item x="13"/>
        <item x="14"/>
        <item x="12"/>
        <item x="10"/>
        <item x="9"/>
        <item t="default"/>
      </items>
    </pivotField>
  </pivotFields>
  <rowFields count="2">
    <field x="4"/>
    <field x="6"/>
  </rowFields>
  <rowItems count="35">
    <i>
      <x/>
    </i>
    <i r="1">
      <x/>
    </i>
    <i r="1">
      <x v="2"/>
    </i>
    <i r="1">
      <x v="8"/>
    </i>
    <i r="1">
      <x v="12"/>
    </i>
    <i>
      <x v="1"/>
    </i>
    <i r="1">
      <x/>
    </i>
    <i r="1">
      <x v="9"/>
    </i>
    <i>
      <x v="2"/>
    </i>
    <i r="1">
      <x/>
    </i>
    <i r="1">
      <x v="7"/>
    </i>
    <i>
      <x v="3"/>
    </i>
    <i r="1">
      <x/>
    </i>
    <i r="1">
      <x v="10"/>
    </i>
    <i r="1">
      <x v="13"/>
    </i>
    <i r="1">
      <x v="16"/>
    </i>
    <i r="1">
      <x v="18"/>
    </i>
    <i r="1">
      <x v="19"/>
    </i>
    <i>
      <x v="4"/>
    </i>
    <i r="1">
      <x/>
    </i>
    <i r="1">
      <x v="4"/>
    </i>
    <i r="1">
      <x v="5"/>
    </i>
    <i r="1">
      <x v="6"/>
    </i>
    <i r="1">
      <x v="14"/>
    </i>
    <i>
      <x v="5"/>
    </i>
    <i r="1">
      <x/>
    </i>
    <i r="1">
      <x v="1"/>
    </i>
    <i r="1">
      <x v="17"/>
    </i>
    <i r="1">
      <x v="20"/>
    </i>
    <i>
      <x v="6"/>
    </i>
    <i r="1">
      <x/>
    </i>
    <i r="1">
      <x v="3"/>
    </i>
    <i r="1">
      <x v="11"/>
    </i>
    <i r="1">
      <x v="15"/>
    </i>
    <i t="grand">
      <x/>
    </i>
  </rowItems>
  <colItems count="1">
    <i/>
  </colItems>
  <dataFields count="1">
    <dataField name="Nombre de Clie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0B01C-9760-4E18-B313-55A25FB56A76}" name="Tableau1" displayName="Tableau1" ref="A1:L52" totalsRowShown="0">
  <autoFilter ref="A1:L52" xr:uid="{D435F186-B1B5-4C1D-9391-1BB02EBAB036}"/>
  <tableColumns count="12">
    <tableColumn id="1" xr3:uid="{4AE00FCE-FDF8-4E69-821E-C0A5B52C2390}" name="Clients"/>
    <tableColumn id="2" xr3:uid="{C9EBFD68-31C8-46D9-AD75-2852D5D9E3A0}" name="PRENOM"/>
    <tableColumn id="3" xr3:uid="{D418BD0D-F987-4F55-BD61-7CB3555C8384}" name="Date Contact" dataDxfId="24"/>
    <tableColumn id="4" xr3:uid="{56A5D246-2E95-403E-877D-DA40B84B8A02}" name="Origine"/>
    <tableColumn id="5" xr3:uid="{CFB68FA4-8436-47B0-A4E6-95E9A234DD12}" name="Commercial"/>
    <tableColumn id="6" xr3:uid="{FD1B01D0-DE01-4D87-9B7C-5C5BD00A18D4}" name="Date dernier contact" dataDxfId="23"/>
    <tableColumn id="7" xr3:uid="{D80FB949-1C6B-46C4-8685-C684767DBE2F}" name="Cout prospection"/>
    <tableColumn id="8" xr3:uid="{55C1ED3D-C06F-4310-ACDA-CF06FF24ED83}" name="Nombre de jour écoulés" dataDxfId="0">
      <calculatedColumnFormula>DATEDIF(F2,TODAY(),"d")</calculatedColumnFormula>
    </tableColumn>
    <tableColumn id="9" xr3:uid="{6235CE7A-C4AB-4E20-8261-8ABE2DF84F40}" name="S1" dataDxfId="4">
      <calculatedColumnFormula>IF(Tableau1[[#This Row],[Origine]]="client",3,0)</calculatedColumnFormula>
    </tableColumn>
    <tableColumn id="10" xr3:uid="{37CBF138-F442-4BB9-B198-441D6C6B5863}" name="S2" dataDxfId="1">
      <calculatedColumnFormula>IF(Tableau1[[#This Row],[Nombre de jour écoulés]]&gt;90,3,0)</calculatedColumnFormula>
    </tableColumn>
    <tableColumn id="11" xr3:uid="{4CE23DAB-B459-4CDF-862D-940F7ADD2640}" name="S3" dataDxfId="3">
      <calculatedColumnFormula>IF(Tableau1[[#This Row],[Cout prospection]]&gt;100,5,0)</calculatedColumnFormula>
    </tableColumn>
    <tableColumn id="12" xr3:uid="{A8286E8B-D61E-4EA7-B62F-AE8703ED2482}" name="Score" dataDxfId="2">
      <calculatedColumnFormula>SUM(Tableau1[[#This Row],[S1]]+Tableau1[[#This Row],[S2]]+Tableau1[[#This Row],[S3]])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zoomScale="110" zoomScaleNormal="110" workbookViewId="0">
      <selection activeCell="G59" sqref="G59"/>
    </sheetView>
  </sheetViews>
  <sheetFormatPr baseColWidth="10" defaultColWidth="9.140625" defaultRowHeight="12.75" x14ac:dyDescent="0.2"/>
  <cols>
    <col min="1" max="2" width="11.7109375" bestFit="1" customWidth="1"/>
    <col min="3" max="3" width="15" bestFit="1" customWidth="1"/>
    <col min="4" max="4" width="10" bestFit="1" customWidth="1"/>
    <col min="5" max="5" width="13.85546875" customWidth="1"/>
    <col min="6" max="6" width="21.85546875" customWidth="1"/>
    <col min="7" max="7" width="19.140625" bestFit="1" customWidth="1"/>
    <col min="8" max="8" width="25.28515625" bestFit="1" customWidth="1"/>
    <col min="9" max="10" width="7.28515625" bestFit="1" customWidth="1"/>
    <col min="11" max="11" width="5.5703125" bestFit="1" customWidth="1"/>
    <col min="12" max="12" width="10" bestFit="1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12" x14ac:dyDescent="0.2">
      <c r="A1" t="s">
        <v>119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</row>
    <row r="2" spans="1:12" x14ac:dyDescent="0.2">
      <c r="A2" t="s">
        <v>6</v>
      </c>
      <c r="B2" t="s">
        <v>7</v>
      </c>
      <c r="C2" s="1">
        <v>43528</v>
      </c>
      <c r="D2" t="s">
        <v>8</v>
      </c>
      <c r="E2" t="s">
        <v>9</v>
      </c>
      <c r="F2" s="1">
        <v>44464</v>
      </c>
      <c r="G2">
        <v>0</v>
      </c>
      <c r="H2">
        <f t="shared" ref="H2:H33" ca="1" si="0">DATEDIF(F2,TODAY(),"d")</f>
        <v>82</v>
      </c>
      <c r="I2">
        <f>IF(Tableau1[[#This Row],[Origine]]="client",3,0)</f>
        <v>0</v>
      </c>
      <c r="J2">
        <f ca="1">IF(Tableau1[[#This Row],[Nombre de jour écoulés]]&gt;90,3,0)</f>
        <v>0</v>
      </c>
      <c r="K2">
        <f>IF(Tableau1[[#This Row],[Cout prospection]]&gt;100,5,0)</f>
        <v>0</v>
      </c>
      <c r="L2">
        <f ca="1">SUM(Tableau1[[#This Row],[S1]]+Tableau1[[#This Row],[S2]]+Tableau1[[#This Row],[S3]])</f>
        <v>0</v>
      </c>
    </row>
    <row r="3" spans="1:12" x14ac:dyDescent="0.2">
      <c r="A3" t="s">
        <v>10</v>
      </c>
      <c r="B3" t="s">
        <v>11</v>
      </c>
      <c r="C3" s="1">
        <v>43528</v>
      </c>
      <c r="D3" t="s">
        <v>12</v>
      </c>
      <c r="E3" t="s">
        <v>13</v>
      </c>
      <c r="F3" s="1">
        <v>44483</v>
      </c>
      <c r="G3">
        <v>0</v>
      </c>
      <c r="H3">
        <f t="shared" ca="1" si="0"/>
        <v>63</v>
      </c>
      <c r="I3">
        <f>IF(Tableau1[[#This Row],[Origine]]="client",3,0)</f>
        <v>0</v>
      </c>
      <c r="J3">
        <f ca="1">IF(Tableau1[[#This Row],[Nombre de jour écoulés]]&gt;90,3,0)</f>
        <v>0</v>
      </c>
      <c r="K3">
        <f>IF(Tableau1[[#This Row],[Cout prospection]]&gt;100,5,0)</f>
        <v>0</v>
      </c>
      <c r="L3">
        <f ca="1">SUM(Tableau1[[#This Row],[S1]]+Tableau1[[#This Row],[S2]]+Tableau1[[#This Row],[S3]])</f>
        <v>0</v>
      </c>
    </row>
    <row r="4" spans="1:12" x14ac:dyDescent="0.2">
      <c r="A4" t="s">
        <v>14</v>
      </c>
      <c r="B4" t="s">
        <v>15</v>
      </c>
      <c r="C4" s="1">
        <v>43525</v>
      </c>
      <c r="D4" t="s">
        <v>16</v>
      </c>
      <c r="E4" t="s">
        <v>13</v>
      </c>
      <c r="F4" s="1">
        <v>44471</v>
      </c>
      <c r="G4">
        <v>39.97</v>
      </c>
      <c r="H4">
        <f t="shared" ca="1" si="0"/>
        <v>75</v>
      </c>
      <c r="I4">
        <f>IF(Tableau1[[#This Row],[Origine]]="client",3,0)</f>
        <v>0</v>
      </c>
      <c r="J4">
        <f ca="1">IF(Tableau1[[#This Row],[Nombre de jour écoulés]]&gt;90,3,0)</f>
        <v>0</v>
      </c>
      <c r="K4">
        <f>IF(Tableau1[[#This Row],[Cout prospection]]&gt;100,5,0)</f>
        <v>0</v>
      </c>
      <c r="L4">
        <f ca="1">SUM(Tableau1[[#This Row],[S1]]+Tableau1[[#This Row],[S2]]+Tableau1[[#This Row],[S3]])</f>
        <v>0</v>
      </c>
    </row>
    <row r="5" spans="1:12" x14ac:dyDescent="0.2">
      <c r="A5" t="s">
        <v>17</v>
      </c>
      <c r="B5" t="s">
        <v>18</v>
      </c>
      <c r="C5" s="1">
        <v>43529</v>
      </c>
      <c r="D5" t="s">
        <v>19</v>
      </c>
      <c r="E5" t="s">
        <v>20</v>
      </c>
      <c r="F5" s="1">
        <v>44484</v>
      </c>
      <c r="G5">
        <v>0</v>
      </c>
      <c r="H5">
        <f t="shared" ca="1" si="0"/>
        <v>62</v>
      </c>
      <c r="I5">
        <f>IF(Tableau1[[#This Row],[Origine]]="client",3,0)</f>
        <v>0</v>
      </c>
      <c r="J5">
        <f ca="1">IF(Tableau1[[#This Row],[Nombre de jour écoulés]]&gt;90,3,0)</f>
        <v>0</v>
      </c>
      <c r="K5">
        <f>IF(Tableau1[[#This Row],[Cout prospection]]&gt;100,5,0)</f>
        <v>0</v>
      </c>
      <c r="L5">
        <f ca="1">SUM(Tableau1[[#This Row],[S1]]+Tableau1[[#This Row],[S2]]+Tableau1[[#This Row],[S3]])</f>
        <v>0</v>
      </c>
    </row>
    <row r="6" spans="1:12" x14ac:dyDescent="0.2">
      <c r="A6" t="s">
        <v>21</v>
      </c>
      <c r="B6" t="s">
        <v>22</v>
      </c>
      <c r="C6" s="1">
        <v>43530</v>
      </c>
      <c r="D6" t="s">
        <v>19</v>
      </c>
      <c r="E6" t="s">
        <v>23</v>
      </c>
      <c r="F6" s="1">
        <v>44463</v>
      </c>
      <c r="G6">
        <v>0</v>
      </c>
      <c r="H6">
        <f t="shared" ca="1" si="0"/>
        <v>83</v>
      </c>
      <c r="I6">
        <f>IF(Tableau1[[#This Row],[Origine]]="client",3,0)</f>
        <v>0</v>
      </c>
      <c r="J6">
        <f ca="1">IF(Tableau1[[#This Row],[Nombre de jour écoulés]]&gt;90,3,0)</f>
        <v>0</v>
      </c>
      <c r="K6">
        <f>IF(Tableau1[[#This Row],[Cout prospection]]&gt;100,5,0)</f>
        <v>0</v>
      </c>
      <c r="L6">
        <f ca="1">SUM(Tableau1[[#This Row],[S1]]+Tableau1[[#This Row],[S2]]+Tableau1[[#This Row],[S3]])</f>
        <v>0</v>
      </c>
    </row>
    <row r="7" spans="1:12" x14ac:dyDescent="0.2">
      <c r="A7" t="s">
        <v>24</v>
      </c>
      <c r="B7" t="s">
        <v>25</v>
      </c>
      <c r="C7" s="1">
        <v>43530</v>
      </c>
      <c r="D7" t="s">
        <v>16</v>
      </c>
      <c r="E7" t="s">
        <v>20</v>
      </c>
      <c r="F7" s="1">
        <v>44496</v>
      </c>
      <c r="G7">
        <v>80.25</v>
      </c>
      <c r="H7">
        <f t="shared" ca="1" si="0"/>
        <v>50</v>
      </c>
      <c r="I7">
        <f>IF(Tableau1[[#This Row],[Origine]]="client",3,0)</f>
        <v>0</v>
      </c>
      <c r="J7">
        <f ca="1">IF(Tableau1[[#This Row],[Nombre de jour écoulés]]&gt;90,3,0)</f>
        <v>0</v>
      </c>
      <c r="K7">
        <f>IF(Tableau1[[#This Row],[Cout prospection]]&gt;100,5,0)</f>
        <v>0</v>
      </c>
      <c r="L7">
        <f ca="1">SUM(Tableau1[[#This Row],[S1]]+Tableau1[[#This Row],[S2]]+Tableau1[[#This Row],[S3]])</f>
        <v>0</v>
      </c>
    </row>
    <row r="8" spans="1:12" x14ac:dyDescent="0.2">
      <c r="A8" t="s">
        <v>26</v>
      </c>
      <c r="B8" t="s">
        <v>27</v>
      </c>
      <c r="C8" s="1">
        <v>43535</v>
      </c>
      <c r="D8" t="s">
        <v>8</v>
      </c>
      <c r="E8" t="s">
        <v>9</v>
      </c>
      <c r="F8" s="1">
        <v>44478</v>
      </c>
      <c r="G8">
        <v>0</v>
      </c>
      <c r="H8">
        <f t="shared" ca="1" si="0"/>
        <v>68</v>
      </c>
      <c r="I8">
        <f>IF(Tableau1[[#This Row],[Origine]]="client",3,0)</f>
        <v>0</v>
      </c>
      <c r="J8">
        <f ca="1">IF(Tableau1[[#This Row],[Nombre de jour écoulés]]&gt;90,3,0)</f>
        <v>0</v>
      </c>
      <c r="K8">
        <f>IF(Tableau1[[#This Row],[Cout prospection]]&gt;100,5,0)</f>
        <v>0</v>
      </c>
      <c r="L8">
        <f ca="1">SUM(Tableau1[[#This Row],[S1]]+Tableau1[[#This Row],[S2]]+Tableau1[[#This Row],[S3]])</f>
        <v>0</v>
      </c>
    </row>
    <row r="9" spans="1:12" x14ac:dyDescent="0.2">
      <c r="A9" t="s">
        <v>28</v>
      </c>
      <c r="B9" t="s">
        <v>29</v>
      </c>
      <c r="C9" s="1">
        <v>43535</v>
      </c>
      <c r="D9" t="s">
        <v>12</v>
      </c>
      <c r="E9" t="s">
        <v>30</v>
      </c>
      <c r="F9" s="1">
        <v>44413</v>
      </c>
      <c r="G9">
        <v>0</v>
      </c>
      <c r="H9">
        <f t="shared" ca="1" si="0"/>
        <v>133</v>
      </c>
      <c r="I9">
        <f>IF(Tableau1[[#This Row],[Origine]]="client",3,0)</f>
        <v>0</v>
      </c>
      <c r="J9">
        <f ca="1">IF(Tableau1[[#This Row],[Nombre de jour écoulés]]&gt;90,3,0)</f>
        <v>3</v>
      </c>
      <c r="K9">
        <f>IF(Tableau1[[#This Row],[Cout prospection]]&gt;100,5,0)</f>
        <v>0</v>
      </c>
      <c r="L9">
        <f ca="1">SUM(Tableau1[[#This Row],[S1]]+Tableau1[[#This Row],[S2]]+Tableau1[[#This Row],[S3]])</f>
        <v>3</v>
      </c>
    </row>
    <row r="10" spans="1:12" x14ac:dyDescent="0.2">
      <c r="A10" t="s">
        <v>31</v>
      </c>
      <c r="B10" t="s">
        <v>32</v>
      </c>
      <c r="C10" s="1">
        <v>44503</v>
      </c>
      <c r="D10" t="s">
        <v>16</v>
      </c>
      <c r="E10" t="s">
        <v>33</v>
      </c>
      <c r="F10" s="1">
        <v>44457</v>
      </c>
      <c r="G10">
        <v>31.28</v>
      </c>
      <c r="H10">
        <f t="shared" ca="1" si="0"/>
        <v>89</v>
      </c>
      <c r="I10">
        <f>IF(Tableau1[[#This Row],[Origine]]="client",3,0)</f>
        <v>0</v>
      </c>
      <c r="J10">
        <f ca="1">IF(Tableau1[[#This Row],[Nombre de jour écoulés]]&gt;90,3,0)</f>
        <v>0</v>
      </c>
      <c r="K10">
        <f>IF(Tableau1[[#This Row],[Cout prospection]]&gt;100,5,0)</f>
        <v>0</v>
      </c>
      <c r="L10">
        <f ca="1">SUM(Tableau1[[#This Row],[S1]]+Tableau1[[#This Row],[S2]]+Tableau1[[#This Row],[S3]])</f>
        <v>0</v>
      </c>
    </row>
    <row r="11" spans="1:12" x14ac:dyDescent="0.2">
      <c r="A11" t="s">
        <v>34</v>
      </c>
      <c r="B11" t="s">
        <v>35</v>
      </c>
      <c r="C11" s="1">
        <v>44503</v>
      </c>
      <c r="D11" t="s">
        <v>16</v>
      </c>
      <c r="E11" t="s">
        <v>23</v>
      </c>
      <c r="F11" s="1">
        <v>44404</v>
      </c>
      <c r="G11">
        <v>20</v>
      </c>
      <c r="H11">
        <f t="shared" ca="1" si="0"/>
        <v>142</v>
      </c>
      <c r="I11">
        <f>IF(Tableau1[[#This Row],[Origine]]="client",3,0)</f>
        <v>0</v>
      </c>
      <c r="J11">
        <f ca="1">IF(Tableau1[[#This Row],[Nombre de jour écoulés]]&gt;90,3,0)</f>
        <v>3</v>
      </c>
      <c r="K11">
        <f>IF(Tableau1[[#This Row],[Cout prospection]]&gt;100,5,0)</f>
        <v>0</v>
      </c>
      <c r="L11">
        <f ca="1">SUM(Tableau1[[#This Row],[S1]]+Tableau1[[#This Row],[S2]]+Tableau1[[#This Row],[S3]])</f>
        <v>3</v>
      </c>
    </row>
    <row r="12" spans="1:12" x14ac:dyDescent="0.2">
      <c r="A12" t="s">
        <v>36</v>
      </c>
      <c r="B12" t="s">
        <v>37</v>
      </c>
      <c r="C12" s="1">
        <v>43542</v>
      </c>
      <c r="D12" t="s">
        <v>38</v>
      </c>
      <c r="E12" t="s">
        <v>23</v>
      </c>
      <c r="F12" s="1">
        <v>44498</v>
      </c>
      <c r="G12">
        <v>153.6</v>
      </c>
      <c r="H12">
        <f t="shared" ca="1" si="0"/>
        <v>48</v>
      </c>
      <c r="I12">
        <f>IF(Tableau1[[#This Row],[Origine]]="client",3,0)</f>
        <v>0</v>
      </c>
      <c r="J12">
        <f ca="1">IF(Tableau1[[#This Row],[Nombre de jour écoulés]]&gt;90,3,0)</f>
        <v>0</v>
      </c>
      <c r="K12">
        <f>IF(Tableau1[[#This Row],[Cout prospection]]&gt;100,5,0)</f>
        <v>5</v>
      </c>
      <c r="L12">
        <f ca="1">SUM(Tableau1[[#This Row],[S1]]+Tableau1[[#This Row],[S2]]+Tableau1[[#This Row],[S3]])</f>
        <v>5</v>
      </c>
    </row>
    <row r="13" spans="1:12" x14ac:dyDescent="0.2">
      <c r="A13" t="s">
        <v>39</v>
      </c>
      <c r="B13" t="s">
        <v>40</v>
      </c>
      <c r="C13" s="1">
        <v>43534</v>
      </c>
      <c r="D13" t="s">
        <v>38</v>
      </c>
      <c r="E13" t="s">
        <v>23</v>
      </c>
      <c r="F13" s="1">
        <v>44430</v>
      </c>
      <c r="G13">
        <v>85.15</v>
      </c>
      <c r="H13">
        <f t="shared" ca="1" si="0"/>
        <v>116</v>
      </c>
      <c r="I13">
        <f>IF(Tableau1[[#This Row],[Origine]]="client",3,0)</f>
        <v>0</v>
      </c>
      <c r="J13">
        <f ca="1">IF(Tableau1[[#This Row],[Nombre de jour écoulés]]&gt;90,3,0)</f>
        <v>3</v>
      </c>
      <c r="K13">
        <f>IF(Tableau1[[#This Row],[Cout prospection]]&gt;100,5,0)</f>
        <v>0</v>
      </c>
      <c r="L13">
        <f ca="1">SUM(Tableau1[[#This Row],[S1]]+Tableau1[[#This Row],[S2]]+Tableau1[[#This Row],[S3]])</f>
        <v>3</v>
      </c>
    </row>
    <row r="14" spans="1:12" x14ac:dyDescent="0.2">
      <c r="A14" t="s">
        <v>41</v>
      </c>
      <c r="B14" t="s">
        <v>42</v>
      </c>
      <c r="C14" s="1">
        <v>43536</v>
      </c>
      <c r="D14" t="s">
        <v>19</v>
      </c>
      <c r="E14" t="s">
        <v>33</v>
      </c>
      <c r="F14" s="1">
        <v>44480</v>
      </c>
      <c r="G14">
        <v>0</v>
      </c>
      <c r="H14">
        <f t="shared" ca="1" si="0"/>
        <v>66</v>
      </c>
      <c r="I14">
        <f>IF(Tableau1[[#This Row],[Origine]]="client",3,0)</f>
        <v>0</v>
      </c>
      <c r="J14">
        <f ca="1">IF(Tableau1[[#This Row],[Nombre de jour écoulés]]&gt;90,3,0)</f>
        <v>0</v>
      </c>
      <c r="K14">
        <f>IF(Tableau1[[#This Row],[Cout prospection]]&gt;100,5,0)</f>
        <v>0</v>
      </c>
      <c r="L14">
        <f ca="1">SUM(Tableau1[[#This Row],[S1]]+Tableau1[[#This Row],[S2]]+Tableau1[[#This Row],[S3]])</f>
        <v>0</v>
      </c>
    </row>
    <row r="15" spans="1:12" x14ac:dyDescent="0.2">
      <c r="A15" t="s">
        <v>43</v>
      </c>
      <c r="B15" t="s">
        <v>44</v>
      </c>
      <c r="C15" s="1">
        <v>43536</v>
      </c>
      <c r="D15" t="s">
        <v>12</v>
      </c>
      <c r="E15" t="s">
        <v>20</v>
      </c>
      <c r="F15" s="1">
        <v>44479</v>
      </c>
      <c r="G15">
        <v>0</v>
      </c>
      <c r="H15">
        <f t="shared" ca="1" si="0"/>
        <v>67</v>
      </c>
      <c r="I15">
        <f>IF(Tableau1[[#This Row],[Origine]]="client",3,0)</f>
        <v>0</v>
      </c>
      <c r="J15">
        <f ca="1">IF(Tableau1[[#This Row],[Nombre de jour écoulés]]&gt;90,3,0)</f>
        <v>0</v>
      </c>
      <c r="K15">
        <f>IF(Tableau1[[#This Row],[Cout prospection]]&gt;100,5,0)</f>
        <v>0</v>
      </c>
      <c r="L15">
        <f ca="1">SUM(Tableau1[[#This Row],[S1]]+Tableau1[[#This Row],[S2]]+Tableau1[[#This Row],[S3]])</f>
        <v>0</v>
      </c>
    </row>
    <row r="16" spans="1:12" x14ac:dyDescent="0.2">
      <c r="A16" t="s">
        <v>45</v>
      </c>
      <c r="B16" t="s">
        <v>46</v>
      </c>
      <c r="C16" s="1">
        <v>43542</v>
      </c>
      <c r="D16" t="s">
        <v>8</v>
      </c>
      <c r="E16" t="s">
        <v>9</v>
      </c>
      <c r="F16" s="1">
        <v>44411</v>
      </c>
      <c r="G16">
        <v>0</v>
      </c>
      <c r="H16">
        <f t="shared" ca="1" si="0"/>
        <v>135</v>
      </c>
      <c r="I16">
        <f>IF(Tableau1[[#This Row],[Origine]]="client",3,0)</f>
        <v>0</v>
      </c>
      <c r="J16">
        <f ca="1">IF(Tableau1[[#This Row],[Nombre de jour écoulés]]&gt;90,3,0)</f>
        <v>3</v>
      </c>
      <c r="K16">
        <f>IF(Tableau1[[#This Row],[Cout prospection]]&gt;100,5,0)</f>
        <v>0</v>
      </c>
      <c r="L16">
        <f ca="1">SUM(Tableau1[[#This Row],[S1]]+Tableau1[[#This Row],[S2]]+Tableau1[[#This Row],[S3]])</f>
        <v>3</v>
      </c>
    </row>
    <row r="17" spans="1:12" x14ac:dyDescent="0.2">
      <c r="A17" t="s">
        <v>47</v>
      </c>
      <c r="B17" t="s">
        <v>48</v>
      </c>
      <c r="C17" s="1">
        <v>43553</v>
      </c>
      <c r="D17" t="s">
        <v>12</v>
      </c>
      <c r="E17" t="s">
        <v>30</v>
      </c>
      <c r="F17" s="1">
        <v>44481</v>
      </c>
      <c r="G17">
        <v>0</v>
      </c>
      <c r="H17">
        <f t="shared" ca="1" si="0"/>
        <v>65</v>
      </c>
      <c r="I17">
        <f>IF(Tableau1[[#This Row],[Origine]]="client",3,0)</f>
        <v>0</v>
      </c>
      <c r="J17">
        <f ca="1">IF(Tableau1[[#This Row],[Nombre de jour écoulés]]&gt;90,3,0)</f>
        <v>0</v>
      </c>
      <c r="K17">
        <f>IF(Tableau1[[#This Row],[Cout prospection]]&gt;100,5,0)</f>
        <v>0</v>
      </c>
      <c r="L17">
        <f ca="1">SUM(Tableau1[[#This Row],[S1]]+Tableau1[[#This Row],[S2]]+Tableau1[[#This Row],[S3]])</f>
        <v>0</v>
      </c>
    </row>
    <row r="18" spans="1:12" x14ac:dyDescent="0.2">
      <c r="A18" t="s">
        <v>49</v>
      </c>
      <c r="B18" t="s">
        <v>50</v>
      </c>
      <c r="C18" s="1">
        <v>43545</v>
      </c>
      <c r="D18" t="s">
        <v>38</v>
      </c>
      <c r="E18" t="s">
        <v>13</v>
      </c>
      <c r="F18" s="1">
        <v>44492</v>
      </c>
      <c r="G18">
        <v>35.08</v>
      </c>
      <c r="H18">
        <f t="shared" ca="1" si="0"/>
        <v>54</v>
      </c>
      <c r="I18">
        <f>IF(Tableau1[[#This Row],[Origine]]="client",3,0)</f>
        <v>0</v>
      </c>
      <c r="J18">
        <f ca="1">IF(Tableau1[[#This Row],[Nombre de jour écoulés]]&gt;90,3,0)</f>
        <v>0</v>
      </c>
      <c r="K18">
        <f>IF(Tableau1[[#This Row],[Cout prospection]]&gt;100,5,0)</f>
        <v>0</v>
      </c>
      <c r="L18">
        <f ca="1">SUM(Tableau1[[#This Row],[S1]]+Tableau1[[#This Row],[S2]]+Tableau1[[#This Row],[S3]])</f>
        <v>0</v>
      </c>
    </row>
    <row r="19" spans="1:12" x14ac:dyDescent="0.2">
      <c r="A19" t="s">
        <v>51</v>
      </c>
      <c r="B19" t="s">
        <v>52</v>
      </c>
      <c r="C19" s="1">
        <v>43563</v>
      </c>
      <c r="D19" t="s">
        <v>12</v>
      </c>
      <c r="E19" t="s">
        <v>53</v>
      </c>
      <c r="F19" s="1">
        <v>44500</v>
      </c>
      <c r="G19">
        <v>0</v>
      </c>
      <c r="H19">
        <f t="shared" ca="1" si="0"/>
        <v>46</v>
      </c>
      <c r="I19">
        <f>IF(Tableau1[[#This Row],[Origine]]="client",3,0)</f>
        <v>0</v>
      </c>
      <c r="J19">
        <f ca="1">IF(Tableau1[[#This Row],[Nombre de jour écoulés]]&gt;90,3,0)</f>
        <v>0</v>
      </c>
      <c r="K19">
        <f>IF(Tableau1[[#This Row],[Cout prospection]]&gt;100,5,0)</f>
        <v>0</v>
      </c>
      <c r="L19">
        <f ca="1">SUM(Tableau1[[#This Row],[S1]]+Tableau1[[#This Row],[S2]]+Tableau1[[#This Row],[S3]])</f>
        <v>0</v>
      </c>
    </row>
    <row r="20" spans="1:12" x14ac:dyDescent="0.2">
      <c r="A20" t="s">
        <v>54</v>
      </c>
      <c r="B20" t="s">
        <v>55</v>
      </c>
      <c r="C20" s="1">
        <v>43546</v>
      </c>
      <c r="D20" t="s">
        <v>56</v>
      </c>
      <c r="E20" t="s">
        <v>9</v>
      </c>
      <c r="F20" s="1">
        <v>44428</v>
      </c>
      <c r="G20">
        <v>102.5</v>
      </c>
      <c r="H20">
        <f t="shared" ca="1" si="0"/>
        <v>118</v>
      </c>
      <c r="I20">
        <f>IF(Tableau1[[#This Row],[Origine]]="client",3,0)</f>
        <v>3</v>
      </c>
      <c r="J20">
        <f ca="1">IF(Tableau1[[#This Row],[Nombre de jour écoulés]]&gt;90,3,0)</f>
        <v>3</v>
      </c>
      <c r="K20">
        <f>IF(Tableau1[[#This Row],[Cout prospection]]&gt;100,5,0)</f>
        <v>5</v>
      </c>
      <c r="L20">
        <f ca="1">SUM(Tableau1[[#This Row],[S1]]+Tableau1[[#This Row],[S2]]+Tableau1[[#This Row],[S3]])</f>
        <v>11</v>
      </c>
    </row>
    <row r="21" spans="1:12" x14ac:dyDescent="0.2">
      <c r="A21" t="s">
        <v>57</v>
      </c>
      <c r="B21" t="s">
        <v>58</v>
      </c>
      <c r="C21" s="1">
        <v>43548</v>
      </c>
      <c r="D21" t="s">
        <v>16</v>
      </c>
      <c r="E21" t="s">
        <v>30</v>
      </c>
      <c r="F21" s="1">
        <v>44457</v>
      </c>
      <c r="G21">
        <v>189.15</v>
      </c>
      <c r="H21">
        <f t="shared" ca="1" si="0"/>
        <v>89</v>
      </c>
      <c r="I21">
        <f>IF(Tableau1[[#This Row],[Origine]]="client",3,0)</f>
        <v>0</v>
      </c>
      <c r="J21">
        <f ca="1">IF(Tableau1[[#This Row],[Nombre de jour écoulés]]&gt;90,3,0)</f>
        <v>0</v>
      </c>
      <c r="K21">
        <f>IF(Tableau1[[#This Row],[Cout prospection]]&gt;100,5,0)</f>
        <v>5</v>
      </c>
      <c r="L21">
        <f ca="1">SUM(Tableau1[[#This Row],[S1]]+Tableau1[[#This Row],[S2]]+Tableau1[[#This Row],[S3]])</f>
        <v>5</v>
      </c>
    </row>
    <row r="22" spans="1:12" x14ac:dyDescent="0.2">
      <c r="A22" t="s">
        <v>59</v>
      </c>
      <c r="B22" t="s">
        <v>60</v>
      </c>
      <c r="C22" s="1">
        <v>43549</v>
      </c>
      <c r="D22" t="s">
        <v>56</v>
      </c>
      <c r="E22" t="s">
        <v>53</v>
      </c>
      <c r="F22" s="1">
        <v>44435</v>
      </c>
      <c r="G22">
        <v>181</v>
      </c>
      <c r="H22">
        <f t="shared" ca="1" si="0"/>
        <v>111</v>
      </c>
      <c r="I22">
        <f>IF(Tableau1[[#This Row],[Origine]]="client",3,0)</f>
        <v>3</v>
      </c>
      <c r="J22">
        <f ca="1">IF(Tableau1[[#This Row],[Nombre de jour écoulés]]&gt;90,3,0)</f>
        <v>3</v>
      </c>
      <c r="K22">
        <f>IF(Tableau1[[#This Row],[Cout prospection]]&gt;100,5,0)</f>
        <v>5</v>
      </c>
      <c r="L22">
        <f ca="1">SUM(Tableau1[[#This Row],[S1]]+Tableau1[[#This Row],[S2]]+Tableau1[[#This Row],[S3]])</f>
        <v>11</v>
      </c>
    </row>
    <row r="23" spans="1:12" x14ac:dyDescent="0.2">
      <c r="A23" t="s">
        <v>61</v>
      </c>
      <c r="B23" t="s">
        <v>62</v>
      </c>
      <c r="C23" s="1">
        <v>43584</v>
      </c>
      <c r="D23" t="s">
        <v>8</v>
      </c>
      <c r="E23" t="s">
        <v>23</v>
      </c>
      <c r="F23" s="1">
        <v>44464</v>
      </c>
      <c r="G23">
        <v>0</v>
      </c>
      <c r="H23">
        <f t="shared" ca="1" si="0"/>
        <v>82</v>
      </c>
      <c r="I23">
        <f>IF(Tableau1[[#This Row],[Origine]]="client",3,0)</f>
        <v>0</v>
      </c>
      <c r="J23">
        <f ca="1">IF(Tableau1[[#This Row],[Nombre de jour écoulés]]&gt;90,3,0)</f>
        <v>0</v>
      </c>
      <c r="K23">
        <f>IF(Tableau1[[#This Row],[Cout prospection]]&gt;100,5,0)</f>
        <v>0</v>
      </c>
      <c r="L23">
        <f ca="1">SUM(Tableau1[[#This Row],[S1]]+Tableau1[[#This Row],[S2]]+Tableau1[[#This Row],[S3]])</f>
        <v>0</v>
      </c>
    </row>
    <row r="24" spans="1:12" x14ac:dyDescent="0.2">
      <c r="A24" t="s">
        <v>63</v>
      </c>
      <c r="B24" t="s">
        <v>64</v>
      </c>
      <c r="C24" s="1">
        <v>43552</v>
      </c>
      <c r="D24" t="s">
        <v>8</v>
      </c>
      <c r="E24" t="s">
        <v>30</v>
      </c>
      <c r="F24" s="1">
        <v>44424</v>
      </c>
      <c r="G24">
        <v>0</v>
      </c>
      <c r="H24">
        <f t="shared" ca="1" si="0"/>
        <v>122</v>
      </c>
      <c r="I24">
        <f>IF(Tableau1[[#This Row],[Origine]]="client",3,0)</f>
        <v>0</v>
      </c>
      <c r="J24">
        <f ca="1">IF(Tableau1[[#This Row],[Nombre de jour écoulés]]&gt;90,3,0)</f>
        <v>3</v>
      </c>
      <c r="K24">
        <f>IF(Tableau1[[#This Row],[Cout prospection]]&gt;100,5,0)</f>
        <v>0</v>
      </c>
      <c r="L24">
        <f ca="1">SUM(Tableau1[[#This Row],[S1]]+Tableau1[[#This Row],[S2]]+Tableau1[[#This Row],[S3]])</f>
        <v>3</v>
      </c>
    </row>
    <row r="25" spans="1:12" x14ac:dyDescent="0.2">
      <c r="A25" t="s">
        <v>65</v>
      </c>
      <c r="B25" t="s">
        <v>66</v>
      </c>
      <c r="C25" s="1">
        <v>43619</v>
      </c>
      <c r="D25" t="s">
        <v>19</v>
      </c>
      <c r="E25" t="s">
        <v>20</v>
      </c>
      <c r="F25" s="1">
        <v>44407</v>
      </c>
      <c r="G25">
        <v>0</v>
      </c>
      <c r="H25">
        <f t="shared" ca="1" si="0"/>
        <v>139</v>
      </c>
      <c r="I25">
        <f>IF(Tableau1[[#This Row],[Origine]]="client",3,0)</f>
        <v>0</v>
      </c>
      <c r="J25">
        <f ca="1">IF(Tableau1[[#This Row],[Nombre de jour écoulés]]&gt;90,3,0)</f>
        <v>3</v>
      </c>
      <c r="K25">
        <f>IF(Tableau1[[#This Row],[Cout prospection]]&gt;100,5,0)</f>
        <v>0</v>
      </c>
      <c r="L25">
        <f ca="1">SUM(Tableau1[[#This Row],[S1]]+Tableau1[[#This Row],[S2]]+Tableau1[[#This Row],[S3]])</f>
        <v>3</v>
      </c>
    </row>
    <row r="26" spans="1:12" x14ac:dyDescent="0.2">
      <c r="A26" t="s">
        <v>67</v>
      </c>
      <c r="B26" t="s">
        <v>68</v>
      </c>
      <c r="C26" s="1">
        <v>43554</v>
      </c>
      <c r="D26" t="s">
        <v>19</v>
      </c>
      <c r="E26" t="s">
        <v>9</v>
      </c>
      <c r="F26" s="1">
        <v>44489</v>
      </c>
      <c r="G26">
        <v>0</v>
      </c>
      <c r="H26">
        <f t="shared" ca="1" si="0"/>
        <v>57</v>
      </c>
      <c r="I26">
        <f>IF(Tableau1[[#This Row],[Origine]]="client",3,0)</f>
        <v>0</v>
      </c>
      <c r="J26">
        <f ca="1">IF(Tableau1[[#This Row],[Nombre de jour écoulés]]&gt;90,3,0)</f>
        <v>0</v>
      </c>
      <c r="K26">
        <f>IF(Tableau1[[#This Row],[Cout prospection]]&gt;100,5,0)</f>
        <v>0</v>
      </c>
      <c r="L26">
        <f ca="1">SUM(Tableau1[[#This Row],[S1]]+Tableau1[[#This Row],[S2]]+Tableau1[[#This Row],[S3]])</f>
        <v>0</v>
      </c>
    </row>
    <row r="27" spans="1:12" x14ac:dyDescent="0.2">
      <c r="A27" t="s">
        <v>6</v>
      </c>
      <c r="B27" t="s">
        <v>69</v>
      </c>
      <c r="C27" s="1">
        <v>43556</v>
      </c>
      <c r="D27" t="s">
        <v>19</v>
      </c>
      <c r="E27" t="s">
        <v>30</v>
      </c>
      <c r="F27" s="1">
        <v>44404</v>
      </c>
      <c r="G27">
        <v>0</v>
      </c>
      <c r="H27">
        <f t="shared" ca="1" si="0"/>
        <v>142</v>
      </c>
      <c r="I27">
        <f>IF(Tableau1[[#This Row],[Origine]]="client",3,0)</f>
        <v>0</v>
      </c>
      <c r="J27">
        <f ca="1">IF(Tableau1[[#This Row],[Nombre de jour écoulés]]&gt;90,3,0)</f>
        <v>3</v>
      </c>
      <c r="K27">
        <f>IF(Tableau1[[#This Row],[Cout prospection]]&gt;100,5,0)</f>
        <v>0</v>
      </c>
      <c r="L27">
        <f ca="1">SUM(Tableau1[[#This Row],[S1]]+Tableau1[[#This Row],[S2]]+Tableau1[[#This Row],[S3]])</f>
        <v>3</v>
      </c>
    </row>
    <row r="28" spans="1:12" x14ac:dyDescent="0.2">
      <c r="A28" t="s">
        <v>70</v>
      </c>
      <c r="B28" t="s">
        <v>71</v>
      </c>
      <c r="C28" s="1">
        <v>43557</v>
      </c>
      <c r="D28" t="s">
        <v>12</v>
      </c>
      <c r="E28" t="s">
        <v>53</v>
      </c>
      <c r="F28" s="1">
        <v>44477</v>
      </c>
      <c r="G28">
        <v>0</v>
      </c>
      <c r="H28">
        <f t="shared" ca="1" si="0"/>
        <v>69</v>
      </c>
      <c r="I28">
        <f>IF(Tableau1[[#This Row],[Origine]]="client",3,0)</f>
        <v>0</v>
      </c>
      <c r="J28">
        <f ca="1">IF(Tableau1[[#This Row],[Nombre de jour écoulés]]&gt;90,3,0)</f>
        <v>0</v>
      </c>
      <c r="K28">
        <f>IF(Tableau1[[#This Row],[Cout prospection]]&gt;100,5,0)</f>
        <v>0</v>
      </c>
      <c r="L28">
        <f ca="1">SUM(Tableau1[[#This Row],[S1]]+Tableau1[[#This Row],[S2]]+Tableau1[[#This Row],[S3]])</f>
        <v>0</v>
      </c>
    </row>
    <row r="29" spans="1:12" x14ac:dyDescent="0.2">
      <c r="A29" t="s">
        <v>72</v>
      </c>
      <c r="B29" t="s">
        <v>73</v>
      </c>
      <c r="C29" s="1">
        <v>43558</v>
      </c>
      <c r="D29" t="s">
        <v>12</v>
      </c>
      <c r="E29" t="s">
        <v>33</v>
      </c>
      <c r="F29" s="1">
        <v>44435</v>
      </c>
      <c r="G29">
        <v>0</v>
      </c>
      <c r="H29">
        <f t="shared" ca="1" si="0"/>
        <v>111</v>
      </c>
      <c r="I29">
        <f>IF(Tableau1[[#This Row],[Origine]]="client",3,0)</f>
        <v>0</v>
      </c>
      <c r="J29">
        <f ca="1">IF(Tableau1[[#This Row],[Nombre de jour écoulés]]&gt;90,3,0)</f>
        <v>3</v>
      </c>
      <c r="K29">
        <f>IF(Tableau1[[#This Row],[Cout prospection]]&gt;100,5,0)</f>
        <v>0</v>
      </c>
      <c r="L29">
        <f ca="1">SUM(Tableau1[[#This Row],[S1]]+Tableau1[[#This Row],[S2]]+Tableau1[[#This Row],[S3]])</f>
        <v>3</v>
      </c>
    </row>
    <row r="30" spans="1:12" x14ac:dyDescent="0.2">
      <c r="A30" t="s">
        <v>74</v>
      </c>
      <c r="B30" t="s">
        <v>75</v>
      </c>
      <c r="C30" s="1">
        <v>43560</v>
      </c>
      <c r="D30" t="s">
        <v>56</v>
      </c>
      <c r="E30" t="s">
        <v>30</v>
      </c>
      <c r="F30" s="1">
        <v>44414</v>
      </c>
      <c r="G30">
        <v>8.9499999999999993</v>
      </c>
      <c r="H30">
        <f t="shared" ca="1" si="0"/>
        <v>132</v>
      </c>
      <c r="I30">
        <f>IF(Tableau1[[#This Row],[Origine]]="client",3,0)</f>
        <v>3</v>
      </c>
      <c r="J30">
        <f ca="1">IF(Tableau1[[#This Row],[Nombre de jour écoulés]]&gt;90,3,0)</f>
        <v>3</v>
      </c>
      <c r="K30">
        <f>IF(Tableau1[[#This Row],[Cout prospection]]&gt;100,5,0)</f>
        <v>0</v>
      </c>
      <c r="L30">
        <f ca="1">SUM(Tableau1[[#This Row],[S1]]+Tableau1[[#This Row],[S2]]+Tableau1[[#This Row],[S3]])</f>
        <v>6</v>
      </c>
    </row>
    <row r="31" spans="1:12" x14ac:dyDescent="0.2">
      <c r="A31" t="s">
        <v>76</v>
      </c>
      <c r="B31" t="s">
        <v>77</v>
      </c>
      <c r="C31" s="1">
        <v>43588</v>
      </c>
      <c r="D31" t="s">
        <v>16</v>
      </c>
      <c r="E31" t="s">
        <v>53</v>
      </c>
      <c r="F31" s="1">
        <v>44471</v>
      </c>
      <c r="G31">
        <v>179.65</v>
      </c>
      <c r="H31">
        <f t="shared" ca="1" si="0"/>
        <v>75</v>
      </c>
      <c r="I31">
        <f>IF(Tableau1[[#This Row],[Origine]]="client",3,0)</f>
        <v>0</v>
      </c>
      <c r="J31">
        <f ca="1">IF(Tableau1[[#This Row],[Nombre de jour écoulés]]&gt;90,3,0)</f>
        <v>0</v>
      </c>
      <c r="K31">
        <f>IF(Tableau1[[#This Row],[Cout prospection]]&gt;100,5,0)</f>
        <v>5</v>
      </c>
      <c r="L31">
        <f ca="1">SUM(Tableau1[[#This Row],[S1]]+Tableau1[[#This Row],[S2]]+Tableau1[[#This Row],[S3]])</f>
        <v>5</v>
      </c>
    </row>
    <row r="32" spans="1:12" x14ac:dyDescent="0.2">
      <c r="A32" t="s">
        <v>78</v>
      </c>
      <c r="B32" t="s">
        <v>79</v>
      </c>
      <c r="C32" s="1">
        <v>43563</v>
      </c>
      <c r="D32" t="s">
        <v>19</v>
      </c>
      <c r="E32" t="s">
        <v>20</v>
      </c>
      <c r="F32" s="1">
        <v>44480</v>
      </c>
      <c r="G32">
        <v>0</v>
      </c>
      <c r="H32">
        <f t="shared" ca="1" si="0"/>
        <v>66</v>
      </c>
      <c r="I32">
        <f>IF(Tableau1[[#This Row],[Origine]]="client",3,0)</f>
        <v>0</v>
      </c>
      <c r="J32">
        <f ca="1">IF(Tableau1[[#This Row],[Nombre de jour écoulés]]&gt;90,3,0)</f>
        <v>0</v>
      </c>
      <c r="K32">
        <f>IF(Tableau1[[#This Row],[Cout prospection]]&gt;100,5,0)</f>
        <v>0</v>
      </c>
      <c r="L32">
        <f ca="1">SUM(Tableau1[[#This Row],[S1]]+Tableau1[[#This Row],[S2]]+Tableau1[[#This Row],[S3]])</f>
        <v>0</v>
      </c>
    </row>
    <row r="33" spans="1:12" x14ac:dyDescent="0.2">
      <c r="A33" t="s">
        <v>80</v>
      </c>
      <c r="B33" t="s">
        <v>81</v>
      </c>
      <c r="C33" s="1">
        <v>43570</v>
      </c>
      <c r="D33" t="s">
        <v>12</v>
      </c>
      <c r="E33" t="s">
        <v>30</v>
      </c>
      <c r="F33" s="1">
        <v>44490</v>
      </c>
      <c r="G33">
        <v>0</v>
      </c>
      <c r="H33">
        <f t="shared" ca="1" si="0"/>
        <v>56</v>
      </c>
      <c r="I33">
        <f>IF(Tableau1[[#This Row],[Origine]]="client",3,0)</f>
        <v>0</v>
      </c>
      <c r="J33">
        <f ca="1">IF(Tableau1[[#This Row],[Nombre de jour écoulés]]&gt;90,3,0)</f>
        <v>0</v>
      </c>
      <c r="K33">
        <f>IF(Tableau1[[#This Row],[Cout prospection]]&gt;100,5,0)</f>
        <v>0</v>
      </c>
      <c r="L33">
        <f ca="1">SUM(Tableau1[[#This Row],[S1]]+Tableau1[[#This Row],[S2]]+Tableau1[[#This Row],[S3]])</f>
        <v>0</v>
      </c>
    </row>
    <row r="34" spans="1:12" x14ac:dyDescent="0.2">
      <c r="A34" t="s">
        <v>82</v>
      </c>
      <c r="B34" t="s">
        <v>83</v>
      </c>
      <c r="C34" s="1">
        <v>43591</v>
      </c>
      <c r="D34" t="s">
        <v>8</v>
      </c>
      <c r="E34" t="s">
        <v>13</v>
      </c>
      <c r="F34" s="1">
        <v>44467</v>
      </c>
      <c r="G34">
        <v>0</v>
      </c>
      <c r="H34">
        <f t="shared" ref="H34:H52" ca="1" si="1">DATEDIF(F34,TODAY(),"d")</f>
        <v>79</v>
      </c>
      <c r="I34">
        <f>IF(Tableau1[[#This Row],[Origine]]="client",3,0)</f>
        <v>0</v>
      </c>
      <c r="J34">
        <f ca="1">IF(Tableau1[[#This Row],[Nombre de jour écoulés]]&gt;90,3,0)</f>
        <v>0</v>
      </c>
      <c r="K34">
        <f>IF(Tableau1[[#This Row],[Cout prospection]]&gt;100,5,0)</f>
        <v>0</v>
      </c>
      <c r="L34">
        <f ca="1">SUM(Tableau1[[#This Row],[S1]]+Tableau1[[#This Row],[S2]]+Tableau1[[#This Row],[S3]])</f>
        <v>0</v>
      </c>
    </row>
    <row r="35" spans="1:12" x14ac:dyDescent="0.2">
      <c r="A35" t="s">
        <v>84</v>
      </c>
      <c r="B35" t="s">
        <v>85</v>
      </c>
      <c r="C35" s="1">
        <v>43577</v>
      </c>
      <c r="D35" t="s">
        <v>12</v>
      </c>
      <c r="E35" t="s">
        <v>9</v>
      </c>
      <c r="F35" s="1">
        <v>44496</v>
      </c>
      <c r="G35">
        <v>0</v>
      </c>
      <c r="H35">
        <f t="shared" ca="1" si="1"/>
        <v>50</v>
      </c>
      <c r="I35">
        <f>IF(Tableau1[[#This Row],[Origine]]="client",3,0)</f>
        <v>0</v>
      </c>
      <c r="J35">
        <f ca="1">IF(Tableau1[[#This Row],[Nombre de jour écoulés]]&gt;90,3,0)</f>
        <v>0</v>
      </c>
      <c r="K35">
        <f>IF(Tableau1[[#This Row],[Cout prospection]]&gt;100,5,0)</f>
        <v>0</v>
      </c>
      <c r="L35">
        <f ca="1">SUM(Tableau1[[#This Row],[S1]]+Tableau1[[#This Row],[S2]]+Tableau1[[#This Row],[S3]])</f>
        <v>0</v>
      </c>
    </row>
    <row r="36" spans="1:12" x14ac:dyDescent="0.2">
      <c r="A36" t="s">
        <v>86</v>
      </c>
      <c r="B36" t="s">
        <v>87</v>
      </c>
      <c r="C36" s="1">
        <v>43573</v>
      </c>
      <c r="D36" t="s">
        <v>56</v>
      </c>
      <c r="E36" t="s">
        <v>53</v>
      </c>
      <c r="F36" s="1">
        <v>44459</v>
      </c>
      <c r="G36">
        <v>169.3</v>
      </c>
      <c r="H36">
        <f t="shared" ca="1" si="1"/>
        <v>87</v>
      </c>
      <c r="I36">
        <f>IF(Tableau1[[#This Row],[Origine]]="client",3,0)</f>
        <v>3</v>
      </c>
      <c r="J36">
        <f ca="1">IF(Tableau1[[#This Row],[Nombre de jour écoulés]]&gt;90,3,0)</f>
        <v>0</v>
      </c>
      <c r="K36">
        <f>IF(Tableau1[[#This Row],[Cout prospection]]&gt;100,5,0)</f>
        <v>5</v>
      </c>
      <c r="L36">
        <f ca="1">SUM(Tableau1[[#This Row],[S1]]+Tableau1[[#This Row],[S2]]+Tableau1[[#This Row],[S3]])</f>
        <v>8</v>
      </c>
    </row>
    <row r="37" spans="1:12" x14ac:dyDescent="0.2">
      <c r="A37" t="s">
        <v>88</v>
      </c>
      <c r="B37" t="s">
        <v>89</v>
      </c>
      <c r="C37" s="1">
        <v>43617</v>
      </c>
      <c r="D37" t="s">
        <v>16</v>
      </c>
      <c r="E37" t="s">
        <v>30</v>
      </c>
      <c r="F37" s="1">
        <v>44406</v>
      </c>
      <c r="G37">
        <v>174.82</v>
      </c>
      <c r="H37">
        <f t="shared" ca="1" si="1"/>
        <v>140</v>
      </c>
      <c r="I37">
        <f>IF(Tableau1[[#This Row],[Origine]]="client",3,0)</f>
        <v>0</v>
      </c>
      <c r="J37">
        <f ca="1">IF(Tableau1[[#This Row],[Nombre de jour écoulés]]&gt;90,3,0)</f>
        <v>3</v>
      </c>
      <c r="K37">
        <f>IF(Tableau1[[#This Row],[Cout prospection]]&gt;100,5,0)</f>
        <v>5</v>
      </c>
      <c r="L37">
        <f ca="1">SUM(Tableau1[[#This Row],[S1]]+Tableau1[[#This Row],[S2]]+Tableau1[[#This Row],[S3]])</f>
        <v>8</v>
      </c>
    </row>
    <row r="38" spans="1:12" x14ac:dyDescent="0.2">
      <c r="A38" t="s">
        <v>90</v>
      </c>
      <c r="B38" t="s">
        <v>91</v>
      </c>
      <c r="C38" s="1">
        <v>43583</v>
      </c>
      <c r="D38" t="s">
        <v>8</v>
      </c>
      <c r="E38" t="s">
        <v>30</v>
      </c>
      <c r="F38" s="1">
        <v>44414</v>
      </c>
      <c r="G38">
        <v>0</v>
      </c>
      <c r="H38">
        <f t="shared" ca="1" si="1"/>
        <v>132</v>
      </c>
      <c r="I38">
        <f>IF(Tableau1[[#This Row],[Origine]]="client",3,0)</f>
        <v>0</v>
      </c>
      <c r="J38">
        <f ca="1">IF(Tableau1[[#This Row],[Nombre de jour écoulés]]&gt;90,3,0)</f>
        <v>3</v>
      </c>
      <c r="K38">
        <f>IF(Tableau1[[#This Row],[Cout prospection]]&gt;100,5,0)</f>
        <v>0</v>
      </c>
      <c r="L38">
        <f ca="1">SUM(Tableau1[[#This Row],[S1]]+Tableau1[[#This Row],[S2]]+Tableau1[[#This Row],[S3]])</f>
        <v>3</v>
      </c>
    </row>
    <row r="39" spans="1:12" x14ac:dyDescent="0.2">
      <c r="A39" t="s">
        <v>92</v>
      </c>
      <c r="B39" t="s">
        <v>93</v>
      </c>
      <c r="C39" s="1">
        <v>43593</v>
      </c>
      <c r="D39" t="s">
        <v>8</v>
      </c>
      <c r="E39" t="s">
        <v>53</v>
      </c>
      <c r="F39" s="1">
        <v>44465</v>
      </c>
      <c r="G39">
        <v>0</v>
      </c>
      <c r="H39">
        <f t="shared" ca="1" si="1"/>
        <v>81</v>
      </c>
      <c r="I39">
        <f>IF(Tableau1[[#This Row],[Origine]]="client",3,0)</f>
        <v>0</v>
      </c>
      <c r="J39">
        <f ca="1">IF(Tableau1[[#This Row],[Nombre de jour écoulés]]&gt;90,3,0)</f>
        <v>0</v>
      </c>
      <c r="K39">
        <f>IF(Tableau1[[#This Row],[Cout prospection]]&gt;100,5,0)</f>
        <v>0</v>
      </c>
      <c r="L39">
        <f ca="1">SUM(Tableau1[[#This Row],[S1]]+Tableau1[[#This Row],[S2]]+Tableau1[[#This Row],[S3]])</f>
        <v>0</v>
      </c>
    </row>
    <row r="40" spans="1:12" x14ac:dyDescent="0.2">
      <c r="A40" t="s">
        <v>28</v>
      </c>
      <c r="B40" t="s">
        <v>94</v>
      </c>
      <c r="C40" s="1">
        <v>43609</v>
      </c>
      <c r="D40" t="s">
        <v>8</v>
      </c>
      <c r="E40" t="s">
        <v>13</v>
      </c>
      <c r="F40" s="1">
        <v>44459</v>
      </c>
      <c r="G40">
        <v>0</v>
      </c>
      <c r="H40">
        <f t="shared" ca="1" si="1"/>
        <v>87</v>
      </c>
      <c r="I40">
        <f>IF(Tableau1[[#This Row],[Origine]]="client",3,0)</f>
        <v>0</v>
      </c>
      <c r="J40">
        <f ca="1">IF(Tableau1[[#This Row],[Nombre de jour écoulés]]&gt;90,3,0)</f>
        <v>0</v>
      </c>
      <c r="K40">
        <f>IF(Tableau1[[#This Row],[Cout prospection]]&gt;100,5,0)</f>
        <v>0</v>
      </c>
      <c r="L40">
        <f ca="1">SUM(Tableau1[[#This Row],[S1]]+Tableau1[[#This Row],[S2]]+Tableau1[[#This Row],[S3]])</f>
        <v>0</v>
      </c>
    </row>
    <row r="41" spans="1:12" x14ac:dyDescent="0.2">
      <c r="A41" t="s">
        <v>95</v>
      </c>
      <c r="B41" t="s">
        <v>96</v>
      </c>
      <c r="C41" s="1">
        <v>43594</v>
      </c>
      <c r="D41" t="s">
        <v>38</v>
      </c>
      <c r="E41" t="s">
        <v>53</v>
      </c>
      <c r="F41" s="1">
        <v>44430</v>
      </c>
      <c r="G41">
        <v>154.32</v>
      </c>
      <c r="H41">
        <f t="shared" ca="1" si="1"/>
        <v>116</v>
      </c>
      <c r="I41">
        <f>IF(Tableau1[[#This Row],[Origine]]="client",3,0)</f>
        <v>0</v>
      </c>
      <c r="J41">
        <f ca="1">IF(Tableau1[[#This Row],[Nombre de jour écoulés]]&gt;90,3,0)</f>
        <v>3</v>
      </c>
      <c r="K41">
        <f>IF(Tableau1[[#This Row],[Cout prospection]]&gt;100,5,0)</f>
        <v>5</v>
      </c>
      <c r="L41">
        <f ca="1">SUM(Tableau1[[#This Row],[S1]]+Tableau1[[#This Row],[S2]]+Tableau1[[#This Row],[S3]])</f>
        <v>8</v>
      </c>
    </row>
    <row r="42" spans="1:12" x14ac:dyDescent="0.2">
      <c r="A42" t="s">
        <v>97</v>
      </c>
      <c r="B42" t="s">
        <v>98</v>
      </c>
      <c r="C42" s="1">
        <v>43606</v>
      </c>
      <c r="D42" t="s">
        <v>16</v>
      </c>
      <c r="E42" t="s">
        <v>53</v>
      </c>
      <c r="F42" s="1">
        <v>44444</v>
      </c>
      <c r="G42">
        <v>119.42</v>
      </c>
      <c r="H42">
        <f t="shared" ca="1" si="1"/>
        <v>102</v>
      </c>
      <c r="I42">
        <f>IF(Tableau1[[#This Row],[Origine]]="client",3,0)</f>
        <v>0</v>
      </c>
      <c r="J42">
        <f ca="1">IF(Tableau1[[#This Row],[Nombre de jour écoulés]]&gt;90,3,0)</f>
        <v>3</v>
      </c>
      <c r="K42">
        <f>IF(Tableau1[[#This Row],[Cout prospection]]&gt;100,5,0)</f>
        <v>5</v>
      </c>
      <c r="L42">
        <f ca="1">SUM(Tableau1[[#This Row],[S1]]+Tableau1[[#This Row],[S2]]+Tableau1[[#This Row],[S3]])</f>
        <v>8</v>
      </c>
    </row>
    <row r="43" spans="1:12" x14ac:dyDescent="0.2">
      <c r="A43" t="s">
        <v>99</v>
      </c>
      <c r="B43" t="s">
        <v>100</v>
      </c>
      <c r="C43" s="1">
        <v>43586</v>
      </c>
      <c r="D43" t="s">
        <v>16</v>
      </c>
      <c r="E43" t="s">
        <v>33</v>
      </c>
      <c r="F43" s="1">
        <v>44407</v>
      </c>
      <c r="G43">
        <v>168.3</v>
      </c>
      <c r="H43">
        <f t="shared" ca="1" si="1"/>
        <v>139</v>
      </c>
      <c r="I43">
        <f>IF(Tableau1[[#This Row],[Origine]]="client",3,0)</f>
        <v>0</v>
      </c>
      <c r="J43">
        <f ca="1">IF(Tableau1[[#This Row],[Nombre de jour écoulés]]&gt;90,3,0)</f>
        <v>3</v>
      </c>
      <c r="K43">
        <f>IF(Tableau1[[#This Row],[Cout prospection]]&gt;100,5,0)</f>
        <v>5</v>
      </c>
      <c r="L43">
        <f ca="1">SUM(Tableau1[[#This Row],[S1]]+Tableau1[[#This Row],[S2]]+Tableau1[[#This Row],[S3]])</f>
        <v>8</v>
      </c>
    </row>
    <row r="44" spans="1:12" x14ac:dyDescent="0.2">
      <c r="A44" t="s">
        <v>101</v>
      </c>
      <c r="B44" t="s">
        <v>102</v>
      </c>
      <c r="C44" s="1">
        <v>43593</v>
      </c>
      <c r="D44" t="s">
        <v>8</v>
      </c>
      <c r="E44" t="s">
        <v>53</v>
      </c>
      <c r="F44" s="1">
        <v>44443</v>
      </c>
      <c r="G44">
        <v>0</v>
      </c>
      <c r="H44">
        <f t="shared" ca="1" si="1"/>
        <v>103</v>
      </c>
      <c r="I44">
        <f>IF(Tableau1[[#This Row],[Origine]]="client",3,0)</f>
        <v>0</v>
      </c>
      <c r="J44">
        <f ca="1">IF(Tableau1[[#This Row],[Nombre de jour écoulés]]&gt;90,3,0)</f>
        <v>3</v>
      </c>
      <c r="K44">
        <f>IF(Tableau1[[#This Row],[Cout prospection]]&gt;100,5,0)</f>
        <v>0</v>
      </c>
      <c r="L44">
        <f ca="1">SUM(Tableau1[[#This Row],[S1]]+Tableau1[[#This Row],[S2]]+Tableau1[[#This Row],[S3]])</f>
        <v>3</v>
      </c>
    </row>
    <row r="45" spans="1:12" x14ac:dyDescent="0.2">
      <c r="A45" t="s">
        <v>103</v>
      </c>
      <c r="B45" t="s">
        <v>104</v>
      </c>
      <c r="C45" s="1">
        <v>43601</v>
      </c>
      <c r="D45" t="s">
        <v>16</v>
      </c>
      <c r="E45" t="s">
        <v>13</v>
      </c>
      <c r="F45" s="1">
        <v>44458</v>
      </c>
      <c r="G45">
        <v>167.25</v>
      </c>
      <c r="H45">
        <f t="shared" ca="1" si="1"/>
        <v>88</v>
      </c>
      <c r="I45">
        <f>IF(Tableau1[[#This Row],[Origine]]="client",3,0)</f>
        <v>0</v>
      </c>
      <c r="J45">
        <f ca="1">IF(Tableau1[[#This Row],[Nombre de jour écoulés]]&gt;90,3,0)</f>
        <v>0</v>
      </c>
      <c r="K45">
        <f>IF(Tableau1[[#This Row],[Cout prospection]]&gt;100,5,0)</f>
        <v>5</v>
      </c>
      <c r="L45">
        <f ca="1">SUM(Tableau1[[#This Row],[S1]]+Tableau1[[#This Row],[S2]]+Tableau1[[#This Row],[S3]])</f>
        <v>5</v>
      </c>
    </row>
    <row r="46" spans="1:12" x14ac:dyDescent="0.2">
      <c r="A46" t="s">
        <v>105</v>
      </c>
      <c r="B46" t="s">
        <v>106</v>
      </c>
      <c r="C46" s="1">
        <v>43591</v>
      </c>
      <c r="D46" t="s">
        <v>16</v>
      </c>
      <c r="E46" t="s">
        <v>13</v>
      </c>
      <c r="F46" s="1">
        <v>44468</v>
      </c>
      <c r="G46">
        <v>57.72</v>
      </c>
      <c r="H46">
        <f t="shared" ca="1" si="1"/>
        <v>78</v>
      </c>
      <c r="I46">
        <f>IF(Tableau1[[#This Row],[Origine]]="client",3,0)</f>
        <v>0</v>
      </c>
      <c r="J46">
        <f ca="1">IF(Tableau1[[#This Row],[Nombre de jour écoulés]]&gt;90,3,0)</f>
        <v>0</v>
      </c>
      <c r="K46">
        <f>IF(Tableau1[[#This Row],[Cout prospection]]&gt;100,5,0)</f>
        <v>0</v>
      </c>
      <c r="L46">
        <f ca="1">SUM(Tableau1[[#This Row],[S1]]+Tableau1[[#This Row],[S2]]+Tableau1[[#This Row],[S3]])</f>
        <v>0</v>
      </c>
    </row>
    <row r="47" spans="1:12" x14ac:dyDescent="0.2">
      <c r="A47" t="s">
        <v>26</v>
      </c>
      <c r="B47" t="s">
        <v>107</v>
      </c>
      <c r="C47" s="1">
        <v>43601</v>
      </c>
      <c r="D47" t="s">
        <v>16</v>
      </c>
      <c r="E47" t="s">
        <v>33</v>
      </c>
      <c r="F47" s="1">
        <v>44425</v>
      </c>
      <c r="G47">
        <v>144.91999999999999</v>
      </c>
      <c r="H47">
        <f t="shared" ca="1" si="1"/>
        <v>121</v>
      </c>
      <c r="I47">
        <f>IF(Tableau1[[#This Row],[Origine]]="client",3,0)</f>
        <v>0</v>
      </c>
      <c r="J47">
        <f ca="1">IF(Tableau1[[#This Row],[Nombre de jour écoulés]]&gt;90,3,0)</f>
        <v>3</v>
      </c>
      <c r="K47">
        <f>IF(Tableau1[[#This Row],[Cout prospection]]&gt;100,5,0)</f>
        <v>5</v>
      </c>
      <c r="L47">
        <f ca="1">SUM(Tableau1[[#This Row],[S1]]+Tableau1[[#This Row],[S2]]+Tableau1[[#This Row],[S3]])</f>
        <v>8</v>
      </c>
    </row>
    <row r="48" spans="1:12" x14ac:dyDescent="0.2">
      <c r="A48" t="s">
        <v>108</v>
      </c>
      <c r="B48" t="s">
        <v>109</v>
      </c>
      <c r="C48" s="1">
        <v>43617</v>
      </c>
      <c r="D48" t="s">
        <v>12</v>
      </c>
      <c r="E48" t="s">
        <v>33</v>
      </c>
      <c r="F48" s="1">
        <v>44496</v>
      </c>
      <c r="G48">
        <v>0</v>
      </c>
      <c r="H48">
        <f t="shared" ca="1" si="1"/>
        <v>50</v>
      </c>
      <c r="I48">
        <f>IF(Tableau1[[#This Row],[Origine]]="client",3,0)</f>
        <v>0</v>
      </c>
      <c r="J48">
        <f ca="1">IF(Tableau1[[#This Row],[Nombre de jour écoulés]]&gt;90,3,0)</f>
        <v>0</v>
      </c>
      <c r="K48">
        <f>IF(Tableau1[[#This Row],[Cout prospection]]&gt;100,5,0)</f>
        <v>0</v>
      </c>
      <c r="L48">
        <f ca="1">SUM(Tableau1[[#This Row],[S1]]+Tableau1[[#This Row],[S2]]+Tableau1[[#This Row],[S3]])</f>
        <v>0</v>
      </c>
    </row>
    <row r="49" spans="1:12" x14ac:dyDescent="0.2">
      <c r="A49" t="s">
        <v>110</v>
      </c>
      <c r="B49" t="s">
        <v>111</v>
      </c>
      <c r="C49" s="1">
        <v>43601</v>
      </c>
      <c r="D49" t="s">
        <v>8</v>
      </c>
      <c r="E49" t="s">
        <v>9</v>
      </c>
      <c r="F49" s="1">
        <v>44484</v>
      </c>
      <c r="G49">
        <v>0</v>
      </c>
      <c r="H49">
        <f t="shared" ca="1" si="1"/>
        <v>62</v>
      </c>
      <c r="I49">
        <f>IF(Tableau1[[#This Row],[Origine]]="client",3,0)</f>
        <v>0</v>
      </c>
      <c r="J49">
        <f ca="1">IF(Tableau1[[#This Row],[Nombre de jour écoulés]]&gt;90,3,0)</f>
        <v>0</v>
      </c>
      <c r="K49">
        <f>IF(Tableau1[[#This Row],[Cout prospection]]&gt;100,5,0)</f>
        <v>0</v>
      </c>
      <c r="L49">
        <f ca="1">SUM(Tableau1[[#This Row],[S1]]+Tableau1[[#This Row],[S2]]+Tableau1[[#This Row],[S3]])</f>
        <v>0</v>
      </c>
    </row>
    <row r="50" spans="1:12" x14ac:dyDescent="0.2">
      <c r="A50" t="s">
        <v>112</v>
      </c>
      <c r="B50" t="s">
        <v>113</v>
      </c>
      <c r="C50" s="1">
        <v>43603</v>
      </c>
      <c r="D50" t="s">
        <v>12</v>
      </c>
      <c r="E50" t="s">
        <v>33</v>
      </c>
      <c r="F50" s="1">
        <v>44410</v>
      </c>
      <c r="G50">
        <v>0</v>
      </c>
      <c r="H50">
        <f t="shared" ca="1" si="1"/>
        <v>136</v>
      </c>
      <c r="I50">
        <f>IF(Tableau1[[#This Row],[Origine]]="client",3,0)</f>
        <v>0</v>
      </c>
      <c r="J50">
        <f ca="1">IF(Tableau1[[#This Row],[Nombre de jour écoulés]]&gt;90,3,0)</f>
        <v>3</v>
      </c>
      <c r="K50">
        <f>IF(Tableau1[[#This Row],[Cout prospection]]&gt;100,5,0)</f>
        <v>0</v>
      </c>
      <c r="L50">
        <f ca="1">SUM(Tableau1[[#This Row],[S1]]+Tableau1[[#This Row],[S2]]+Tableau1[[#This Row],[S3]])</f>
        <v>3</v>
      </c>
    </row>
    <row r="51" spans="1:12" x14ac:dyDescent="0.2">
      <c r="A51" t="s">
        <v>114</v>
      </c>
      <c r="B51" t="s">
        <v>115</v>
      </c>
      <c r="C51" s="1">
        <v>43606</v>
      </c>
      <c r="D51" t="s">
        <v>8</v>
      </c>
      <c r="E51" t="s">
        <v>33</v>
      </c>
      <c r="F51" s="1">
        <v>44407</v>
      </c>
      <c r="G51">
        <v>0</v>
      </c>
      <c r="H51">
        <f t="shared" ca="1" si="1"/>
        <v>139</v>
      </c>
      <c r="I51">
        <f>IF(Tableau1[[#This Row],[Origine]]="client",3,0)</f>
        <v>0</v>
      </c>
      <c r="J51">
        <f ca="1">IF(Tableau1[[#This Row],[Nombre de jour écoulés]]&gt;90,3,0)</f>
        <v>3</v>
      </c>
      <c r="K51">
        <f>IF(Tableau1[[#This Row],[Cout prospection]]&gt;100,5,0)</f>
        <v>0</v>
      </c>
      <c r="L51">
        <f ca="1">SUM(Tableau1[[#This Row],[S1]]+Tableau1[[#This Row],[S2]]+Tableau1[[#This Row],[S3]])</f>
        <v>3</v>
      </c>
    </row>
    <row r="52" spans="1:12" x14ac:dyDescent="0.2">
      <c r="A52" t="s">
        <v>84</v>
      </c>
      <c r="B52" t="s">
        <v>116</v>
      </c>
      <c r="C52" s="1">
        <v>43634</v>
      </c>
      <c r="D52" t="s">
        <v>19</v>
      </c>
      <c r="E52" t="s">
        <v>23</v>
      </c>
      <c r="F52" s="1">
        <v>44445</v>
      </c>
      <c r="G52">
        <v>0</v>
      </c>
      <c r="H52">
        <f t="shared" ca="1" si="1"/>
        <v>101</v>
      </c>
      <c r="I52">
        <f>IF(Tableau1[[#This Row],[Origine]]="client",3,0)</f>
        <v>0</v>
      </c>
      <c r="J52">
        <f ca="1">IF(Tableau1[[#This Row],[Nombre de jour écoulés]]&gt;90,3,0)</f>
        <v>3</v>
      </c>
      <c r="K52">
        <f>IF(Tableau1[[#This Row],[Cout prospection]]&gt;100,5,0)</f>
        <v>0</v>
      </c>
      <c r="L52">
        <f ca="1">SUM(Tableau1[[#This Row],[S1]]+Tableau1[[#This Row],[S2]]+Tableau1[[#This Row],[S3]])</f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4F1C-69EF-4BCC-9BC3-A8D30A32B92A}">
  <dimension ref="A1:B8"/>
  <sheetViews>
    <sheetView workbookViewId="0">
      <selection activeCell="C29" sqref="C29"/>
    </sheetView>
  </sheetViews>
  <sheetFormatPr baseColWidth="10" defaultRowHeight="12.75" x14ac:dyDescent="0.2"/>
  <cols>
    <col min="1" max="1" width="21.140625" bestFit="1" customWidth="1"/>
    <col min="2" max="2" width="17.85546875" bestFit="1" customWidth="1"/>
    <col min="4" max="4" width="21.140625" bestFit="1" customWidth="1"/>
    <col min="5" max="5" width="17.85546875" bestFit="1" customWidth="1"/>
  </cols>
  <sheetData>
    <row r="1" spans="1:2" x14ac:dyDescent="0.2">
      <c r="A1" s="6" t="s">
        <v>117</v>
      </c>
      <c r="B1" s="7" t="s">
        <v>120</v>
      </c>
    </row>
    <row r="2" spans="1:2" x14ac:dyDescent="0.2">
      <c r="A2" s="8" t="s">
        <v>56</v>
      </c>
      <c r="B2" s="9">
        <v>4</v>
      </c>
    </row>
    <row r="3" spans="1:2" x14ac:dyDescent="0.2">
      <c r="A3" s="8" t="s">
        <v>12</v>
      </c>
      <c r="B3" s="9">
        <v>11</v>
      </c>
    </row>
    <row r="4" spans="1:2" x14ac:dyDescent="0.2">
      <c r="A4" s="8" t="s">
        <v>19</v>
      </c>
      <c r="B4" s="9">
        <v>8</v>
      </c>
    </row>
    <row r="5" spans="1:2" x14ac:dyDescent="0.2">
      <c r="A5" s="8" t="s">
        <v>8</v>
      </c>
      <c r="B5" s="9">
        <v>12</v>
      </c>
    </row>
    <row r="6" spans="1:2" x14ac:dyDescent="0.2">
      <c r="A6" s="8" t="s">
        <v>16</v>
      </c>
      <c r="B6" s="9">
        <v>12</v>
      </c>
    </row>
    <row r="7" spans="1:2" x14ac:dyDescent="0.2">
      <c r="A7" s="8" t="s">
        <v>38</v>
      </c>
      <c r="B7" s="9">
        <v>4</v>
      </c>
    </row>
    <row r="8" spans="1:2" x14ac:dyDescent="0.2">
      <c r="A8" s="8" t="s">
        <v>118</v>
      </c>
      <c r="B8" s="9">
        <v>51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750E-F3FD-49FA-BBBD-88E913248E30}">
  <dimension ref="A1:B36"/>
  <sheetViews>
    <sheetView workbookViewId="0">
      <selection activeCell="B32" sqref="B32"/>
    </sheetView>
  </sheetViews>
  <sheetFormatPr baseColWidth="10" defaultRowHeight="12.75" x14ac:dyDescent="0.2"/>
  <cols>
    <col min="1" max="1" width="21.140625" bestFit="1" customWidth="1"/>
    <col min="2" max="2" width="17.85546875" bestFit="1" customWidth="1"/>
  </cols>
  <sheetData>
    <row r="1" spans="1:2" x14ac:dyDescent="0.2">
      <c r="A1" s="2" t="s">
        <v>117</v>
      </c>
      <c r="B1" t="s">
        <v>120</v>
      </c>
    </row>
    <row r="2" spans="1:2" x14ac:dyDescent="0.2">
      <c r="A2" s="3" t="s">
        <v>23</v>
      </c>
      <c r="B2" s="5">
        <v>6</v>
      </c>
    </row>
    <row r="3" spans="1:2" x14ac:dyDescent="0.2">
      <c r="A3" s="4">
        <v>0</v>
      </c>
      <c r="B3" s="5">
        <v>3</v>
      </c>
    </row>
    <row r="4" spans="1:2" x14ac:dyDescent="0.2">
      <c r="A4" s="4">
        <v>20</v>
      </c>
      <c r="B4" s="5">
        <v>1</v>
      </c>
    </row>
    <row r="5" spans="1:2" x14ac:dyDescent="0.2">
      <c r="A5" s="4">
        <v>85.15</v>
      </c>
      <c r="B5" s="5">
        <v>1</v>
      </c>
    </row>
    <row r="6" spans="1:2" x14ac:dyDescent="0.2">
      <c r="A6" s="4">
        <v>153.6</v>
      </c>
      <c r="B6" s="5">
        <v>1</v>
      </c>
    </row>
    <row r="7" spans="1:2" x14ac:dyDescent="0.2">
      <c r="A7" s="3" t="s">
        <v>9</v>
      </c>
      <c r="B7" s="5">
        <v>7</v>
      </c>
    </row>
    <row r="8" spans="1:2" x14ac:dyDescent="0.2">
      <c r="A8" s="4">
        <v>0</v>
      </c>
      <c r="B8" s="5">
        <v>6</v>
      </c>
    </row>
    <row r="9" spans="1:2" x14ac:dyDescent="0.2">
      <c r="A9" s="4">
        <v>102.5</v>
      </c>
      <c r="B9" s="5">
        <v>1</v>
      </c>
    </row>
    <row r="10" spans="1:2" x14ac:dyDescent="0.2">
      <c r="A10" s="3" t="s">
        <v>20</v>
      </c>
      <c r="B10" s="5">
        <v>5</v>
      </c>
    </row>
    <row r="11" spans="1:2" x14ac:dyDescent="0.2">
      <c r="A11" s="4">
        <v>0</v>
      </c>
      <c r="B11" s="5">
        <v>4</v>
      </c>
    </row>
    <row r="12" spans="1:2" x14ac:dyDescent="0.2">
      <c r="A12" s="4">
        <v>80.25</v>
      </c>
      <c r="B12" s="5">
        <v>1</v>
      </c>
    </row>
    <row r="13" spans="1:2" x14ac:dyDescent="0.2">
      <c r="A13" s="3" t="s">
        <v>53</v>
      </c>
      <c r="B13" s="5">
        <v>9</v>
      </c>
    </row>
    <row r="14" spans="1:2" x14ac:dyDescent="0.2">
      <c r="A14" s="4">
        <v>0</v>
      </c>
      <c r="B14" s="5">
        <v>4</v>
      </c>
    </row>
    <row r="15" spans="1:2" x14ac:dyDescent="0.2">
      <c r="A15" s="4">
        <v>119.42</v>
      </c>
      <c r="B15" s="5">
        <v>1</v>
      </c>
    </row>
    <row r="16" spans="1:2" x14ac:dyDescent="0.2">
      <c r="A16" s="4">
        <v>154.32</v>
      </c>
      <c r="B16" s="5">
        <v>1</v>
      </c>
    </row>
    <row r="17" spans="1:2" x14ac:dyDescent="0.2">
      <c r="A17" s="4">
        <v>169.3</v>
      </c>
      <c r="B17" s="5">
        <v>1</v>
      </c>
    </row>
    <row r="18" spans="1:2" x14ac:dyDescent="0.2">
      <c r="A18" s="4">
        <v>179.65</v>
      </c>
      <c r="B18" s="5">
        <v>1</v>
      </c>
    </row>
    <row r="19" spans="1:2" x14ac:dyDescent="0.2">
      <c r="A19" s="4">
        <v>181</v>
      </c>
      <c r="B19" s="5">
        <v>1</v>
      </c>
    </row>
    <row r="20" spans="1:2" x14ac:dyDescent="0.2">
      <c r="A20" s="3" t="s">
        <v>13</v>
      </c>
      <c r="B20" s="5">
        <v>7</v>
      </c>
    </row>
    <row r="21" spans="1:2" x14ac:dyDescent="0.2">
      <c r="A21" s="4">
        <v>0</v>
      </c>
      <c r="B21" s="5">
        <v>3</v>
      </c>
    </row>
    <row r="22" spans="1:2" x14ac:dyDescent="0.2">
      <c r="A22" s="4">
        <v>35.08</v>
      </c>
      <c r="B22" s="5">
        <v>1</v>
      </c>
    </row>
    <row r="23" spans="1:2" x14ac:dyDescent="0.2">
      <c r="A23" s="4">
        <v>39.97</v>
      </c>
      <c r="B23" s="5">
        <v>1</v>
      </c>
    </row>
    <row r="24" spans="1:2" x14ac:dyDescent="0.2">
      <c r="A24" s="4">
        <v>57.72</v>
      </c>
      <c r="B24" s="5">
        <v>1</v>
      </c>
    </row>
    <row r="25" spans="1:2" x14ac:dyDescent="0.2">
      <c r="A25" s="4">
        <v>167.25</v>
      </c>
      <c r="B25" s="5">
        <v>1</v>
      </c>
    </row>
    <row r="26" spans="1:2" x14ac:dyDescent="0.2">
      <c r="A26" s="3" t="s">
        <v>30</v>
      </c>
      <c r="B26" s="5">
        <v>9</v>
      </c>
    </row>
    <row r="27" spans="1:2" x14ac:dyDescent="0.2">
      <c r="A27" s="4">
        <v>0</v>
      </c>
      <c r="B27" s="5">
        <v>6</v>
      </c>
    </row>
    <row r="28" spans="1:2" x14ac:dyDescent="0.2">
      <c r="A28" s="4">
        <v>8.9499999999999993</v>
      </c>
      <c r="B28" s="5">
        <v>1</v>
      </c>
    </row>
    <row r="29" spans="1:2" x14ac:dyDescent="0.2">
      <c r="A29" s="4">
        <v>174.82</v>
      </c>
      <c r="B29" s="5">
        <v>1</v>
      </c>
    </row>
    <row r="30" spans="1:2" x14ac:dyDescent="0.2">
      <c r="A30" s="4">
        <v>189.15</v>
      </c>
      <c r="B30" s="5">
        <v>1</v>
      </c>
    </row>
    <row r="31" spans="1:2" x14ac:dyDescent="0.2">
      <c r="A31" s="3" t="s">
        <v>33</v>
      </c>
      <c r="B31" s="5">
        <v>8</v>
      </c>
    </row>
    <row r="32" spans="1:2" x14ac:dyDescent="0.2">
      <c r="A32" s="4">
        <v>0</v>
      </c>
      <c r="B32" s="5">
        <v>5</v>
      </c>
    </row>
    <row r="33" spans="1:2" x14ac:dyDescent="0.2">
      <c r="A33" s="4">
        <v>31.28</v>
      </c>
      <c r="B33" s="5">
        <v>1</v>
      </c>
    </row>
    <row r="34" spans="1:2" x14ac:dyDescent="0.2">
      <c r="A34" s="4">
        <v>144.91999999999999</v>
      </c>
      <c r="B34" s="5">
        <v>1</v>
      </c>
    </row>
    <row r="35" spans="1:2" x14ac:dyDescent="0.2">
      <c r="A35" s="4">
        <v>168.3</v>
      </c>
      <c r="B35" s="5">
        <v>1</v>
      </c>
    </row>
    <row r="36" spans="1:2" x14ac:dyDescent="0.2">
      <c r="A36" s="3" t="s">
        <v>118</v>
      </c>
      <c r="B36" s="5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SEMPESKI Laurie</dc:creator>
  <dc:description/>
  <cp:lastModifiedBy>SEMPESKI Laurie</cp:lastModifiedBy>
  <cp:revision>3</cp:revision>
  <dcterms:created xsi:type="dcterms:W3CDTF">2021-12-15T11:07:29Z</dcterms:created>
  <dcterms:modified xsi:type="dcterms:W3CDTF">2021-12-16T09:35:25Z</dcterms:modified>
  <dc:language>fr-FR</dc:language>
</cp:coreProperties>
</file>