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eo/Library/Messages/Attachments/2f/15/7975AAA4-4583-41AF-BFEA-2B074EC99AC9/"/>
    </mc:Choice>
  </mc:AlternateContent>
  <xr:revisionPtr revIDLastSave="0" documentId="8_{A551E058-E052-624A-92D8-3285C7A12BD0}" xr6:coauthVersionLast="47" xr6:coauthVersionMax="47" xr10:uidLastSave="{00000000-0000-0000-0000-000000000000}"/>
  <bookViews>
    <workbookView xWindow="0" yWindow="720" windowWidth="14660" windowHeight="18400" tabRatio="500" activeTab="2" xr2:uid="{00000000-000D-0000-FFFF-FFFF00000000}"/>
  </bookViews>
  <sheets>
    <sheet name="Bulletin" sheetId="1" r:id="rId1"/>
    <sheet name="Cotisations" sheetId="2" r:id="rId2"/>
    <sheet name="Salaries" sheetId="3" r:id="rId3"/>
  </sheets>
  <definedNames>
    <definedName name="BRUT" localSheetId="0">Bulletin!$F$17</definedName>
    <definedName name="BRUT">#REF!</definedName>
    <definedName name="nom_salaries">Salaries!$B$4:$B$13</definedName>
    <definedName name="PLAFOND">Cotisations!$B$29</definedName>
    <definedName name="QUALIFICATION" localSheetId="0">Bulletin!$E$8</definedName>
    <definedName name="QUALIFICATION">#REF!</definedName>
    <definedName name="SALAIRE_IMPOSABLE" localSheetId="0">Bulletin!$F$38</definedName>
    <definedName name="SALAIRE_IMPOSABLE">#REF!</definedName>
    <definedName name="SALAIRE_NET" localSheetId="0">Bulletin!$F$41</definedName>
    <definedName name="SALAIRE_NET">#REF!</definedName>
    <definedName name="salaries">Salaries!$A$3:$L$13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45" i="1"/>
  <c r="F16" i="1"/>
  <c r="F43" i="1" s="1"/>
  <c r="F15" i="1"/>
  <c r="F44" i="1" s="1"/>
  <c r="F12" i="1"/>
  <c r="F33" i="1" s="1"/>
  <c r="E26" i="1"/>
  <c r="E27" i="1"/>
  <c r="E28" i="1"/>
  <c r="E29" i="1"/>
  <c r="E30" i="1"/>
  <c r="C31" i="1"/>
  <c r="E32" i="1"/>
  <c r="E33" i="1"/>
  <c r="C23" i="1"/>
  <c r="C22" i="1"/>
  <c r="C21" i="1"/>
  <c r="C20" i="1"/>
  <c r="F34" i="1" l="1"/>
  <c r="D34" i="1"/>
  <c r="F38" i="1" s="1"/>
  <c r="F30" i="1"/>
  <c r="D31" i="1"/>
  <c r="F26" i="1"/>
  <c r="F27" i="1"/>
  <c r="F32" i="1"/>
  <c r="F28" i="1"/>
  <c r="D20" i="1"/>
  <c r="F29" i="1"/>
  <c r="D21" i="1"/>
  <c r="D22" i="1"/>
  <c r="D23" i="1"/>
  <c r="F40" i="1" l="1"/>
  <c r="F39" i="1"/>
  <c r="F41" i="1" l="1"/>
  <c r="F47" i="1" s="1"/>
</calcChain>
</file>

<file path=xl/sharedStrings.xml><?xml version="1.0" encoding="utf-8"?>
<sst xmlns="http://schemas.openxmlformats.org/spreadsheetml/2006/main" count="141" uniqueCount="105">
  <si>
    <t>BULLETIN DE PAYE</t>
  </si>
  <si>
    <t>BULLETIN DE PAYE du mois de :</t>
  </si>
  <si>
    <t>xxx</t>
  </si>
  <si>
    <t xml:space="preserve"> </t>
  </si>
  <si>
    <t>EMPLOYEUR</t>
  </si>
  <si>
    <t>SALARIE</t>
  </si>
  <si>
    <t>X. SAS</t>
  </si>
  <si>
    <t>Nom, Prénom :</t>
  </si>
  <si>
    <t>58 Michel-Ange</t>
  </si>
  <si>
    <t>Adresse :</t>
  </si>
  <si>
    <t>75006 Paris</t>
  </si>
  <si>
    <t>SIRET N° 562 580 148 00019</t>
  </si>
  <si>
    <t>CODE APE : 5125</t>
  </si>
  <si>
    <t>Qualification :</t>
  </si>
  <si>
    <t>URSSAF N° 455.83.121.02151</t>
  </si>
  <si>
    <t>CONVENTION COLLECTIVE</t>
  </si>
  <si>
    <t>Temps</t>
  </si>
  <si>
    <t>Taux</t>
  </si>
  <si>
    <t>Total</t>
  </si>
  <si>
    <t xml:space="preserve">Salaire de base </t>
  </si>
  <si>
    <t xml:space="preserve">Heures supplémentaires à 25 % </t>
  </si>
  <si>
    <t xml:space="preserve">Heures supplémentaires à 50 % </t>
  </si>
  <si>
    <t>Prime exceptionnelle</t>
  </si>
  <si>
    <t>Prime d'ancienneté</t>
  </si>
  <si>
    <t>Salaire brut</t>
  </si>
  <si>
    <t xml:space="preserve"> RETENUES COTISATIONS SOCIALES</t>
  </si>
  <si>
    <t>Charges salariales</t>
  </si>
  <si>
    <t>Charges patronales</t>
  </si>
  <si>
    <t>Libellés</t>
  </si>
  <si>
    <t>Bases</t>
  </si>
  <si>
    <t>Montants</t>
  </si>
  <si>
    <t>Retenue PC</t>
  </si>
  <si>
    <t>CSG non déductible</t>
  </si>
  <si>
    <t>CSG déductible</t>
  </si>
  <si>
    <t>CRDS</t>
  </si>
  <si>
    <t>Allocations familiales</t>
  </si>
  <si>
    <t>Cot Pat FNAL deplafonnee</t>
  </si>
  <si>
    <t>Cont Solidarite autonomie</t>
  </si>
  <si>
    <t>Cot Pat Maladie Deplafonnee</t>
  </si>
  <si>
    <t>Contrib. PC</t>
  </si>
  <si>
    <t>Contribution ATI</t>
  </si>
  <si>
    <t>Cot Sal RAFP</t>
  </si>
  <si>
    <t>Cot PAT RAFP</t>
  </si>
  <si>
    <t>Cot Pat VST Transport</t>
  </si>
  <si>
    <t>Total des retenues</t>
  </si>
  <si>
    <t>SALAIRE IMPOSABLE</t>
  </si>
  <si>
    <t>CSG  non déductible</t>
  </si>
  <si>
    <t>Salaire NET</t>
  </si>
  <si>
    <t>Indemnités transport</t>
  </si>
  <si>
    <t>Acompte</t>
  </si>
  <si>
    <t>Saisie-arrêt</t>
  </si>
  <si>
    <t>NET A PAYER</t>
  </si>
  <si>
    <t>Paiement par virement bancaire :</t>
  </si>
  <si>
    <t>*** Ce bulletin de paye est à conserver sans limitation de durée ***</t>
  </si>
  <si>
    <t>ZONE DE MISE A JOURS DES DONNEES</t>
  </si>
  <si>
    <t>Salariales</t>
  </si>
  <si>
    <t>Patronales</t>
  </si>
  <si>
    <t>Base (taux)</t>
  </si>
  <si>
    <t>(PC) Pension Civile</t>
  </si>
  <si>
    <t>Sécurité sociale - Maladie Maternité Invalidité Décès</t>
  </si>
  <si>
    <t>MIN(brut,plafond secu)</t>
  </si>
  <si>
    <t>Complémentaire Santé</t>
  </si>
  <si>
    <t>Sécurité Sociale Plafonnée</t>
  </si>
  <si>
    <t>Sécurité Sociale déplafonnée</t>
  </si>
  <si>
    <t>Complémentaire tranche 1</t>
  </si>
  <si>
    <t>Complémentaire tranche 2</t>
  </si>
  <si>
    <t>Cotisation Patronale : Alloc. Famil</t>
  </si>
  <si>
    <t>ASSURANCE CHÔMAGE</t>
  </si>
  <si>
    <t>MIN(primes;20 % brut)</t>
  </si>
  <si>
    <t>Cot Pat RAFP</t>
  </si>
  <si>
    <t>CRDS (Contribution au remboursement de la dette sociale)</t>
  </si>
  <si>
    <t>Plafond de la Sécurité Sociale</t>
  </si>
  <si>
    <t>ZONE DE SAISIE DES DONNEES MENSUELLES</t>
  </si>
  <si>
    <t>Matricule</t>
  </si>
  <si>
    <t>Nom du salarié</t>
  </si>
  <si>
    <t>Adresse</t>
  </si>
  <si>
    <t>Qalification C=1  NC=0</t>
  </si>
  <si>
    <t>Période de calcul</t>
  </si>
  <si>
    <t>Salaire de base</t>
  </si>
  <si>
    <t>Heures normales</t>
  </si>
  <si>
    <t>Primes Ancienneté</t>
  </si>
  <si>
    <t>Avantage</t>
  </si>
  <si>
    <t>Acomptes</t>
  </si>
  <si>
    <t>Oppositions</t>
  </si>
  <si>
    <t>CASIMIR</t>
  </si>
  <si>
    <t>Paris</t>
  </si>
  <si>
    <t>Mai</t>
  </si>
  <si>
    <t>DELPECHE</t>
  </si>
  <si>
    <t>FREDOS</t>
  </si>
  <si>
    <t>Evry</t>
  </si>
  <si>
    <t>CALOS</t>
  </si>
  <si>
    <t>Juvisy</t>
  </si>
  <si>
    <t>ZEBOU</t>
  </si>
  <si>
    <t>Janvry</t>
  </si>
  <si>
    <t>TELURIC</t>
  </si>
  <si>
    <t>Avril</t>
  </si>
  <si>
    <t>JAQUARD</t>
  </si>
  <si>
    <t>Corbeil</t>
  </si>
  <si>
    <t>DUPONT</t>
  </si>
  <si>
    <t>Athis-Mons</t>
  </si>
  <si>
    <t>MALESAN</t>
  </si>
  <si>
    <t>COPERNIC</t>
  </si>
  <si>
    <t>Juin</t>
  </si>
  <si>
    <t>150H</t>
  </si>
  <si>
    <t xml:space="preserve">Prime Ancienneté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</si>
</sst>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* #,##0.00_)\ &quot;€&quot;_ ;_ * \(#,##0.00\)\ &quot;€&quot;_ ;_ * &quot;-&quot;??_)\ &quot;€&quot;_ ;_ @_ "/>
    <numFmt numFmtId="164" formatCode="0&quot; F&quot;;&quot; -&quot;0&quot; F&quot;"/>
    <numFmt numFmtId="165" formatCode="dd/mmm/yy"/>
    <numFmt numFmtId="166" formatCode="dd/mmm"/>
    <numFmt numFmtId="167" formatCode="0.00\ %"/>
    <numFmt numFmtId="168" formatCode="0.000%"/>
    <numFmt numFmtId="169" formatCode="#,##0.00\ _€"/>
    <numFmt numFmtId="170" formatCode="_-* #,##0.00\ [$€-1]_-;\-* #,##0.00\ [$€-1]_-;_-* \-??\ [$€-1]_-"/>
  </numFmts>
  <fonts count="6">
    <font>
      <sz val="10"/>
      <name val="MS Sans Serif"/>
      <charset val="1"/>
    </font>
    <font>
      <sz val="10"/>
      <name val="Arial"/>
      <family val="2"/>
    </font>
    <font>
      <sz val="12"/>
      <name val="MS Sans Serif"/>
      <family val="2"/>
      <charset val="1"/>
    </font>
    <font>
      <sz val="10"/>
      <name val="MS Sans Serif"/>
      <family val="2"/>
      <charset val="1"/>
    </font>
    <font>
      <sz val="10"/>
      <color rgb="FF000080"/>
      <name val="MS Sans Serif"/>
      <family val="2"/>
      <charset val="1"/>
    </font>
    <font>
      <sz val="10"/>
      <name val="MS Sans Serif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rgb="FF1F1C1B"/>
      </left>
      <right style="medium">
        <color rgb="FF1F1C1B"/>
      </right>
      <top style="medium">
        <color rgb="FF1F1C1B"/>
      </top>
      <bottom style="medium">
        <color rgb="FF1F1C1B"/>
      </bottom>
      <diagonal/>
    </border>
    <border>
      <left style="medium">
        <color rgb="FF1F1C1B"/>
      </left>
      <right/>
      <top/>
      <bottom/>
      <diagonal/>
    </border>
    <border>
      <left/>
      <right style="medium">
        <color rgb="FF1F1C1B"/>
      </right>
      <top/>
      <bottom/>
      <diagonal/>
    </border>
    <border>
      <left style="medium">
        <color rgb="FF1F1C1B"/>
      </left>
      <right/>
      <top style="medium">
        <color rgb="FF1F1C1B"/>
      </top>
      <bottom style="medium">
        <color rgb="FF1F1C1B"/>
      </bottom>
      <diagonal/>
    </border>
    <border>
      <left/>
      <right style="medium">
        <color rgb="FF1F1C1B"/>
      </right>
      <top style="medium">
        <color rgb="FF1F1C1B"/>
      </top>
      <bottom style="medium">
        <color rgb="FF1F1C1B"/>
      </bottom>
      <diagonal/>
    </border>
    <border>
      <left style="medium">
        <color rgb="FF1F1C1B"/>
      </left>
      <right/>
      <top style="medium">
        <color rgb="FF1F1C1B"/>
      </top>
      <bottom/>
      <diagonal/>
    </border>
    <border>
      <left/>
      <right style="medium">
        <color rgb="FF1F1C1B"/>
      </right>
      <top style="medium">
        <color rgb="FF1F1C1B"/>
      </top>
      <bottom/>
      <diagonal/>
    </border>
    <border>
      <left/>
      <right/>
      <top style="medium">
        <color rgb="FF1F1C1B"/>
      </top>
      <bottom/>
      <diagonal/>
    </border>
    <border>
      <left style="medium">
        <color rgb="FF1F1C1B"/>
      </left>
      <right/>
      <top/>
      <bottom style="medium">
        <color rgb="FF1F1C1B"/>
      </bottom>
      <diagonal/>
    </border>
    <border>
      <left/>
      <right style="medium">
        <color rgb="FF1F1C1B"/>
      </right>
      <top/>
      <bottom style="medium">
        <color rgb="FF1F1C1B"/>
      </bottom>
      <diagonal/>
    </border>
    <border>
      <left/>
      <right/>
      <top/>
      <bottom style="medium">
        <color rgb="FF1F1C1B"/>
      </bottom>
      <diagonal/>
    </border>
    <border>
      <left style="medium">
        <color rgb="FF1F1C1B"/>
      </left>
      <right style="medium">
        <color rgb="FF1F1C1B"/>
      </right>
      <top/>
      <bottom/>
      <diagonal/>
    </border>
    <border>
      <left style="medium">
        <color rgb="FF1F1C1B"/>
      </left>
      <right style="thin">
        <color rgb="FF1F1C1B"/>
      </right>
      <top style="medium">
        <color rgb="FF1F1C1B"/>
      </top>
      <bottom style="thin">
        <color rgb="FF1F1C1B"/>
      </bottom>
      <diagonal/>
    </border>
    <border>
      <left style="thin">
        <color rgb="FF1F1C1B"/>
      </left>
      <right style="thin">
        <color rgb="FF1F1C1B"/>
      </right>
      <top style="medium">
        <color rgb="FF1F1C1B"/>
      </top>
      <bottom style="thin">
        <color rgb="FF1F1C1B"/>
      </bottom>
      <diagonal/>
    </border>
    <border>
      <left style="thin">
        <color rgb="FF1F1C1B"/>
      </left>
      <right style="medium">
        <color rgb="FF1F1C1B"/>
      </right>
      <top style="medium">
        <color rgb="FF1F1C1B"/>
      </top>
      <bottom style="thin">
        <color rgb="FF1F1C1B"/>
      </bottom>
      <diagonal/>
    </border>
    <border>
      <left style="medium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>
      <left style="thin">
        <color rgb="FF1F1C1B"/>
      </left>
      <right style="medium">
        <color rgb="FF1F1C1B"/>
      </right>
      <top style="thin">
        <color rgb="FF1F1C1B"/>
      </top>
      <bottom style="thin">
        <color rgb="FF1F1C1B"/>
      </bottom>
      <diagonal/>
    </border>
    <border>
      <left style="medium">
        <color rgb="FF1F1C1B"/>
      </left>
      <right style="thin">
        <color rgb="FF1F1C1B"/>
      </right>
      <top style="thin">
        <color rgb="FF1F1C1B"/>
      </top>
      <bottom style="double">
        <color rgb="FF1F1C1B"/>
      </bottom>
      <diagonal/>
    </border>
    <border>
      <left style="thin">
        <color rgb="FF1F1C1B"/>
      </left>
      <right style="thin">
        <color rgb="FF1F1C1B"/>
      </right>
      <top style="thin">
        <color rgb="FF1F1C1B"/>
      </top>
      <bottom style="double">
        <color rgb="FF1F1C1B"/>
      </bottom>
      <diagonal/>
    </border>
    <border>
      <left style="thin">
        <color rgb="FF1F1C1B"/>
      </left>
      <right style="medium">
        <color rgb="FF1F1C1B"/>
      </right>
      <top style="thin">
        <color rgb="FF1F1C1B"/>
      </top>
      <bottom style="double">
        <color rgb="FF1F1C1B"/>
      </bottom>
      <diagonal/>
    </border>
    <border>
      <left style="medium">
        <color rgb="FF1F1C1B"/>
      </left>
      <right/>
      <top/>
      <bottom style="double">
        <color rgb="FF1F1C1B"/>
      </bottom>
      <diagonal/>
    </border>
    <border>
      <left/>
      <right/>
      <top/>
      <bottom style="double">
        <color rgb="FF1F1C1B"/>
      </bottom>
      <diagonal/>
    </border>
    <border>
      <left/>
      <right/>
      <top style="thin">
        <color rgb="FF1F1C1B"/>
      </top>
      <bottom style="double">
        <color rgb="FF1F1C1B"/>
      </bottom>
      <diagonal/>
    </border>
    <border>
      <left style="medium">
        <color rgb="FF1F1C1B"/>
      </left>
      <right style="thin">
        <color rgb="FF1F1C1B"/>
      </right>
      <top/>
      <bottom/>
      <diagonal/>
    </border>
    <border>
      <left style="medium">
        <color rgb="FF1F1C1B"/>
      </left>
      <right/>
      <top/>
      <bottom style="thin">
        <color rgb="FF1F1C1B"/>
      </bottom>
      <diagonal/>
    </border>
    <border>
      <left style="thin">
        <color rgb="FF1F1C1B"/>
      </left>
      <right style="thin">
        <color rgb="FF1F1C1B"/>
      </right>
      <top style="thin">
        <color rgb="FF1F1C1B"/>
      </top>
      <bottom/>
      <diagonal/>
    </border>
    <border>
      <left style="thin">
        <color rgb="FF1F1C1B"/>
      </left>
      <right style="medium">
        <color rgb="FF1F1C1B"/>
      </right>
      <top style="thin">
        <color rgb="FF1F1C1B"/>
      </top>
      <bottom/>
      <diagonal/>
    </border>
    <border>
      <left style="thin">
        <color rgb="FF1F1C1B"/>
      </left>
      <right style="thin">
        <color rgb="FF1F1C1B"/>
      </right>
      <top/>
      <bottom style="thin">
        <color rgb="FF1F1C1B"/>
      </bottom>
      <diagonal/>
    </border>
    <border>
      <left style="thin">
        <color rgb="FF1F1C1B"/>
      </left>
      <right style="medium">
        <color rgb="FF1F1C1B"/>
      </right>
      <top/>
      <bottom style="thin">
        <color rgb="FF1F1C1B"/>
      </bottom>
      <diagonal/>
    </border>
    <border>
      <left style="thin">
        <color rgb="FF1F1C1B"/>
      </left>
      <right/>
      <top/>
      <bottom/>
      <diagonal/>
    </border>
    <border>
      <left/>
      <right style="thin">
        <color rgb="FF1F1C1B"/>
      </right>
      <top style="thin">
        <color rgb="FF1F1C1B"/>
      </top>
      <bottom/>
      <diagonal/>
    </border>
    <border>
      <left/>
      <right style="thin">
        <color rgb="FF1F1C1B"/>
      </right>
      <top/>
      <bottom/>
      <diagonal/>
    </border>
    <border>
      <left style="thin">
        <color rgb="FF1F1C1B"/>
      </left>
      <right/>
      <top/>
      <bottom style="double">
        <color rgb="FF1F1C1B"/>
      </bottom>
      <diagonal/>
    </border>
    <border>
      <left/>
      <right style="thin">
        <color rgb="FF1F1C1B"/>
      </right>
      <top/>
      <bottom style="double">
        <color rgb="FF1F1C1B"/>
      </bottom>
      <diagonal/>
    </border>
    <border>
      <left style="thin">
        <color rgb="FF1F1C1B"/>
      </left>
      <right style="medium">
        <color rgb="FF1F1C1B"/>
      </right>
      <top/>
      <bottom style="double">
        <color rgb="FF1F1C1B"/>
      </bottom>
      <diagonal/>
    </border>
    <border>
      <left style="thin">
        <color rgb="FF1F1C1B"/>
      </left>
      <right/>
      <top/>
      <bottom style="medium">
        <color rgb="FF1F1C1B"/>
      </bottom>
      <diagonal/>
    </border>
    <border>
      <left style="thin">
        <color rgb="FF1F1C1B"/>
      </left>
      <right style="medium">
        <color rgb="FF1F1C1B"/>
      </right>
      <top/>
      <bottom style="medium">
        <color rgb="FF1F1C1B"/>
      </bottom>
      <diagonal/>
    </border>
    <border>
      <left style="medium">
        <color auto="1"/>
      </left>
      <right style="medium">
        <color rgb="FF1F1C1B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rgb="FF1F1C1B"/>
      </right>
      <top/>
      <bottom style="medium">
        <color auto="1"/>
      </bottom>
      <diagonal/>
    </border>
    <border>
      <left/>
      <right style="medium">
        <color rgb="FF1F1C1B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1F1C1B"/>
      </right>
      <top style="thin">
        <color rgb="FF1F1C1B"/>
      </top>
      <bottom style="thin">
        <color rgb="FF1F1C1B"/>
      </bottom>
      <diagonal/>
    </border>
    <border>
      <left/>
      <right style="thin">
        <color rgb="FF1F1C1B"/>
      </right>
      <top/>
      <bottom style="thin">
        <color rgb="FF1F1C1B"/>
      </bottom>
      <diagonal/>
    </border>
    <border>
      <left/>
      <right/>
      <top style="medium">
        <color rgb="FF1F1C1B"/>
      </top>
      <bottom style="medium">
        <color rgb="FF1F1C1B"/>
      </bottom>
      <diagonal/>
    </border>
  </borders>
  <cellStyleXfs count="4">
    <xf numFmtId="0" fontId="0" fillId="0" borderId="0"/>
    <xf numFmtId="9" fontId="1" fillId="0" borderId="0"/>
    <xf numFmtId="170" fontId="5" fillId="0" borderId="0"/>
    <xf numFmtId="44" fontId="5" fillId="0" borderId="0" applyFont="0" applyFill="0" applyBorder="0" applyAlignment="0" applyProtection="0"/>
  </cellStyleXfs>
  <cellXfs count="133">
    <xf numFmtId="0" fontId="0" fillId="0" borderId="0" xfId="0"/>
    <xf numFmtId="2" fontId="0" fillId="0" borderId="0" xfId="0" applyNumberFormat="1"/>
    <xf numFmtId="164" fontId="0" fillId="0" borderId="2" xfId="0" applyNumberFormat="1" applyBorder="1"/>
    <xf numFmtId="165" fontId="0" fillId="0" borderId="0" xfId="0" applyNumberFormat="1" applyProtection="1">
      <protection locked="0"/>
    </xf>
    <xf numFmtId="166" fontId="0" fillId="0" borderId="0" xfId="0" applyNumberFormat="1"/>
    <xf numFmtId="164" fontId="0" fillId="0" borderId="0" xfId="0" applyNumberFormat="1"/>
    <xf numFmtId="164" fontId="0" fillId="0" borderId="3" xfId="0" applyNumberFormat="1" applyBorder="1"/>
    <xf numFmtId="166" fontId="0" fillId="0" borderId="4" xfId="0" applyNumberForma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6" xfId="0" applyNumberFormat="1" applyBorder="1"/>
    <xf numFmtId="165" fontId="0" fillId="0" borderId="7" xfId="0" applyNumberFormat="1" applyBorder="1" applyProtection="1">
      <protection locked="0"/>
    </xf>
    <xf numFmtId="0" fontId="0" fillId="0" borderId="6" xfId="0" applyBorder="1"/>
    <xf numFmtId="0" fontId="0" fillId="0" borderId="8" xfId="0" applyBorder="1" applyAlignment="1">
      <alignment horizontal="right"/>
    </xf>
    <xf numFmtId="0" fontId="0" fillId="0" borderId="8" xfId="0" applyBorder="1"/>
    <xf numFmtId="164" fontId="0" fillId="0" borderId="7" xfId="0" applyNumberFormat="1" applyBorder="1"/>
    <xf numFmtId="165" fontId="0" fillId="0" borderId="3" xfId="0" applyNumberFormat="1" applyBorder="1" applyProtection="1">
      <protection locked="0"/>
    </xf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9" xfId="0" applyNumberFormat="1" applyBorder="1"/>
    <xf numFmtId="165" fontId="0" fillId="0" borderId="10" xfId="0" applyNumberFormat="1" applyBorder="1" applyProtection="1">
      <protection locked="0"/>
    </xf>
    <xf numFmtId="0" fontId="0" fillId="0" borderId="9" xfId="0" applyBorder="1"/>
    <xf numFmtId="166" fontId="0" fillId="0" borderId="11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2" fontId="0" fillId="0" borderId="6" xfId="0" applyNumberFormat="1" applyBorder="1"/>
    <xf numFmtId="165" fontId="0" fillId="0" borderId="8" xfId="0" applyNumberFormat="1" applyBorder="1" applyProtection="1">
      <protection locked="0"/>
    </xf>
    <xf numFmtId="0" fontId="0" fillId="0" borderId="7" xfId="0" applyBorder="1"/>
    <xf numFmtId="166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0" xfId="0" applyNumberFormat="1" applyAlignment="1" applyProtection="1">
      <alignment horizontal="right"/>
      <protection locked="0"/>
    </xf>
    <xf numFmtId="1" fontId="0" fillId="0" borderId="16" xfId="0" applyNumberFormat="1" applyBorder="1"/>
    <xf numFmtId="164" fontId="0" fillId="0" borderId="17" xfId="0" applyNumberFormat="1" applyBorder="1"/>
    <xf numFmtId="2" fontId="0" fillId="0" borderId="18" xfId="0" applyNumberFormat="1" applyBorder="1"/>
    <xf numFmtId="2" fontId="0" fillId="0" borderId="0" xfId="0" applyNumberFormat="1" applyAlignment="1">
      <alignment horizontal="right"/>
    </xf>
    <xf numFmtId="1" fontId="0" fillId="0" borderId="19" xfId="0" applyNumberFormat="1" applyBorder="1"/>
    <xf numFmtId="164" fontId="0" fillId="0" borderId="20" xfId="0" applyNumberFormat="1" applyBorder="1"/>
    <xf numFmtId="2" fontId="0" fillId="0" borderId="21" xfId="0" applyNumberFormat="1" applyBorder="1"/>
    <xf numFmtId="0" fontId="0" fillId="0" borderId="22" xfId="0" applyBorder="1"/>
    <xf numFmtId="165" fontId="0" fillId="0" borderId="23" xfId="0" applyNumberFormat="1" applyBorder="1" applyProtection="1">
      <protection locked="0"/>
    </xf>
    <xf numFmtId="0" fontId="0" fillId="0" borderId="23" xfId="0" applyBorder="1"/>
    <xf numFmtId="1" fontId="0" fillId="0" borderId="24" xfId="0" applyNumberFormat="1" applyBorder="1"/>
    <xf numFmtId="164" fontId="0" fillId="0" borderId="22" xfId="0" applyNumberFormat="1" applyBorder="1" applyAlignment="1">
      <alignment horizontal="right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2" xfId="0" applyNumberFormat="1" applyBorder="1"/>
    <xf numFmtId="167" fontId="0" fillId="0" borderId="16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4" fontId="0" fillId="0" borderId="17" xfId="0" applyNumberFormat="1" applyBorder="1"/>
    <xf numFmtId="2" fontId="0" fillId="0" borderId="26" xfId="0" applyNumberFormat="1" applyBorder="1"/>
    <xf numFmtId="167" fontId="0" fillId="2" borderId="17" xfId="0" applyNumberFormat="1" applyFill="1" applyBorder="1" applyAlignment="1">
      <alignment horizontal="center"/>
    </xf>
    <xf numFmtId="4" fontId="0" fillId="0" borderId="0" xfId="0" applyNumberFormat="1"/>
    <xf numFmtId="168" fontId="0" fillId="0" borderId="0" xfId="0" applyNumberFormat="1"/>
    <xf numFmtId="2" fontId="0" fillId="0" borderId="27" xfId="0" applyNumberFormat="1" applyBorder="1"/>
    <xf numFmtId="2" fontId="0" fillId="0" borderId="22" xfId="0" applyNumberFormat="1" applyBorder="1"/>
    <xf numFmtId="4" fontId="0" fillId="0" borderId="23" xfId="0" applyNumberFormat="1" applyBorder="1" applyAlignment="1">
      <alignment horizontal="center"/>
    </xf>
    <xf numFmtId="167" fontId="0" fillId="0" borderId="23" xfId="0" applyNumberFormat="1" applyBorder="1" applyAlignment="1" applyProtection="1">
      <alignment horizontal="center"/>
      <protection locked="0"/>
    </xf>
    <xf numFmtId="2" fontId="0" fillId="0" borderId="20" xfId="0" applyNumberFormat="1" applyBorder="1"/>
    <xf numFmtId="2" fontId="0" fillId="0" borderId="20" xfId="0" applyNumberFormat="1" applyBorder="1" applyAlignment="1">
      <alignment horizontal="center"/>
    </xf>
    <xf numFmtId="0" fontId="0" fillId="0" borderId="2" xfId="0" applyBorder="1" applyAlignment="1">
      <alignment horizontal="right" vertical="top"/>
    </xf>
    <xf numFmtId="2" fontId="0" fillId="0" borderId="0" xfId="0" applyNumberFormat="1" applyAlignment="1">
      <alignment horizontal="center"/>
    </xf>
    <xf numFmtId="2" fontId="0" fillId="0" borderId="31" xfId="0" applyNumberFormat="1" applyBorder="1"/>
    <xf numFmtId="2" fontId="0" fillId="0" borderId="32" xfId="0" applyNumberFormat="1" applyBorder="1"/>
    <xf numFmtId="2" fontId="0" fillId="0" borderId="3" xfId="0" applyNumberFormat="1" applyBorder="1"/>
    <xf numFmtId="2" fontId="0" fillId="0" borderId="2" xfId="0" applyNumberFormat="1" applyBorder="1" applyAlignment="1">
      <alignment horizontal="right"/>
    </xf>
    <xf numFmtId="2" fontId="0" fillId="0" borderId="33" xfId="0" applyNumberFormat="1" applyBorder="1"/>
    <xf numFmtId="0" fontId="0" fillId="2" borderId="17" xfId="0" applyFill="1" applyBorder="1" applyAlignment="1">
      <alignment horizontal="center"/>
    </xf>
    <xf numFmtId="2" fontId="0" fillId="2" borderId="17" xfId="0" applyNumberFormat="1" applyFill="1" applyBorder="1"/>
    <xf numFmtId="2" fontId="0" fillId="0" borderId="22" xfId="0" applyNumberFormat="1" applyBorder="1" applyAlignment="1">
      <alignment horizontal="right"/>
    </xf>
    <xf numFmtId="2" fontId="0" fillId="0" borderId="2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165" fontId="0" fillId="0" borderId="0" xfId="0" applyNumberFormat="1"/>
    <xf numFmtId="2" fontId="0" fillId="0" borderId="39" xfId="0" applyNumberFormat="1" applyBorder="1"/>
    <xf numFmtId="2" fontId="0" fillId="0" borderId="40" xfId="0" applyNumberFormat="1" applyBorder="1"/>
    <xf numFmtId="0" fontId="0" fillId="0" borderId="40" xfId="0" applyBorder="1"/>
    <xf numFmtId="167" fontId="0" fillId="0" borderId="39" xfId="0" applyNumberFormat="1" applyBorder="1"/>
    <xf numFmtId="167" fontId="0" fillId="0" borderId="40" xfId="0" applyNumberFormat="1" applyBorder="1"/>
    <xf numFmtId="2" fontId="0" fillId="0" borderId="2" xfId="0" applyNumberFormat="1" applyBorder="1" applyAlignment="1">
      <alignment wrapText="1"/>
    </xf>
    <xf numFmtId="167" fontId="0" fillId="0" borderId="39" xfId="0" applyNumberFormat="1" applyBorder="1" applyProtection="1">
      <protection locked="0"/>
    </xf>
    <xf numFmtId="167" fontId="0" fillId="0" borderId="3" xfId="0" applyNumberFormat="1" applyBorder="1"/>
    <xf numFmtId="169" fontId="0" fillId="0" borderId="41" xfId="0" applyNumberFormat="1" applyBorder="1"/>
    <xf numFmtId="0" fontId="0" fillId="0" borderId="42" xfId="0" applyBorder="1"/>
    <xf numFmtId="0" fontId="0" fillId="0" borderId="43" xfId="0" applyBorder="1"/>
    <xf numFmtId="2" fontId="4" fillId="0" borderId="0" xfId="0" applyNumberFormat="1" applyFont="1"/>
    <xf numFmtId="0" fontId="0" fillId="2" borderId="17" xfId="0" applyFill="1" applyBorder="1" applyAlignment="1">
      <alignment horizontal="center" vertical="center" wrapText="1"/>
    </xf>
    <xf numFmtId="2" fontId="0" fillId="2" borderId="17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 wrapText="1"/>
    </xf>
    <xf numFmtId="0" fontId="0" fillId="0" borderId="17" xfId="0" applyBorder="1"/>
    <xf numFmtId="9" fontId="1" fillId="0" borderId="0" xfId="1"/>
    <xf numFmtId="167" fontId="0" fillId="0" borderId="16" xfId="0" applyNumberFormat="1" applyBorder="1" applyAlignment="1">
      <alignment horizontal="center" vertical="center"/>
    </xf>
    <xf numFmtId="167" fontId="0" fillId="0" borderId="39" xfId="0" applyNumberFormat="1" applyBorder="1" applyAlignment="1">
      <alignment horizontal="center" vertical="center"/>
    </xf>
    <xf numFmtId="167" fontId="0" fillId="0" borderId="39" xfId="0" applyNumberFormat="1" applyBorder="1" applyAlignment="1" applyProtection="1">
      <alignment horizontal="center" vertical="center"/>
      <protection locked="0"/>
    </xf>
    <xf numFmtId="0" fontId="1" fillId="4" borderId="0" xfId="1" applyNumberFormat="1" applyFill="1"/>
    <xf numFmtId="9" fontId="0" fillId="0" borderId="17" xfId="0" applyNumberFormat="1" applyBorder="1"/>
    <xf numFmtId="44" fontId="0" fillId="0" borderId="18" xfId="3" applyFont="1" applyBorder="1" applyAlignment="1">
      <alignment horizontal="center"/>
    </xf>
    <xf numFmtId="44" fontId="0" fillId="2" borderId="18" xfId="3" applyFont="1" applyFill="1" applyBorder="1" applyAlignment="1">
      <alignment horizontal="center"/>
    </xf>
    <xf numFmtId="44" fontId="0" fillId="0" borderId="28" xfId="3" applyFont="1" applyBorder="1"/>
    <xf numFmtId="44" fontId="0" fillId="0" borderId="21" xfId="3" applyFont="1" applyBorder="1"/>
    <xf numFmtId="44" fontId="0" fillId="2" borderId="30" xfId="3" applyFont="1" applyFill="1" applyBorder="1"/>
    <xf numFmtId="44" fontId="0" fillId="0" borderId="3" xfId="3" applyFont="1" applyBorder="1"/>
    <xf numFmtId="44" fontId="0" fillId="2" borderId="18" xfId="3" applyFont="1" applyFill="1" applyBorder="1" applyAlignment="1">
      <alignment horizontal="right"/>
    </xf>
    <xf numFmtId="44" fontId="0" fillId="0" borderId="36" xfId="3" applyFont="1" applyBorder="1"/>
    <xf numFmtId="44" fontId="0" fillId="2" borderId="38" xfId="3" applyFont="1" applyFill="1" applyBorder="1"/>
    <xf numFmtId="4" fontId="0" fillId="2" borderId="17" xfId="0" applyNumberFormat="1" applyFill="1" applyBorder="1" applyAlignment="1">
      <alignment horizontal="center" vertical="center"/>
    </xf>
    <xf numFmtId="0" fontId="0" fillId="0" borderId="44" xfId="0" applyBorder="1"/>
    <xf numFmtId="2" fontId="0" fillId="2" borderId="29" xfId="0" applyNumberFormat="1" applyFill="1" applyBorder="1" applyAlignment="1">
      <alignment horizontal="center"/>
    </xf>
    <xf numFmtId="0" fontId="0" fillId="0" borderId="45" xfId="0" applyBorder="1"/>
    <xf numFmtId="2" fontId="0" fillId="2" borderId="37" xfId="0" applyNumberFormat="1" applyFill="1" applyBorder="1" applyAlignment="1">
      <alignment horizontal="center"/>
    </xf>
    <xf numFmtId="0" fontId="0" fillId="0" borderId="11" xfId="0" applyBorder="1"/>
    <xf numFmtId="2" fontId="0" fillId="0" borderId="1" xfId="0" applyNumberFormat="1" applyBorder="1" applyAlignment="1">
      <alignment horizontal="center"/>
    </xf>
    <xf numFmtId="0" fontId="0" fillId="0" borderId="46" xfId="0" applyBorder="1"/>
    <xf numFmtId="0" fontId="0" fillId="0" borderId="5" xfId="0" applyBorder="1"/>
    <xf numFmtId="164" fontId="2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  <xf numFmtId="0" fontId="0" fillId="0" borderId="46" xfId="0" applyBorder="1" applyProtection="1">
      <protection locked="0"/>
    </xf>
    <xf numFmtId="2" fontId="0" fillId="2" borderId="12" xfId="0" applyNumberFormat="1" applyFill="1" applyBorder="1" applyAlignment="1">
      <alignment horizontal="center"/>
    </xf>
    <xf numFmtId="2" fontId="0" fillId="0" borderId="0" xfId="0" applyNumberFormat="1"/>
    <xf numFmtId="0" fontId="0" fillId="0" borderId="3" xfId="0" applyBorder="1"/>
    <xf numFmtId="2" fontId="3" fillId="2" borderId="25" xfId="0" applyNumberFormat="1" applyFont="1" applyFill="1" applyBorder="1" applyAlignment="1">
      <alignment horizontal="center"/>
    </xf>
    <xf numFmtId="0" fontId="0" fillId="0" borderId="33" xfId="0" applyBorder="1"/>
    <xf numFmtId="2" fontId="0" fillId="2" borderId="3" xfId="0" applyNumberForma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</cellXfs>
  <cellStyles count="4">
    <cellStyle name="Euro" xfId="2" xr:uid="{00000000-0005-0000-0000-000002000000}"/>
    <cellStyle name="Monétaire" xfId="3" builtinId="4"/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50"/>
  <sheetViews>
    <sheetView showGridLines="0" topLeftCell="A7" zoomScale="125" zoomScaleNormal="100" workbookViewId="0">
      <selection activeCell="F15" sqref="F15"/>
    </sheetView>
  </sheetViews>
  <sheetFormatPr baseColWidth="10" defaultColWidth="9" defaultRowHeight="13"/>
  <cols>
    <col min="1" max="1" width="30.19921875" style="1" customWidth="1"/>
    <col min="2" max="3" width="10.59765625" style="1" customWidth="1"/>
    <col min="4" max="4" width="18.3984375" style="1" bestFit="1" customWidth="1"/>
    <col min="5" max="5" width="10.59765625" style="1" customWidth="1"/>
    <col min="6" max="6" width="11.59765625" style="1" bestFit="1" customWidth="1"/>
    <col min="7" max="257" width="10.59765625" style="1" customWidth="1"/>
    <col min="258" max="1025" width="10.59765625" customWidth="1"/>
  </cols>
  <sheetData>
    <row r="1" spans="1:7" ht="16" customHeight="1">
      <c r="A1" s="123" t="s">
        <v>0</v>
      </c>
      <c r="B1" s="121"/>
      <c r="C1" s="121"/>
      <c r="D1" s="121"/>
      <c r="E1" s="121"/>
      <c r="F1" s="122"/>
    </row>
    <row r="2" spans="1:7">
      <c r="A2" s="2" t="s">
        <v>1</v>
      </c>
      <c r="B2" s="3" t="s">
        <v>2</v>
      </c>
      <c r="D2" s="4"/>
      <c r="E2" s="5"/>
      <c r="F2" s="6"/>
      <c r="G2" s="5" t="s">
        <v>3</v>
      </c>
    </row>
    <row r="3" spans="1:7">
      <c r="A3" s="7" t="s">
        <v>4</v>
      </c>
      <c r="B3" s="8"/>
      <c r="C3" s="124" t="s">
        <v>5</v>
      </c>
      <c r="D3" s="125"/>
      <c r="E3" s="125"/>
      <c r="F3" s="9"/>
      <c r="G3" s="5"/>
    </row>
    <row r="4" spans="1:7">
      <c r="A4" s="10" t="s">
        <v>6</v>
      </c>
      <c r="B4" s="11" t="s">
        <v>3</v>
      </c>
      <c r="C4" s="12"/>
      <c r="D4" s="13" t="s">
        <v>7</v>
      </c>
      <c r="E4" s="14" t="s">
        <v>87</v>
      </c>
      <c r="F4" s="15"/>
      <c r="G4" s="5"/>
    </row>
    <row r="5" spans="1:7">
      <c r="A5" s="2" t="s">
        <v>8</v>
      </c>
      <c r="B5" s="16"/>
      <c r="C5" s="17"/>
      <c r="D5" s="18" t="s">
        <v>9</v>
      </c>
      <c r="F5" s="19"/>
      <c r="G5" s="5"/>
    </row>
    <row r="6" spans="1:7">
      <c r="A6" s="2" t="s">
        <v>10</v>
      </c>
      <c r="B6" s="16"/>
      <c r="C6" s="17"/>
      <c r="D6" s="18"/>
      <c r="F6" s="19"/>
      <c r="G6" s="5"/>
    </row>
    <row r="7" spans="1:7">
      <c r="A7" s="2" t="s">
        <v>11</v>
      </c>
      <c r="B7" s="16"/>
      <c r="C7" s="17"/>
      <c r="D7" s="18"/>
      <c r="E7" s="20"/>
      <c r="F7" s="21"/>
      <c r="G7" s="5"/>
    </row>
    <row r="8" spans="1:7">
      <c r="A8" s="2" t="s">
        <v>12</v>
      </c>
      <c r="B8" s="16"/>
      <c r="C8" s="17"/>
      <c r="D8" s="18" t="s">
        <v>13</v>
      </c>
      <c r="E8" s="1">
        <f>VLOOKUP(E4,Salaries!B4:D13,3,FALSE)</f>
        <v>1</v>
      </c>
      <c r="F8" s="19"/>
      <c r="G8" s="5"/>
    </row>
    <row r="9" spans="1:7">
      <c r="A9" s="22" t="s">
        <v>14</v>
      </c>
      <c r="B9" s="23"/>
      <c r="C9" s="24"/>
      <c r="D9" s="25"/>
      <c r="E9" s="26"/>
      <c r="F9" s="27"/>
      <c r="G9" s="5"/>
    </row>
    <row r="10" spans="1:7">
      <c r="A10" s="126" t="s">
        <v>15</v>
      </c>
      <c r="B10" s="127"/>
      <c r="C10" s="127"/>
      <c r="D10" s="127"/>
      <c r="E10" s="127"/>
      <c r="F10" s="128"/>
      <c r="G10" s="5"/>
    </row>
    <row r="11" spans="1:7">
      <c r="A11" s="28"/>
      <c r="B11" s="29"/>
      <c r="C11" s="30"/>
      <c r="D11" s="31" t="s">
        <v>16</v>
      </c>
      <c r="E11" s="32" t="s">
        <v>17</v>
      </c>
      <c r="F11" s="33" t="s">
        <v>18</v>
      </c>
      <c r="G11" s="5"/>
    </row>
    <row r="12" spans="1:7">
      <c r="A12" s="17"/>
      <c r="B12" s="3"/>
      <c r="C12" s="34" t="s">
        <v>19</v>
      </c>
      <c r="D12" s="35" t="s">
        <v>103</v>
      </c>
      <c r="E12" s="104">
        <v>1</v>
      </c>
      <c r="F12" s="37">
        <f>VLOOKUP(E4,Salaries!B4:L13,5,FALSE)</f>
        <v>3500</v>
      </c>
      <c r="G12" s="5"/>
    </row>
    <row r="13" spans="1:7">
      <c r="A13" s="17"/>
      <c r="B13" s="3"/>
      <c r="C13" s="38" t="s">
        <v>20</v>
      </c>
      <c r="D13" s="35"/>
      <c r="E13" s="36"/>
      <c r="F13" s="37"/>
      <c r="G13" s="5"/>
    </row>
    <row r="14" spans="1:7" ht="14" thickBot="1">
      <c r="A14" s="17"/>
      <c r="B14" s="3"/>
      <c r="C14" s="38" t="s">
        <v>21</v>
      </c>
      <c r="D14" s="39"/>
      <c r="E14" s="40"/>
      <c r="F14" s="41"/>
      <c r="G14" s="5"/>
    </row>
    <row r="15" spans="1:7" ht="15" thickTop="1" thickBot="1">
      <c r="A15" s="17"/>
      <c r="B15" s="3"/>
      <c r="C15" s="38" t="s">
        <v>22</v>
      </c>
      <c r="D15" s="39"/>
      <c r="E15" s="40"/>
      <c r="F15" s="41">
        <f>VLOOKUP(E4,Salaries!B4:L13,8,FALSE)</f>
        <v>400</v>
      </c>
      <c r="G15" s="5"/>
    </row>
    <row r="16" spans="1:7" ht="15" thickTop="1" thickBot="1">
      <c r="A16" s="17"/>
      <c r="B16" s="3"/>
      <c r="C16" s="38" t="s">
        <v>23</v>
      </c>
      <c r="D16" s="39"/>
      <c r="E16" s="40"/>
      <c r="F16" s="41">
        <f>VLOOKUP(E4,Salaries!B4:L13,7,FALSE)</f>
        <v>200</v>
      </c>
      <c r="G16" s="5"/>
    </row>
    <row r="17" spans="1:12" ht="15" thickTop="1" thickBot="1">
      <c r="A17" s="42"/>
      <c r="B17" s="43"/>
      <c r="C17" s="44" t="s">
        <v>24</v>
      </c>
      <c r="D17" s="45"/>
      <c r="E17" s="46"/>
      <c r="F17" s="41"/>
      <c r="G17" s="5"/>
    </row>
    <row r="18" spans="1:12">
      <c r="A18" s="129" t="s">
        <v>25</v>
      </c>
      <c r="B18" s="130"/>
      <c r="C18" s="126" t="s">
        <v>26</v>
      </c>
      <c r="D18" s="128"/>
      <c r="E18" s="131" t="s">
        <v>27</v>
      </c>
      <c r="F18" s="128"/>
    </row>
    <row r="19" spans="1:12">
      <c r="A19" s="47" t="s">
        <v>28</v>
      </c>
      <c r="B19" s="48" t="s">
        <v>29</v>
      </c>
      <c r="C19" s="49" t="s">
        <v>17</v>
      </c>
      <c r="D19" s="50" t="s">
        <v>30</v>
      </c>
      <c r="E19" s="51" t="s">
        <v>17</v>
      </c>
      <c r="F19" s="52" t="s">
        <v>30</v>
      </c>
      <c r="G19" s="53"/>
      <c r="H19" s="53"/>
      <c r="J19"/>
      <c r="K19"/>
      <c r="L19"/>
    </row>
    <row r="20" spans="1:12">
      <c r="A20" s="54" t="s">
        <v>31</v>
      </c>
      <c r="B20" s="48"/>
      <c r="C20" s="101">
        <f>Cotisations!B4</f>
        <v>0.10829999999999999</v>
      </c>
      <c r="D20" s="105">
        <f>F12*C20</f>
        <v>379.04999999999995</v>
      </c>
      <c r="E20" s="57"/>
      <c r="F20" s="56"/>
      <c r="G20" s="53"/>
      <c r="H20" s="53"/>
      <c r="J20"/>
      <c r="K20"/>
      <c r="L20"/>
    </row>
    <row r="21" spans="1:12">
      <c r="A21" s="54" t="s">
        <v>32</v>
      </c>
      <c r="B21" s="58"/>
      <c r="C21" s="100">
        <f>Cotisations!B20</f>
        <v>2.4E-2</v>
      </c>
      <c r="D21" s="105">
        <f>F12*C21</f>
        <v>84</v>
      </c>
      <c r="E21" s="57"/>
      <c r="F21" s="56"/>
    </row>
    <row r="22" spans="1:12">
      <c r="A22" s="54" t="s">
        <v>33</v>
      </c>
      <c r="B22" s="58"/>
      <c r="C22" s="102">
        <f>Cotisations!B19</f>
        <v>6.8000000000000005E-2</v>
      </c>
      <c r="D22" s="105">
        <f>F12*C22</f>
        <v>238.00000000000003</v>
      </c>
      <c r="E22" s="57"/>
      <c r="F22" s="56"/>
    </row>
    <row r="23" spans="1:12">
      <c r="A23" s="54" t="s">
        <v>34</v>
      </c>
      <c r="B23" s="58"/>
      <c r="C23" s="55">
        <f>Cotisations!B21</f>
        <v>5.0000000000000001E-3</v>
      </c>
      <c r="D23" s="105">
        <f>F12*C23</f>
        <v>17.5</v>
      </c>
      <c r="E23" s="57"/>
      <c r="F23" s="56"/>
    </row>
    <row r="24" spans="1:12">
      <c r="A24" s="54"/>
      <c r="B24" s="58"/>
      <c r="C24" s="55"/>
      <c r="D24" s="105"/>
      <c r="E24" s="57"/>
      <c r="F24" s="56"/>
    </row>
    <row r="25" spans="1:12">
      <c r="A25" s="54" t="s">
        <v>35</v>
      </c>
      <c r="B25" s="58"/>
      <c r="C25" s="55"/>
      <c r="D25" s="105"/>
      <c r="E25" s="57"/>
      <c r="F25" s="56"/>
    </row>
    <row r="26" spans="1:12">
      <c r="A26" s="54" t="s">
        <v>36</v>
      </c>
      <c r="B26" s="58"/>
      <c r="C26" s="55"/>
      <c r="D26" s="105"/>
      <c r="E26" s="57">
        <f>Cotisations!C22</f>
        <v>1E-3</v>
      </c>
      <c r="F26" s="105">
        <f>F12*E26</f>
        <v>3.5</v>
      </c>
    </row>
    <row r="27" spans="1:12">
      <c r="A27" s="54" t="s">
        <v>37</v>
      </c>
      <c r="B27" s="58"/>
      <c r="C27" s="55"/>
      <c r="D27" s="105"/>
      <c r="E27" s="57">
        <f>Cotisations!C23</f>
        <v>3.0000000000000001E-3</v>
      </c>
      <c r="F27" s="105">
        <f>F12*E27</f>
        <v>10.5</v>
      </c>
    </row>
    <row r="28" spans="1:12">
      <c r="A28" s="54" t="s">
        <v>38</v>
      </c>
      <c r="B28" s="58"/>
      <c r="C28" s="55"/>
      <c r="D28" s="105"/>
      <c r="E28" s="57">
        <f>Cotisations!C24</f>
        <v>0.13</v>
      </c>
      <c r="F28" s="105">
        <f>F12*E28</f>
        <v>455</v>
      </c>
    </row>
    <row r="29" spans="1:12">
      <c r="A29" s="54" t="s">
        <v>39</v>
      </c>
      <c r="B29" s="58"/>
      <c r="C29" s="55"/>
      <c r="D29" s="105"/>
      <c r="E29" s="57">
        <f>Cotisations!C25</f>
        <v>0.74280000000000002</v>
      </c>
      <c r="F29" s="105">
        <f>F12*E29</f>
        <v>2599.8000000000002</v>
      </c>
    </row>
    <row r="30" spans="1:12">
      <c r="A30" s="54" t="s">
        <v>40</v>
      </c>
      <c r="B30" s="58"/>
      <c r="C30" s="55"/>
      <c r="D30" s="105"/>
      <c r="E30" s="57">
        <f>Cotisations!C26</f>
        <v>3.2000000000000002E-3</v>
      </c>
      <c r="F30" s="105">
        <f>F12*E30</f>
        <v>11.200000000000001</v>
      </c>
    </row>
    <row r="31" spans="1:12">
      <c r="A31" s="54" t="s">
        <v>41</v>
      </c>
      <c r="B31" s="58"/>
      <c r="C31" s="55">
        <f>Cotisations!B17</f>
        <v>0.05</v>
      </c>
      <c r="D31" s="105">
        <f>F12*C31</f>
        <v>175</v>
      </c>
      <c r="E31" s="57"/>
      <c r="F31" s="105"/>
    </row>
    <row r="32" spans="1:12">
      <c r="A32" s="54" t="s">
        <v>42</v>
      </c>
      <c r="B32" s="58"/>
      <c r="C32" s="55"/>
      <c r="D32" s="105"/>
      <c r="E32" s="57">
        <f>Cotisations!C18</f>
        <v>0.05</v>
      </c>
      <c r="F32" s="105">
        <f>F12*E32</f>
        <v>175</v>
      </c>
    </row>
    <row r="33" spans="1:6">
      <c r="A33" s="54" t="s">
        <v>43</v>
      </c>
      <c r="B33" s="58"/>
      <c r="C33" s="55"/>
      <c r="D33" s="105"/>
      <c r="E33" s="57">
        <f>Cotisations!C27</f>
        <v>1.7500000000000002E-2</v>
      </c>
      <c r="F33" s="105">
        <f>F12*E33</f>
        <v>61.250000000000007</v>
      </c>
    </row>
    <row r="34" spans="1:6">
      <c r="A34" s="59"/>
      <c r="B34" s="114" t="s">
        <v>44</v>
      </c>
      <c r="C34" s="115"/>
      <c r="D34" s="103">
        <f>F12*(C20+C21+C22+C23+C31)</f>
        <v>893.55000000000007</v>
      </c>
      <c r="E34" s="60"/>
      <c r="F34" s="106">
        <f>F12*(E26+E27+E28+E29+E30+E32+E33)</f>
        <v>3316.25</v>
      </c>
    </row>
    <row r="35" spans="1:6">
      <c r="A35" s="54"/>
      <c r="B35" s="61"/>
      <c r="C35" s="62"/>
      <c r="D35" s="63"/>
      <c r="E35" s="48"/>
      <c r="F35" s="107"/>
    </row>
    <row r="36" spans="1:6">
      <c r="A36" s="54"/>
      <c r="B36" s="61"/>
      <c r="C36" s="62"/>
      <c r="D36" s="63"/>
      <c r="E36" s="48"/>
      <c r="F36" s="107"/>
    </row>
    <row r="37" spans="1:6">
      <c r="A37" s="64"/>
      <c r="B37" s="65"/>
      <c r="C37" s="66"/>
      <c r="D37" s="67"/>
      <c r="E37" s="68"/>
      <c r="F37" s="108"/>
    </row>
    <row r="38" spans="1:6">
      <c r="A38" s="17"/>
      <c r="C38" s="20"/>
      <c r="D38" s="116" t="s">
        <v>45</v>
      </c>
      <c r="E38" s="117"/>
      <c r="F38" s="109">
        <f>F12-D34</f>
        <v>2606.4499999999998</v>
      </c>
    </row>
    <row r="39" spans="1:6">
      <c r="A39" s="69" t="s">
        <v>3</v>
      </c>
      <c r="B39" s="70"/>
      <c r="C39" s="70"/>
      <c r="D39" s="71" t="s">
        <v>46</v>
      </c>
      <c r="E39" s="72"/>
      <c r="F39" s="110">
        <f>SALAIRE_IMPOSABLE*C21</f>
        <v>62.5548</v>
      </c>
    </row>
    <row r="40" spans="1:6">
      <c r="A40" s="74"/>
      <c r="D40" s="71" t="s">
        <v>34</v>
      </c>
      <c r="E40" s="75"/>
      <c r="F40" s="110">
        <f>SALAIRE_IMPOSABLE*C23</f>
        <v>13.032249999999999</v>
      </c>
    </row>
    <row r="41" spans="1:6">
      <c r="A41" s="74"/>
      <c r="D41" s="76" t="s">
        <v>47</v>
      </c>
      <c r="E41" s="77"/>
      <c r="F41" s="111">
        <f>(SALAIRE_IMPOSABLE)-F39-F40</f>
        <v>2530.8629499999997</v>
      </c>
    </row>
    <row r="42" spans="1:6">
      <c r="A42" s="74"/>
      <c r="D42" s="71" t="s">
        <v>48</v>
      </c>
      <c r="E42" s="75"/>
      <c r="F42" s="110"/>
    </row>
    <row r="43" spans="1:6">
      <c r="A43" s="74"/>
      <c r="D43" s="71" t="s">
        <v>104</v>
      </c>
      <c r="E43" s="75"/>
      <c r="F43" s="110">
        <f>F16</f>
        <v>200</v>
      </c>
    </row>
    <row r="44" spans="1:6">
      <c r="A44" s="74"/>
      <c r="D44" s="71" t="s">
        <v>22</v>
      </c>
      <c r="E44" s="75"/>
      <c r="F44" s="110">
        <f>F15</f>
        <v>400</v>
      </c>
    </row>
    <row r="45" spans="1:6">
      <c r="A45" s="74"/>
      <c r="D45" s="71" t="s">
        <v>49</v>
      </c>
      <c r="E45" s="75"/>
      <c r="F45" s="110">
        <f>VLOOKUP(Bulletin!E4,Salaries!B4:L13,10,FALSE)</f>
        <v>600</v>
      </c>
    </row>
    <row r="46" spans="1:6">
      <c r="A46" s="78"/>
      <c r="B46" s="79"/>
      <c r="C46" s="79"/>
      <c r="D46" s="80" t="s">
        <v>50</v>
      </c>
      <c r="E46" s="81"/>
      <c r="F46" s="112"/>
    </row>
    <row r="47" spans="1:6">
      <c r="A47" s="54"/>
      <c r="D47" s="118" t="s">
        <v>51</v>
      </c>
      <c r="E47" s="119"/>
      <c r="F47" s="113">
        <f>SALAIRE_NET+F42+F43+F44+F45+F46</f>
        <v>3730.8629499999997</v>
      </c>
    </row>
    <row r="48" spans="1:6">
      <c r="A48" s="54" t="s">
        <v>52</v>
      </c>
      <c r="B48" s="82"/>
      <c r="F48" s="73"/>
    </row>
    <row r="49" spans="1:6">
      <c r="A49" s="54"/>
      <c r="B49" s="82"/>
      <c r="F49" s="73"/>
    </row>
    <row r="50" spans="1:6">
      <c r="A50" s="120" t="s">
        <v>53</v>
      </c>
      <c r="B50" s="121"/>
      <c r="C50" s="121"/>
      <c r="D50" s="121"/>
      <c r="E50" s="121"/>
      <c r="F50" s="122"/>
    </row>
  </sheetData>
  <mergeCells count="10">
    <mergeCell ref="B34:C34"/>
    <mergeCell ref="D38:E38"/>
    <mergeCell ref="D47:E47"/>
    <mergeCell ref="A50:F50"/>
    <mergeCell ref="A1:F1"/>
    <mergeCell ref="C3:E3"/>
    <mergeCell ref="A10:F10"/>
    <mergeCell ref="A18:B18"/>
    <mergeCell ref="C18:D18"/>
    <mergeCell ref="E18:F18"/>
  </mergeCells>
  <printOptions horizontalCentered="1" verticalCentered="1"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headerFooter>
    <oddHeader>&amp;C&amp;F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B58670-0367-B549-807D-107B8FF65682}">
          <x14:formula1>
            <xm:f>Salaries!B4:B13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zoomScaleNormal="100" workbookViewId="0">
      <selection activeCell="B19" sqref="B19"/>
    </sheetView>
  </sheetViews>
  <sheetFormatPr baseColWidth="10" defaultColWidth="9" defaultRowHeight="13"/>
  <cols>
    <col min="1" max="1" width="80.796875" customWidth="1"/>
    <col min="2" max="2" width="13.19921875" customWidth="1"/>
    <col min="3" max="3" width="13.796875" customWidth="1"/>
    <col min="4" max="4" width="20.796875" bestFit="1" customWidth="1"/>
    <col min="5" max="1025" width="11" customWidth="1"/>
  </cols>
  <sheetData>
    <row r="1" spans="1:4">
      <c r="A1" s="1"/>
      <c r="B1" s="1"/>
      <c r="C1" s="1"/>
    </row>
    <row r="2" spans="1:4">
      <c r="A2" s="132" t="s">
        <v>54</v>
      </c>
      <c r="B2" s="121"/>
      <c r="C2" s="121"/>
      <c r="D2" s="122"/>
    </row>
    <row r="3" spans="1:4">
      <c r="B3" s="83" t="s">
        <v>55</v>
      </c>
      <c r="C3" s="84" t="s">
        <v>56</v>
      </c>
      <c r="D3" s="85" t="s">
        <v>57</v>
      </c>
    </row>
    <row r="4" spans="1:4">
      <c r="A4" s="54" t="s">
        <v>58</v>
      </c>
      <c r="B4" s="86">
        <v>0.10829999999999999</v>
      </c>
      <c r="C4" s="87"/>
      <c r="D4" s="85">
        <v>1</v>
      </c>
    </row>
    <row r="5" spans="1:4" ht="14" customHeight="1">
      <c r="A5" s="88" t="s">
        <v>59</v>
      </c>
      <c r="B5" s="86">
        <v>0</v>
      </c>
      <c r="C5" s="87">
        <v>0.13</v>
      </c>
      <c r="D5" s="85" t="s">
        <v>60</v>
      </c>
    </row>
    <row r="6" spans="1:4">
      <c r="A6" s="88"/>
      <c r="B6" s="86"/>
      <c r="C6" s="87"/>
      <c r="D6" s="85"/>
    </row>
    <row r="7" spans="1:4">
      <c r="A7" s="54" t="s">
        <v>61</v>
      </c>
      <c r="B7" s="86">
        <v>0.5</v>
      </c>
      <c r="C7" s="87">
        <v>0.5</v>
      </c>
      <c r="D7" s="85" t="s">
        <v>60</v>
      </c>
    </row>
    <row r="8" spans="1:4">
      <c r="A8" s="54"/>
      <c r="B8" s="86"/>
      <c r="C8" s="87"/>
      <c r="D8" s="85"/>
    </row>
    <row r="9" spans="1:4">
      <c r="A9" s="54"/>
      <c r="B9" s="86"/>
      <c r="C9" s="87"/>
      <c r="D9" s="85"/>
    </row>
    <row r="10" spans="1:4">
      <c r="A10" s="54" t="s">
        <v>62</v>
      </c>
      <c r="B10" s="86">
        <v>6.9000000000000006E-2</v>
      </c>
      <c r="C10" s="87">
        <v>8.5500000000000007E-2</v>
      </c>
      <c r="D10" s="85" t="s">
        <v>60</v>
      </c>
    </row>
    <row r="11" spans="1:4">
      <c r="A11" s="54" t="s">
        <v>63</v>
      </c>
      <c r="B11" s="86">
        <v>4.0000000000000001E-3</v>
      </c>
      <c r="C11" s="87">
        <v>1.9E-2</v>
      </c>
      <c r="D11" s="85" t="s">
        <v>60</v>
      </c>
    </row>
    <row r="12" spans="1:4">
      <c r="A12" s="54" t="s">
        <v>64</v>
      </c>
      <c r="B12" s="86">
        <v>3.9E-2</v>
      </c>
      <c r="C12" s="87">
        <v>5.8500000000000003E-2</v>
      </c>
      <c r="D12" s="85" t="s">
        <v>60</v>
      </c>
    </row>
    <row r="13" spans="1:4">
      <c r="A13" s="54" t="s">
        <v>65</v>
      </c>
      <c r="B13" s="86">
        <v>0.09</v>
      </c>
      <c r="C13" s="87">
        <v>0.13450000000000001</v>
      </c>
      <c r="D13" s="85" t="s">
        <v>60</v>
      </c>
    </row>
    <row r="14" spans="1:4">
      <c r="A14" s="54"/>
      <c r="B14" s="86"/>
      <c r="C14" s="87"/>
      <c r="D14" s="85"/>
    </row>
    <row r="15" spans="1:4">
      <c r="A15" s="54" t="s">
        <v>66</v>
      </c>
      <c r="B15" s="86"/>
      <c r="C15" s="87">
        <v>5.2499999999999998E-2</v>
      </c>
      <c r="D15" s="85">
        <v>1</v>
      </c>
    </row>
    <row r="16" spans="1:4">
      <c r="A16" s="54" t="s">
        <v>67</v>
      </c>
      <c r="B16" s="86">
        <v>9.4999999999999998E-3</v>
      </c>
      <c r="C16" s="87">
        <v>4.2000000000000003E-2</v>
      </c>
      <c r="D16" s="85">
        <v>1</v>
      </c>
    </row>
    <row r="17" spans="1:4">
      <c r="A17" s="54" t="s">
        <v>41</v>
      </c>
      <c r="B17" s="86">
        <v>0.05</v>
      </c>
      <c r="C17" s="87"/>
      <c r="D17" s="85" t="s">
        <v>68</v>
      </c>
    </row>
    <row r="18" spans="1:4">
      <c r="A18" s="54" t="s">
        <v>69</v>
      </c>
      <c r="B18" s="86"/>
      <c r="C18" s="87">
        <v>0.05</v>
      </c>
      <c r="D18" s="85" t="s">
        <v>68</v>
      </c>
    </row>
    <row r="19" spans="1:4">
      <c r="A19" s="54" t="s">
        <v>33</v>
      </c>
      <c r="B19" s="89">
        <v>6.8000000000000005E-2</v>
      </c>
      <c r="C19" s="87"/>
      <c r="D19" s="85">
        <v>0.98250000000000004</v>
      </c>
    </row>
    <row r="20" spans="1:4">
      <c r="A20" s="54" t="s">
        <v>32</v>
      </c>
      <c r="B20" s="89">
        <v>2.4E-2</v>
      </c>
      <c r="C20" s="87"/>
      <c r="D20" s="85">
        <v>0.98250000000000004</v>
      </c>
    </row>
    <row r="21" spans="1:4">
      <c r="A21" s="54" t="s">
        <v>70</v>
      </c>
      <c r="B21" s="86">
        <v>5.0000000000000001E-3</v>
      </c>
      <c r="C21" s="87"/>
      <c r="D21" s="85">
        <v>0.98250000000000004</v>
      </c>
    </row>
    <row r="22" spans="1:4">
      <c r="A22" s="54" t="s">
        <v>36</v>
      </c>
      <c r="B22" s="86"/>
      <c r="C22" s="87">
        <v>1E-3</v>
      </c>
      <c r="D22" s="85" t="s">
        <v>60</v>
      </c>
    </row>
    <row r="23" spans="1:4">
      <c r="A23" s="54" t="s">
        <v>37</v>
      </c>
      <c r="B23" s="86"/>
      <c r="C23" s="87">
        <v>3.0000000000000001E-3</v>
      </c>
      <c r="D23" s="85">
        <v>1</v>
      </c>
    </row>
    <row r="24" spans="1:4">
      <c r="A24" s="54" t="s">
        <v>38</v>
      </c>
      <c r="B24" s="86"/>
      <c r="C24" s="90">
        <v>0.13</v>
      </c>
      <c r="D24" s="85">
        <v>1</v>
      </c>
    </row>
    <row r="25" spans="1:4">
      <c r="A25" s="54" t="s">
        <v>39</v>
      </c>
      <c r="B25" s="86"/>
      <c r="C25" s="90">
        <v>0.74280000000000002</v>
      </c>
      <c r="D25" s="85">
        <v>1</v>
      </c>
    </row>
    <row r="26" spans="1:4">
      <c r="A26" s="54" t="s">
        <v>40</v>
      </c>
      <c r="B26" s="86"/>
      <c r="C26" s="90">
        <v>3.2000000000000002E-3</v>
      </c>
      <c r="D26" s="85">
        <v>1</v>
      </c>
    </row>
    <row r="27" spans="1:4">
      <c r="A27" s="54" t="s">
        <v>43</v>
      </c>
      <c r="B27" s="86"/>
      <c r="C27" s="90">
        <v>1.7500000000000002E-2</v>
      </c>
      <c r="D27" s="85">
        <v>1</v>
      </c>
    </row>
    <row r="28" spans="1:4">
      <c r="A28" s="54"/>
      <c r="B28" s="86"/>
      <c r="C28" s="90"/>
      <c r="D28" s="85"/>
    </row>
    <row r="29" spans="1:4" ht="14" customHeight="1" thickBot="1">
      <c r="A29" s="22" t="s">
        <v>71</v>
      </c>
      <c r="B29" s="91">
        <v>3311</v>
      </c>
      <c r="C29" s="92"/>
      <c r="D29" s="93"/>
    </row>
    <row r="33" spans="1:1">
      <c r="A33" s="54"/>
    </row>
    <row r="34" spans="1:1">
      <c r="A34" s="54"/>
    </row>
    <row r="35" spans="1:1">
      <c r="A35" s="54"/>
    </row>
    <row r="36" spans="1:1">
      <c r="A36" s="54"/>
    </row>
    <row r="37" spans="1:1">
      <c r="A37" s="54"/>
    </row>
    <row r="38" spans="1:1">
      <c r="A38" s="54"/>
    </row>
    <row r="39" spans="1:1">
      <c r="A39" s="54"/>
    </row>
    <row r="40" spans="1:1">
      <c r="A40" s="54"/>
    </row>
  </sheetData>
  <mergeCells count="1">
    <mergeCell ref="A2:D2"/>
  </mergeCell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showGridLines="0" tabSelected="1" zoomScaleNormal="100" workbookViewId="0">
      <selection activeCell="L2" sqref="L2"/>
    </sheetView>
  </sheetViews>
  <sheetFormatPr baseColWidth="10" defaultColWidth="9" defaultRowHeight="13"/>
  <cols>
    <col min="1" max="1" width="9.59765625" customWidth="1"/>
    <col min="2" max="2" width="16.796875" customWidth="1"/>
    <col min="3" max="8" width="11" customWidth="1"/>
    <col min="9" max="9" width="13.59765625" customWidth="1"/>
    <col min="10" max="1025" width="11" customWidth="1"/>
  </cols>
  <sheetData>
    <row r="1" spans="1:12">
      <c r="A1" s="94" t="s">
        <v>72</v>
      </c>
      <c r="B1" s="94"/>
      <c r="C1" s="94"/>
      <c r="D1" s="94"/>
    </row>
    <row r="2" spans="1:12">
      <c r="A2" s="1"/>
      <c r="B2" s="1"/>
      <c r="C2" s="1"/>
      <c r="D2" s="1"/>
    </row>
    <row r="3" spans="1:12" ht="42" customHeight="1">
      <c r="A3" s="95" t="s">
        <v>73</v>
      </c>
      <c r="B3" s="96" t="s">
        <v>74</v>
      </c>
      <c r="C3" s="96" t="s">
        <v>75</v>
      </c>
      <c r="D3" s="97" t="s">
        <v>76</v>
      </c>
      <c r="E3" s="97" t="s">
        <v>77</v>
      </c>
      <c r="F3" s="97" t="s">
        <v>78</v>
      </c>
      <c r="G3" s="97" t="s">
        <v>79</v>
      </c>
      <c r="H3" s="97" t="s">
        <v>80</v>
      </c>
      <c r="I3" s="97" t="s">
        <v>22</v>
      </c>
      <c r="J3" s="96" t="s">
        <v>81</v>
      </c>
      <c r="K3" s="96" t="s">
        <v>82</v>
      </c>
      <c r="L3" s="95" t="s">
        <v>83</v>
      </c>
    </row>
    <row r="4" spans="1:12">
      <c r="A4" s="98">
        <v>1</v>
      </c>
      <c r="B4" s="98" t="s">
        <v>84</v>
      </c>
      <c r="C4" s="98" t="s">
        <v>85</v>
      </c>
      <c r="D4" s="98">
        <v>0</v>
      </c>
      <c r="E4" s="98" t="s">
        <v>86</v>
      </c>
      <c r="F4" s="98">
        <v>2410</v>
      </c>
      <c r="G4" s="98">
        <v>150</v>
      </c>
      <c r="H4" s="98">
        <v>290</v>
      </c>
      <c r="I4" s="98"/>
      <c r="J4" s="98">
        <v>130</v>
      </c>
      <c r="K4" s="98">
        <v>305</v>
      </c>
      <c r="L4" s="98"/>
    </row>
    <row r="5" spans="1:12">
      <c r="A5" s="98">
        <v>2</v>
      </c>
      <c r="B5" s="98" t="s">
        <v>87</v>
      </c>
      <c r="C5" s="98" t="s">
        <v>85</v>
      </c>
      <c r="D5" s="98">
        <v>1</v>
      </c>
      <c r="E5" s="98" t="s">
        <v>86</v>
      </c>
      <c r="F5" s="98">
        <v>3500</v>
      </c>
      <c r="G5" s="98">
        <v>150</v>
      </c>
      <c r="H5" s="98">
        <v>200</v>
      </c>
      <c r="I5" s="98">
        <v>400</v>
      </c>
      <c r="J5" s="98">
        <v>150</v>
      </c>
      <c r="K5" s="98">
        <v>600</v>
      </c>
      <c r="L5" s="98">
        <v>300</v>
      </c>
    </row>
    <row r="6" spans="1:12">
      <c r="A6" s="98">
        <v>3</v>
      </c>
      <c r="B6" s="98" t="s">
        <v>88</v>
      </c>
      <c r="C6" s="98" t="s">
        <v>89</v>
      </c>
      <c r="D6" s="98">
        <v>1</v>
      </c>
      <c r="E6" s="98" t="s">
        <v>86</v>
      </c>
      <c r="F6" s="98">
        <v>2100</v>
      </c>
      <c r="G6" s="98">
        <v>150</v>
      </c>
      <c r="H6" s="98">
        <v>0</v>
      </c>
      <c r="I6" s="98"/>
      <c r="J6" s="98"/>
      <c r="K6" s="98"/>
      <c r="L6" s="98"/>
    </row>
    <row r="7" spans="1:12">
      <c r="A7" s="98">
        <v>4</v>
      </c>
      <c r="B7" s="98" t="s">
        <v>90</v>
      </c>
      <c r="C7" s="98" t="s">
        <v>91</v>
      </c>
      <c r="D7" s="98">
        <v>0</v>
      </c>
      <c r="E7" s="98" t="s">
        <v>86</v>
      </c>
      <c r="F7" s="98">
        <v>1600</v>
      </c>
      <c r="G7" s="98">
        <v>150</v>
      </c>
      <c r="H7" s="98">
        <v>0</v>
      </c>
      <c r="I7" s="98">
        <v>100</v>
      </c>
      <c r="J7" s="98"/>
      <c r="K7" s="98"/>
      <c r="L7" s="98">
        <v>50</v>
      </c>
    </row>
    <row r="8" spans="1:12">
      <c r="A8" s="98">
        <v>5</v>
      </c>
      <c r="B8" s="98" t="s">
        <v>92</v>
      </c>
      <c r="C8" s="98" t="s">
        <v>93</v>
      </c>
      <c r="D8" s="98">
        <v>1</v>
      </c>
      <c r="E8" s="98" t="s">
        <v>86</v>
      </c>
      <c r="F8" s="98">
        <v>2200</v>
      </c>
      <c r="G8" s="98">
        <v>150</v>
      </c>
      <c r="H8" s="98">
        <v>200</v>
      </c>
      <c r="I8" s="98"/>
      <c r="J8" s="98"/>
      <c r="K8" s="98">
        <v>400</v>
      </c>
      <c r="L8" s="98"/>
    </row>
    <row r="9" spans="1:12">
      <c r="A9" s="98">
        <v>6</v>
      </c>
      <c r="B9" s="98" t="s">
        <v>94</v>
      </c>
      <c r="C9" s="98" t="s">
        <v>89</v>
      </c>
      <c r="D9" s="98">
        <v>0</v>
      </c>
      <c r="E9" s="98" t="s">
        <v>95</v>
      </c>
      <c r="F9" s="98">
        <v>4300</v>
      </c>
      <c r="G9" s="98">
        <v>150</v>
      </c>
      <c r="H9" s="98">
        <v>0</v>
      </c>
      <c r="I9" s="98"/>
      <c r="J9" s="98">
        <v>200</v>
      </c>
      <c r="K9" s="98"/>
      <c r="L9" s="98"/>
    </row>
    <row r="10" spans="1:12">
      <c r="A10" s="98">
        <v>7</v>
      </c>
      <c r="B10" s="98" t="s">
        <v>96</v>
      </c>
      <c r="C10" s="98" t="s">
        <v>97</v>
      </c>
      <c r="D10" s="98">
        <v>1</v>
      </c>
      <c r="E10" s="98" t="s">
        <v>86</v>
      </c>
      <c r="F10" s="98">
        <v>1500</v>
      </c>
      <c r="G10" s="98">
        <v>150</v>
      </c>
      <c r="H10" s="98">
        <v>0</v>
      </c>
      <c r="I10" s="98"/>
      <c r="J10" s="98"/>
      <c r="K10" s="98"/>
      <c r="L10" s="98">
        <v>200</v>
      </c>
    </row>
    <row r="11" spans="1:12">
      <c r="A11" s="98">
        <v>8</v>
      </c>
      <c r="B11" s="98" t="s">
        <v>98</v>
      </c>
      <c r="C11" s="98" t="s">
        <v>99</v>
      </c>
      <c r="D11" s="98">
        <v>0</v>
      </c>
      <c r="E11" s="98" t="s">
        <v>95</v>
      </c>
      <c r="F11" s="98">
        <v>2000</v>
      </c>
      <c r="G11" s="98">
        <v>150</v>
      </c>
      <c r="H11" s="98">
        <v>0</v>
      </c>
      <c r="I11" s="98">
        <v>1200</v>
      </c>
      <c r="J11" s="98"/>
      <c r="K11" s="98">
        <v>500</v>
      </c>
      <c r="L11" s="98"/>
    </row>
    <row r="12" spans="1:12">
      <c r="A12" s="98">
        <v>9</v>
      </c>
      <c r="B12" s="98" t="s">
        <v>100</v>
      </c>
      <c r="C12" s="98" t="s">
        <v>85</v>
      </c>
      <c r="D12" s="98">
        <v>1</v>
      </c>
      <c r="E12" s="98" t="s">
        <v>86</v>
      </c>
      <c r="F12" s="98">
        <v>1900</v>
      </c>
      <c r="G12" s="98">
        <v>150</v>
      </c>
      <c r="H12" s="98">
        <v>200</v>
      </c>
      <c r="I12" s="98"/>
      <c r="J12" s="98"/>
      <c r="K12" s="98"/>
      <c r="L12" s="98">
        <v>100</v>
      </c>
    </row>
    <row r="13" spans="1:12">
      <c r="A13" s="98">
        <v>10</v>
      </c>
      <c r="B13" s="98" t="s">
        <v>101</v>
      </c>
      <c r="C13" s="98" t="s">
        <v>89</v>
      </c>
      <c r="D13" s="98">
        <v>1</v>
      </c>
      <c r="E13" s="98" t="s">
        <v>102</v>
      </c>
      <c r="F13" s="98">
        <v>3200</v>
      </c>
      <c r="G13" s="98">
        <v>150</v>
      </c>
      <c r="H13" s="98">
        <v>0</v>
      </c>
      <c r="I13" s="98">
        <v>500</v>
      </c>
      <c r="J13" s="98"/>
      <c r="K13" s="98"/>
      <c r="L13" s="98"/>
    </row>
    <row r="16" spans="1:12">
      <c r="F16" s="99"/>
    </row>
    <row r="17" spans="6:6">
      <c r="F17" s="99"/>
    </row>
    <row r="18" spans="6:6">
      <c r="F18" s="99"/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Bulletin</vt:lpstr>
      <vt:lpstr>Cotisations</vt:lpstr>
      <vt:lpstr>Salaries</vt:lpstr>
      <vt:lpstr>Bulletin!BRUT</vt:lpstr>
      <vt:lpstr>nom_salaries</vt:lpstr>
      <vt:lpstr>PLAFOND</vt:lpstr>
      <vt:lpstr>Bulletin!QUALIFICATION</vt:lpstr>
      <vt:lpstr>Bulletin!SALAIRE_IMPOSABLE</vt:lpstr>
      <vt:lpstr>Bulletin!SALAIRE_NET</vt:lpstr>
      <vt:lpstr>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Rilassi</dc:creator>
  <cp:lastModifiedBy>Mat Lelievre</cp:lastModifiedBy>
  <cp:revision>45</cp:revision>
  <cp:lastPrinted>2008-04-11T08:29:05Z</cp:lastPrinted>
  <dcterms:created xsi:type="dcterms:W3CDTF">2004-03-10T10:24:22Z</dcterms:created>
  <dcterms:modified xsi:type="dcterms:W3CDTF">2024-06-05T20:19:18Z</dcterms:modified>
  <dc:language>fr-FR</dc:language>
</cp:coreProperties>
</file>