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ev\arkteos_reg3\"/>
    </mc:Choice>
  </mc:AlternateContent>
  <xr:revisionPtr revIDLastSave="0" documentId="13_ncr:1_{F779D58E-0CD3-4A8B-BBD1-D4729B686E4B}" xr6:coauthVersionLast="47" xr6:coauthVersionMax="47" xr10:uidLastSave="{00000000-0000-0000-0000-000000000000}"/>
  <bookViews>
    <workbookView xWindow="-110" yWindow="-110" windowWidth="32220" windowHeight="17620" xr2:uid="{00000000-000D-0000-FFFF-FFFF00000000}"/>
  </bookViews>
  <sheets>
    <sheet name="Values" sheetId="1" r:id="rId1"/>
    <sheet name="Struct" sheetId="5" r:id="rId2"/>
    <sheet name="S_CYCLIQUE_ETHER_REG_REGUL_T1" sheetId="7" r:id="rId3"/>
    <sheet name="S_CYCL_REG_FRI (zuba)" sheetId="6" r:id="rId4"/>
    <sheet name="S_CYCL_REG_FRI (geotwin" sheetId="8" r:id="rId5"/>
    <sheet name="Lower_case" sheetId="3" r:id="rId6"/>
    <sheet name="Simul" sheetId="2" r:id="rId7"/>
    <sheet name="Hist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Q4" i="1" s="1"/>
  <c r="Q25" i="1"/>
  <c r="J25" i="1"/>
  <c r="H25" i="1"/>
  <c r="H19" i="1"/>
  <c r="J19" i="1"/>
  <c r="J15" i="1"/>
  <c r="Q15" i="1" s="1"/>
  <c r="J14" i="1"/>
  <c r="Q14" i="1" s="1"/>
  <c r="Q13" i="1"/>
  <c r="H23" i="7"/>
  <c r="H24" i="7" s="1"/>
  <c r="H25" i="7" s="1"/>
  <c r="H21" i="7"/>
  <c r="H22" i="7" s="1"/>
  <c r="H12" i="7"/>
  <c r="H13" i="7" s="1"/>
  <c r="H14" i="7" s="1"/>
  <c r="H15" i="7" s="1"/>
  <c r="I5" i="8"/>
  <c r="I6" i="8" s="1"/>
  <c r="I7" i="8" s="1"/>
  <c r="I8" i="8" s="1"/>
  <c r="I9" i="8" s="1"/>
  <c r="I10" i="8" s="1"/>
  <c r="Q12" i="1"/>
  <c r="Q11" i="1"/>
  <c r="Q10" i="1"/>
  <c r="Q9" i="1"/>
  <c r="Q11" i="5"/>
  <c r="I11" i="5"/>
  <c r="I10" i="5"/>
  <c r="Q10" i="5"/>
  <c r="H24" i="1"/>
  <c r="Q24" i="1" s="1"/>
  <c r="I21" i="5"/>
  <c r="Q9" i="5"/>
  <c r="I9" i="5"/>
  <c r="I12" i="5"/>
  <c r="I13" i="5"/>
  <c r="M27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0" i="5"/>
  <c r="Q19" i="5"/>
  <c r="Q18" i="5"/>
  <c r="Q17" i="5"/>
  <c r="Q16" i="5"/>
  <c r="Q15" i="5"/>
  <c r="Q14" i="5"/>
  <c r="Q13" i="5"/>
  <c r="Q12" i="5"/>
  <c r="Q8" i="5"/>
  <c r="Q7" i="5"/>
  <c r="Q6" i="5"/>
  <c r="Q5" i="5"/>
  <c r="Q4" i="5"/>
  <c r="Q3" i="5"/>
  <c r="M34" i="5"/>
  <c r="M33" i="5"/>
  <c r="M32" i="5"/>
  <c r="M31" i="5"/>
  <c r="M30" i="5"/>
  <c r="M29" i="5"/>
  <c r="M28" i="5"/>
  <c r="M26" i="5"/>
  <c r="M25" i="5"/>
  <c r="M24" i="5"/>
  <c r="M23" i="5"/>
  <c r="M22" i="5"/>
  <c r="M20" i="5"/>
  <c r="M19" i="5"/>
  <c r="M18" i="5"/>
  <c r="M17" i="5"/>
  <c r="M16" i="5"/>
  <c r="M15" i="5"/>
  <c r="M14" i="5"/>
  <c r="M13" i="5"/>
  <c r="M12" i="5"/>
  <c r="M8" i="5"/>
  <c r="M7" i="5"/>
  <c r="M6" i="5"/>
  <c r="M5" i="5"/>
  <c r="M4" i="5"/>
  <c r="M3" i="5"/>
  <c r="I4" i="5"/>
  <c r="I5" i="5"/>
  <c r="I6" i="5"/>
  <c r="I7" i="5"/>
  <c r="I8" i="5"/>
  <c r="I14" i="5"/>
  <c r="I15" i="5"/>
  <c r="I16" i="5"/>
  <c r="I17" i="5"/>
  <c r="I18" i="5"/>
  <c r="I19" i="5"/>
  <c r="I20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" i="5"/>
  <c r="H32" i="1"/>
  <c r="Q5" i="1"/>
  <c r="Q6" i="1"/>
  <c r="Q8" i="1"/>
  <c r="Q7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Q34" i="1"/>
  <c r="Q26" i="1"/>
  <c r="Q27" i="1"/>
  <c r="Q28" i="1"/>
  <c r="Q29" i="1"/>
  <c r="Q30" i="1"/>
  <c r="Q31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Q33" i="1"/>
  <c r="Q35" i="1"/>
  <c r="Q36" i="1"/>
  <c r="Q37" i="1"/>
  <c r="J36" i="1"/>
  <c r="H18" i="1"/>
  <c r="H26" i="1"/>
  <c r="H27" i="1"/>
  <c r="H28" i="1"/>
  <c r="H29" i="1"/>
  <c r="H30" i="1"/>
  <c r="H31" i="1"/>
  <c r="H16" i="1"/>
  <c r="H17" i="1"/>
  <c r="H33" i="1"/>
  <c r="H3" i="1"/>
  <c r="H20" i="1"/>
  <c r="H35" i="1"/>
  <c r="H36" i="1"/>
  <c r="H21" i="1"/>
  <c r="H37" i="1"/>
  <c r="H22" i="1"/>
  <c r="H23" i="1"/>
  <c r="H34" i="1"/>
  <c r="J35" i="1"/>
  <c r="J18" i="1"/>
  <c r="J26" i="1"/>
  <c r="J27" i="1"/>
  <c r="J28" i="1"/>
  <c r="J29" i="1"/>
  <c r="J30" i="1"/>
  <c r="J31" i="1"/>
  <c r="J16" i="1"/>
  <c r="J17" i="1"/>
  <c r="J33" i="1"/>
  <c r="J3" i="1"/>
  <c r="J20" i="1"/>
  <c r="J21" i="1"/>
  <c r="J37" i="1"/>
  <c r="J22" i="1"/>
  <c r="J23" i="1"/>
  <c r="J34" i="1"/>
  <c r="F3" i="2"/>
  <c r="F2" i="2"/>
  <c r="I2" i="2"/>
  <c r="B2" i="2"/>
  <c r="B3" i="2" s="1"/>
  <c r="B7" i="2" s="1"/>
  <c r="C7" i="2" s="1"/>
  <c r="Q19" i="1" l="1"/>
  <c r="Q16" i="1"/>
  <c r="Q20" i="1"/>
  <c r="Q23" i="1"/>
  <c r="Q17" i="1"/>
  <c r="Q3" i="1"/>
  <c r="Q22" i="1"/>
  <c r="Q18" i="1"/>
  <c r="Q21" i="1"/>
  <c r="B4" i="2"/>
  <c r="B8" i="2" s="1"/>
  <c r="C8" i="2" s="1"/>
  <c r="C9" i="2" s="1"/>
</calcChain>
</file>

<file path=xl/sharedStrings.xml><?xml version="1.0" encoding="utf-8"?>
<sst xmlns="http://schemas.openxmlformats.org/spreadsheetml/2006/main" count="612" uniqueCount="294">
  <si>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</si>
  <si>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</si>
  <si>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</si>
  <si>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</si>
  <si>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</si>
  <si>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</si>
  <si>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</si>
  <si>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</si>
  <si>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</si>
  <si>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</si>
  <si>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</si>
  <si>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</si>
  <si>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</si>
  <si>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</si>
  <si>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</si>
  <si>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</si>
  <si>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</si>
  <si>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</si>
  <si>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</si>
  <si>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</si>
  <si>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</si>
  <si>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</si>
  <si>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</si>
  <si>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</si>
  <si>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</si>
  <si>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</si>
  <si>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</si>
  <si>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</si>
  <si>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</si>
  <si>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</si>
  <si>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</si>
  <si>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</si>
  <si>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</si>
  <si>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</si>
  <si>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</si>
  <si>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</si>
  <si>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</si>
  <si>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</si>
  <si>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</si>
  <si>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</si>
  <si>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</si>
  <si>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</si>
  <si>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</si>
  <si>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</si>
  <si>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</si>
  <si>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</si>
  <si>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</si>
  <si>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</si>
  <si>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</si>
  <si>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</si>
  <si>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</si>
  <si>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</si>
  <si>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</si>
  <si>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</si>
  <si>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</si>
  <si>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</si>
  <si>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</si>
  <si>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</si>
  <si>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</si>
  <si>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</si>
  <si>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</si>
  <si>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</si>
  <si>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</si>
  <si>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</si>
  <si>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</si>
  <si>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</si>
  <si>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</si>
  <si>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</si>
  <si>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</si>
  <si>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</si>
  <si>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</si>
  <si>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</si>
  <si>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</si>
  <si>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</si>
  <si>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</si>
  <si>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</si>
  <si>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</si>
  <si>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</si>
  <si>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</si>
  <si>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</si>
  <si>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</si>
  <si>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</si>
  <si>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</si>
  <si>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</si>
  <si>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</si>
  <si>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</si>
  <si>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</si>
  <si>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Python Dict Decoder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</si>
  <si>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</si>
  <si>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</si>
  <si>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</si>
  <si>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</si>
  <si>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</si>
  <si>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</si>
  <si>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</si>
  <si>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</si>
  <si>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</si>
  <si>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</si>
  <si>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</si>
  <si>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</si>
  <si>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</si>
  <si>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</si>
  <si>
    <t>fan_speed_evaporator_1</t>
  </si>
  <si>
    <t>Groupe Frigo</t>
  </si>
  <si>
    <t>Voltage DC</t>
  </si>
  <si>
    <t>dc_voltage</t>
  </si>
  <si>
    <t>Voltage DC groupe frigo 1</t>
  </si>
  <si>
    <t>active_error_reg</t>
  </si>
  <si>
    <t>Erreur active n°1  (régulation)</t>
  </si>
  <si>
    <t>Erreur active n°1 (frigo)</t>
  </si>
  <si>
    <t>Différemment</t>
  </si>
  <si>
    <t>Erreur groupe frigo</t>
  </si>
  <si>
    <t>Erreur régulation</t>
  </si>
  <si>
    <t>&amp; 0x0F</t>
  </si>
  <si>
    <t>Other</t>
  </si>
  <si>
    <t>Struct</t>
  </si>
  <si>
    <t>Cyril</t>
  </si>
  <si>
    <t>Offset1</t>
  </si>
  <si>
    <t>Frame lenght</t>
  </si>
  <si>
    <t>outside_temperature</t>
  </si>
  <si>
    <t>active_error_fri</t>
  </si>
  <si>
    <t>water_flow_temperature_primary</t>
  </si>
  <si>
    <t>water_return_temperature_primary</t>
  </si>
  <si>
    <t>water_pressure</t>
  </si>
  <si>
    <t>indoor_temperature_zone_1</t>
  </si>
  <si>
    <t>active_setpoint_temperature_zone_1</t>
  </si>
  <si>
    <t>Temps restant dérogation</t>
  </si>
  <si>
    <t>derogation_time_remaining</t>
  </si>
  <si>
    <t>water_heater_middle_temperature</t>
  </si>
  <si>
    <t>water_heater_bottom_temperature</t>
  </si>
  <si>
    <t>Circulation forcée</t>
  </si>
  <si>
    <t>forced_circulation</t>
  </si>
  <si>
    <t>ambient_temperature_sensor_zone_1_rf_signal_level</t>
  </si>
  <si>
    <t>Length</t>
  </si>
  <si>
    <t>compressor_current_frequency</t>
  </si>
  <si>
    <t>compressor_target_frequency</t>
  </si>
  <si>
    <t>Fréquence compresseur actuelle</t>
  </si>
  <si>
    <t>Fréquence compresseur cible</t>
  </si>
  <si>
    <t>freq_comp_actuelle</t>
  </si>
  <si>
    <t>freq_comp_cible</t>
  </si>
  <si>
    <t>Frigo</t>
  </si>
  <si>
    <t>Reg</t>
  </si>
  <si>
    <t>Niveau signal radio sonde RF zone 1</t>
  </si>
  <si>
    <t>signal_rf_sonde_1</t>
  </si>
  <si>
    <t>François (REG2)</t>
  </si>
  <si>
    <t>Joël (REG3)</t>
  </si>
  <si>
    <t>temp_radiateur</t>
  </si>
  <si>
    <t>temp_ventilateur</t>
  </si>
  <si>
    <t>pression_eau</t>
  </si>
  <si>
    <t>temp_ecs_haute</t>
  </si>
  <si>
    <t>temp_ecs_basse</t>
  </si>
  <si>
    <t>temp_exterieure</t>
  </si>
  <si>
    <t>S_STATUT_MITSU</t>
  </si>
  <si>
    <t>Freq_Compresseur</t>
  </si>
  <si>
    <t>Variable</t>
  </si>
  <si>
    <t>Freq_Cible</t>
  </si>
  <si>
    <t>Vitesse_Ventilateur1</t>
  </si>
  <si>
    <t>Tension_DC</t>
  </si>
  <si>
    <t>Delta Struct</t>
  </si>
  <si>
    <t>S_CYC_FRI_COMMUN</t>
  </si>
  <si>
    <t>au16ListeErreurEnCoursFRIGO[5]</t>
  </si>
  <si>
    <t>Struct n-1</t>
  </si>
  <si>
    <t>S_CYCL_REG_FRI</t>
  </si>
  <si>
    <t>Offset</t>
  </si>
  <si>
    <t>Size</t>
  </si>
  <si>
    <t>Commentaire</t>
  </si>
  <si>
    <t>Erreurs frigo</t>
  </si>
  <si>
    <t>S_DEMANDE_FRIGO_TO_REG</t>
  </si>
  <si>
    <t>i16Text</t>
  </si>
  <si>
    <t>S_CYC_FRI_COMMUN_STATUT</t>
  </si>
  <si>
    <t>u16Spare</t>
  </si>
  <si>
    <t>u32Spare</t>
  </si>
  <si>
    <t>S_CYCL_REG_FRI_PAC (zuba)</t>
  </si>
  <si>
    <t>S_INFO_TRAME_ZUBA</t>
  </si>
  <si>
    <t>S_IN_TOR_FRIGO_ZUBA</t>
  </si>
  <si>
    <t xml:space="preserve">Statut                 </t>
  </si>
  <si>
    <t xml:space="preserve">Intensite              </t>
  </si>
  <si>
    <t xml:space="preserve">Temps_Compresseur      </t>
  </si>
  <si>
    <t xml:space="preserve">Nb_Cycle_Compresseur   </t>
  </si>
  <si>
    <t xml:space="preserve">T_Refoulement          </t>
  </si>
  <si>
    <t xml:space="preserve">T_TH6                  </t>
  </si>
  <si>
    <t xml:space="preserve">T_Aspiration           </t>
  </si>
  <si>
    <t xml:space="preserve">Text                   </t>
  </si>
  <si>
    <t xml:space="preserve">Freq_Compresseur       </t>
  </si>
  <si>
    <t xml:space="preserve">Freq_Cible             </t>
  </si>
  <si>
    <t xml:space="preserve">Vitesse_Ventilateur1   </t>
  </si>
  <si>
    <t xml:space="preserve">Vitesse_Ventilateur2   </t>
  </si>
  <si>
    <t xml:space="preserve">Intensite_Primaire     </t>
  </si>
  <si>
    <t xml:space="preserve">Tension_DC             </t>
  </si>
  <si>
    <t xml:space="preserve">Capacite               </t>
  </si>
  <si>
    <t xml:space="preserve">Type                   </t>
  </si>
  <si>
    <t>T_TH3</t>
  </si>
  <si>
    <t xml:space="preserve">Autre                  </t>
  </si>
  <si>
    <t xml:space="preserve">T63HS                  </t>
  </si>
  <si>
    <t xml:space="preserve">LEVA                   </t>
  </si>
  <si>
    <t xml:space="preserve">LEVB                   </t>
  </si>
  <si>
    <t xml:space="preserve">LEVC                   </t>
  </si>
  <si>
    <t xml:space="preserve">T_HeatSink             </t>
  </si>
  <si>
    <t xml:space="preserve">T_Liquide2      </t>
  </si>
  <si>
    <t>S_OUT_TOR_FRIGO_ZUBA</t>
  </si>
  <si>
    <t>S_STATUT_FRIGO_ZUBA</t>
  </si>
  <si>
    <t>S_IN_ANA_FRIGO_ZUBA</t>
  </si>
  <si>
    <t>S_STATUT_PAC</t>
  </si>
  <si>
    <t>S_Mode:5</t>
  </si>
  <si>
    <t>Appoint:2</t>
  </si>
  <si>
    <t>ModifConfig:1</t>
  </si>
  <si>
    <t>ModifConfigSimple:1</t>
  </si>
  <si>
    <t>Exception:3</t>
  </si>
  <si>
    <t>Test :2</t>
  </si>
  <si>
    <t>bDerogationPression:1</t>
  </si>
  <si>
    <t>Mode_Secours:1</t>
  </si>
  <si>
    <t>u16CTime_Sablier_Dalle</t>
  </si>
  <si>
    <t>u16PWinstantaneeProduite</t>
  </si>
  <si>
    <t>u16PWinstantaneeConsommee</t>
  </si>
  <si>
    <t>u16TpsMiseSousTension</t>
  </si>
  <si>
    <t>u8CTime_Vacances</t>
  </si>
  <si>
    <t>u3TypeData : 3</t>
  </si>
  <si>
    <t>u3RetourAddressePAC: 3</t>
  </si>
  <si>
    <t>bDerogationPressionBP: 1</t>
  </si>
  <si>
    <t>u1Spare: 1</t>
  </si>
  <si>
    <t>S_FONCTION_IN_TOR</t>
  </si>
  <si>
    <t>S_FONCTION_OUT_TOR</t>
  </si>
  <si>
    <t>au16ListeErreurEnCoursREG[5]</t>
  </si>
  <si>
    <t>S_STATUT_PRIMAIRE</t>
  </si>
  <si>
    <t>S_CYCLIQUE_ETHER_REG_REGUL_T1</t>
  </si>
  <si>
    <t>i16ConsigneTeauPrimaire</t>
  </si>
  <si>
    <t>i16TeauDepart</t>
  </si>
  <si>
    <t>i16TeauRetour</t>
  </si>
  <si>
    <t>i16TeauBallonTampon</t>
  </si>
  <si>
    <t>u16DebitPrimaire</t>
  </si>
  <si>
    <t>u16In_Pression_Eau</t>
  </si>
  <si>
    <t>u8ConsigneCirculateur</t>
  </si>
  <si>
    <t>u8RetourCirculateur</t>
  </si>
  <si>
    <t>u16Spare1</t>
  </si>
  <si>
    <t>Offset n-1</t>
  </si>
  <si>
    <t>S_STATUT_ZX</t>
  </si>
  <si>
    <t>S_STATUT_ECS</t>
  </si>
  <si>
    <t>i16TeauMilieu</t>
  </si>
  <si>
    <t>i16TeauBas</t>
  </si>
  <si>
    <t>u16CTime_Sablier</t>
  </si>
  <si>
    <t>i16ConsigneECS</t>
  </si>
  <si>
    <t>…</t>
  </si>
  <si>
    <t>i16Tint</t>
  </si>
  <si>
    <t>i16ConsigneTint</t>
  </si>
  <si>
    <t>S_STATUT_ZX[1]</t>
  </si>
  <si>
    <t>u16NbDegivrage</t>
  </si>
  <si>
    <t>Statut PAC</t>
  </si>
  <si>
    <t>Mode PAC</t>
  </si>
  <si>
    <t>statut_pac</t>
  </si>
  <si>
    <t>Température consigne ECS</t>
  </si>
  <si>
    <t>ecs_consigne</t>
  </si>
  <si>
    <t>([122]+[123]*256)/10</t>
  </si>
  <si>
    <t>Puissance instanée produite</t>
  </si>
  <si>
    <t>Puissance instanée consommée</t>
  </si>
  <si>
    <t>puissance_inst_produite</t>
  </si>
  <si>
    <t>puissance_inst_consommee</t>
  </si>
  <si>
    <t>S_CYCL_REG_FRI_PAC (geotwin)</t>
  </si>
  <si>
    <t>S_TPS_COMPRESSEUR_GEO</t>
  </si>
  <si>
    <t>S_TEMP_GEO</t>
  </si>
  <si>
    <t>S_IN_PRESS_GEO</t>
  </si>
  <si>
    <t>S_IN_ANA_GEO</t>
  </si>
  <si>
    <t>i16Pression_GazHP</t>
  </si>
  <si>
    <t>i16Pression_GazIntermediaire</t>
  </si>
  <si>
    <t>i16Pression_GazBP</t>
  </si>
  <si>
    <t>i16Pression_EauCaptage</t>
  </si>
  <si>
    <t>u8RetourModelePAC</t>
  </si>
  <si>
    <t>S_IN_TOR_REG</t>
  </si>
  <si>
    <t>S_OUT_TOR_REG</t>
  </si>
  <si>
    <t>Modèle PAC</t>
  </si>
  <si>
    <t>modele_pac</t>
  </si>
  <si>
    <t>[46]</t>
  </si>
  <si>
    <t>Vitesse ventilateur groupe frigo 1</t>
  </si>
  <si>
    <t>Puissance instantanée produite</t>
  </si>
  <si>
    <t>Puissance instantanée consommée</t>
  </si>
  <si>
    <t>([52]+[53]*256)/10</t>
  </si>
  <si>
    <t>primaire_temp_eau_consigne</t>
  </si>
  <si>
    <t>Débit eau primaire</t>
  </si>
  <si>
    <t>([60]+[61]*256)/10</t>
  </si>
  <si>
    <t>primaire_debit_eau</t>
  </si>
  <si>
    <t xml:space="preserve">Consigne température eau primaire </t>
  </si>
  <si>
    <t>Consigne % circulateur primaire</t>
  </si>
  <si>
    <t>[64]</t>
  </si>
  <si>
    <t>primaire_circulateur_consigne</t>
  </si>
  <si>
    <t>([147]+[148]*256)</t>
  </si>
  <si>
    <t>nb_cycles_compresseur</t>
  </si>
  <si>
    <t>Temps mise sous tension PAC</t>
  </si>
  <si>
    <t>Temps de fonctionnement compresseur</t>
  </si>
  <si>
    <t>Temps de fonctionnement PAC</t>
  </si>
  <si>
    <t>Non</t>
  </si>
  <si>
    <t>Nombre de cycles compresseur ? Geotwin ?</t>
  </si>
  <si>
    <t>0.1</t>
  </si>
  <si>
    <t>([42]+[43]*256)*100</t>
  </si>
  <si>
    <t>Nombre de cycles compresseur (arrondi à 100)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</si>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</sst>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zoomScale="90" zoomScaleNormal="90" workbookViewId="0">
      <selection activeCell="O5" sqref="O5"/>
    </sheetView>
  </sheetViews>
  <sheetFormatPr baseColWidth="10" defaultColWidth="8.7265625" defaultRowHeight="14.5" x14ac:dyDescent="0.35"/>
  <cols>
    <col min="1" max="1" width="16.26953125" customWidth="1"/>
    <col min="2" max="2" width="33" bestFit="1" customWidth="1"/>
    <col min="4" max="4" width="18.81640625" bestFit="1" customWidth="1"/>
    <col min="7" max="7" width="11.26953125" bestFit="1" customWidth="1"/>
    <col min="8" max="8" width="6.81640625" bestFit="1" customWidth="1"/>
    <col min="9" max="9" width="25.26953125" bestFit="1" customWidth="1"/>
    <col min="10" max="10" width="28.81640625" bestFit="1" customWidth="1"/>
    <col min="15" max="15" width="8.7265625" style="2"/>
    <col min="17" max="17" width="145.26953125" bestFit="1" customWidth="1"/>
  </cols>
  <sheetData>
    <row r="1" spans="1:17" s="1" customForma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G1" s="1" t="s">
        <v>51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7" t="s">
        <v>52</v>
      </c>
      <c r="P1" s="1" t="s">
        <v>114</v>
      </c>
      <c r="Q1" s="1" t="s">
        <v>87</v>
      </c>
    </row>
    <row r="2" spans="1:17" x14ac:dyDescent="0.35">
      <c r="A2" t="s">
        <v>103</v>
      </c>
      <c r="B2" t="s">
        <v>109</v>
      </c>
      <c r="C2">
        <v>163</v>
      </c>
      <c r="G2" t="s">
        <v>110</v>
      </c>
      <c r="H2">
        <v>163</v>
      </c>
      <c r="I2" t="s">
        <v>120</v>
      </c>
      <c r="J2" t="s">
        <v>111</v>
      </c>
      <c r="K2">
        <v>12</v>
      </c>
      <c r="L2">
        <v>1</v>
      </c>
      <c r="M2">
        <v>13</v>
      </c>
      <c r="N2">
        <v>256</v>
      </c>
      <c r="O2" s="2">
        <v>1</v>
      </c>
      <c r="P2" t="s">
        <v>113</v>
      </c>
    </row>
    <row r="3" spans="1:17" x14ac:dyDescent="0.35">
      <c r="A3" t="s">
        <v>103</v>
      </c>
      <c r="B3" t="s">
        <v>3</v>
      </c>
      <c r="C3">
        <v>163</v>
      </c>
      <c r="D3" t="s">
        <v>10</v>
      </c>
      <c r="G3" t="s">
        <v>68</v>
      </c>
      <c r="H3">
        <f>C3</f>
        <v>163</v>
      </c>
      <c r="I3" t="s">
        <v>74</v>
      </c>
      <c r="J3" t="str">
        <f>B3</f>
        <v>Température extérieure</v>
      </c>
      <c r="K3">
        <v>24</v>
      </c>
      <c r="L3">
        <v>1</v>
      </c>
      <c r="M3">
        <v>25</v>
      </c>
      <c r="N3">
        <v>256</v>
      </c>
      <c r="O3" s="2">
        <v>10</v>
      </c>
      <c r="Q3" t="str">
        <f t="shared" ref="Q3:Q31" si="0">IF(G3="Oui",_xlfn.CONCAT("{ 'stream' : ",H3,", 'name' : '",I3,"' ,'descr' : '",J3,"', 'byte1': ",K3,", 'weight1': ",L3,", 'byte2': ",M3,", 'weight2': ",N3,", 'divider': ",O3," }," ),"")</f>
        <v>{ 'stream' : 163, 'name' : 'exterieur_temp' ,'descr' : 'Température extérieure', 'byte1': 24, 'weight1': 1, 'byte2': 25, 'weight2': 256, 'divider': 10 },</v>
      </c>
    </row>
    <row r="4" spans="1:17" x14ac:dyDescent="0.35">
      <c r="A4" t="s">
        <v>103</v>
      </c>
      <c r="B4" t="s">
        <v>292</v>
      </c>
      <c r="C4">
        <v>163</v>
      </c>
      <c r="D4" t="s">
        <v>291</v>
      </c>
      <c r="G4" t="s">
        <v>68</v>
      </c>
      <c r="H4">
        <v>163</v>
      </c>
      <c r="I4" t="s">
        <v>284</v>
      </c>
      <c r="J4" t="str">
        <f>B4</f>
        <v>Nombre de cycles compresseur (arrondi à 100)</v>
      </c>
      <c r="K4">
        <v>42</v>
      </c>
      <c r="L4">
        <v>1</v>
      </c>
      <c r="M4">
        <v>43</v>
      </c>
      <c r="N4">
        <v>256</v>
      </c>
      <c r="O4" s="2" t="s">
        <v>293</v>
      </c>
      <c r="Q4" t="str">
        <f t="shared" si="0"/>
        <v>{ 'stream' : 163, 'name' : 'nb_cycles_compresseur' ,'descr' : 'Nombre de cycles compresseur (arrondi à 100)', 'byte1': 42, 'weight1': 1, 'byte2': 43, 'weight2': 256, 'divider': 0.01 },</v>
      </c>
    </row>
    <row r="5" spans="1:17" x14ac:dyDescent="0.35">
      <c r="A5" t="s">
        <v>103</v>
      </c>
      <c r="B5" s="15" t="s">
        <v>136</v>
      </c>
      <c r="C5">
        <v>163</v>
      </c>
      <c r="G5" t="s">
        <v>68</v>
      </c>
      <c r="H5">
        <v>163</v>
      </c>
      <c r="I5" t="s">
        <v>138</v>
      </c>
      <c r="J5" t="s">
        <v>136</v>
      </c>
      <c r="K5">
        <v>52</v>
      </c>
      <c r="L5">
        <v>1</v>
      </c>
      <c r="M5">
        <v>53</v>
      </c>
      <c r="N5">
        <v>256</v>
      </c>
      <c r="O5" s="2">
        <v>1</v>
      </c>
      <c r="Q5" t="str">
        <f t="shared" si="0"/>
        <v>{ 'stream' : 163, 'name' : 'freq_comp_actuelle' ,'descr' : 'Fréquence compresseur actuelle', 'byte1': 52, 'weight1': 1, 'byte2': 53, 'weight2': 256, 'divider': 1 },</v>
      </c>
    </row>
    <row r="6" spans="1:17" x14ac:dyDescent="0.35">
      <c r="A6" t="s">
        <v>103</v>
      </c>
      <c r="B6" s="15" t="s">
        <v>137</v>
      </c>
      <c r="C6">
        <v>163</v>
      </c>
      <c r="G6" t="s">
        <v>68</v>
      </c>
      <c r="H6">
        <v>163</v>
      </c>
      <c r="I6" t="s">
        <v>139</v>
      </c>
      <c r="J6" t="s">
        <v>137</v>
      </c>
      <c r="K6">
        <v>54</v>
      </c>
      <c r="L6">
        <v>1</v>
      </c>
      <c r="M6">
        <v>55</v>
      </c>
      <c r="N6">
        <v>256</v>
      </c>
      <c r="O6" s="2">
        <v>1</v>
      </c>
      <c r="Q6" t="str">
        <f t="shared" si="0"/>
        <v>{ 'stream' : 163, 'name' : 'freq_comp_cible' ,'descr' : 'Fréquence compresseur cible', 'byte1': 54, 'weight1': 1, 'byte2': 55, 'weight2': 256, 'divider': 1 },</v>
      </c>
    </row>
    <row r="7" spans="1:17" x14ac:dyDescent="0.35">
      <c r="A7" t="s">
        <v>103</v>
      </c>
      <c r="B7" t="s">
        <v>86</v>
      </c>
      <c r="C7">
        <v>163</v>
      </c>
      <c r="G7" t="s">
        <v>68</v>
      </c>
      <c r="H7">
        <v>163</v>
      </c>
      <c r="I7" t="s">
        <v>102</v>
      </c>
      <c r="J7" t="s">
        <v>271</v>
      </c>
      <c r="K7">
        <v>56</v>
      </c>
      <c r="L7">
        <v>1</v>
      </c>
      <c r="M7">
        <v>57</v>
      </c>
      <c r="N7">
        <v>256</v>
      </c>
      <c r="O7" s="2">
        <v>1</v>
      </c>
      <c r="Q7" t="str">
        <f t="shared" si="0"/>
        <v>{ 'stream' : 163, 'name' : 'fan_speed_evaporator_1' ,'descr' : 'Vitesse ventilateur groupe frigo 1', 'byte1': 56, 'weight1': 1, 'byte2': 57, 'weight2': 256, 'divider': 1 },</v>
      </c>
    </row>
    <row r="8" spans="1:17" x14ac:dyDescent="0.35">
      <c r="A8" t="s">
        <v>103</v>
      </c>
      <c r="B8" t="s">
        <v>104</v>
      </c>
      <c r="C8">
        <v>163</v>
      </c>
      <c r="G8" t="s">
        <v>68</v>
      </c>
      <c r="H8">
        <v>163</v>
      </c>
      <c r="I8" t="s">
        <v>105</v>
      </c>
      <c r="J8" t="s">
        <v>106</v>
      </c>
      <c r="K8">
        <v>62</v>
      </c>
      <c r="L8">
        <v>1</v>
      </c>
      <c r="M8">
        <v>63</v>
      </c>
      <c r="N8">
        <v>256</v>
      </c>
      <c r="O8" s="2">
        <v>1</v>
      </c>
      <c r="Q8" t="str">
        <f>IF(G8="Oui",_xlfn.CONCAT("{ 'stream' : ",H8,", 'name' : '",I8,"' ,'descr' : '",J8,"', 'byte1': ",K8,", 'weight1': ",L8,", 'byte2': ",M8,", 'weight2': ",N8,", 'divider': ",O8," }," ),"")</f>
        <v>{ 'stream' : 163, 'name' : 'dc_voltage' ,'descr' : 'Voltage DC groupe frigo 1', 'byte1': 62, 'weight1': 1, 'byte2': 63, 'weight2': 256, 'divider': 1 },</v>
      </c>
    </row>
    <row r="9" spans="1:17" x14ac:dyDescent="0.35">
      <c r="A9" t="s">
        <v>246</v>
      </c>
      <c r="B9" t="s">
        <v>247</v>
      </c>
      <c r="C9">
        <v>227</v>
      </c>
      <c r="G9" t="s">
        <v>110</v>
      </c>
      <c r="H9">
        <v>227</v>
      </c>
      <c r="I9" t="s">
        <v>248</v>
      </c>
      <c r="J9" t="s">
        <v>247</v>
      </c>
      <c r="K9">
        <v>12</v>
      </c>
      <c r="L9">
        <v>1</v>
      </c>
      <c r="M9">
        <v>0</v>
      </c>
      <c r="N9">
        <v>0</v>
      </c>
      <c r="O9" s="2">
        <v>1</v>
      </c>
      <c r="Q9" t="str">
        <f>IF(G9="Oui",_xlfn.CONCAT("{ 'stream' : ",H9,", 'name' : '",I9,"' ,'descr' : '",J9,"', 'byte1': ",K9,", 'weight1': ",L9,", 'byte2': ",M9,", 'weight2': ",N9,", 'divider': ",O9," }," ),"")</f>
        <v/>
      </c>
    </row>
    <row r="10" spans="1:17" x14ac:dyDescent="0.35">
      <c r="A10" t="s">
        <v>246</v>
      </c>
      <c r="B10" t="s">
        <v>272</v>
      </c>
      <c r="C10">
        <v>227</v>
      </c>
      <c r="G10" t="s">
        <v>68</v>
      </c>
      <c r="H10">
        <v>227</v>
      </c>
      <c r="I10" t="s">
        <v>254</v>
      </c>
      <c r="J10" t="s">
        <v>272</v>
      </c>
      <c r="K10">
        <v>16</v>
      </c>
      <c r="L10">
        <v>1</v>
      </c>
      <c r="M10">
        <v>17</v>
      </c>
      <c r="N10">
        <v>256</v>
      </c>
      <c r="O10" s="2" t="s">
        <v>290</v>
      </c>
      <c r="Q10" t="str">
        <f>IF(G10="Oui",_xlfn.CONCAT("{ 'stream' : ",H10,", 'name' : '",I10,"' ,'descr' : '",J10,"', 'byte1': ",K10,", 'weight1': ",L10,", 'byte2': ",M10,", 'weight2': ",N10,", 'divider': ",O10," }," ),"")</f>
        <v>{ 'stream' : 227, 'name' : 'puissance_inst_produite' ,'descr' : 'Puissance instantanée produite', 'byte1': 16, 'weight1': 1, 'byte2': 17, 'weight2': 256, 'divider': 0.1 },</v>
      </c>
    </row>
    <row r="11" spans="1:17" x14ac:dyDescent="0.35">
      <c r="A11" t="s">
        <v>246</v>
      </c>
      <c r="B11" t="s">
        <v>273</v>
      </c>
      <c r="C11">
        <v>227</v>
      </c>
      <c r="G11" t="s">
        <v>68</v>
      </c>
      <c r="H11">
        <v>227</v>
      </c>
      <c r="I11" t="s">
        <v>255</v>
      </c>
      <c r="J11" t="s">
        <v>273</v>
      </c>
      <c r="K11">
        <v>18</v>
      </c>
      <c r="L11">
        <v>1</v>
      </c>
      <c r="M11">
        <v>19</v>
      </c>
      <c r="N11">
        <v>256</v>
      </c>
      <c r="O11" s="2" t="s">
        <v>290</v>
      </c>
      <c r="Q11" t="str">
        <f>IF(G11="Oui",_xlfn.CONCAT("{ 'stream' : ",H11,", 'name' : '",I11,"' ,'descr' : '",J11,"', 'byte1': ",K11,", 'weight1': ",L11,", 'byte2': ",M11,", 'weight2': ",N11,", 'divider': ",O11," }," ),"")</f>
        <v>{ 'stream' : 227, 'name' : 'puissance_inst_consommee' ,'descr' : 'Puissance instantanée consommée', 'byte1': 18, 'weight1': 1, 'byte2': 19, 'weight2': 256, 'divider': 0.1 },</v>
      </c>
    </row>
    <row r="12" spans="1:17" x14ac:dyDescent="0.35">
      <c r="A12" t="s">
        <v>246</v>
      </c>
      <c r="B12" t="s">
        <v>108</v>
      </c>
      <c r="C12">
        <v>227</v>
      </c>
      <c r="G12" t="s">
        <v>110</v>
      </c>
      <c r="H12">
        <v>227</v>
      </c>
      <c r="I12" t="s">
        <v>107</v>
      </c>
      <c r="J12" t="s">
        <v>112</v>
      </c>
      <c r="K12">
        <v>30</v>
      </c>
      <c r="L12">
        <v>1</v>
      </c>
      <c r="M12">
        <v>31</v>
      </c>
      <c r="N12">
        <v>256</v>
      </c>
      <c r="O12" s="2">
        <v>1</v>
      </c>
      <c r="P12" t="s">
        <v>113</v>
      </c>
      <c r="Q12" t="str">
        <f>IF(G12="Oui",_xlfn.CONCAT("{ 'stream' : ",H12,", 'name' : '",I12,"' ,'descr' : '",J12,"', 'byte1': ",K12,", 'weight1': ",L12,", 'byte2': ",M12,", 'weight2': ",N12,", 'divider': ",O12," }," ),"")</f>
        <v/>
      </c>
    </row>
    <row r="13" spans="1:17" x14ac:dyDescent="0.35">
      <c r="A13" t="s">
        <v>246</v>
      </c>
      <c r="B13" t="s">
        <v>268</v>
      </c>
      <c r="C13">
        <v>227</v>
      </c>
      <c r="D13" t="s">
        <v>270</v>
      </c>
      <c r="G13" t="s">
        <v>68</v>
      </c>
      <c r="H13">
        <v>227</v>
      </c>
      <c r="I13" t="s">
        <v>269</v>
      </c>
      <c r="J13" t="s">
        <v>268</v>
      </c>
      <c r="K13">
        <v>46</v>
      </c>
      <c r="L13">
        <v>1</v>
      </c>
      <c r="M13">
        <v>0</v>
      </c>
      <c r="N13">
        <v>0</v>
      </c>
      <c r="O13" s="2">
        <v>1</v>
      </c>
      <c r="Q13" t="str">
        <f>IF(G13="Oui",_xlfn.CONCAT("{ 'stream' : ",H13,", 'name' : '",I13,"' ,'descr' : '",J13,"', 'byte1': ",K13,", 'weight1': ",L13,", 'byte2': ",M13,", 'weight2': ",N13,", 'divider': ",O13," }," ),"")</f>
        <v>{ 'stream' : 227, 'name' : 'modele_pac' ,'descr' : 'Modèle PAC', 'byte1': 46, 'weight1': 1, 'byte2': 0, 'weight2': 0, 'divider': 1 },</v>
      </c>
    </row>
    <row r="14" spans="1:17" x14ac:dyDescent="0.35">
      <c r="A14" t="s">
        <v>246</v>
      </c>
      <c r="B14" t="s">
        <v>276</v>
      </c>
      <c r="C14">
        <v>227</v>
      </c>
      <c r="D14" t="s">
        <v>277</v>
      </c>
      <c r="G14" t="s">
        <v>68</v>
      </c>
      <c r="H14">
        <v>227</v>
      </c>
      <c r="I14" t="s">
        <v>278</v>
      </c>
      <c r="J14" t="str">
        <f>B14</f>
        <v>Débit eau primaire</v>
      </c>
      <c r="K14">
        <v>60</v>
      </c>
      <c r="L14">
        <v>1</v>
      </c>
      <c r="M14">
        <v>61</v>
      </c>
      <c r="N14">
        <v>256</v>
      </c>
      <c r="O14" s="2">
        <v>10</v>
      </c>
      <c r="Q14" t="str">
        <f>IF(G14="Oui",_xlfn.CONCAT("{ 'stream' : ",H14,", 'name' : '",I14,"' ,'descr' : '",J14,"', 'byte1': ",K14,", 'weight1': ",L14,", 'byte2': ",M14,", 'weight2': ",N14,", 'divider': ",O14," }," ),"")</f>
        <v>{ 'stream' : 227, 'name' : 'primaire_debit_eau' ,'descr' : 'Débit eau primaire', 'byte1': 60, 'weight1': 1, 'byte2': 61, 'weight2': 256, 'divider': 10 },</v>
      </c>
    </row>
    <row r="15" spans="1:17" x14ac:dyDescent="0.35">
      <c r="A15" t="s">
        <v>246</v>
      </c>
      <c r="B15" t="s">
        <v>279</v>
      </c>
      <c r="C15">
        <v>227</v>
      </c>
      <c r="D15" t="s">
        <v>274</v>
      </c>
      <c r="G15" t="s">
        <v>68</v>
      </c>
      <c r="H15">
        <v>227</v>
      </c>
      <c r="I15" t="s">
        <v>275</v>
      </c>
      <c r="J15" t="str">
        <f>B15</f>
        <v xml:space="preserve">Consigne température eau primaire </v>
      </c>
      <c r="K15">
        <v>52</v>
      </c>
      <c r="L15">
        <v>1</v>
      </c>
      <c r="M15">
        <v>53</v>
      </c>
      <c r="N15">
        <v>256</v>
      </c>
      <c r="O15" s="2">
        <v>10</v>
      </c>
      <c r="Q15" t="str">
        <f>IF(G15="Oui",_xlfn.CONCAT("{ 'stream' : ",H15,", 'name' : '",I15,"' ,'descr' : '",J15,"', 'byte1': ",K15,", 'weight1': ",L15,", 'byte2': ",M15,", 'weight2': ",N15,", 'divider': ",O15," }," ),"")</f>
        <v>{ 'stream' : 227, 'name' : 'primaire_temp_eau_consigne' ,'descr' : 'Consigne température eau primaire ', 'byte1': 52, 'weight1': 1, 'byte2': 53, 'weight2': 256, 'divider': 10 },</v>
      </c>
    </row>
    <row r="16" spans="1:17" x14ac:dyDescent="0.35">
      <c r="A16" t="s">
        <v>246</v>
      </c>
      <c r="B16" t="s">
        <v>27</v>
      </c>
      <c r="C16">
        <v>227</v>
      </c>
      <c r="E16">
        <v>54.55</v>
      </c>
      <c r="G16" t="s">
        <v>68</v>
      </c>
      <c r="H16">
        <f t="shared" ref="H16:H37" si="1">C16</f>
        <v>227</v>
      </c>
      <c r="I16" t="s">
        <v>71</v>
      </c>
      <c r="J16" t="str">
        <f t="shared" ref="J16:J31" si="2">B16</f>
        <v>Température eau primaire aller</v>
      </c>
      <c r="K16">
        <v>54</v>
      </c>
      <c r="L16">
        <v>1</v>
      </c>
      <c r="M16">
        <v>55</v>
      </c>
      <c r="N16">
        <v>256</v>
      </c>
      <c r="O16" s="2">
        <v>10</v>
      </c>
      <c r="Q16" t="str">
        <f t="shared" si="0"/>
        <v>{ 'stream' : 227, 'name' : 'primaire_temp_eau_aller' ,'descr' : 'Température eau primaire aller', 'byte1': 54, 'weight1': 1, 'byte2': 55, 'weight2': 256, 'divider': 10 },</v>
      </c>
    </row>
    <row r="17" spans="1:17" x14ac:dyDescent="0.35">
      <c r="A17" t="s">
        <v>246</v>
      </c>
      <c r="B17" t="s">
        <v>28</v>
      </c>
      <c r="C17">
        <v>227</v>
      </c>
      <c r="E17">
        <v>56.57</v>
      </c>
      <c r="G17" t="s">
        <v>68</v>
      </c>
      <c r="H17">
        <f t="shared" si="1"/>
        <v>227</v>
      </c>
      <c r="I17" t="s">
        <v>72</v>
      </c>
      <c r="J17" t="str">
        <f t="shared" si="2"/>
        <v>Température eau primaire retour</v>
      </c>
      <c r="K17">
        <v>56</v>
      </c>
      <c r="L17">
        <v>1</v>
      </c>
      <c r="M17">
        <v>57</v>
      </c>
      <c r="N17">
        <v>256</v>
      </c>
      <c r="O17" s="2">
        <v>10</v>
      </c>
      <c r="Q17" t="str">
        <f t="shared" si="0"/>
        <v>{ 'stream' : 227, 'name' : 'primaire_temp_eau_retour' ,'descr' : 'Température eau primaire retour', 'byte1': 56, 'weight1': 1, 'byte2': 57, 'weight2': 256, 'divider': 10 },</v>
      </c>
    </row>
    <row r="18" spans="1:17" x14ac:dyDescent="0.35">
      <c r="A18" t="s">
        <v>246</v>
      </c>
      <c r="B18" t="s">
        <v>67</v>
      </c>
      <c r="C18">
        <v>227</v>
      </c>
      <c r="D18" t="s">
        <v>4</v>
      </c>
      <c r="G18" t="s">
        <v>68</v>
      </c>
      <c r="H18">
        <f t="shared" si="1"/>
        <v>227</v>
      </c>
      <c r="I18" t="s">
        <v>70</v>
      </c>
      <c r="J18" t="str">
        <f t="shared" si="2"/>
        <v>Pression eau primaire</v>
      </c>
      <c r="K18">
        <v>62</v>
      </c>
      <c r="L18">
        <v>1</v>
      </c>
      <c r="M18">
        <v>0</v>
      </c>
      <c r="N18">
        <v>0</v>
      </c>
      <c r="O18" s="2">
        <v>10</v>
      </c>
      <c r="Q18" t="str">
        <f t="shared" si="0"/>
        <v>{ 'stream' : 227, 'name' : 'primaire_pression' ,'descr' : 'Pression eau primaire', 'byte1': 62, 'weight1': 1, 'byte2': 0, 'weight2': 0, 'divider': 10 },</v>
      </c>
    </row>
    <row r="19" spans="1:17" x14ac:dyDescent="0.35">
      <c r="A19" t="s">
        <v>9</v>
      </c>
      <c r="B19" t="s">
        <v>280</v>
      </c>
      <c r="C19">
        <v>227</v>
      </c>
      <c r="D19" t="s">
        <v>281</v>
      </c>
      <c r="G19" t="s">
        <v>68</v>
      </c>
      <c r="H19">
        <f>C19</f>
        <v>227</v>
      </c>
      <c r="I19" t="s">
        <v>282</v>
      </c>
      <c r="J19" t="str">
        <f t="shared" si="2"/>
        <v>Consigne % circulateur primaire</v>
      </c>
      <c r="K19">
        <v>64</v>
      </c>
      <c r="L19">
        <v>1</v>
      </c>
      <c r="M19">
        <v>0</v>
      </c>
      <c r="N19">
        <v>0</v>
      </c>
      <c r="O19" s="2">
        <v>1</v>
      </c>
      <c r="Q19" t="str">
        <f t="shared" si="0"/>
        <v>{ 'stream' : 227, 'name' : 'primaire_circulateur_consigne' ,'descr' : 'Consigne % circulateur primaire', 'byte1': 64, 'weight1': 1, 'byte2': 0, 'weight2': 0, 'divider': 1 },</v>
      </c>
    </row>
    <row r="20" spans="1:17" x14ac:dyDescent="0.35">
      <c r="A20" t="s">
        <v>9</v>
      </c>
      <c r="B20" t="s">
        <v>46</v>
      </c>
      <c r="C20">
        <v>227</v>
      </c>
      <c r="D20" t="s">
        <v>26</v>
      </c>
      <c r="G20" t="s">
        <v>68</v>
      </c>
      <c r="H20">
        <f t="shared" si="1"/>
        <v>227</v>
      </c>
      <c r="I20" t="s">
        <v>75</v>
      </c>
      <c r="J20" t="str">
        <f t="shared" si="2"/>
        <v>Température intérieur zone 1</v>
      </c>
      <c r="K20">
        <v>68</v>
      </c>
      <c r="L20">
        <v>1</v>
      </c>
      <c r="M20">
        <v>69</v>
      </c>
      <c r="N20">
        <v>256</v>
      </c>
      <c r="O20" s="2">
        <v>10</v>
      </c>
      <c r="Q20" t="str">
        <f t="shared" si="0"/>
        <v>{ 'stream' : 227, 'name' : 'zone1_temp_interieur' ,'descr' : 'Température intérieur zone 1', 'byte1': 68, 'weight1': 1, 'byte2': 69, 'weight2': 256, 'divider': 10 },</v>
      </c>
    </row>
    <row r="21" spans="1:17" x14ac:dyDescent="0.35">
      <c r="A21" t="s">
        <v>9</v>
      </c>
      <c r="B21" t="s">
        <v>35</v>
      </c>
      <c r="C21">
        <v>227</v>
      </c>
      <c r="E21">
        <v>70.709999999999994</v>
      </c>
      <c r="G21" t="s">
        <v>68</v>
      </c>
      <c r="H21">
        <f t="shared" si="1"/>
        <v>227</v>
      </c>
      <c r="I21" t="s">
        <v>78</v>
      </c>
      <c r="J21" t="str">
        <f t="shared" si="2"/>
        <v>Consigne intérieure zone 1</v>
      </c>
      <c r="K21">
        <v>70</v>
      </c>
      <c r="L21">
        <v>1</v>
      </c>
      <c r="M21">
        <v>71</v>
      </c>
      <c r="N21">
        <v>256</v>
      </c>
      <c r="O21" s="2">
        <v>10</v>
      </c>
      <c r="Q21" t="str">
        <f t="shared" si="0"/>
        <v>{ 'stream' : 227, 'name' : 'zone1_consigne' ,'descr' : 'Consigne intérieure zone 1', 'byte1': 70, 'weight1': 1, 'byte2': 71, 'weight2': 256, 'divider': 10 },</v>
      </c>
    </row>
    <row r="22" spans="1:17" x14ac:dyDescent="0.35">
      <c r="A22" t="s">
        <v>6</v>
      </c>
      <c r="B22" t="s">
        <v>49</v>
      </c>
      <c r="C22">
        <v>227</v>
      </c>
      <c r="D22" t="s">
        <v>11</v>
      </c>
      <c r="G22" t="s">
        <v>68</v>
      </c>
      <c r="H22">
        <f t="shared" si="1"/>
        <v>227</v>
      </c>
      <c r="I22" t="s">
        <v>80</v>
      </c>
      <c r="J22" t="str">
        <f t="shared" si="2"/>
        <v>Température ballon ECS milieu</v>
      </c>
      <c r="K22">
        <v>108</v>
      </c>
      <c r="L22">
        <v>1</v>
      </c>
      <c r="M22">
        <v>109</v>
      </c>
      <c r="N22">
        <v>256</v>
      </c>
      <c r="O22" s="2">
        <v>10</v>
      </c>
      <c r="Q22" t="str">
        <f t="shared" si="0"/>
        <v>{ 'stream' : 227, 'name' : 'ecs_temp_eau_milieu' ,'descr' : 'Température ballon ECS milieu', 'byte1': 108, 'weight1': 1, 'byte2': 109, 'weight2': 256, 'divider': 10 },</v>
      </c>
    </row>
    <row r="23" spans="1:17" x14ac:dyDescent="0.35">
      <c r="A23" t="s">
        <v>6</v>
      </c>
      <c r="B23" t="s">
        <v>50</v>
      </c>
      <c r="C23">
        <v>227</v>
      </c>
      <c r="D23" t="s">
        <v>12</v>
      </c>
      <c r="G23" t="s">
        <v>68</v>
      </c>
      <c r="H23">
        <f t="shared" si="1"/>
        <v>227</v>
      </c>
      <c r="I23" t="s">
        <v>81</v>
      </c>
      <c r="J23" t="str">
        <f t="shared" si="2"/>
        <v>Température ballon ECS bas</v>
      </c>
      <c r="K23">
        <v>110</v>
      </c>
      <c r="L23">
        <v>1</v>
      </c>
      <c r="M23">
        <v>111</v>
      </c>
      <c r="N23">
        <v>256</v>
      </c>
      <c r="O23" s="2">
        <v>10</v>
      </c>
      <c r="Q23" t="str">
        <f t="shared" si="0"/>
        <v>{ 'stream' : 227, 'name' : 'ecs_temp_eau_bas' ,'descr' : 'Température ballon ECS bas', 'byte1': 110, 'weight1': 1, 'byte2': 111, 'weight2': 256, 'divider': 10 },</v>
      </c>
    </row>
    <row r="24" spans="1:17" x14ac:dyDescent="0.35">
      <c r="A24" t="s">
        <v>6</v>
      </c>
      <c r="B24" t="s">
        <v>249</v>
      </c>
      <c r="C24">
        <v>227</v>
      </c>
      <c r="D24" t="s">
        <v>251</v>
      </c>
      <c r="G24" t="s">
        <v>68</v>
      </c>
      <c r="H24">
        <f t="shared" si="1"/>
        <v>227</v>
      </c>
      <c r="I24" t="s">
        <v>250</v>
      </c>
      <c r="J24" t="s">
        <v>249</v>
      </c>
      <c r="K24">
        <v>122</v>
      </c>
      <c r="L24">
        <v>1</v>
      </c>
      <c r="M24">
        <v>123</v>
      </c>
      <c r="N24">
        <v>256</v>
      </c>
      <c r="O24" s="2">
        <v>10</v>
      </c>
      <c r="Q24" t="str">
        <f t="shared" si="0"/>
        <v>{ 'stream' : 227, 'name' : 'ecs_consigne' ,'descr' : 'Température consigne ECS', 'byte1': 122, 'weight1': 1, 'byte2': 123, 'weight2': 256, 'divider': 10 },</v>
      </c>
    </row>
    <row r="25" spans="1:17" x14ac:dyDescent="0.35">
      <c r="A25" t="s">
        <v>7</v>
      </c>
      <c r="B25" t="s">
        <v>289</v>
      </c>
      <c r="C25">
        <v>227</v>
      </c>
      <c r="D25" t="s">
        <v>283</v>
      </c>
      <c r="G25" t="s">
        <v>288</v>
      </c>
      <c r="H25">
        <f t="shared" si="1"/>
        <v>227</v>
      </c>
      <c r="I25" t="s">
        <v>284</v>
      </c>
      <c r="J25" t="str">
        <f>B25</f>
        <v>Nombre de cycles compresseur ? Geotwin ?</v>
      </c>
      <c r="K25">
        <v>147</v>
      </c>
      <c r="L25">
        <v>1</v>
      </c>
      <c r="M25">
        <v>148</v>
      </c>
      <c r="N25">
        <v>256</v>
      </c>
      <c r="O25" s="2">
        <v>1</v>
      </c>
      <c r="Q25" t="str">
        <f t="shared" si="0"/>
        <v/>
      </c>
    </row>
    <row r="26" spans="1:17" x14ac:dyDescent="0.35">
      <c r="A26" t="s">
        <v>7</v>
      </c>
      <c r="B26" t="s">
        <v>29</v>
      </c>
      <c r="C26">
        <v>227</v>
      </c>
      <c r="E26">
        <v>168</v>
      </c>
      <c r="G26" t="s">
        <v>53</v>
      </c>
      <c r="H26">
        <f t="shared" si="1"/>
        <v>227</v>
      </c>
      <c r="I26" t="s">
        <v>53</v>
      </c>
      <c r="J26" t="str">
        <f t="shared" si="2"/>
        <v>Date année</v>
      </c>
      <c r="Q26" t="str">
        <f t="shared" si="0"/>
        <v/>
      </c>
    </row>
    <row r="27" spans="1:17" x14ac:dyDescent="0.35">
      <c r="A27" t="s">
        <v>7</v>
      </c>
      <c r="B27" t="s">
        <v>30</v>
      </c>
      <c r="C27">
        <v>227</v>
      </c>
      <c r="E27">
        <v>169</v>
      </c>
      <c r="G27" t="s">
        <v>53</v>
      </c>
      <c r="H27">
        <f t="shared" si="1"/>
        <v>227</v>
      </c>
      <c r="I27" t="s">
        <v>53</v>
      </c>
      <c r="J27" t="str">
        <f t="shared" si="2"/>
        <v>Date mois</v>
      </c>
      <c r="Q27" t="str">
        <f t="shared" si="0"/>
        <v/>
      </c>
    </row>
    <row r="28" spans="1:17" x14ac:dyDescent="0.35">
      <c r="A28" t="s">
        <v>7</v>
      </c>
      <c r="B28" t="s">
        <v>31</v>
      </c>
      <c r="C28">
        <v>227</v>
      </c>
      <c r="E28">
        <v>170</v>
      </c>
      <c r="G28" t="s">
        <v>53</v>
      </c>
      <c r="H28">
        <f t="shared" si="1"/>
        <v>227</v>
      </c>
      <c r="I28" t="s">
        <v>53</v>
      </c>
      <c r="J28" t="str">
        <f t="shared" si="2"/>
        <v>Date jour</v>
      </c>
      <c r="Q28" t="str">
        <f t="shared" si="0"/>
        <v/>
      </c>
    </row>
    <row r="29" spans="1:17" x14ac:dyDescent="0.35">
      <c r="A29" t="s">
        <v>7</v>
      </c>
      <c r="B29" t="s">
        <v>32</v>
      </c>
      <c r="C29">
        <v>227</v>
      </c>
      <c r="E29">
        <v>171</v>
      </c>
      <c r="G29" t="s">
        <v>53</v>
      </c>
      <c r="H29">
        <f t="shared" si="1"/>
        <v>227</v>
      </c>
      <c r="I29" t="s">
        <v>53</v>
      </c>
      <c r="J29" t="str">
        <f t="shared" si="2"/>
        <v>Date heure</v>
      </c>
      <c r="Q29" t="str">
        <f t="shared" si="0"/>
        <v/>
      </c>
    </row>
    <row r="30" spans="1:17" x14ac:dyDescent="0.35">
      <c r="A30" t="s">
        <v>7</v>
      </c>
      <c r="B30" t="s">
        <v>33</v>
      </c>
      <c r="C30">
        <v>227</v>
      </c>
      <c r="E30">
        <v>172</v>
      </c>
      <c r="G30" t="s">
        <v>53</v>
      </c>
      <c r="H30">
        <f t="shared" si="1"/>
        <v>227</v>
      </c>
      <c r="I30" t="s">
        <v>53</v>
      </c>
      <c r="J30" t="str">
        <f t="shared" si="2"/>
        <v>Date minutes</v>
      </c>
      <c r="Q30" t="str">
        <f t="shared" si="0"/>
        <v/>
      </c>
    </row>
    <row r="31" spans="1:17" x14ac:dyDescent="0.35">
      <c r="A31" t="s">
        <v>7</v>
      </c>
      <c r="B31" t="s">
        <v>34</v>
      </c>
      <c r="C31">
        <v>227</v>
      </c>
      <c r="E31">
        <v>173</v>
      </c>
      <c r="G31" t="s">
        <v>53</v>
      </c>
      <c r="H31">
        <f t="shared" si="1"/>
        <v>227</v>
      </c>
      <c r="I31" t="s">
        <v>53</v>
      </c>
      <c r="J31" t="str">
        <f t="shared" si="2"/>
        <v>Date secondes</v>
      </c>
      <c r="Q31" t="str">
        <f t="shared" si="0"/>
        <v/>
      </c>
    </row>
    <row r="32" spans="1:17" x14ac:dyDescent="0.35">
      <c r="A32" t="s">
        <v>7</v>
      </c>
      <c r="B32" t="s">
        <v>142</v>
      </c>
      <c r="C32">
        <v>227</v>
      </c>
      <c r="G32" t="s">
        <v>110</v>
      </c>
      <c r="H32">
        <f t="shared" si="1"/>
        <v>227</v>
      </c>
      <c r="I32" t="s">
        <v>143</v>
      </c>
      <c r="J32" t="s">
        <v>142</v>
      </c>
      <c r="K32">
        <v>193</v>
      </c>
      <c r="L32">
        <v>1</v>
      </c>
    </row>
    <row r="33" spans="1:17" x14ac:dyDescent="0.35">
      <c r="A33" t="s">
        <v>9</v>
      </c>
      <c r="B33" t="s">
        <v>45</v>
      </c>
      <c r="C33">
        <v>227</v>
      </c>
      <c r="H33">
        <f t="shared" si="1"/>
        <v>227</v>
      </c>
      <c r="I33" t="s">
        <v>73</v>
      </c>
      <c r="J33" t="str">
        <f>B33</f>
        <v>Mode zone 1</v>
      </c>
      <c r="Q33" t="str">
        <f>IF(G33="Oui",_xlfn.CONCAT("{ 'stream' : ",H33,", 'name' : '",I33,"' ,'descr' : '",J33,"', 'byte1': ",K33,", 'weight1': ",L33,", 'byte2': ",M33,", 'weight2': ",N33,", 'divider': ",O33," }," ),"")</f>
        <v/>
      </c>
    </row>
    <row r="34" spans="1:17" x14ac:dyDescent="0.35">
      <c r="A34" t="s">
        <v>7</v>
      </c>
      <c r="B34" t="s">
        <v>44</v>
      </c>
      <c r="H34">
        <f t="shared" si="1"/>
        <v>0</v>
      </c>
      <c r="I34" t="s">
        <v>69</v>
      </c>
      <c r="J34" t="str">
        <f>B34</f>
        <v>Marche/Arrêt Général</v>
      </c>
      <c r="K34">
        <v>0</v>
      </c>
      <c r="L34">
        <v>0</v>
      </c>
      <c r="M34">
        <v>0</v>
      </c>
      <c r="N34">
        <v>0</v>
      </c>
      <c r="O34" s="2">
        <v>0</v>
      </c>
      <c r="Q34" t="str">
        <f>IF(G34="Oui",_xlfn.CONCAT("{ 'stream' : ",H34,", 'name' : '",I34,"' ,'descr' : '",J34,"', 'byte1': ",K34,", 'weight1': ",L34,", 'byte2': ",M34,", 'weight2': ",N34,", 'divider': ",O34," }," ),"")</f>
        <v/>
      </c>
    </row>
    <row r="35" spans="1:17" x14ac:dyDescent="0.35">
      <c r="A35" t="s">
        <v>9</v>
      </c>
      <c r="B35" t="s">
        <v>47</v>
      </c>
      <c r="H35">
        <f t="shared" si="1"/>
        <v>0</v>
      </c>
      <c r="I35" t="s">
        <v>76</v>
      </c>
      <c r="J35" t="str">
        <f>B35</f>
        <v>Température eau départ zone 1</v>
      </c>
      <c r="Q35" t="str">
        <f>IF(G35="Oui",_xlfn.CONCAT("{ 'stream' : ",H35,", 'name' : '",I35,"' ,'descr' : '",J35,"', 'byte1': ",K35,", 'weight1': ",L35,", 'byte2': ",M35,", 'weight2': ",N35,", 'divider': ",O35," }," ),"")</f>
        <v/>
      </c>
    </row>
    <row r="36" spans="1:17" x14ac:dyDescent="0.35">
      <c r="A36" t="s">
        <v>9</v>
      </c>
      <c r="B36" t="s">
        <v>48</v>
      </c>
      <c r="H36">
        <f t="shared" si="1"/>
        <v>0</v>
      </c>
      <c r="I36" t="s">
        <v>77</v>
      </c>
      <c r="J36" t="str">
        <f>B36</f>
        <v>Température eau retour zone 1</v>
      </c>
      <c r="Q36" t="str">
        <f>IF(G36="Oui",_xlfn.CONCAT("{ 'stream' : ",H36,", 'name' : '",I36,"' ,'descr' : '",J36,"', 'byte1': ",K36,", 'weight1': ",L36,", 'byte2': ",M36,", 'weight2': ",N36,", 'divider': ",O36," }," ),"")</f>
        <v/>
      </c>
    </row>
    <row r="37" spans="1:17" x14ac:dyDescent="0.35">
      <c r="A37" t="s">
        <v>6</v>
      </c>
      <c r="B37" t="s">
        <v>8</v>
      </c>
      <c r="H37">
        <f t="shared" si="1"/>
        <v>0</v>
      </c>
      <c r="I37" t="s">
        <v>79</v>
      </c>
      <c r="J37" t="str">
        <f>B37</f>
        <v>Etat (marche)</v>
      </c>
      <c r="Q37" t="str">
        <f>IF(G37="Oui",_xlfn.CONCAT("{ 'stream' : ",H37,", 'name' : '",I37,"' ,'descr' : '",J37,"', 'byte1': ",K37,", 'weight1': ",L37,", 'byte2': ",M37,", 'weight2': ",N37,", 'divider': ",O37," }," ),"")</f>
        <v/>
      </c>
    </row>
    <row r="38" spans="1:17" x14ac:dyDescent="0.35">
      <c r="A38" t="s">
        <v>9</v>
      </c>
      <c r="B38" t="s">
        <v>82</v>
      </c>
    </row>
    <row r="39" spans="1:17" x14ac:dyDescent="0.35">
      <c r="A39" t="s">
        <v>9</v>
      </c>
      <c r="B39" t="s">
        <v>83</v>
      </c>
    </row>
    <row r="40" spans="1:17" x14ac:dyDescent="0.35">
      <c r="A40" t="s">
        <v>9</v>
      </c>
      <c r="B40" t="s">
        <v>84</v>
      </c>
    </row>
    <row r="41" spans="1:17" x14ac:dyDescent="0.35">
      <c r="B41" t="s">
        <v>85</v>
      </c>
    </row>
    <row r="42" spans="1:17" x14ac:dyDescent="0.35">
      <c r="A42" t="s">
        <v>7</v>
      </c>
      <c r="B42" t="s">
        <v>88</v>
      </c>
    </row>
    <row r="43" spans="1:17" x14ac:dyDescent="0.35">
      <c r="A43" t="s">
        <v>7</v>
      </c>
      <c r="B43" t="s">
        <v>89</v>
      </c>
      <c r="E43" t="s">
        <v>91</v>
      </c>
    </row>
    <row r="44" spans="1:17" x14ac:dyDescent="0.35">
      <c r="B44" t="s">
        <v>285</v>
      </c>
    </row>
    <row r="45" spans="1:17" x14ac:dyDescent="0.35">
      <c r="B45" t="s">
        <v>286</v>
      </c>
    </row>
    <row r="46" spans="1:17" x14ac:dyDescent="0.35">
      <c r="B46" t="s">
        <v>287</v>
      </c>
    </row>
  </sheetData>
  <sortState xmlns:xlrd2="http://schemas.microsoft.com/office/spreadsheetml/2017/richdata2" ref="A2:Q37">
    <sortCondition ref="C2:C37"/>
    <sortCondition ref="K2:K3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6119-EB0F-4A94-9FD9-76ECAE32D8E2}">
  <dimension ref="A1:V40"/>
  <sheetViews>
    <sheetView zoomScale="119" zoomScaleNormal="90" workbookViewId="0">
      <selection activeCell="A13" sqref="A13:XFD13"/>
    </sheetView>
  </sheetViews>
  <sheetFormatPr baseColWidth="10" defaultRowHeight="14.5" x14ac:dyDescent="0.35"/>
  <cols>
    <col min="1" max="1" width="12.453125" bestFit="1" customWidth="1"/>
    <col min="2" max="2" width="30.7265625" bestFit="1" customWidth="1"/>
    <col min="3" max="3" width="4.7265625" bestFit="1" customWidth="1"/>
    <col min="4" max="4" width="9.7265625" bestFit="1" customWidth="1"/>
    <col min="6" max="6" width="7.26953125" bestFit="1" customWidth="1"/>
    <col min="7" max="7" width="25.453125" bestFit="1" customWidth="1"/>
    <col min="8" max="8" width="7.54296875" bestFit="1" customWidth="1"/>
    <col min="9" max="9" width="7.54296875" customWidth="1"/>
    <col min="10" max="10" width="12.7265625" bestFit="1" customWidth="1"/>
    <col min="11" max="11" width="33.453125" customWidth="1"/>
    <col min="12" max="12" width="7.54296875" bestFit="1" customWidth="1"/>
    <col min="13" max="13" width="7.54296875" customWidth="1"/>
    <col min="14" max="14" width="12.7265625" bestFit="1" customWidth="1"/>
    <col min="15" max="15" width="16.7265625" bestFit="1" customWidth="1"/>
    <col min="16" max="16" width="8.7265625" customWidth="1"/>
    <col min="17" max="17" width="11.26953125" bestFit="1" customWidth="1"/>
    <col min="18" max="18" width="30.26953125" bestFit="1" customWidth="1"/>
    <col min="19" max="19" width="26.1796875" bestFit="1" customWidth="1"/>
    <col min="20" max="20" width="9.81640625" bestFit="1" customWidth="1"/>
    <col min="21" max="21" width="32.453125" bestFit="1" customWidth="1"/>
    <col min="22" max="22" width="11.81640625" bestFit="1" customWidth="1"/>
  </cols>
  <sheetData>
    <row r="1" spans="1:22" x14ac:dyDescent="0.35">
      <c r="F1" s="13" t="s">
        <v>116</v>
      </c>
      <c r="G1" s="13"/>
      <c r="H1" s="13"/>
      <c r="I1" s="13"/>
      <c r="J1" s="14" t="s">
        <v>145</v>
      </c>
      <c r="K1" s="14"/>
      <c r="L1" s="14"/>
      <c r="M1" s="14"/>
      <c r="N1" s="13" t="s">
        <v>144</v>
      </c>
      <c r="O1" s="13"/>
      <c r="P1" s="13"/>
      <c r="Q1" s="13"/>
      <c r="R1" s="11"/>
      <c r="S1" s="11"/>
      <c r="T1" s="11"/>
      <c r="U1" s="11"/>
      <c r="V1" s="12"/>
    </row>
    <row r="2" spans="1:22" x14ac:dyDescent="0.35">
      <c r="A2" s="1" t="s">
        <v>5</v>
      </c>
      <c r="B2" s="1" t="s">
        <v>0</v>
      </c>
      <c r="C2" s="1" t="s">
        <v>1</v>
      </c>
      <c r="D2" s="1" t="s">
        <v>21</v>
      </c>
      <c r="E2" s="1" t="s">
        <v>133</v>
      </c>
      <c r="F2" s="5" t="s">
        <v>118</v>
      </c>
      <c r="G2" s="5" t="s">
        <v>38</v>
      </c>
      <c r="H2" s="5" t="s">
        <v>117</v>
      </c>
      <c r="I2" s="5" t="s">
        <v>158</v>
      </c>
      <c r="J2" s="6" t="s">
        <v>118</v>
      </c>
      <c r="K2" s="6" t="s">
        <v>38</v>
      </c>
      <c r="L2" s="6" t="s">
        <v>117</v>
      </c>
      <c r="M2" s="6" t="s">
        <v>158</v>
      </c>
      <c r="N2" s="5" t="s">
        <v>118</v>
      </c>
      <c r="O2" s="5" t="s">
        <v>38</v>
      </c>
      <c r="P2" s="5" t="s">
        <v>117</v>
      </c>
      <c r="Q2" s="5" t="s">
        <v>158</v>
      </c>
      <c r="R2" s="7" t="s">
        <v>154</v>
      </c>
      <c r="S2" s="7" t="s">
        <v>161</v>
      </c>
      <c r="T2" s="7" t="s">
        <v>234</v>
      </c>
      <c r="U2" s="7" t="s">
        <v>115</v>
      </c>
      <c r="V2" s="7" t="s">
        <v>163</v>
      </c>
    </row>
    <row r="3" spans="1:22" x14ac:dyDescent="0.35">
      <c r="A3" t="s">
        <v>103</v>
      </c>
      <c r="B3" t="s">
        <v>109</v>
      </c>
      <c r="C3" t="s">
        <v>140</v>
      </c>
      <c r="E3">
        <v>2</v>
      </c>
      <c r="F3" s="8">
        <v>163</v>
      </c>
      <c r="G3" s="8" t="s">
        <v>120</v>
      </c>
      <c r="H3" s="8">
        <v>12</v>
      </c>
      <c r="I3" s="8">
        <f t="shared" ref="I3:I34" si="0">IF(H3="","",IF($V3="","",H3-$V3))</f>
        <v>12</v>
      </c>
      <c r="J3" s="9">
        <v>156</v>
      </c>
      <c r="K3" s="9"/>
      <c r="L3" s="9"/>
      <c r="M3" s="9" t="str">
        <f t="shared" ref="M3:M8" si="1">IF(L3="","",IF($V3="","",L3-$V3))</f>
        <v/>
      </c>
      <c r="N3" s="8"/>
      <c r="O3" s="8"/>
      <c r="P3" s="8"/>
      <c r="Q3" s="8" t="str">
        <f t="shared" ref="Q3:Q10" si="2">IF(P3="","",IF($V3="","",P3-$V3))</f>
        <v/>
      </c>
      <c r="R3" s="10" t="s">
        <v>160</v>
      </c>
      <c r="S3" s="10" t="s">
        <v>159</v>
      </c>
      <c r="T3" s="10"/>
      <c r="U3" s="10" t="s">
        <v>162</v>
      </c>
      <c r="V3" s="10">
        <v>0</v>
      </c>
    </row>
    <row r="4" spans="1:22" x14ac:dyDescent="0.35">
      <c r="A4" t="s">
        <v>103</v>
      </c>
      <c r="B4" t="s">
        <v>3</v>
      </c>
      <c r="C4" t="s">
        <v>140</v>
      </c>
      <c r="E4">
        <v>2</v>
      </c>
      <c r="F4" s="8">
        <v>163</v>
      </c>
      <c r="G4" s="8" t="s">
        <v>74</v>
      </c>
      <c r="H4" s="8">
        <v>24</v>
      </c>
      <c r="I4" s="8">
        <f t="shared" si="0"/>
        <v>12</v>
      </c>
      <c r="J4" s="9">
        <v>156</v>
      </c>
      <c r="K4" s="9" t="s">
        <v>119</v>
      </c>
      <c r="L4" s="9">
        <v>24</v>
      </c>
      <c r="M4" s="9">
        <f t="shared" si="1"/>
        <v>12</v>
      </c>
      <c r="N4" s="8">
        <v>156</v>
      </c>
      <c r="O4" s="8" t="s">
        <v>151</v>
      </c>
      <c r="P4" s="8">
        <v>141</v>
      </c>
      <c r="Q4" s="8">
        <f t="shared" si="2"/>
        <v>129</v>
      </c>
      <c r="R4" s="10" t="s">
        <v>168</v>
      </c>
      <c r="S4" s="10" t="s">
        <v>159</v>
      </c>
      <c r="T4" s="10"/>
      <c r="U4" s="10" t="s">
        <v>162</v>
      </c>
      <c r="V4" s="10">
        <v>12</v>
      </c>
    </row>
    <row r="5" spans="1:22" x14ac:dyDescent="0.35">
      <c r="A5" t="s">
        <v>103</v>
      </c>
      <c r="B5" t="s">
        <v>136</v>
      </c>
      <c r="C5" t="s">
        <v>140</v>
      </c>
      <c r="E5">
        <v>2</v>
      </c>
      <c r="F5" s="8"/>
      <c r="G5" s="8"/>
      <c r="H5" s="8"/>
      <c r="I5" s="8" t="str">
        <f t="shared" si="0"/>
        <v/>
      </c>
      <c r="J5" s="9">
        <v>156</v>
      </c>
      <c r="K5" s="9" t="s">
        <v>134</v>
      </c>
      <c r="L5" s="9">
        <v>52</v>
      </c>
      <c r="M5" s="9">
        <f t="shared" si="1"/>
        <v>12</v>
      </c>
      <c r="N5" s="8"/>
      <c r="O5" s="8"/>
      <c r="P5" s="8"/>
      <c r="Q5" s="8" t="str">
        <f t="shared" si="2"/>
        <v/>
      </c>
      <c r="R5" s="10" t="s">
        <v>153</v>
      </c>
      <c r="S5" s="10" t="s">
        <v>172</v>
      </c>
      <c r="T5" s="10"/>
      <c r="U5" s="10" t="s">
        <v>162</v>
      </c>
      <c r="V5" s="10">
        <v>40</v>
      </c>
    </row>
    <row r="6" spans="1:22" x14ac:dyDescent="0.35">
      <c r="A6" t="s">
        <v>103</v>
      </c>
      <c r="B6" t="s">
        <v>137</v>
      </c>
      <c r="C6" t="s">
        <v>140</v>
      </c>
      <c r="E6">
        <v>2</v>
      </c>
      <c r="F6" s="8"/>
      <c r="G6" s="8"/>
      <c r="H6" s="8"/>
      <c r="I6" s="8" t="str">
        <f t="shared" si="0"/>
        <v/>
      </c>
      <c r="J6" s="9">
        <v>156</v>
      </c>
      <c r="K6" s="9" t="s">
        <v>135</v>
      </c>
      <c r="L6" s="9">
        <v>54</v>
      </c>
      <c r="M6" s="9">
        <f t="shared" si="1"/>
        <v>12</v>
      </c>
      <c r="N6" s="8"/>
      <c r="O6" s="8"/>
      <c r="P6" s="8"/>
      <c r="Q6" s="8" t="str">
        <f t="shared" si="2"/>
        <v/>
      </c>
      <c r="R6" s="10" t="s">
        <v>155</v>
      </c>
      <c r="S6" s="10" t="s">
        <v>172</v>
      </c>
      <c r="T6" s="10"/>
      <c r="U6" s="10" t="s">
        <v>162</v>
      </c>
      <c r="V6" s="10">
        <v>42</v>
      </c>
    </row>
    <row r="7" spans="1:22" x14ac:dyDescent="0.35">
      <c r="A7" t="s">
        <v>103</v>
      </c>
      <c r="B7" t="s">
        <v>86</v>
      </c>
      <c r="C7" t="s">
        <v>140</v>
      </c>
      <c r="F7" s="8">
        <v>163</v>
      </c>
      <c r="G7" s="8" t="s">
        <v>102</v>
      </c>
      <c r="H7" s="8">
        <v>56</v>
      </c>
      <c r="I7" s="8">
        <f t="shared" si="0"/>
        <v>12</v>
      </c>
      <c r="J7" s="9">
        <v>156</v>
      </c>
      <c r="K7" s="9" t="s">
        <v>102</v>
      </c>
      <c r="L7" s="9">
        <v>56</v>
      </c>
      <c r="M7" s="9">
        <f t="shared" si="1"/>
        <v>12</v>
      </c>
      <c r="N7" s="8"/>
      <c r="O7" s="8"/>
      <c r="P7" s="8"/>
      <c r="Q7" s="8" t="str">
        <f t="shared" si="2"/>
        <v/>
      </c>
      <c r="R7" s="10" t="s">
        <v>156</v>
      </c>
      <c r="S7" s="10" t="s">
        <v>172</v>
      </c>
      <c r="T7" s="10"/>
      <c r="U7" s="10" t="s">
        <v>162</v>
      </c>
      <c r="V7" s="10">
        <v>44</v>
      </c>
    </row>
    <row r="8" spans="1:22" x14ac:dyDescent="0.35">
      <c r="A8" t="s">
        <v>103</v>
      </c>
      <c r="B8" t="s">
        <v>104</v>
      </c>
      <c r="C8" t="s">
        <v>140</v>
      </c>
      <c r="E8">
        <v>2</v>
      </c>
      <c r="F8" s="8">
        <v>163</v>
      </c>
      <c r="G8" s="8" t="s">
        <v>105</v>
      </c>
      <c r="H8" s="8">
        <v>62</v>
      </c>
      <c r="I8" s="8">
        <f t="shared" si="0"/>
        <v>12</v>
      </c>
      <c r="J8" s="9">
        <v>156</v>
      </c>
      <c r="K8" s="9" t="s">
        <v>105</v>
      </c>
      <c r="L8" s="9">
        <v>62</v>
      </c>
      <c r="M8" s="9">
        <f t="shared" si="1"/>
        <v>12</v>
      </c>
      <c r="N8" s="8"/>
      <c r="O8" s="8"/>
      <c r="P8" s="8"/>
      <c r="Q8" s="8" t="str">
        <f t="shared" si="2"/>
        <v/>
      </c>
      <c r="R8" s="10" t="s">
        <v>157</v>
      </c>
      <c r="S8" s="10" t="s">
        <v>172</v>
      </c>
      <c r="T8" s="10"/>
      <c r="U8" s="10" t="s">
        <v>162</v>
      </c>
      <c r="V8" s="10">
        <v>50</v>
      </c>
    </row>
    <row r="9" spans="1:22" x14ac:dyDescent="0.35">
      <c r="A9" t="s">
        <v>246</v>
      </c>
      <c r="B9" t="s">
        <v>247</v>
      </c>
      <c r="C9" t="s">
        <v>141</v>
      </c>
      <c r="E9">
        <v>1</v>
      </c>
      <c r="F9" s="8">
        <v>227</v>
      </c>
      <c r="G9" s="8" t="s">
        <v>248</v>
      </c>
      <c r="H9" s="8">
        <v>12</v>
      </c>
      <c r="I9" s="8">
        <f t="shared" si="0"/>
        <v>12</v>
      </c>
      <c r="J9" s="9"/>
      <c r="K9" s="9"/>
      <c r="L9" s="9"/>
      <c r="M9" s="9"/>
      <c r="N9" s="8"/>
      <c r="O9" s="8"/>
      <c r="P9" s="8"/>
      <c r="Q9" s="8" t="str">
        <f t="shared" si="2"/>
        <v/>
      </c>
      <c r="R9" s="10" t="s">
        <v>203</v>
      </c>
      <c r="S9" s="10" t="s">
        <v>202</v>
      </c>
      <c r="T9" s="10">
        <v>0</v>
      </c>
      <c r="U9" s="10" t="s">
        <v>224</v>
      </c>
      <c r="V9" s="10">
        <v>0</v>
      </c>
    </row>
    <row r="10" spans="1:22" x14ac:dyDescent="0.35">
      <c r="A10" t="s">
        <v>7</v>
      </c>
      <c r="B10" t="s">
        <v>252</v>
      </c>
      <c r="C10" t="s">
        <v>141</v>
      </c>
      <c r="E10">
        <v>2</v>
      </c>
      <c r="F10" s="8">
        <v>227</v>
      </c>
      <c r="G10" s="8" t="s">
        <v>254</v>
      </c>
      <c r="H10" s="8">
        <v>16</v>
      </c>
      <c r="I10" s="8">
        <f t="shared" si="0"/>
        <v>12</v>
      </c>
      <c r="J10" s="9"/>
      <c r="K10" s="9"/>
      <c r="L10" s="9"/>
      <c r="M10" s="9"/>
      <c r="N10" s="8"/>
      <c r="O10" s="8"/>
      <c r="P10" s="8"/>
      <c r="Q10" s="8" t="str">
        <f t="shared" si="2"/>
        <v/>
      </c>
      <c r="R10" s="10" t="s">
        <v>212</v>
      </c>
      <c r="S10" s="10" t="s">
        <v>202</v>
      </c>
      <c r="T10" s="10">
        <v>4</v>
      </c>
      <c r="U10" s="10" t="s">
        <v>224</v>
      </c>
      <c r="V10" s="10">
        <v>4</v>
      </c>
    </row>
    <row r="11" spans="1:22" x14ac:dyDescent="0.35">
      <c r="A11" t="s">
        <v>7</v>
      </c>
      <c r="B11" t="s">
        <v>253</v>
      </c>
      <c r="C11" t="s">
        <v>141</v>
      </c>
      <c r="E11">
        <v>2</v>
      </c>
      <c r="F11" s="8">
        <v>227</v>
      </c>
      <c r="G11" s="8" t="s">
        <v>255</v>
      </c>
      <c r="H11" s="8">
        <v>18</v>
      </c>
      <c r="I11" s="8">
        <f t="shared" ref="I11" si="3">IF(H11="","",IF($V11="","",H11-$V11))</f>
        <v>12</v>
      </c>
      <c r="J11" s="9"/>
      <c r="K11" s="9"/>
      <c r="L11" s="9"/>
      <c r="M11" s="9"/>
      <c r="N11" s="8"/>
      <c r="O11" s="8"/>
      <c r="P11" s="8"/>
      <c r="Q11" s="8" t="str">
        <f t="shared" ref="Q11" si="4">IF(P11="","",IF($V11="","",P11-$V11))</f>
        <v/>
      </c>
      <c r="R11" s="10" t="s">
        <v>213</v>
      </c>
      <c r="S11" s="10" t="s">
        <v>202</v>
      </c>
      <c r="T11" s="10">
        <v>6</v>
      </c>
      <c r="U11" s="10" t="s">
        <v>224</v>
      </c>
      <c r="V11" s="10">
        <v>6</v>
      </c>
    </row>
    <row r="12" spans="1:22" x14ac:dyDescent="0.35">
      <c r="A12" t="s">
        <v>7</v>
      </c>
      <c r="B12" t="s">
        <v>108</v>
      </c>
      <c r="C12" t="s">
        <v>141</v>
      </c>
      <c r="E12">
        <v>2</v>
      </c>
      <c r="F12" s="8">
        <v>227</v>
      </c>
      <c r="G12" s="8" t="s">
        <v>107</v>
      </c>
      <c r="H12" s="8">
        <v>30</v>
      </c>
      <c r="I12" s="8">
        <f t="shared" si="0"/>
        <v>12</v>
      </c>
      <c r="J12" s="9">
        <v>220</v>
      </c>
      <c r="K12" s="9"/>
      <c r="L12" s="9"/>
      <c r="M12" s="9" t="str">
        <f>IF(L12="","",IF(#REF!="","",L12-#REF!))</f>
        <v/>
      </c>
      <c r="N12" s="8"/>
      <c r="O12" s="8"/>
      <c r="P12" s="8"/>
      <c r="Q12" s="8" t="str">
        <f>IF(P12="","",IF(#REF!="","",P12-#REF!))</f>
        <v/>
      </c>
      <c r="R12" s="10" t="s">
        <v>222</v>
      </c>
      <c r="S12" s="10" t="s">
        <v>202</v>
      </c>
      <c r="T12" s="10">
        <v>18</v>
      </c>
      <c r="U12" s="10" t="s">
        <v>224</v>
      </c>
      <c r="V12" s="10">
        <v>18</v>
      </c>
    </row>
    <row r="13" spans="1:22" x14ac:dyDescent="0.35">
      <c r="A13" t="s">
        <v>7</v>
      </c>
      <c r="B13" t="s">
        <v>27</v>
      </c>
      <c r="C13" t="s">
        <v>141</v>
      </c>
      <c r="D13">
        <v>54.55</v>
      </c>
      <c r="E13">
        <v>2</v>
      </c>
      <c r="F13" s="8">
        <v>227</v>
      </c>
      <c r="G13" s="8" t="s">
        <v>71</v>
      </c>
      <c r="H13" s="8">
        <v>54</v>
      </c>
      <c r="I13" s="8">
        <f t="shared" si="0"/>
        <v>12</v>
      </c>
      <c r="J13" s="9">
        <v>220</v>
      </c>
      <c r="K13" s="9" t="s">
        <v>121</v>
      </c>
      <c r="L13" s="9">
        <v>54</v>
      </c>
      <c r="M13" s="9">
        <f t="shared" ref="M13:M34" si="5">IF(L13="","",IF($V13="","",L13-$V13))</f>
        <v>12</v>
      </c>
      <c r="N13" s="8">
        <v>150</v>
      </c>
      <c r="O13" s="8" t="s">
        <v>146</v>
      </c>
      <c r="P13" s="8">
        <v>55</v>
      </c>
      <c r="Q13" s="8">
        <f t="shared" ref="Q13:Q34" si="6">IF(P13="","",IF($V13="","",P13-$V13))</f>
        <v>13</v>
      </c>
      <c r="R13" s="10" t="s">
        <v>226</v>
      </c>
      <c r="S13" s="10" t="s">
        <v>223</v>
      </c>
      <c r="T13" s="10">
        <v>2</v>
      </c>
      <c r="U13" s="10" t="s">
        <v>224</v>
      </c>
      <c r="V13" s="10">
        <v>42</v>
      </c>
    </row>
    <row r="14" spans="1:22" x14ac:dyDescent="0.35">
      <c r="A14" t="s">
        <v>7</v>
      </c>
      <c r="B14" t="s">
        <v>28</v>
      </c>
      <c r="C14" t="s">
        <v>141</v>
      </c>
      <c r="D14">
        <v>56.57</v>
      </c>
      <c r="E14">
        <v>2</v>
      </c>
      <c r="F14" s="8">
        <v>227</v>
      </c>
      <c r="G14" s="8" t="s">
        <v>72</v>
      </c>
      <c r="H14" s="8">
        <v>56</v>
      </c>
      <c r="I14" s="8">
        <f t="shared" si="0"/>
        <v>12</v>
      </c>
      <c r="J14" s="9">
        <v>220</v>
      </c>
      <c r="K14" s="9" t="s">
        <v>122</v>
      </c>
      <c r="L14" s="9">
        <v>56</v>
      </c>
      <c r="M14" s="9">
        <f t="shared" si="5"/>
        <v>12</v>
      </c>
      <c r="N14" s="8">
        <v>150</v>
      </c>
      <c r="O14" s="8" t="s">
        <v>147</v>
      </c>
      <c r="P14" s="8">
        <v>57</v>
      </c>
      <c r="Q14" s="8">
        <f t="shared" si="6"/>
        <v>13</v>
      </c>
      <c r="R14" s="10" t="s">
        <v>227</v>
      </c>
      <c r="S14" s="10" t="s">
        <v>223</v>
      </c>
      <c r="T14" s="10">
        <v>4</v>
      </c>
      <c r="U14" s="10" t="s">
        <v>224</v>
      </c>
      <c r="V14" s="10">
        <v>44</v>
      </c>
    </row>
    <row r="15" spans="1:22" x14ac:dyDescent="0.35">
      <c r="A15" t="s">
        <v>7</v>
      </c>
      <c r="B15" t="s">
        <v>67</v>
      </c>
      <c r="C15" t="s">
        <v>141</v>
      </c>
      <c r="E15">
        <v>1</v>
      </c>
      <c r="F15" s="8">
        <v>227</v>
      </c>
      <c r="G15" s="8" t="s">
        <v>70</v>
      </c>
      <c r="H15" s="8">
        <v>62</v>
      </c>
      <c r="I15" s="8">
        <f t="shared" si="0"/>
        <v>12</v>
      </c>
      <c r="J15" s="9">
        <v>220</v>
      </c>
      <c r="K15" s="9" t="s">
        <v>123</v>
      </c>
      <c r="L15" s="9">
        <v>62</v>
      </c>
      <c r="M15" s="9">
        <f t="shared" si="5"/>
        <v>12</v>
      </c>
      <c r="N15" s="8">
        <v>150</v>
      </c>
      <c r="O15" s="8" t="s">
        <v>148</v>
      </c>
      <c r="P15" s="8">
        <v>81</v>
      </c>
      <c r="Q15" s="8">
        <f t="shared" si="6"/>
        <v>31</v>
      </c>
      <c r="R15" s="10" t="s">
        <v>230</v>
      </c>
      <c r="S15" s="10" t="s">
        <v>223</v>
      </c>
      <c r="T15" s="10">
        <v>10</v>
      </c>
      <c r="U15" s="10" t="s">
        <v>224</v>
      </c>
      <c r="V15" s="10">
        <v>50</v>
      </c>
    </row>
    <row r="16" spans="1:22" x14ac:dyDescent="0.35">
      <c r="A16" t="s">
        <v>9</v>
      </c>
      <c r="B16" t="s">
        <v>46</v>
      </c>
      <c r="C16" t="s">
        <v>141</v>
      </c>
      <c r="E16">
        <v>2</v>
      </c>
      <c r="F16" s="8">
        <v>227</v>
      </c>
      <c r="G16" s="8" t="s">
        <v>75</v>
      </c>
      <c r="H16" s="8">
        <v>68</v>
      </c>
      <c r="I16" s="8">
        <f t="shared" si="0"/>
        <v>12</v>
      </c>
      <c r="J16" s="9">
        <v>220</v>
      </c>
      <c r="K16" s="9" t="s">
        <v>124</v>
      </c>
      <c r="L16" s="9">
        <v>68</v>
      </c>
      <c r="M16" s="9">
        <f t="shared" si="5"/>
        <v>12</v>
      </c>
      <c r="N16" s="8"/>
      <c r="O16" s="8"/>
      <c r="P16" s="8"/>
      <c r="Q16" s="8" t="str">
        <f t="shared" si="6"/>
        <v/>
      </c>
      <c r="R16" s="10" t="s">
        <v>242</v>
      </c>
      <c r="S16" s="10" t="s">
        <v>244</v>
      </c>
      <c r="T16" s="10">
        <v>0</v>
      </c>
      <c r="U16" s="10" t="s">
        <v>224</v>
      </c>
      <c r="V16" s="10">
        <v>56</v>
      </c>
    </row>
    <row r="17" spans="1:22" x14ac:dyDescent="0.35">
      <c r="A17" t="s">
        <v>9</v>
      </c>
      <c r="B17" t="s">
        <v>35</v>
      </c>
      <c r="C17" t="s">
        <v>141</v>
      </c>
      <c r="D17">
        <v>70.709999999999994</v>
      </c>
      <c r="E17">
        <v>2</v>
      </c>
      <c r="F17" s="8">
        <v>227</v>
      </c>
      <c r="G17" s="8" t="s">
        <v>78</v>
      </c>
      <c r="H17" s="8">
        <v>70</v>
      </c>
      <c r="I17" s="8">
        <f t="shared" si="0"/>
        <v>12</v>
      </c>
      <c r="J17" s="9">
        <v>220</v>
      </c>
      <c r="K17" s="9" t="s">
        <v>125</v>
      </c>
      <c r="L17" s="9">
        <v>70</v>
      </c>
      <c r="M17" s="9">
        <f t="shared" si="5"/>
        <v>12</v>
      </c>
      <c r="N17" s="8"/>
      <c r="O17" s="8"/>
      <c r="P17" s="8"/>
      <c r="Q17" s="8" t="str">
        <f t="shared" si="6"/>
        <v/>
      </c>
      <c r="R17" s="10" t="s">
        <v>243</v>
      </c>
      <c r="S17" s="10" t="s">
        <v>244</v>
      </c>
      <c r="T17" s="10">
        <v>2</v>
      </c>
      <c r="U17" s="10" t="s">
        <v>224</v>
      </c>
      <c r="V17" s="10">
        <v>58</v>
      </c>
    </row>
    <row r="18" spans="1:22" x14ac:dyDescent="0.35">
      <c r="A18" t="s">
        <v>9</v>
      </c>
      <c r="B18" t="s">
        <v>126</v>
      </c>
      <c r="C18" t="s">
        <v>141</v>
      </c>
      <c r="E18">
        <v>2</v>
      </c>
      <c r="F18" s="8">
        <v>227</v>
      </c>
      <c r="G18" s="8"/>
      <c r="H18" s="8"/>
      <c r="I18" s="8" t="str">
        <f t="shared" si="0"/>
        <v/>
      </c>
      <c r="J18" s="9">
        <v>220</v>
      </c>
      <c r="K18" s="9" t="s">
        <v>127</v>
      </c>
      <c r="L18" s="9">
        <v>80</v>
      </c>
      <c r="M18" s="9">
        <f t="shared" si="5"/>
        <v>12</v>
      </c>
      <c r="N18" s="8"/>
      <c r="O18" s="8"/>
      <c r="P18" s="8"/>
      <c r="Q18" s="8" t="str">
        <f t="shared" si="6"/>
        <v/>
      </c>
      <c r="R18" s="10" t="s">
        <v>239</v>
      </c>
      <c r="S18" s="10" t="s">
        <v>244</v>
      </c>
      <c r="T18" s="10">
        <v>14</v>
      </c>
      <c r="U18" s="10" t="s">
        <v>224</v>
      </c>
      <c r="V18" s="10">
        <v>68</v>
      </c>
    </row>
    <row r="19" spans="1:22" x14ac:dyDescent="0.35">
      <c r="A19" t="s">
        <v>6</v>
      </c>
      <c r="B19" t="s">
        <v>49</v>
      </c>
      <c r="C19" t="s">
        <v>141</v>
      </c>
      <c r="E19">
        <v>2</v>
      </c>
      <c r="F19" s="8">
        <v>227</v>
      </c>
      <c r="G19" s="8" t="s">
        <v>80</v>
      </c>
      <c r="H19" s="8">
        <v>108</v>
      </c>
      <c r="I19" s="8">
        <f t="shared" si="0"/>
        <v>12</v>
      </c>
      <c r="J19" s="9">
        <v>220</v>
      </c>
      <c r="K19" s="9" t="s">
        <v>128</v>
      </c>
      <c r="L19" s="9">
        <v>108</v>
      </c>
      <c r="M19" s="9">
        <f t="shared" si="5"/>
        <v>12</v>
      </c>
      <c r="N19" s="8">
        <v>150</v>
      </c>
      <c r="O19" s="8" t="s">
        <v>149</v>
      </c>
      <c r="P19" s="8">
        <v>71</v>
      </c>
      <c r="Q19" s="8">
        <f t="shared" si="6"/>
        <v>-25</v>
      </c>
      <c r="R19" s="10" t="s">
        <v>237</v>
      </c>
      <c r="S19" s="10" t="s">
        <v>236</v>
      </c>
      <c r="T19" s="10">
        <v>0</v>
      </c>
      <c r="U19" s="10" t="s">
        <v>224</v>
      </c>
      <c r="V19" s="10">
        <v>96</v>
      </c>
    </row>
    <row r="20" spans="1:22" x14ac:dyDescent="0.35">
      <c r="A20" t="s">
        <v>6</v>
      </c>
      <c r="B20" t="s">
        <v>50</v>
      </c>
      <c r="C20" t="s">
        <v>141</v>
      </c>
      <c r="E20">
        <v>2</v>
      </c>
      <c r="F20" s="8">
        <v>227</v>
      </c>
      <c r="G20" s="8" t="s">
        <v>81</v>
      </c>
      <c r="H20" s="8">
        <v>110</v>
      </c>
      <c r="I20" s="8">
        <f t="shared" si="0"/>
        <v>12</v>
      </c>
      <c r="J20" s="9">
        <v>220</v>
      </c>
      <c r="K20" s="9" t="s">
        <v>129</v>
      </c>
      <c r="L20" s="9">
        <v>110</v>
      </c>
      <c r="M20" s="9">
        <f t="shared" si="5"/>
        <v>12</v>
      </c>
      <c r="N20" s="8">
        <v>150</v>
      </c>
      <c r="O20" s="8" t="s">
        <v>150</v>
      </c>
      <c r="P20" s="8">
        <v>73</v>
      </c>
      <c r="Q20" s="8">
        <f t="shared" si="6"/>
        <v>-25</v>
      </c>
      <c r="R20" s="10" t="s">
        <v>238</v>
      </c>
      <c r="S20" s="10" t="s">
        <v>236</v>
      </c>
      <c r="T20" s="10">
        <v>2</v>
      </c>
      <c r="U20" s="10" t="s">
        <v>224</v>
      </c>
      <c r="V20" s="10">
        <v>98</v>
      </c>
    </row>
    <row r="21" spans="1:22" x14ac:dyDescent="0.35">
      <c r="A21" t="s">
        <v>6</v>
      </c>
      <c r="B21" t="s">
        <v>249</v>
      </c>
      <c r="C21" t="s">
        <v>141</v>
      </c>
      <c r="E21">
        <v>2</v>
      </c>
      <c r="F21" s="8">
        <v>227</v>
      </c>
      <c r="G21" s="8" t="s">
        <v>250</v>
      </c>
      <c r="H21" s="8">
        <v>122</v>
      </c>
      <c r="I21" s="8">
        <f t="shared" si="0"/>
        <v>12</v>
      </c>
      <c r="J21" s="9"/>
      <c r="K21" s="9"/>
      <c r="L21" s="9"/>
      <c r="M21" s="9"/>
      <c r="N21" s="8"/>
      <c r="O21" s="8"/>
      <c r="P21" s="8"/>
      <c r="Q21" s="8"/>
      <c r="R21" s="10" t="s">
        <v>240</v>
      </c>
      <c r="S21" s="10" t="s">
        <v>236</v>
      </c>
      <c r="T21" s="10">
        <v>14</v>
      </c>
      <c r="U21" s="10" t="s">
        <v>224</v>
      </c>
      <c r="V21" s="10">
        <v>110</v>
      </c>
    </row>
    <row r="22" spans="1:22" x14ac:dyDescent="0.35">
      <c r="A22" t="s">
        <v>9</v>
      </c>
      <c r="B22" t="s">
        <v>130</v>
      </c>
      <c r="C22" t="s">
        <v>141</v>
      </c>
      <c r="F22" s="8">
        <v>227</v>
      </c>
      <c r="G22" s="8"/>
      <c r="H22" s="8"/>
      <c r="I22" s="8" t="str">
        <f t="shared" si="0"/>
        <v/>
      </c>
      <c r="J22" s="9">
        <v>220</v>
      </c>
      <c r="K22" s="9" t="s">
        <v>131</v>
      </c>
      <c r="L22" s="9">
        <v>178</v>
      </c>
      <c r="M22" s="9" t="str">
        <f t="shared" si="5"/>
        <v/>
      </c>
      <c r="N22" s="8"/>
      <c r="O22" s="8"/>
      <c r="P22" s="8"/>
      <c r="Q22" s="8" t="str">
        <f t="shared" si="6"/>
        <v/>
      </c>
      <c r="R22" s="10"/>
      <c r="S22" s="10"/>
      <c r="T22" s="10"/>
      <c r="U22" s="10"/>
      <c r="V22" s="10"/>
    </row>
    <row r="23" spans="1:22" x14ac:dyDescent="0.35">
      <c r="A23" t="s">
        <v>7</v>
      </c>
      <c r="B23" t="s">
        <v>29</v>
      </c>
      <c r="C23" t="s">
        <v>141</v>
      </c>
      <c r="D23">
        <v>168</v>
      </c>
      <c r="F23" s="8">
        <v>227</v>
      </c>
      <c r="G23" s="8" t="s">
        <v>53</v>
      </c>
      <c r="H23" s="8">
        <v>168</v>
      </c>
      <c r="I23" s="8" t="str">
        <f t="shared" si="0"/>
        <v/>
      </c>
      <c r="J23" s="9">
        <v>220</v>
      </c>
      <c r="K23" s="9"/>
      <c r="L23" s="9"/>
      <c r="M23" s="9" t="str">
        <f t="shared" si="5"/>
        <v/>
      </c>
      <c r="N23" s="8"/>
      <c r="O23" s="8"/>
      <c r="P23" s="8"/>
      <c r="Q23" s="8" t="str">
        <f t="shared" si="6"/>
        <v/>
      </c>
      <c r="R23" s="10"/>
      <c r="S23" s="10"/>
      <c r="T23" s="10"/>
      <c r="U23" s="10"/>
      <c r="V23" s="10"/>
    </row>
    <row r="24" spans="1:22" x14ac:dyDescent="0.35">
      <c r="A24" t="s">
        <v>7</v>
      </c>
      <c r="B24" t="s">
        <v>30</v>
      </c>
      <c r="C24" t="s">
        <v>141</v>
      </c>
      <c r="D24">
        <v>169</v>
      </c>
      <c r="F24" s="8">
        <v>227</v>
      </c>
      <c r="G24" s="8" t="s">
        <v>53</v>
      </c>
      <c r="H24" s="8">
        <v>169</v>
      </c>
      <c r="I24" s="8" t="str">
        <f t="shared" si="0"/>
        <v/>
      </c>
      <c r="J24" s="9">
        <v>220</v>
      </c>
      <c r="K24" s="9"/>
      <c r="L24" s="9"/>
      <c r="M24" s="9" t="str">
        <f t="shared" si="5"/>
        <v/>
      </c>
      <c r="N24" s="8"/>
      <c r="O24" s="8"/>
      <c r="P24" s="8"/>
      <c r="Q24" s="8" t="str">
        <f t="shared" si="6"/>
        <v/>
      </c>
      <c r="R24" s="10"/>
      <c r="S24" s="10"/>
      <c r="T24" s="10"/>
      <c r="U24" s="10"/>
      <c r="V24" s="10"/>
    </row>
    <row r="25" spans="1:22" x14ac:dyDescent="0.35">
      <c r="A25" t="s">
        <v>7</v>
      </c>
      <c r="B25" t="s">
        <v>31</v>
      </c>
      <c r="C25" t="s">
        <v>141</v>
      </c>
      <c r="D25">
        <v>170</v>
      </c>
      <c r="F25" s="8">
        <v>227</v>
      </c>
      <c r="G25" s="8" t="s">
        <v>53</v>
      </c>
      <c r="H25" s="8">
        <v>170</v>
      </c>
      <c r="I25" s="8" t="str">
        <f t="shared" si="0"/>
        <v/>
      </c>
      <c r="J25" s="9">
        <v>220</v>
      </c>
      <c r="K25" s="9"/>
      <c r="L25" s="9"/>
      <c r="M25" s="9" t="str">
        <f t="shared" si="5"/>
        <v/>
      </c>
      <c r="N25" s="8"/>
      <c r="O25" s="8"/>
      <c r="P25" s="8"/>
      <c r="Q25" s="8" t="str">
        <f t="shared" si="6"/>
        <v/>
      </c>
      <c r="R25" s="10"/>
      <c r="S25" s="10"/>
      <c r="T25" s="10"/>
      <c r="U25" s="10"/>
      <c r="V25" s="10"/>
    </row>
    <row r="26" spans="1:22" x14ac:dyDescent="0.35">
      <c r="A26" t="s">
        <v>7</v>
      </c>
      <c r="B26" t="s">
        <v>32</v>
      </c>
      <c r="C26" t="s">
        <v>141</v>
      </c>
      <c r="D26">
        <v>171</v>
      </c>
      <c r="F26" s="8">
        <v>227</v>
      </c>
      <c r="G26" s="8" t="s">
        <v>53</v>
      </c>
      <c r="H26" s="8">
        <v>171</v>
      </c>
      <c r="I26" s="8" t="str">
        <f t="shared" si="0"/>
        <v/>
      </c>
      <c r="J26" s="9">
        <v>220</v>
      </c>
      <c r="K26" s="9"/>
      <c r="L26" s="9"/>
      <c r="M26" s="9" t="str">
        <f t="shared" si="5"/>
        <v/>
      </c>
      <c r="N26" s="8"/>
      <c r="O26" s="8"/>
      <c r="P26" s="8"/>
      <c r="Q26" s="8" t="str">
        <f t="shared" si="6"/>
        <v/>
      </c>
      <c r="R26" s="10"/>
      <c r="S26" s="10"/>
      <c r="T26" s="10"/>
      <c r="U26" s="10"/>
      <c r="V26" s="10"/>
    </row>
    <row r="27" spans="1:22" x14ac:dyDescent="0.35">
      <c r="A27" t="s">
        <v>7</v>
      </c>
      <c r="B27" t="s">
        <v>33</v>
      </c>
      <c r="C27" t="s">
        <v>141</v>
      </c>
      <c r="D27">
        <v>172</v>
      </c>
      <c r="F27" s="8">
        <v>227</v>
      </c>
      <c r="G27" s="8" t="s">
        <v>53</v>
      </c>
      <c r="H27" s="8">
        <v>172</v>
      </c>
      <c r="I27" s="8" t="str">
        <f t="shared" si="0"/>
        <v/>
      </c>
      <c r="J27" s="9">
        <v>220</v>
      </c>
      <c r="K27" s="9"/>
      <c r="L27" s="9"/>
      <c r="M27" s="9" t="str">
        <f t="shared" si="5"/>
        <v/>
      </c>
      <c r="N27" s="8"/>
      <c r="O27" s="8"/>
      <c r="P27" s="8"/>
      <c r="Q27" s="8" t="str">
        <f t="shared" si="6"/>
        <v/>
      </c>
      <c r="R27" s="10"/>
      <c r="S27" s="10"/>
      <c r="T27" s="10"/>
      <c r="U27" s="10"/>
      <c r="V27" s="10"/>
    </row>
    <row r="28" spans="1:22" x14ac:dyDescent="0.35">
      <c r="A28" t="s">
        <v>7</v>
      </c>
      <c r="B28" t="s">
        <v>34</v>
      </c>
      <c r="C28" t="s">
        <v>141</v>
      </c>
      <c r="D28">
        <v>173</v>
      </c>
      <c r="F28" s="8">
        <v>227</v>
      </c>
      <c r="G28" s="8" t="s">
        <v>53</v>
      </c>
      <c r="H28" s="8">
        <v>173</v>
      </c>
      <c r="I28" s="8" t="str">
        <f t="shared" si="0"/>
        <v/>
      </c>
      <c r="J28" s="9">
        <v>220</v>
      </c>
      <c r="K28" s="9"/>
      <c r="L28" s="9"/>
      <c r="M28" s="9" t="str">
        <f t="shared" si="5"/>
        <v/>
      </c>
      <c r="N28" s="8"/>
      <c r="O28" s="8"/>
      <c r="P28" s="8"/>
      <c r="Q28" s="8" t="str">
        <f t="shared" si="6"/>
        <v/>
      </c>
      <c r="R28" s="10"/>
      <c r="S28" s="10"/>
      <c r="T28" s="10"/>
      <c r="U28" s="10"/>
      <c r="V28" s="10"/>
    </row>
    <row r="29" spans="1:22" x14ac:dyDescent="0.35">
      <c r="A29" t="s">
        <v>9</v>
      </c>
      <c r="B29" t="s">
        <v>45</v>
      </c>
      <c r="C29" t="s">
        <v>141</v>
      </c>
      <c r="F29" s="8">
        <v>227</v>
      </c>
      <c r="G29" s="8" t="s">
        <v>73</v>
      </c>
      <c r="H29" s="8"/>
      <c r="I29" s="8" t="str">
        <f t="shared" si="0"/>
        <v/>
      </c>
      <c r="J29" s="9">
        <v>220</v>
      </c>
      <c r="K29" s="9"/>
      <c r="L29" s="9"/>
      <c r="M29" s="9" t="str">
        <f t="shared" si="5"/>
        <v/>
      </c>
      <c r="N29" s="8"/>
      <c r="O29" s="8"/>
      <c r="P29" s="8"/>
      <c r="Q29" s="8" t="str">
        <f t="shared" si="6"/>
        <v/>
      </c>
      <c r="R29" s="10"/>
      <c r="S29" s="10"/>
      <c r="T29" s="10"/>
      <c r="U29" s="10"/>
      <c r="V29" s="10"/>
    </row>
    <row r="30" spans="1:22" x14ac:dyDescent="0.35">
      <c r="A30" t="s">
        <v>9</v>
      </c>
      <c r="B30" t="s">
        <v>142</v>
      </c>
      <c r="C30" t="s">
        <v>141</v>
      </c>
      <c r="F30" s="8">
        <v>227</v>
      </c>
      <c r="G30" s="8" t="s">
        <v>143</v>
      </c>
      <c r="H30" s="8">
        <v>193</v>
      </c>
      <c r="I30" s="8" t="str">
        <f t="shared" si="0"/>
        <v/>
      </c>
      <c r="J30" s="9">
        <v>220</v>
      </c>
      <c r="K30" s="9" t="s">
        <v>132</v>
      </c>
      <c r="L30" s="9">
        <v>193</v>
      </c>
      <c r="M30" s="9" t="str">
        <f t="shared" si="5"/>
        <v/>
      </c>
      <c r="N30" s="8"/>
      <c r="O30" s="8"/>
      <c r="P30" s="8"/>
      <c r="Q30" s="8" t="str">
        <f t="shared" si="6"/>
        <v/>
      </c>
      <c r="R30" s="10"/>
      <c r="S30" s="10"/>
      <c r="T30" s="10"/>
      <c r="U30" s="10"/>
      <c r="V30" s="10"/>
    </row>
    <row r="31" spans="1:22" x14ac:dyDescent="0.35">
      <c r="A31" t="s">
        <v>7</v>
      </c>
      <c r="B31" t="s">
        <v>44</v>
      </c>
      <c r="F31" s="8">
        <v>0</v>
      </c>
      <c r="G31" s="8" t="s">
        <v>69</v>
      </c>
      <c r="H31" s="8">
        <v>0</v>
      </c>
      <c r="I31" s="8" t="str">
        <f t="shared" si="0"/>
        <v/>
      </c>
      <c r="J31" s="9"/>
      <c r="K31" s="9"/>
      <c r="L31" s="9"/>
      <c r="M31" s="9" t="str">
        <f t="shared" si="5"/>
        <v/>
      </c>
      <c r="N31" s="8"/>
      <c r="O31" s="8"/>
      <c r="P31" s="8"/>
      <c r="Q31" s="8" t="str">
        <f t="shared" si="6"/>
        <v/>
      </c>
      <c r="R31" s="10"/>
      <c r="S31" s="10"/>
      <c r="T31" s="10"/>
      <c r="U31" s="10"/>
      <c r="V31" s="10"/>
    </row>
    <row r="32" spans="1:22" x14ac:dyDescent="0.35">
      <c r="A32" t="s">
        <v>9</v>
      </c>
      <c r="B32" t="s">
        <v>47</v>
      </c>
      <c r="F32" s="8">
        <v>0</v>
      </c>
      <c r="G32" s="8" t="s">
        <v>76</v>
      </c>
      <c r="H32" s="8"/>
      <c r="I32" s="8" t="str">
        <f t="shared" si="0"/>
        <v/>
      </c>
      <c r="J32" s="9"/>
      <c r="K32" s="9"/>
      <c r="L32" s="9"/>
      <c r="M32" s="9" t="str">
        <f t="shared" si="5"/>
        <v/>
      </c>
      <c r="N32" s="8"/>
      <c r="O32" s="8"/>
      <c r="P32" s="8"/>
      <c r="Q32" s="8" t="str">
        <f t="shared" si="6"/>
        <v/>
      </c>
      <c r="R32" s="10"/>
      <c r="S32" s="10"/>
      <c r="T32" s="10"/>
      <c r="U32" s="10"/>
      <c r="V32" s="10"/>
    </row>
    <row r="33" spans="1:22" x14ac:dyDescent="0.35">
      <c r="A33" t="s">
        <v>9</v>
      </c>
      <c r="B33" t="s">
        <v>48</v>
      </c>
      <c r="F33" s="8">
        <v>0</v>
      </c>
      <c r="G33" s="8" t="s">
        <v>77</v>
      </c>
      <c r="H33" s="8"/>
      <c r="I33" s="8" t="str">
        <f t="shared" si="0"/>
        <v/>
      </c>
      <c r="J33" s="9"/>
      <c r="K33" s="9"/>
      <c r="L33" s="9"/>
      <c r="M33" s="9" t="str">
        <f t="shared" si="5"/>
        <v/>
      </c>
      <c r="N33" s="8"/>
      <c r="O33" s="8"/>
      <c r="P33" s="8"/>
      <c r="Q33" s="8" t="str">
        <f t="shared" si="6"/>
        <v/>
      </c>
      <c r="R33" s="10"/>
      <c r="S33" s="10"/>
      <c r="T33" s="10"/>
      <c r="U33" s="10"/>
      <c r="V33" s="10"/>
    </row>
    <row r="34" spans="1:22" ht="15" thickBot="1" x14ac:dyDescent="0.4">
      <c r="A34" t="s">
        <v>6</v>
      </c>
      <c r="B34" t="s">
        <v>8</v>
      </c>
      <c r="E34" s="4"/>
      <c r="F34" s="8">
        <v>0</v>
      </c>
      <c r="G34" s="8" t="s">
        <v>79</v>
      </c>
      <c r="H34" s="8"/>
      <c r="I34" s="8" t="str">
        <f t="shared" si="0"/>
        <v/>
      </c>
      <c r="J34" s="9"/>
      <c r="K34" s="9"/>
      <c r="L34" s="9"/>
      <c r="M34" s="9" t="str">
        <f t="shared" si="5"/>
        <v/>
      </c>
      <c r="N34" s="8"/>
      <c r="O34" s="8"/>
      <c r="P34" s="8"/>
      <c r="Q34" s="8" t="str">
        <f t="shared" si="6"/>
        <v/>
      </c>
      <c r="R34" s="10"/>
      <c r="S34" s="10"/>
      <c r="T34" s="10"/>
      <c r="U34" s="10"/>
      <c r="V34" s="10"/>
    </row>
    <row r="35" spans="1:22" x14ac:dyDescent="0.35">
      <c r="A35" t="s">
        <v>9</v>
      </c>
      <c r="B35" t="s">
        <v>82</v>
      </c>
    </row>
    <row r="36" spans="1:22" x14ac:dyDescent="0.35">
      <c r="A36" t="s">
        <v>9</v>
      </c>
      <c r="B36" t="s">
        <v>83</v>
      </c>
    </row>
    <row r="37" spans="1:22" x14ac:dyDescent="0.35">
      <c r="A37" t="s">
        <v>9</v>
      </c>
      <c r="B37" t="s">
        <v>84</v>
      </c>
    </row>
    <row r="38" spans="1:22" x14ac:dyDescent="0.35">
      <c r="B38" t="s">
        <v>85</v>
      </c>
    </row>
    <row r="39" spans="1:22" x14ac:dyDescent="0.35">
      <c r="A39" t="s">
        <v>7</v>
      </c>
      <c r="B39" t="s">
        <v>88</v>
      </c>
    </row>
    <row r="40" spans="1:22" x14ac:dyDescent="0.35">
      <c r="A40" t="s">
        <v>7</v>
      </c>
      <c r="B40" t="s">
        <v>89</v>
      </c>
      <c r="D40" t="s">
        <v>91</v>
      </c>
    </row>
  </sheetData>
  <mergeCells count="4">
    <mergeCell ref="R1:V1"/>
    <mergeCell ref="N1:Q1"/>
    <mergeCell ref="J1:M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252-2FFB-4A22-BE3E-7F0023A640E3}">
  <dimension ref="A1:H49"/>
  <sheetViews>
    <sheetView zoomScale="119" workbookViewId="0">
      <selection activeCell="C35" sqref="C35"/>
    </sheetView>
  </sheetViews>
  <sheetFormatPr baseColWidth="10" defaultRowHeight="14.5" x14ac:dyDescent="0.35"/>
  <cols>
    <col min="1" max="1" width="19.26953125" bestFit="1" customWidth="1"/>
    <col min="3" max="3" width="29.26953125" bestFit="1" customWidth="1"/>
    <col min="4" max="4" width="5.54296875" customWidth="1"/>
    <col min="5" max="7" width="6.54296875" customWidth="1"/>
  </cols>
  <sheetData>
    <row r="1" spans="1:8" x14ac:dyDescent="0.35">
      <c r="B1" t="s">
        <v>164</v>
      </c>
      <c r="G1" t="s">
        <v>164</v>
      </c>
      <c r="H1" t="s">
        <v>163</v>
      </c>
    </row>
    <row r="2" spans="1:8" x14ac:dyDescent="0.35">
      <c r="A2" t="s">
        <v>202</v>
      </c>
      <c r="B2">
        <v>40</v>
      </c>
    </row>
    <row r="3" spans="1:8" x14ac:dyDescent="0.35">
      <c r="C3" t="s">
        <v>203</v>
      </c>
      <c r="G3" s="16">
        <v>1</v>
      </c>
      <c r="H3">
        <v>0</v>
      </c>
    </row>
    <row r="4" spans="1:8" x14ac:dyDescent="0.35">
      <c r="C4" t="s">
        <v>204</v>
      </c>
      <c r="G4" s="16"/>
    </row>
    <row r="5" spans="1:8" x14ac:dyDescent="0.35">
      <c r="C5" t="s">
        <v>205</v>
      </c>
      <c r="G5" s="16"/>
    </row>
    <row r="6" spans="1:8" x14ac:dyDescent="0.35">
      <c r="C6" t="s">
        <v>206</v>
      </c>
      <c r="G6" s="16">
        <v>1</v>
      </c>
      <c r="H6">
        <v>1</v>
      </c>
    </row>
    <row r="7" spans="1:8" x14ac:dyDescent="0.35">
      <c r="C7" t="s">
        <v>210</v>
      </c>
      <c r="G7" s="16"/>
    </row>
    <row r="8" spans="1:8" x14ac:dyDescent="0.35">
      <c r="C8" t="s">
        <v>207</v>
      </c>
      <c r="G8" s="16"/>
    </row>
    <row r="9" spans="1:8" x14ac:dyDescent="0.35">
      <c r="C9" t="s">
        <v>208</v>
      </c>
      <c r="G9" s="16"/>
    </row>
    <row r="10" spans="1:8" x14ac:dyDescent="0.35">
      <c r="C10" t="s">
        <v>209</v>
      </c>
      <c r="G10" s="16"/>
    </row>
    <row r="11" spans="1:8" x14ac:dyDescent="0.35">
      <c r="C11" t="s">
        <v>211</v>
      </c>
      <c r="G11">
        <v>2</v>
      </c>
      <c r="H11">
        <v>2</v>
      </c>
    </row>
    <row r="12" spans="1:8" x14ac:dyDescent="0.35">
      <c r="C12" t="s">
        <v>212</v>
      </c>
      <c r="G12">
        <v>2</v>
      </c>
      <c r="H12">
        <f>H11+G11</f>
        <v>4</v>
      </c>
    </row>
    <row r="13" spans="1:8" x14ac:dyDescent="0.35">
      <c r="C13" t="s">
        <v>213</v>
      </c>
      <c r="G13">
        <v>2</v>
      </c>
      <c r="H13">
        <f t="shared" ref="H13:H15" si="0">H12+G12</f>
        <v>6</v>
      </c>
    </row>
    <row r="14" spans="1:8" x14ac:dyDescent="0.35">
      <c r="C14" t="s">
        <v>214</v>
      </c>
      <c r="G14">
        <v>2</v>
      </c>
      <c r="H14">
        <f t="shared" si="0"/>
        <v>8</v>
      </c>
    </row>
    <row r="15" spans="1:8" x14ac:dyDescent="0.35">
      <c r="C15" t="s">
        <v>215</v>
      </c>
      <c r="G15">
        <v>1</v>
      </c>
      <c r="H15">
        <f t="shared" si="0"/>
        <v>10</v>
      </c>
    </row>
    <row r="16" spans="1:8" x14ac:dyDescent="0.35">
      <c r="C16" t="s">
        <v>216</v>
      </c>
      <c r="G16" s="16">
        <v>1</v>
      </c>
    </row>
    <row r="17" spans="1:8" x14ac:dyDescent="0.35">
      <c r="C17" t="s">
        <v>217</v>
      </c>
      <c r="G17" s="16"/>
    </row>
    <row r="18" spans="1:8" x14ac:dyDescent="0.35">
      <c r="C18" t="s">
        <v>218</v>
      </c>
      <c r="G18" s="16"/>
    </row>
    <row r="19" spans="1:8" x14ac:dyDescent="0.35">
      <c r="C19" t="s">
        <v>219</v>
      </c>
      <c r="G19" s="16"/>
      <c r="H19">
        <v>11</v>
      </c>
    </row>
    <row r="20" spans="1:8" x14ac:dyDescent="0.35">
      <c r="C20" t="s">
        <v>220</v>
      </c>
      <c r="G20">
        <v>4</v>
      </c>
      <c r="H20">
        <v>12</v>
      </c>
    </row>
    <row r="21" spans="1:8" x14ac:dyDescent="0.35">
      <c r="C21" t="s">
        <v>221</v>
      </c>
      <c r="G21">
        <v>2</v>
      </c>
      <c r="H21">
        <f>H20+G20</f>
        <v>16</v>
      </c>
    </row>
    <row r="22" spans="1:8" x14ac:dyDescent="0.35">
      <c r="C22" t="s">
        <v>222</v>
      </c>
      <c r="G22">
        <v>10</v>
      </c>
      <c r="H22">
        <f>H21+G21</f>
        <v>18</v>
      </c>
    </row>
    <row r="23" spans="1:8" x14ac:dyDescent="0.35">
      <c r="C23" t="s">
        <v>266</v>
      </c>
      <c r="G23">
        <v>4</v>
      </c>
      <c r="H23">
        <f t="shared" ref="H23:H25" si="1">H22+G22</f>
        <v>28</v>
      </c>
    </row>
    <row r="24" spans="1:8" x14ac:dyDescent="0.35">
      <c r="C24" t="s">
        <v>267</v>
      </c>
      <c r="G24">
        <v>2</v>
      </c>
      <c r="H24">
        <f t="shared" si="1"/>
        <v>32</v>
      </c>
    </row>
    <row r="25" spans="1:8" x14ac:dyDescent="0.35">
      <c r="C25" t="s">
        <v>265</v>
      </c>
      <c r="G25">
        <v>1</v>
      </c>
      <c r="H25">
        <f t="shared" si="1"/>
        <v>34</v>
      </c>
    </row>
    <row r="28" spans="1:8" x14ac:dyDescent="0.35">
      <c r="A28" t="s">
        <v>223</v>
      </c>
      <c r="B28">
        <v>16</v>
      </c>
    </row>
    <row r="29" spans="1:8" x14ac:dyDescent="0.35">
      <c r="C29" t="s">
        <v>225</v>
      </c>
      <c r="H29">
        <v>40</v>
      </c>
    </row>
    <row r="30" spans="1:8" x14ac:dyDescent="0.35">
      <c r="C30" t="s">
        <v>226</v>
      </c>
      <c r="H30">
        <v>42</v>
      </c>
    </row>
    <row r="31" spans="1:8" x14ac:dyDescent="0.35">
      <c r="C31" t="s">
        <v>227</v>
      </c>
      <c r="H31">
        <v>44</v>
      </c>
    </row>
    <row r="32" spans="1:8" x14ac:dyDescent="0.35">
      <c r="C32" t="s">
        <v>228</v>
      </c>
      <c r="H32">
        <v>46</v>
      </c>
    </row>
    <row r="33" spans="1:8" x14ac:dyDescent="0.35">
      <c r="C33" t="s">
        <v>229</v>
      </c>
      <c r="H33">
        <v>48</v>
      </c>
    </row>
    <row r="34" spans="1:8" x14ac:dyDescent="0.35">
      <c r="C34" t="s">
        <v>230</v>
      </c>
      <c r="H34">
        <v>50</v>
      </c>
    </row>
    <row r="35" spans="1:8" x14ac:dyDescent="0.35">
      <c r="C35" t="s">
        <v>231</v>
      </c>
      <c r="H35">
        <v>52</v>
      </c>
    </row>
    <row r="36" spans="1:8" x14ac:dyDescent="0.35">
      <c r="C36" t="s">
        <v>232</v>
      </c>
      <c r="H36">
        <v>53</v>
      </c>
    </row>
    <row r="37" spans="1:8" x14ac:dyDescent="0.35">
      <c r="C37" t="s">
        <v>233</v>
      </c>
      <c r="H37">
        <v>54</v>
      </c>
    </row>
    <row r="38" spans="1:8" x14ac:dyDescent="0.35">
      <c r="A38" t="s">
        <v>235</v>
      </c>
      <c r="B38">
        <v>40</v>
      </c>
    </row>
    <row r="39" spans="1:8" x14ac:dyDescent="0.35">
      <c r="C39" t="s">
        <v>242</v>
      </c>
      <c r="H39">
        <v>56</v>
      </c>
    </row>
    <row r="40" spans="1:8" x14ac:dyDescent="0.35">
      <c r="C40" t="s">
        <v>243</v>
      </c>
      <c r="H40">
        <v>58</v>
      </c>
    </row>
    <row r="41" spans="1:8" x14ac:dyDescent="0.35">
      <c r="C41" t="s">
        <v>241</v>
      </c>
    </row>
    <row r="42" spans="1:8" x14ac:dyDescent="0.35">
      <c r="C42" t="s">
        <v>239</v>
      </c>
      <c r="H42">
        <v>68</v>
      </c>
    </row>
    <row r="43" spans="1:8" x14ac:dyDescent="0.35">
      <c r="C43" t="s">
        <v>241</v>
      </c>
    </row>
    <row r="44" spans="1:8" x14ac:dyDescent="0.35">
      <c r="A44" t="s">
        <v>236</v>
      </c>
      <c r="B44">
        <v>16</v>
      </c>
      <c r="H44">
        <v>96</v>
      </c>
    </row>
    <row r="45" spans="1:8" x14ac:dyDescent="0.35">
      <c r="C45" t="s">
        <v>237</v>
      </c>
      <c r="H45">
        <v>96</v>
      </c>
    </row>
    <row r="46" spans="1:8" x14ac:dyDescent="0.35">
      <c r="C46" t="s">
        <v>238</v>
      </c>
      <c r="H46">
        <v>98</v>
      </c>
    </row>
    <row r="47" spans="1:8" x14ac:dyDescent="0.35">
      <c r="C47" t="s">
        <v>239</v>
      </c>
      <c r="H47">
        <v>100</v>
      </c>
    </row>
    <row r="48" spans="1:8" x14ac:dyDescent="0.35">
      <c r="C48" t="s">
        <v>241</v>
      </c>
    </row>
    <row r="49" spans="3:8" x14ac:dyDescent="0.35">
      <c r="C49" t="s">
        <v>240</v>
      </c>
      <c r="H49">
        <v>110</v>
      </c>
    </row>
  </sheetData>
  <mergeCells count="3">
    <mergeCell ref="G3:G5"/>
    <mergeCell ref="G6:G10"/>
    <mergeCell ref="G16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6EB-3CC8-4E96-94B3-632A11E7521D}">
  <dimension ref="A1:T46"/>
  <sheetViews>
    <sheetView zoomScale="90" zoomScaleNormal="90" workbookViewId="0">
      <selection activeCell="D16" sqref="D16:I16"/>
    </sheetView>
  </sheetViews>
  <sheetFormatPr baseColWidth="10" defaultRowHeight="14.5" x14ac:dyDescent="0.35"/>
  <cols>
    <col min="1" max="1" width="15.26953125" bestFit="1" customWidth="1"/>
    <col min="2" max="2" width="26.1796875" bestFit="1" customWidth="1"/>
    <col min="3" max="3" width="30.26953125" bestFit="1" customWidth="1"/>
    <col min="4" max="4" width="13.26953125" customWidth="1"/>
    <col min="13" max="13" width="30.90625" bestFit="1" customWidth="1"/>
    <col min="14" max="14" width="24.08984375" bestFit="1" customWidth="1"/>
    <col min="15" max="15" width="32.1796875" customWidth="1"/>
  </cols>
  <sheetData>
    <row r="1" spans="1:20" x14ac:dyDescent="0.35">
      <c r="B1" t="s">
        <v>164</v>
      </c>
      <c r="I1" t="s">
        <v>163</v>
      </c>
      <c r="K1" t="s">
        <v>165</v>
      </c>
      <c r="O1" t="s">
        <v>164</v>
      </c>
      <c r="Q1" t="s">
        <v>163</v>
      </c>
    </row>
    <row r="2" spans="1:20" x14ac:dyDescent="0.35">
      <c r="A2" t="s">
        <v>162</v>
      </c>
      <c r="B2">
        <v>148</v>
      </c>
      <c r="C2" t="s">
        <v>164</v>
      </c>
      <c r="L2" t="s">
        <v>162</v>
      </c>
    </row>
    <row r="3" spans="1:20" x14ac:dyDescent="0.35">
      <c r="B3" t="s">
        <v>159</v>
      </c>
      <c r="C3">
        <v>24</v>
      </c>
      <c r="D3" t="s">
        <v>164</v>
      </c>
      <c r="M3" t="s">
        <v>159</v>
      </c>
      <c r="N3">
        <v>24</v>
      </c>
      <c r="O3" t="s">
        <v>164</v>
      </c>
    </row>
    <row r="4" spans="1:20" x14ac:dyDescent="0.35">
      <c r="C4" t="s">
        <v>160</v>
      </c>
      <c r="D4">
        <v>10</v>
      </c>
      <c r="I4">
        <v>0</v>
      </c>
      <c r="K4" t="s">
        <v>166</v>
      </c>
      <c r="N4" t="s">
        <v>160</v>
      </c>
      <c r="O4">
        <v>10</v>
      </c>
      <c r="T4">
        <v>0</v>
      </c>
    </row>
    <row r="5" spans="1:20" x14ac:dyDescent="0.35">
      <c r="C5" t="s">
        <v>167</v>
      </c>
      <c r="D5">
        <v>2</v>
      </c>
      <c r="I5">
        <v>10</v>
      </c>
      <c r="N5" t="s">
        <v>167</v>
      </c>
      <c r="O5">
        <v>2</v>
      </c>
      <c r="T5">
        <v>10</v>
      </c>
    </row>
    <row r="6" spans="1:20" x14ac:dyDescent="0.35">
      <c r="C6" t="s">
        <v>168</v>
      </c>
      <c r="D6">
        <v>2</v>
      </c>
      <c r="I6">
        <v>12</v>
      </c>
      <c r="N6" t="s">
        <v>168</v>
      </c>
      <c r="O6">
        <v>2</v>
      </c>
      <c r="T6">
        <v>12</v>
      </c>
    </row>
    <row r="7" spans="1:20" x14ac:dyDescent="0.35">
      <c r="C7" t="s">
        <v>245</v>
      </c>
      <c r="D7">
        <v>2</v>
      </c>
      <c r="I7">
        <v>14</v>
      </c>
      <c r="N7" t="s">
        <v>245</v>
      </c>
      <c r="O7">
        <v>2</v>
      </c>
      <c r="T7">
        <v>14</v>
      </c>
    </row>
    <row r="8" spans="1:20" x14ac:dyDescent="0.35">
      <c r="C8" t="s">
        <v>169</v>
      </c>
      <c r="D8">
        <v>2</v>
      </c>
      <c r="I8">
        <v>16</v>
      </c>
      <c r="N8" t="s">
        <v>169</v>
      </c>
      <c r="O8">
        <v>2</v>
      </c>
      <c r="T8">
        <v>16</v>
      </c>
    </row>
    <row r="9" spans="1:20" x14ac:dyDescent="0.35">
      <c r="C9" t="s">
        <v>170</v>
      </c>
      <c r="D9">
        <v>2</v>
      </c>
      <c r="I9">
        <v>18</v>
      </c>
      <c r="N9" t="s">
        <v>170</v>
      </c>
      <c r="O9">
        <v>2</v>
      </c>
      <c r="T9">
        <v>18</v>
      </c>
    </row>
    <row r="10" spans="1:20" x14ac:dyDescent="0.35">
      <c r="C10" t="s">
        <v>171</v>
      </c>
      <c r="D10">
        <v>4</v>
      </c>
      <c r="I10">
        <v>22</v>
      </c>
      <c r="N10" t="s">
        <v>171</v>
      </c>
      <c r="O10">
        <v>4</v>
      </c>
      <c r="T10">
        <v>22</v>
      </c>
    </row>
    <row r="11" spans="1:20" x14ac:dyDescent="0.35">
      <c r="B11" t="s">
        <v>172</v>
      </c>
      <c r="C11">
        <v>124</v>
      </c>
      <c r="M11" t="s">
        <v>256</v>
      </c>
      <c r="N11">
        <v>124</v>
      </c>
    </row>
    <row r="12" spans="1:20" x14ac:dyDescent="0.35">
      <c r="C12" t="s">
        <v>152</v>
      </c>
      <c r="D12">
        <v>48</v>
      </c>
      <c r="F12" t="s">
        <v>164</v>
      </c>
      <c r="N12" t="s">
        <v>257</v>
      </c>
      <c r="O12">
        <v>32</v>
      </c>
    </row>
    <row r="13" spans="1:20" x14ac:dyDescent="0.35">
      <c r="D13" t="s">
        <v>175</v>
      </c>
      <c r="F13">
        <v>2</v>
      </c>
      <c r="I13">
        <v>24</v>
      </c>
      <c r="N13" t="s">
        <v>258</v>
      </c>
      <c r="O13">
        <v>20</v>
      </c>
    </row>
    <row r="14" spans="1:20" x14ac:dyDescent="0.35">
      <c r="D14" t="s">
        <v>176</v>
      </c>
      <c r="F14">
        <v>2</v>
      </c>
      <c r="I14">
        <v>26</v>
      </c>
      <c r="N14" t="s">
        <v>259</v>
      </c>
      <c r="O14">
        <v>9</v>
      </c>
    </row>
    <row r="15" spans="1:20" x14ac:dyDescent="0.35">
      <c r="D15" t="s">
        <v>177</v>
      </c>
      <c r="F15">
        <v>2</v>
      </c>
      <c r="I15">
        <v>28</v>
      </c>
    </row>
    <row r="16" spans="1:20" x14ac:dyDescent="0.35">
      <c r="D16" t="s">
        <v>178</v>
      </c>
      <c r="F16">
        <v>2</v>
      </c>
      <c r="I16">
        <v>30</v>
      </c>
    </row>
    <row r="17" spans="4:9" x14ac:dyDescent="0.35">
      <c r="D17" t="s">
        <v>179</v>
      </c>
      <c r="F17">
        <v>2</v>
      </c>
      <c r="I17">
        <v>32</v>
      </c>
    </row>
    <row r="18" spans="4:9" x14ac:dyDescent="0.35">
      <c r="D18" t="s">
        <v>180</v>
      </c>
      <c r="F18">
        <v>2</v>
      </c>
      <c r="I18">
        <v>34</v>
      </c>
    </row>
    <row r="19" spans="4:9" x14ac:dyDescent="0.35">
      <c r="D19" t="s">
        <v>181</v>
      </c>
      <c r="F19">
        <v>2</v>
      </c>
      <c r="I19">
        <v>36</v>
      </c>
    </row>
    <row r="20" spans="4:9" x14ac:dyDescent="0.35">
      <c r="D20" t="s">
        <v>182</v>
      </c>
      <c r="F20">
        <v>2</v>
      </c>
      <c r="I20">
        <v>38</v>
      </c>
    </row>
    <row r="21" spans="4:9" x14ac:dyDescent="0.35">
      <c r="D21" t="s">
        <v>183</v>
      </c>
      <c r="F21">
        <v>2</v>
      </c>
      <c r="I21">
        <v>40</v>
      </c>
    </row>
    <row r="22" spans="4:9" x14ac:dyDescent="0.35">
      <c r="D22" t="s">
        <v>184</v>
      </c>
      <c r="F22">
        <v>2</v>
      </c>
      <c r="I22">
        <v>42</v>
      </c>
    </row>
    <row r="23" spans="4:9" x14ac:dyDescent="0.35">
      <c r="D23" t="s">
        <v>185</v>
      </c>
      <c r="F23">
        <v>2</v>
      </c>
      <c r="I23">
        <v>44</v>
      </c>
    </row>
    <row r="24" spans="4:9" x14ac:dyDescent="0.35">
      <c r="D24" t="s">
        <v>186</v>
      </c>
      <c r="F24">
        <v>2</v>
      </c>
      <c r="I24">
        <v>46</v>
      </c>
    </row>
    <row r="25" spans="4:9" x14ac:dyDescent="0.35">
      <c r="D25" t="s">
        <v>187</v>
      </c>
      <c r="F25">
        <v>2</v>
      </c>
      <c r="I25">
        <v>48</v>
      </c>
    </row>
    <row r="26" spans="4:9" x14ac:dyDescent="0.35">
      <c r="D26" t="s">
        <v>188</v>
      </c>
      <c r="F26">
        <v>2</v>
      </c>
      <c r="I26">
        <v>50</v>
      </c>
    </row>
    <row r="27" spans="4:9" x14ac:dyDescent="0.35">
      <c r="D27" t="s">
        <v>189</v>
      </c>
      <c r="F27">
        <v>2</v>
      </c>
      <c r="I27">
        <v>52</v>
      </c>
    </row>
    <row r="28" spans="4:9" x14ac:dyDescent="0.35">
      <c r="D28" t="s">
        <v>190</v>
      </c>
      <c r="F28">
        <v>2</v>
      </c>
      <c r="I28">
        <v>54</v>
      </c>
    </row>
    <row r="29" spans="4:9" x14ac:dyDescent="0.35">
      <c r="D29" t="s">
        <v>191</v>
      </c>
      <c r="F29">
        <v>2</v>
      </c>
      <c r="I29">
        <v>56</v>
      </c>
    </row>
    <row r="30" spans="4:9" x14ac:dyDescent="0.35">
      <c r="D30" t="s">
        <v>192</v>
      </c>
      <c r="F30">
        <v>2</v>
      </c>
      <c r="I30">
        <v>58</v>
      </c>
    </row>
    <row r="31" spans="4:9" x14ac:dyDescent="0.35">
      <c r="D31" t="s">
        <v>193</v>
      </c>
      <c r="F31">
        <v>2</v>
      </c>
      <c r="I31">
        <v>60</v>
      </c>
    </row>
    <row r="32" spans="4:9" x14ac:dyDescent="0.35">
      <c r="D32" t="s">
        <v>194</v>
      </c>
      <c r="F32">
        <v>2</v>
      </c>
      <c r="I32">
        <v>62</v>
      </c>
    </row>
    <row r="33" spans="3:9" x14ac:dyDescent="0.35">
      <c r="D33" t="s">
        <v>195</v>
      </c>
      <c r="F33">
        <v>2</v>
      </c>
      <c r="I33">
        <v>64</v>
      </c>
    </row>
    <row r="34" spans="3:9" x14ac:dyDescent="0.35">
      <c r="D34" t="s">
        <v>196</v>
      </c>
      <c r="F34">
        <v>2</v>
      </c>
      <c r="I34">
        <v>66</v>
      </c>
    </row>
    <row r="35" spans="3:9" x14ac:dyDescent="0.35">
      <c r="D35" t="s">
        <v>197</v>
      </c>
      <c r="F35">
        <v>2</v>
      </c>
      <c r="I35">
        <v>68</v>
      </c>
    </row>
    <row r="36" spans="3:9" x14ac:dyDescent="0.35">
      <c r="D36" t="s">
        <v>198</v>
      </c>
      <c r="F36">
        <v>2</v>
      </c>
      <c r="I36">
        <v>70</v>
      </c>
    </row>
    <row r="37" spans="3:9" x14ac:dyDescent="0.35">
      <c r="C37" t="s">
        <v>173</v>
      </c>
      <c r="D37">
        <v>12</v>
      </c>
      <c r="I37">
        <v>72</v>
      </c>
    </row>
    <row r="43" spans="3:9" x14ac:dyDescent="0.35">
      <c r="C43" t="s">
        <v>174</v>
      </c>
      <c r="D43">
        <v>2</v>
      </c>
      <c r="I43">
        <v>84</v>
      </c>
    </row>
    <row r="44" spans="3:9" x14ac:dyDescent="0.35">
      <c r="C44" t="s">
        <v>199</v>
      </c>
      <c r="D44">
        <v>2</v>
      </c>
      <c r="I44">
        <v>86</v>
      </c>
    </row>
    <row r="45" spans="3:9" x14ac:dyDescent="0.35">
      <c r="C45" t="s">
        <v>200</v>
      </c>
      <c r="D45">
        <v>8</v>
      </c>
      <c r="I45">
        <v>94</v>
      </c>
    </row>
    <row r="46" spans="3:9" x14ac:dyDescent="0.35">
      <c r="C46" t="s">
        <v>201</v>
      </c>
      <c r="D46">
        <v>8</v>
      </c>
      <c r="I46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6143-EB73-4B31-9634-8A46BC0E858E}">
  <dimension ref="A1:I19"/>
  <sheetViews>
    <sheetView zoomScale="90" zoomScaleNormal="90" workbookViewId="0">
      <selection activeCell="B11" sqref="B11"/>
    </sheetView>
  </sheetViews>
  <sheetFormatPr baseColWidth="10" defaultRowHeight="14.5" x14ac:dyDescent="0.35"/>
  <cols>
    <col min="2" max="2" width="30.90625" bestFit="1" customWidth="1"/>
    <col min="3" max="3" width="28.81640625" bestFit="1" customWidth="1"/>
    <col min="4" max="4" width="32.1796875" customWidth="1"/>
  </cols>
  <sheetData>
    <row r="1" spans="1:9" x14ac:dyDescent="0.35">
      <c r="D1" t="s">
        <v>164</v>
      </c>
      <c r="I1" t="s">
        <v>163</v>
      </c>
    </row>
    <row r="2" spans="1:9" x14ac:dyDescent="0.35">
      <c r="A2" t="s">
        <v>162</v>
      </c>
    </row>
    <row r="3" spans="1:9" x14ac:dyDescent="0.35">
      <c r="B3" t="s">
        <v>159</v>
      </c>
      <c r="C3">
        <v>24</v>
      </c>
      <c r="D3" t="s">
        <v>164</v>
      </c>
    </row>
    <row r="4" spans="1:9" x14ac:dyDescent="0.35">
      <c r="C4" t="s">
        <v>160</v>
      </c>
      <c r="D4">
        <v>10</v>
      </c>
      <c r="I4">
        <v>0</v>
      </c>
    </row>
    <row r="5" spans="1:9" x14ac:dyDescent="0.35">
      <c r="C5" t="s">
        <v>167</v>
      </c>
      <c r="D5">
        <v>2</v>
      </c>
      <c r="I5">
        <f>I4+D4</f>
        <v>10</v>
      </c>
    </row>
    <row r="6" spans="1:9" x14ac:dyDescent="0.35">
      <c r="C6" t="s">
        <v>168</v>
      </c>
      <c r="D6">
        <v>2</v>
      </c>
      <c r="I6">
        <f t="shared" ref="I6:I10" si="0">I5+D5</f>
        <v>12</v>
      </c>
    </row>
    <row r="7" spans="1:9" x14ac:dyDescent="0.35">
      <c r="C7" t="s">
        <v>245</v>
      </c>
      <c r="D7">
        <v>2</v>
      </c>
      <c r="I7">
        <f t="shared" si="0"/>
        <v>14</v>
      </c>
    </row>
    <row r="8" spans="1:9" x14ac:dyDescent="0.35">
      <c r="C8" t="s">
        <v>169</v>
      </c>
      <c r="D8">
        <v>2</v>
      </c>
      <c r="I8">
        <f t="shared" si="0"/>
        <v>16</v>
      </c>
    </row>
    <row r="9" spans="1:9" x14ac:dyDescent="0.35">
      <c r="C9" t="s">
        <v>170</v>
      </c>
      <c r="D9">
        <v>2</v>
      </c>
      <c r="I9">
        <f t="shared" si="0"/>
        <v>18</v>
      </c>
    </row>
    <row r="10" spans="1:9" x14ac:dyDescent="0.35">
      <c r="C10" t="s">
        <v>171</v>
      </c>
      <c r="D10">
        <v>4</v>
      </c>
      <c r="I10">
        <f t="shared" si="0"/>
        <v>20</v>
      </c>
    </row>
    <row r="11" spans="1:9" x14ac:dyDescent="0.35">
      <c r="B11" t="s">
        <v>256</v>
      </c>
      <c r="C11">
        <v>124</v>
      </c>
      <c r="I11">
        <v>24</v>
      </c>
    </row>
    <row r="12" spans="1:9" x14ac:dyDescent="0.35">
      <c r="C12" t="s">
        <v>257</v>
      </c>
      <c r="D12">
        <v>32</v>
      </c>
      <c r="I12">
        <v>24</v>
      </c>
    </row>
    <row r="13" spans="1:9" x14ac:dyDescent="0.35">
      <c r="C13" t="s">
        <v>258</v>
      </c>
      <c r="D13">
        <v>20</v>
      </c>
      <c r="I13">
        <v>56</v>
      </c>
    </row>
    <row r="14" spans="1:9" x14ac:dyDescent="0.35">
      <c r="C14" t="s">
        <v>259</v>
      </c>
      <c r="D14">
        <v>8</v>
      </c>
      <c r="I14">
        <v>64</v>
      </c>
    </row>
    <row r="15" spans="1:9" x14ac:dyDescent="0.35">
      <c r="D15" t="s">
        <v>261</v>
      </c>
      <c r="E15">
        <v>2</v>
      </c>
      <c r="I15">
        <v>64</v>
      </c>
    </row>
    <row r="16" spans="1:9" x14ac:dyDescent="0.35">
      <c r="D16" t="s">
        <v>262</v>
      </c>
      <c r="E16">
        <v>2</v>
      </c>
      <c r="I16">
        <v>66</v>
      </c>
    </row>
    <row r="17" spans="3:9" x14ac:dyDescent="0.35">
      <c r="D17" t="s">
        <v>263</v>
      </c>
      <c r="E17">
        <v>2</v>
      </c>
      <c r="I17">
        <v>68</v>
      </c>
    </row>
    <row r="18" spans="3:9" x14ac:dyDescent="0.35">
      <c r="D18" t="s">
        <v>264</v>
      </c>
      <c r="E18">
        <v>2</v>
      </c>
      <c r="I18">
        <v>70</v>
      </c>
    </row>
    <row r="19" spans="3:9" x14ac:dyDescent="0.35">
      <c r="C19" t="s">
        <v>260</v>
      </c>
      <c r="D19">
        <v>8</v>
      </c>
      <c r="I1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4.5" x14ac:dyDescent="0.35"/>
  <cols>
    <col min="1" max="1" width="25.26953125" bestFit="1" customWidth="1"/>
    <col min="2" max="2" width="12.26953125" bestFit="1" customWidth="1"/>
  </cols>
  <sheetData>
    <row r="1" spans="1:2" x14ac:dyDescent="0.35">
      <c r="A1" s="1" t="s">
        <v>38</v>
      </c>
    </row>
    <row r="2" spans="1:2" x14ac:dyDescent="0.35">
      <c r="A2" t="s">
        <v>56</v>
      </c>
      <c r="B2" t="str">
        <f>LOWER(A2)</f>
        <v>general_etat</v>
      </c>
    </row>
    <row r="3" spans="1:2" x14ac:dyDescent="0.35">
      <c r="A3" t="s">
        <v>57</v>
      </c>
      <c r="B3" t="str">
        <f t="shared" ref="B3:B20" si="0">LOWER(A3)</f>
        <v>primaire_pression</v>
      </c>
    </row>
    <row r="4" spans="1:2" x14ac:dyDescent="0.35">
      <c r="A4" t="s">
        <v>53</v>
      </c>
      <c r="B4" t="str">
        <f t="shared" si="0"/>
        <v>-</v>
      </c>
    </row>
    <row r="5" spans="1:2" x14ac:dyDescent="0.35">
      <c r="A5" t="s">
        <v>53</v>
      </c>
      <c r="B5" t="str">
        <f t="shared" si="0"/>
        <v>-</v>
      </c>
    </row>
    <row r="6" spans="1:2" x14ac:dyDescent="0.35">
      <c r="A6" t="s">
        <v>53</v>
      </c>
      <c r="B6" t="str">
        <f t="shared" si="0"/>
        <v>-</v>
      </c>
    </row>
    <row r="7" spans="1:2" x14ac:dyDescent="0.35">
      <c r="A7" t="s">
        <v>53</v>
      </c>
      <c r="B7" t="str">
        <f t="shared" si="0"/>
        <v>-</v>
      </c>
    </row>
    <row r="8" spans="1:2" x14ac:dyDescent="0.35">
      <c r="A8" t="s">
        <v>53</v>
      </c>
      <c r="B8" t="str">
        <f t="shared" si="0"/>
        <v>-</v>
      </c>
    </row>
    <row r="9" spans="1:2" x14ac:dyDescent="0.35">
      <c r="A9" t="s">
        <v>53</v>
      </c>
      <c r="B9" t="str">
        <f t="shared" si="0"/>
        <v>-</v>
      </c>
    </row>
    <row r="10" spans="1:2" x14ac:dyDescent="0.35">
      <c r="A10" t="s">
        <v>60</v>
      </c>
      <c r="B10" t="str">
        <f t="shared" si="0"/>
        <v>primaire_temp_eau_aller</v>
      </c>
    </row>
    <row r="11" spans="1:2" x14ac:dyDescent="0.35">
      <c r="A11" t="s">
        <v>61</v>
      </c>
      <c r="B11" t="str">
        <f t="shared" si="0"/>
        <v>primaire_temp_eau_retour</v>
      </c>
    </row>
    <row r="12" spans="1:2" x14ac:dyDescent="0.35">
      <c r="A12" t="s">
        <v>54</v>
      </c>
      <c r="B12" t="str">
        <f t="shared" si="0"/>
        <v>zone1_mode</v>
      </c>
    </row>
    <row r="13" spans="1:2" x14ac:dyDescent="0.35">
      <c r="A13" t="s">
        <v>58</v>
      </c>
      <c r="B13" t="str">
        <f t="shared" si="0"/>
        <v>exterieur_temp</v>
      </c>
    </row>
    <row r="14" spans="1:2" x14ac:dyDescent="0.35">
      <c r="A14" t="s">
        <v>59</v>
      </c>
      <c r="B14" t="str">
        <f t="shared" si="0"/>
        <v>zone1_temp_interieur</v>
      </c>
    </row>
    <row r="15" spans="1:2" x14ac:dyDescent="0.35">
      <c r="A15" t="s">
        <v>63</v>
      </c>
      <c r="B15" t="str">
        <f t="shared" si="0"/>
        <v>zone1_temp_eau_depart</v>
      </c>
    </row>
    <row r="16" spans="1:2" x14ac:dyDescent="0.35">
      <c r="A16" t="s">
        <v>62</v>
      </c>
      <c r="B16" t="str">
        <f t="shared" si="0"/>
        <v>zone1_temp_eau_retour</v>
      </c>
    </row>
    <row r="17" spans="1:2" x14ac:dyDescent="0.35">
      <c r="A17" t="s">
        <v>55</v>
      </c>
      <c r="B17" t="str">
        <f t="shared" si="0"/>
        <v>zone1_consigne</v>
      </c>
    </row>
    <row r="18" spans="1:2" x14ac:dyDescent="0.35">
      <c r="A18" t="s">
        <v>64</v>
      </c>
      <c r="B18" t="str">
        <f t="shared" si="0"/>
        <v>ecs_etat</v>
      </c>
    </row>
    <row r="19" spans="1:2" x14ac:dyDescent="0.35">
      <c r="A19" t="s">
        <v>65</v>
      </c>
      <c r="B19" t="str">
        <f t="shared" si="0"/>
        <v>ecs_temp_eau_milieu</v>
      </c>
    </row>
    <row r="20" spans="1:2" x14ac:dyDescent="0.35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4.5" x14ac:dyDescent="0.35"/>
  <sheetData>
    <row r="1" spans="1:12" x14ac:dyDescent="0.35">
      <c r="A1" t="s">
        <v>23</v>
      </c>
      <c r="B1" s="3">
        <v>918</v>
      </c>
      <c r="E1" t="s">
        <v>24</v>
      </c>
      <c r="F1" t="s">
        <v>92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35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90</v>
      </c>
      <c r="L2" t="str">
        <f>DEC2HEX(L1)</f>
        <v>1F40</v>
      </c>
    </row>
    <row r="3" spans="1:12" x14ac:dyDescent="0.35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35">
      <c r="A4" t="s">
        <v>16</v>
      </c>
      <c r="B4">
        <f>(B2-B3)/256</f>
        <v>1</v>
      </c>
    </row>
    <row r="6" spans="1:12" x14ac:dyDescent="0.35">
      <c r="B6" t="s">
        <v>19</v>
      </c>
      <c r="C6" t="s">
        <v>20</v>
      </c>
    </row>
    <row r="7" spans="1:12" x14ac:dyDescent="0.35">
      <c r="A7" t="s">
        <v>18</v>
      </c>
      <c r="B7">
        <f>B3</f>
        <v>8924</v>
      </c>
      <c r="C7" s="2" t="str">
        <f>DEC2HEX(B7)</f>
        <v>22DC</v>
      </c>
    </row>
    <row r="8" spans="1:12" x14ac:dyDescent="0.35">
      <c r="A8" t="s">
        <v>17</v>
      </c>
      <c r="B8">
        <f>B4</f>
        <v>1</v>
      </c>
      <c r="C8" s="2" t="str">
        <f>DEC2HEX(B8)</f>
        <v>1</v>
      </c>
    </row>
    <row r="9" spans="1:12" x14ac:dyDescent="0.35">
      <c r="C9" s="1" t="str">
        <f>_xlfn.CONCAT(C7," ",C8)</f>
        <v>22DC 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4.5" x14ac:dyDescent="0.35"/>
  <sheetData>
    <row r="1" spans="1:5" x14ac:dyDescent="0.35">
      <c r="B1">
        <f>HEX2DEC(A1)</f>
        <v>0</v>
      </c>
      <c r="D1" t="s">
        <v>99</v>
      </c>
      <c r="E1">
        <f>HEX2DEC(D1)</f>
        <v>3316</v>
      </c>
    </row>
    <row r="2" spans="1:5" x14ac:dyDescent="0.35">
      <c r="A2" t="s">
        <v>93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35">
      <c r="A3" t="s">
        <v>94</v>
      </c>
      <c r="B3">
        <f t="shared" si="0"/>
        <v>7051</v>
      </c>
      <c r="D3">
        <v>0</v>
      </c>
      <c r="E3">
        <f t="shared" si="1"/>
        <v>0</v>
      </c>
    </row>
    <row r="4" spans="1:5" x14ac:dyDescent="0.35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35">
      <c r="A5" t="s">
        <v>95</v>
      </c>
      <c r="B5">
        <f t="shared" si="0"/>
        <v>7956</v>
      </c>
      <c r="D5">
        <v>0</v>
      </c>
      <c r="E5">
        <f t="shared" si="1"/>
        <v>0</v>
      </c>
    </row>
    <row r="6" spans="1:5" x14ac:dyDescent="0.35">
      <c r="A6" t="s">
        <v>96</v>
      </c>
      <c r="B6">
        <f t="shared" si="0"/>
        <v>1866</v>
      </c>
      <c r="D6">
        <v>0</v>
      </c>
      <c r="E6">
        <f t="shared" si="1"/>
        <v>0</v>
      </c>
    </row>
    <row r="7" spans="1:5" x14ac:dyDescent="0.35">
      <c r="A7">
        <v>0</v>
      </c>
      <c r="B7">
        <f t="shared" si="0"/>
        <v>0</v>
      </c>
      <c r="D7" t="s">
        <v>100</v>
      </c>
      <c r="E7">
        <f t="shared" si="1"/>
        <v>2937</v>
      </c>
    </row>
    <row r="8" spans="1:5" x14ac:dyDescent="0.35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35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35">
      <c r="A10" t="s">
        <v>97</v>
      </c>
      <c r="B10">
        <f t="shared" si="0"/>
        <v>3529</v>
      </c>
      <c r="D10">
        <v>0</v>
      </c>
      <c r="E10">
        <f t="shared" si="1"/>
        <v>0</v>
      </c>
    </row>
    <row r="11" spans="1:5" x14ac:dyDescent="0.35">
      <c r="A11" t="s">
        <v>98</v>
      </c>
      <c r="B11">
        <f t="shared" si="0"/>
        <v>2939</v>
      </c>
      <c r="D11">
        <v>0</v>
      </c>
      <c r="E11">
        <f t="shared" si="1"/>
        <v>0</v>
      </c>
    </row>
    <row r="12" spans="1:5" x14ac:dyDescent="0.35">
      <c r="D12">
        <v>0</v>
      </c>
      <c r="E12">
        <f t="shared" si="1"/>
        <v>0</v>
      </c>
    </row>
    <row r="13" spans="1:5" x14ac:dyDescent="0.35">
      <c r="D13">
        <v>378</v>
      </c>
      <c r="E13">
        <f t="shared" si="1"/>
        <v>888</v>
      </c>
    </row>
    <row r="14" spans="1:5" x14ac:dyDescent="0.35">
      <c r="D14">
        <v>0</v>
      </c>
      <c r="E14">
        <f t="shared" si="1"/>
        <v>0</v>
      </c>
    </row>
    <row r="15" spans="1:5" x14ac:dyDescent="0.35">
      <c r="D15">
        <v>0</v>
      </c>
      <c r="E15">
        <f t="shared" si="1"/>
        <v>0</v>
      </c>
    </row>
    <row r="16" spans="1:5" x14ac:dyDescent="0.35">
      <c r="D16">
        <v>0</v>
      </c>
      <c r="E16">
        <f t="shared" si="1"/>
        <v>0</v>
      </c>
    </row>
    <row r="17" spans="4:5" x14ac:dyDescent="0.35">
      <c r="D17">
        <v>0</v>
      </c>
      <c r="E17">
        <f t="shared" si="1"/>
        <v>0</v>
      </c>
    </row>
    <row r="18" spans="4:5" x14ac:dyDescent="0.35">
      <c r="D18">
        <v>0</v>
      </c>
      <c r="E18">
        <f t="shared" si="1"/>
        <v>0</v>
      </c>
    </row>
    <row r="19" spans="4:5" x14ac:dyDescent="0.35">
      <c r="D19" t="s">
        <v>101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Values</vt:lpstr>
      <vt:lpstr>Struct</vt:lpstr>
      <vt:lpstr>S_CYCLIQUE_ETHER_REG_REGUL_T1</vt:lpstr>
      <vt:lpstr>S_CYCL_REG_FRI (zuba)</vt:lpstr>
      <vt:lpstr>S_CYCL_REG_FRI (geotwin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 Pawelko</cp:lastModifiedBy>
  <dcterms:created xsi:type="dcterms:W3CDTF">2015-06-05T18:19:34Z</dcterms:created>
  <dcterms:modified xsi:type="dcterms:W3CDTF">2024-12-31T00:17:20Z</dcterms:modified>
</cp:coreProperties>
</file>