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ACTSTG\data\CSV\"/>
    </mc:Choice>
  </mc:AlternateContent>
  <xr:revisionPtr revIDLastSave="0" documentId="8_{EF82C5B9-192C-4B0A-9CBD-15667F36AED4}" xr6:coauthVersionLast="36" xr6:coauthVersionMax="36" xr10:uidLastSave="{00000000-0000-0000-0000-000000000000}"/>
  <bookViews>
    <workbookView xWindow="0" yWindow="0" windowWidth="17256" windowHeight="8256" xr2:uid="{91E1F719-1E4D-4AAA-9711-8F8DE6E930C5}"/>
  </bookViews>
  <sheets>
    <sheet name="enem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" i="1" l="1"/>
  <c r="B51" i="1"/>
  <c r="C48" i="1"/>
  <c r="B47" i="1"/>
  <c r="B45" i="1"/>
  <c r="C44" i="1"/>
  <c r="C42" i="1"/>
  <c r="B41" i="1"/>
  <c r="B39" i="1"/>
  <c r="C38" i="1"/>
  <c r="C36" i="1"/>
  <c r="B35" i="1"/>
  <c r="C20" i="1"/>
  <c r="C14" i="1"/>
  <c r="B15" i="1"/>
  <c r="B9" i="1"/>
  <c r="C8" i="1"/>
  <c r="B33" i="1"/>
  <c r="C32" i="1"/>
  <c r="B27" i="1"/>
  <c r="B21" i="1"/>
  <c r="C30" i="1" l="1"/>
  <c r="B29" i="1"/>
  <c r="B90" i="1" l="1"/>
  <c r="C84" i="1"/>
  <c r="B83" i="1"/>
  <c r="B76" i="1"/>
  <c r="C70" i="1"/>
  <c r="B69" i="1"/>
  <c r="B62" i="1" l="1"/>
  <c r="C56" i="1" l="1"/>
  <c r="C24" i="1"/>
  <c r="C18" i="1"/>
  <c r="C12" i="1"/>
  <c r="C6" i="1"/>
  <c r="B55" i="1"/>
  <c r="B23" i="1" l="1"/>
  <c r="B17" i="1"/>
  <c r="B11" i="1"/>
  <c r="B5" i="1"/>
  <c r="B1" i="1"/>
  <c r="C26" i="1"/>
</calcChain>
</file>

<file path=xl/sharedStrings.xml><?xml version="1.0" encoding="utf-8"?>
<sst xmlns="http://schemas.openxmlformats.org/spreadsheetml/2006/main" count="97" uniqueCount="20">
  <si>
    <t>NUM_ENEMY</t>
    <phoneticPr fontId="1"/>
  </si>
  <si>
    <t>#敵の総数</t>
    <rPh sb="1" eb="2">
      <t>テキ</t>
    </rPh>
    <phoneticPr fontId="1"/>
  </si>
  <si>
    <t>data/OBJECT/SecurityCamera.x</t>
    <phoneticPr fontId="1"/>
  </si>
  <si>
    <t># 監視カメラ</t>
    <rPh sb="2" eb="4">
      <t>カンシ</t>
    </rPh>
    <phoneticPr fontId="1"/>
  </si>
  <si>
    <t>INDEX</t>
  </si>
  <si>
    <t>POS</t>
  </si>
  <si>
    <t>ROT</t>
  </si>
  <si>
    <t>ENEMYSET</t>
  </si>
  <si>
    <t>END_ENEMYSET</t>
  </si>
  <si>
    <t>ENEMY_FILENAME</t>
    <phoneticPr fontId="1"/>
  </si>
  <si>
    <t># ロボット</t>
    <phoneticPr fontId="1"/>
  </si>
  <si>
    <t>data/OBJECT/robot.x</t>
    <phoneticPr fontId="1"/>
  </si>
  <si>
    <t>MOVE</t>
    <phoneticPr fontId="1"/>
  </si>
  <si>
    <t>NUM_CHECKPOINT</t>
    <phoneticPr fontId="1"/>
  </si>
  <si>
    <t>SET_CHECKPOINT</t>
    <phoneticPr fontId="1"/>
  </si>
  <si>
    <t>SET_POINT</t>
    <phoneticPr fontId="1"/>
  </si>
  <si>
    <t>END_CHECKPOINT</t>
    <phoneticPr fontId="1"/>
  </si>
  <si>
    <t>ATTACKPOWER</t>
    <phoneticPr fontId="1"/>
  </si>
  <si>
    <t>PATROL_ROT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</si>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</sst>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quotePrefix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 applyAlignment="1">
      <alignment horizontal="right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77A8-22D1-4131-8292-2F9373783A13}">
  <dimension ref="A1:G94"/>
  <sheetViews>
    <sheetView tabSelected="1" topLeftCell="A41" workbookViewId="0">
      <selection activeCell="B45" sqref="B45"/>
    </sheetView>
  </sheetViews>
  <sheetFormatPr defaultColWidth="0" defaultRowHeight="18" x14ac:dyDescent="0.45"/>
  <cols>
    <col min="1" max="1" width="18.5" bestFit="1" customWidth="1"/>
    <col min="2" max="7" width="8.796875" customWidth="1"/>
    <col min="8" max="16384" width="8.796875" hidden="1"/>
  </cols>
  <sheetData>
    <row r="1" spans="1:4" ht="18.600000000000001" thickBot="1" x14ac:dyDescent="0.5">
      <c r="A1" s="1" t="s">
        <v>0</v>
      </c>
      <c r="B1" s="2">
        <f>COUNTIFS(A:A,"ENEMYSET")</f>
        <v>11</v>
      </c>
      <c r="D1" t="s">
        <v>1</v>
      </c>
    </row>
    <row r="2" spans="1:4" x14ac:dyDescent="0.45">
      <c r="A2" s="3" t="s">
        <v>9</v>
      </c>
      <c r="B2" s="3" t="s">
        <v>2</v>
      </c>
      <c r="D2" t="s">
        <v>3</v>
      </c>
    </row>
    <row r="3" spans="1:4" x14ac:dyDescent="0.45">
      <c r="A3" s="3" t="s">
        <v>9</v>
      </c>
      <c r="B3" s="3" t="s">
        <v>11</v>
      </c>
      <c r="D3" t="s">
        <v>10</v>
      </c>
    </row>
    <row r="4" spans="1:4" ht="18.600000000000001" thickBot="1" x14ac:dyDescent="0.5"/>
    <row r="5" spans="1:4" x14ac:dyDescent="0.45">
      <c r="A5" s="4" t="s">
        <v>7</v>
      </c>
      <c r="B5" s="5" t="str">
        <f>"#" &amp; COUNTIF($A$5:$A5, "ENEMYSET")&amp;"個目"</f>
        <v>#1個目</v>
      </c>
      <c r="C5" s="6"/>
      <c r="D5" s="7"/>
    </row>
    <row r="6" spans="1:4" x14ac:dyDescent="0.45">
      <c r="A6" s="8" t="s">
        <v>4</v>
      </c>
      <c r="B6" s="9">
        <v>0</v>
      </c>
      <c r="C6" s="10" t="str">
        <f>INDEX($D$2:$D$3,B6 + 1)</f>
        <v># 監視カメラ</v>
      </c>
      <c r="D6" s="11"/>
    </row>
    <row r="7" spans="1:4" x14ac:dyDescent="0.45">
      <c r="A7" s="8" t="s">
        <v>5</v>
      </c>
      <c r="B7" s="9">
        <v>-780</v>
      </c>
      <c r="C7" s="9">
        <v>150</v>
      </c>
      <c r="D7" s="12">
        <v>-220</v>
      </c>
    </row>
    <row r="8" spans="1:4" x14ac:dyDescent="0.45">
      <c r="A8" s="8" t="s">
        <v>6</v>
      </c>
      <c r="B8" s="9">
        <v>0</v>
      </c>
      <c r="C8" s="9">
        <f>RADIANS(-180)</f>
        <v>-3.1415926535897931</v>
      </c>
      <c r="D8" s="12">
        <v>0</v>
      </c>
    </row>
    <row r="9" spans="1:4" x14ac:dyDescent="0.45">
      <c r="A9" s="8" t="s">
        <v>18</v>
      </c>
      <c r="B9" s="9">
        <f>RADIANS(-15)</f>
        <v>-0.26179938779914941</v>
      </c>
      <c r="C9" s="16"/>
      <c r="D9" s="11"/>
    </row>
    <row r="10" spans="1:4" ht="18.600000000000001" thickBot="1" x14ac:dyDescent="0.5">
      <c r="A10" s="13" t="s">
        <v>8</v>
      </c>
      <c r="B10" s="14"/>
      <c r="C10" s="14"/>
      <c r="D10" s="15"/>
    </row>
    <row r="11" spans="1:4" x14ac:dyDescent="0.45">
      <c r="A11" s="4" t="s">
        <v>7</v>
      </c>
      <c r="B11" s="5" t="str">
        <f>"#" &amp; COUNTIF($A$5:$A11, "ENEMYSET")&amp;"個目"</f>
        <v>#2個目</v>
      </c>
      <c r="C11" s="6"/>
      <c r="D11" s="7"/>
    </row>
    <row r="12" spans="1:4" x14ac:dyDescent="0.45">
      <c r="A12" s="8" t="s">
        <v>4</v>
      </c>
      <c r="B12" s="9">
        <v>0</v>
      </c>
      <c r="C12" s="10" t="str">
        <f>INDEX($D$2:$D$3,B12 + 1)</f>
        <v># 監視カメラ</v>
      </c>
      <c r="D12" s="11"/>
    </row>
    <row r="13" spans="1:4" x14ac:dyDescent="0.45">
      <c r="A13" s="8" t="s">
        <v>5</v>
      </c>
      <c r="B13" s="9">
        <v>-780</v>
      </c>
      <c r="C13" s="9">
        <v>150</v>
      </c>
      <c r="D13" s="12">
        <v>300</v>
      </c>
    </row>
    <row r="14" spans="1:4" x14ac:dyDescent="0.45">
      <c r="A14" s="8" t="s">
        <v>6</v>
      </c>
      <c r="B14" s="9">
        <v>0</v>
      </c>
      <c r="C14" s="9">
        <f>RADIANS(-75)</f>
        <v>-1.3089969389957472</v>
      </c>
      <c r="D14" s="12">
        <v>0</v>
      </c>
    </row>
    <row r="15" spans="1:4" x14ac:dyDescent="0.45">
      <c r="A15" s="8" t="s">
        <v>18</v>
      </c>
      <c r="B15" s="9">
        <f>RADIANS(0)</f>
        <v>0</v>
      </c>
      <c r="C15" s="16" t="s">
        <v>19</v>
      </c>
      <c r="D15" s="11"/>
    </row>
    <row r="16" spans="1:4" ht="18.600000000000001" thickBot="1" x14ac:dyDescent="0.5">
      <c r="A16" s="13" t="s">
        <v>8</v>
      </c>
      <c r="B16" s="14"/>
      <c r="C16" s="14"/>
      <c r="D16" s="15"/>
    </row>
    <row r="17" spans="1:4" x14ac:dyDescent="0.45">
      <c r="A17" s="4" t="s">
        <v>7</v>
      </c>
      <c r="B17" s="5" t="str">
        <f>"#" &amp; COUNTIF($A$5:$A17, "ENEMYSET")&amp;"個目"</f>
        <v>#3個目</v>
      </c>
      <c r="C17" s="6"/>
      <c r="D17" s="7"/>
    </row>
    <row r="18" spans="1:4" x14ac:dyDescent="0.45">
      <c r="A18" s="8" t="s">
        <v>4</v>
      </c>
      <c r="B18" s="9">
        <v>0</v>
      </c>
      <c r="C18" s="10" t="str">
        <f>INDEX($D$2:$D$3,B18 + 1)</f>
        <v># 監視カメラ</v>
      </c>
      <c r="D18" s="11"/>
    </row>
    <row r="19" spans="1:4" x14ac:dyDescent="0.45">
      <c r="A19" s="8" t="s">
        <v>5</v>
      </c>
      <c r="B19" s="9">
        <v>-630</v>
      </c>
      <c r="C19" s="9">
        <v>150</v>
      </c>
      <c r="D19" s="12">
        <v>600</v>
      </c>
    </row>
    <row r="20" spans="1:4" x14ac:dyDescent="0.45">
      <c r="A20" s="8" t="s">
        <v>6</v>
      </c>
      <c r="B20" s="9">
        <v>0</v>
      </c>
      <c r="C20" s="9">
        <f>RADIANS(-90)</f>
        <v>-1.5707963267948966</v>
      </c>
      <c r="D20" s="12">
        <v>0</v>
      </c>
    </row>
    <row r="21" spans="1:4" x14ac:dyDescent="0.45">
      <c r="A21" s="8" t="s">
        <v>18</v>
      </c>
      <c r="B21" s="9">
        <f>RADIANS(0)</f>
        <v>0</v>
      </c>
      <c r="C21" s="16"/>
      <c r="D21" s="11"/>
    </row>
    <row r="22" spans="1:4" ht="18.600000000000001" thickBot="1" x14ac:dyDescent="0.5">
      <c r="A22" s="13" t="s">
        <v>8</v>
      </c>
      <c r="B22" s="14"/>
      <c r="C22" s="14"/>
      <c r="D22" s="15"/>
    </row>
    <row r="23" spans="1:4" x14ac:dyDescent="0.45">
      <c r="A23" s="4" t="s">
        <v>7</v>
      </c>
      <c r="B23" s="5" t="str">
        <f>"#" &amp; COUNTIF($A$5:$A23, "ENEMYSET")&amp;"個目"</f>
        <v>#4個目</v>
      </c>
      <c r="C23" s="6"/>
      <c r="D23" s="7"/>
    </row>
    <row r="24" spans="1:4" x14ac:dyDescent="0.45">
      <c r="A24" s="8" t="s">
        <v>4</v>
      </c>
      <c r="B24" s="9">
        <v>0</v>
      </c>
      <c r="C24" s="10" t="str">
        <f>INDEX($D$2:$D$3,B24 + 1)</f>
        <v># 監視カメラ</v>
      </c>
      <c r="D24" s="11"/>
    </row>
    <row r="25" spans="1:4" x14ac:dyDescent="0.45">
      <c r="A25" s="8" t="s">
        <v>5</v>
      </c>
      <c r="B25" s="9">
        <v>-360</v>
      </c>
      <c r="C25" s="9">
        <v>150</v>
      </c>
      <c r="D25" s="12">
        <v>-150</v>
      </c>
    </row>
    <row r="26" spans="1:4" x14ac:dyDescent="0.45">
      <c r="A26" s="8" t="s">
        <v>6</v>
      </c>
      <c r="B26" s="9">
        <v>0</v>
      </c>
      <c r="C26" s="9">
        <f>RADIANS(135)</f>
        <v>2.3561944901923448</v>
      </c>
      <c r="D26" s="12">
        <v>0</v>
      </c>
    </row>
    <row r="27" spans="1:4" x14ac:dyDescent="0.45">
      <c r="A27" s="8" t="s">
        <v>18</v>
      </c>
      <c r="B27" s="9">
        <f>RADIANS(180)</f>
        <v>3.1415926535897931</v>
      </c>
      <c r="C27" s="16"/>
      <c r="D27" s="11"/>
    </row>
    <row r="28" spans="1:4" ht="18.600000000000001" thickBot="1" x14ac:dyDescent="0.5">
      <c r="A28" s="13" t="s">
        <v>8</v>
      </c>
      <c r="B28" s="14"/>
      <c r="C28" s="14"/>
      <c r="D28" s="15"/>
    </row>
    <row r="29" spans="1:4" x14ac:dyDescent="0.45">
      <c r="A29" s="4" t="s">
        <v>7</v>
      </c>
      <c r="B29" s="5" t="str">
        <f>"#" &amp; COUNTIF($A$5:$A29, "ENEMYSET")&amp;"個目"</f>
        <v>#5個目</v>
      </c>
      <c r="C29" s="6"/>
      <c r="D29" s="7"/>
    </row>
    <row r="30" spans="1:4" x14ac:dyDescent="0.45">
      <c r="A30" s="8" t="s">
        <v>4</v>
      </c>
      <c r="B30" s="9">
        <v>0</v>
      </c>
      <c r="C30" s="10" t="str">
        <f>INDEX($D$2:$D$3,B30 + 1)</f>
        <v># 監視カメラ</v>
      </c>
      <c r="D30" s="11"/>
    </row>
    <row r="31" spans="1:4" x14ac:dyDescent="0.45">
      <c r="A31" s="8" t="s">
        <v>5</v>
      </c>
      <c r="B31" s="9">
        <v>750</v>
      </c>
      <c r="C31" s="9">
        <v>150</v>
      </c>
      <c r="D31" s="12">
        <v>-400</v>
      </c>
    </row>
    <row r="32" spans="1:4" x14ac:dyDescent="0.45">
      <c r="A32" s="8" t="s">
        <v>6</v>
      </c>
      <c r="B32" s="9">
        <v>0</v>
      </c>
      <c r="C32" s="9">
        <f>RADIANS(170)</f>
        <v>2.9670597283903604</v>
      </c>
      <c r="D32" s="12">
        <v>0</v>
      </c>
    </row>
    <row r="33" spans="1:4" x14ac:dyDescent="0.45">
      <c r="A33" s="8" t="s">
        <v>18</v>
      </c>
      <c r="B33" s="9">
        <f>RADIANS(10)</f>
        <v>0.17453292519943295</v>
      </c>
      <c r="C33" s="16"/>
      <c r="D33" s="11"/>
    </row>
    <row r="34" spans="1:4" ht="18.600000000000001" thickBot="1" x14ac:dyDescent="0.5">
      <c r="A34" s="13" t="s">
        <v>8</v>
      </c>
      <c r="B34" s="14"/>
      <c r="C34" s="14"/>
      <c r="D34" s="15"/>
    </row>
    <row r="35" spans="1:4" x14ac:dyDescent="0.45">
      <c r="A35" s="4" t="s">
        <v>7</v>
      </c>
      <c r="B35" s="5" t="str">
        <f>"#" &amp; COUNTIF($A$5:$A35, "ENEMYSET")&amp;"個目"</f>
        <v>#6個目</v>
      </c>
      <c r="C35" s="6"/>
      <c r="D35" s="7"/>
    </row>
    <row r="36" spans="1:4" x14ac:dyDescent="0.45">
      <c r="A36" s="8" t="s">
        <v>4</v>
      </c>
      <c r="B36" s="9">
        <v>0</v>
      </c>
      <c r="C36" s="10" t="str">
        <f>INDEX($D$2:$D$3,B36 + 1)</f>
        <v># 監視カメラ</v>
      </c>
      <c r="D36" s="11"/>
    </row>
    <row r="37" spans="1:4" x14ac:dyDescent="0.45">
      <c r="A37" s="8" t="s">
        <v>5</v>
      </c>
      <c r="B37" s="9">
        <v>100</v>
      </c>
      <c r="C37" s="9">
        <v>150</v>
      </c>
      <c r="D37" s="12">
        <v>400</v>
      </c>
    </row>
    <row r="38" spans="1:4" x14ac:dyDescent="0.45">
      <c r="A38" s="8" t="s">
        <v>6</v>
      </c>
      <c r="B38" s="9">
        <v>0</v>
      </c>
      <c r="C38" s="9">
        <f>RADIANS(180)</f>
        <v>3.1415926535897931</v>
      </c>
      <c r="D38" s="12">
        <v>0</v>
      </c>
    </row>
    <row r="39" spans="1:4" x14ac:dyDescent="0.45">
      <c r="A39" s="8" t="s">
        <v>18</v>
      </c>
      <c r="B39" s="9">
        <f>RADIANS(150)</f>
        <v>2.6179938779914944</v>
      </c>
      <c r="C39" s="16"/>
      <c r="D39" s="11"/>
    </row>
    <row r="40" spans="1:4" ht="18.600000000000001" thickBot="1" x14ac:dyDescent="0.5">
      <c r="A40" s="13" t="s">
        <v>8</v>
      </c>
      <c r="B40" s="14"/>
      <c r="C40" s="14"/>
      <c r="D40" s="15"/>
    </row>
    <row r="41" spans="1:4" x14ac:dyDescent="0.45">
      <c r="A41" s="4" t="s">
        <v>7</v>
      </c>
      <c r="B41" s="5" t="str">
        <f>"#" &amp; COUNTIF($A$5:$A41, "ENEMYSET")&amp;"個目"</f>
        <v>#7個目</v>
      </c>
      <c r="C41" s="6"/>
      <c r="D41" s="7"/>
    </row>
    <row r="42" spans="1:4" x14ac:dyDescent="0.45">
      <c r="A42" s="8" t="s">
        <v>4</v>
      </c>
      <c r="B42" s="9">
        <v>0</v>
      </c>
      <c r="C42" s="10" t="str">
        <f>INDEX($D$2:$D$3,B42 + 1)</f>
        <v># 監視カメラ</v>
      </c>
      <c r="D42" s="11"/>
    </row>
    <row r="43" spans="1:4" x14ac:dyDescent="0.45">
      <c r="A43" s="8" t="s">
        <v>5</v>
      </c>
      <c r="B43" s="9">
        <v>-100</v>
      </c>
      <c r="C43" s="9">
        <v>150</v>
      </c>
      <c r="D43" s="12">
        <v>600</v>
      </c>
    </row>
    <row r="44" spans="1:4" x14ac:dyDescent="0.45">
      <c r="A44" s="8" t="s">
        <v>6</v>
      </c>
      <c r="B44" s="9">
        <v>0</v>
      </c>
      <c r="C44" s="9">
        <f>RADIANS(0)</f>
        <v>0</v>
      </c>
      <c r="D44" s="12">
        <v>0</v>
      </c>
    </row>
    <row r="45" spans="1:4" x14ac:dyDescent="0.45">
      <c r="A45" s="8" t="s">
        <v>18</v>
      </c>
      <c r="B45" s="9">
        <f>RADIANS(-20)</f>
        <v>-0.3490658503988659</v>
      </c>
      <c r="C45" s="16"/>
      <c r="D45" s="11"/>
    </row>
    <row r="46" spans="1:4" ht="18.600000000000001" thickBot="1" x14ac:dyDescent="0.5">
      <c r="A46" s="13" t="s">
        <v>8</v>
      </c>
      <c r="B46" s="14"/>
      <c r="C46" s="14"/>
      <c r="D46" s="15"/>
    </row>
    <row r="47" spans="1:4" x14ac:dyDescent="0.45">
      <c r="A47" s="4" t="s">
        <v>7</v>
      </c>
      <c r="B47" s="5" t="str">
        <f>"#" &amp; COUNTIF($A$5:$A47, "ENEMYSET")&amp;"個目"</f>
        <v>#8個目</v>
      </c>
      <c r="C47" s="6"/>
      <c r="D47" s="7"/>
    </row>
    <row r="48" spans="1:4" x14ac:dyDescent="0.45">
      <c r="A48" s="8" t="s">
        <v>4</v>
      </c>
      <c r="B48" s="9">
        <v>0</v>
      </c>
      <c r="C48" s="10" t="str">
        <f>INDEX($D$2:$D$3,B48 + 1)</f>
        <v># 監視カメラ</v>
      </c>
      <c r="D48" s="11"/>
    </row>
    <row r="49" spans="1:4" x14ac:dyDescent="0.45">
      <c r="A49" s="8" t="s">
        <v>5</v>
      </c>
      <c r="B49" s="9">
        <v>200</v>
      </c>
      <c r="C49" s="9">
        <v>150</v>
      </c>
      <c r="D49" s="12">
        <v>780</v>
      </c>
    </row>
    <row r="50" spans="1:4" x14ac:dyDescent="0.45">
      <c r="A50" s="8" t="s">
        <v>6</v>
      </c>
      <c r="B50" s="9">
        <v>0</v>
      </c>
      <c r="C50" s="9">
        <f>RADIANS(85)</f>
        <v>1.4835298641951802</v>
      </c>
      <c r="D50" s="12">
        <v>0</v>
      </c>
    </row>
    <row r="51" spans="1:4" x14ac:dyDescent="0.45">
      <c r="A51" s="8" t="s">
        <v>18</v>
      </c>
      <c r="B51" s="9">
        <f>RADIANS(15)</f>
        <v>0.26179938779914941</v>
      </c>
      <c r="C51" s="16"/>
      <c r="D51" s="11"/>
    </row>
    <row r="52" spans="1:4" ht="18.600000000000001" thickBot="1" x14ac:dyDescent="0.5">
      <c r="A52" s="13" t="s">
        <v>8</v>
      </c>
      <c r="B52" s="14"/>
      <c r="C52" s="14"/>
      <c r="D52" s="15"/>
    </row>
    <row r="54" spans="1:4" ht="18.600000000000001" thickBot="1" x14ac:dyDescent="0.5"/>
    <row r="55" spans="1:4" x14ac:dyDescent="0.45">
      <c r="A55" s="4" t="s">
        <v>7</v>
      </c>
      <c r="B55" s="5" t="str">
        <f>"#" &amp; COUNTIF($A$5:$A55, "ENEMYSET")&amp;"個目"</f>
        <v>#9個目</v>
      </c>
      <c r="C55" s="6"/>
      <c r="D55" s="7"/>
    </row>
    <row r="56" spans="1:4" x14ac:dyDescent="0.45">
      <c r="A56" s="8" t="s">
        <v>4</v>
      </c>
      <c r="B56" s="9">
        <v>1</v>
      </c>
      <c r="C56" s="10" t="str">
        <f>INDEX($D$2:$D$3,B56 + 1)</f>
        <v># ロボット</v>
      </c>
      <c r="D56" s="11"/>
    </row>
    <row r="57" spans="1:4" x14ac:dyDescent="0.45">
      <c r="A57" s="8" t="s">
        <v>5</v>
      </c>
      <c r="B57" s="9">
        <v>0</v>
      </c>
      <c r="C57" s="9">
        <v>0</v>
      </c>
      <c r="D57" s="12">
        <v>-300</v>
      </c>
    </row>
    <row r="58" spans="1:4" x14ac:dyDescent="0.45">
      <c r="A58" s="8" t="s">
        <v>6</v>
      </c>
      <c r="B58" s="9">
        <v>0</v>
      </c>
      <c r="C58" s="9">
        <v>0</v>
      </c>
      <c r="D58" s="12">
        <v>0</v>
      </c>
    </row>
    <row r="59" spans="1:4" x14ac:dyDescent="0.45">
      <c r="A59" s="8" t="s">
        <v>17</v>
      </c>
      <c r="B59" s="9">
        <v>5</v>
      </c>
      <c r="C59" s="16"/>
      <c r="D59" s="11"/>
    </row>
    <row r="60" spans="1:4" x14ac:dyDescent="0.45">
      <c r="A60" s="8" t="s">
        <v>14</v>
      </c>
      <c r="B60" s="17"/>
      <c r="C60" s="16"/>
      <c r="D60" s="11"/>
    </row>
    <row r="61" spans="1:4" x14ac:dyDescent="0.45">
      <c r="A61" s="8" t="s">
        <v>12</v>
      </c>
      <c r="B61" s="9">
        <v>1.5</v>
      </c>
      <c r="C61" s="16"/>
      <c r="D61" s="11"/>
    </row>
    <row r="62" spans="1:4" x14ac:dyDescent="0.45">
      <c r="A62" s="8" t="s">
        <v>13</v>
      </c>
      <c r="B62" s="9">
        <f>COUNTIF($A63:$A66, "SET_POINT")</f>
        <v>4</v>
      </c>
      <c r="C62" s="16"/>
      <c r="D62" s="11"/>
    </row>
    <row r="63" spans="1:4" x14ac:dyDescent="0.45">
      <c r="A63" s="8" t="s">
        <v>15</v>
      </c>
      <c r="B63" s="9">
        <v>100</v>
      </c>
      <c r="C63" s="9">
        <v>0</v>
      </c>
      <c r="D63" s="12">
        <v>-300</v>
      </c>
    </row>
    <row r="64" spans="1:4" x14ac:dyDescent="0.45">
      <c r="A64" s="8" t="s">
        <v>15</v>
      </c>
      <c r="B64" s="9">
        <v>-100</v>
      </c>
      <c r="C64" s="9">
        <v>0</v>
      </c>
      <c r="D64" s="12">
        <v>-300</v>
      </c>
    </row>
    <row r="65" spans="1:4" x14ac:dyDescent="0.45">
      <c r="A65" s="8" t="s">
        <v>15</v>
      </c>
      <c r="B65" s="9">
        <v>100</v>
      </c>
      <c r="C65" s="9">
        <v>0</v>
      </c>
      <c r="D65" s="12">
        <v>-500</v>
      </c>
    </row>
    <row r="66" spans="1:4" x14ac:dyDescent="0.45">
      <c r="A66" s="8" t="s">
        <v>15</v>
      </c>
      <c r="B66" s="9">
        <v>-100</v>
      </c>
      <c r="C66" s="9">
        <v>0</v>
      </c>
      <c r="D66" s="12">
        <v>-500</v>
      </c>
    </row>
    <row r="67" spans="1:4" x14ac:dyDescent="0.45">
      <c r="A67" s="8" t="s">
        <v>16</v>
      </c>
      <c r="B67" s="16"/>
      <c r="C67" s="16"/>
      <c r="D67" s="11"/>
    </row>
    <row r="68" spans="1:4" ht="18.600000000000001" thickBot="1" x14ac:dyDescent="0.5">
      <c r="A68" s="13" t="s">
        <v>8</v>
      </c>
      <c r="B68" s="14"/>
      <c r="C68" s="14"/>
      <c r="D68" s="15"/>
    </row>
    <row r="69" spans="1:4" x14ac:dyDescent="0.45">
      <c r="A69" s="4" t="s">
        <v>7</v>
      </c>
      <c r="B69" s="5" t="str">
        <f>"#" &amp; COUNTIF($A$5:$A69, "ENEMYSET")&amp;"個目"</f>
        <v>#10個目</v>
      </c>
      <c r="C69" s="6"/>
      <c r="D69" s="7"/>
    </row>
    <row r="70" spans="1:4" x14ac:dyDescent="0.45">
      <c r="A70" s="8" t="s">
        <v>4</v>
      </c>
      <c r="B70" s="9">
        <v>1</v>
      </c>
      <c r="C70" s="10" t="str">
        <f>INDEX($D$2:$D$3,B70 + 1)</f>
        <v># ロボット</v>
      </c>
      <c r="D70" s="11"/>
    </row>
    <row r="71" spans="1:4" x14ac:dyDescent="0.45">
      <c r="A71" s="8" t="s">
        <v>5</v>
      </c>
      <c r="B71" s="9">
        <v>-650</v>
      </c>
      <c r="C71" s="9">
        <v>0</v>
      </c>
      <c r="D71" s="12">
        <v>-600</v>
      </c>
    </row>
    <row r="72" spans="1:4" x14ac:dyDescent="0.45">
      <c r="A72" s="8" t="s">
        <v>6</v>
      </c>
      <c r="B72" s="9">
        <v>0</v>
      </c>
      <c r="C72" s="9">
        <v>0</v>
      </c>
      <c r="D72" s="12">
        <v>0</v>
      </c>
    </row>
    <row r="73" spans="1:4" x14ac:dyDescent="0.45">
      <c r="A73" s="8" t="s">
        <v>17</v>
      </c>
      <c r="B73" s="9">
        <v>5</v>
      </c>
      <c r="C73" s="16"/>
      <c r="D73" s="11"/>
    </row>
    <row r="74" spans="1:4" x14ac:dyDescent="0.45">
      <c r="A74" s="8" t="s">
        <v>14</v>
      </c>
      <c r="B74" s="17"/>
      <c r="C74" s="16"/>
      <c r="D74" s="11"/>
    </row>
    <row r="75" spans="1:4" x14ac:dyDescent="0.45">
      <c r="A75" s="8" t="s">
        <v>12</v>
      </c>
      <c r="B75" s="9">
        <v>1.5</v>
      </c>
      <c r="C75" s="16"/>
      <c r="D75" s="11"/>
    </row>
    <row r="76" spans="1:4" x14ac:dyDescent="0.45">
      <c r="A76" s="8" t="s">
        <v>13</v>
      </c>
      <c r="B76" s="9">
        <f>COUNTIF($A77:$A80, "SET_POINT")</f>
        <v>4</v>
      </c>
      <c r="C76" s="16"/>
      <c r="D76" s="11"/>
    </row>
    <row r="77" spans="1:4" x14ac:dyDescent="0.45">
      <c r="A77" s="8" t="s">
        <v>15</v>
      </c>
      <c r="B77" s="9">
        <v>-700</v>
      </c>
      <c r="C77" s="9">
        <v>0</v>
      </c>
      <c r="D77" s="12">
        <v>-700</v>
      </c>
    </row>
    <row r="78" spans="1:4" x14ac:dyDescent="0.45">
      <c r="A78" s="8" t="s">
        <v>15</v>
      </c>
      <c r="B78" s="9">
        <v>-700</v>
      </c>
      <c r="C78" s="9">
        <v>0</v>
      </c>
      <c r="D78" s="12">
        <v>-500</v>
      </c>
    </row>
    <row r="79" spans="1:4" x14ac:dyDescent="0.45">
      <c r="A79" s="8" t="s">
        <v>15</v>
      </c>
      <c r="B79" s="9">
        <v>-600</v>
      </c>
      <c r="C79" s="9">
        <v>0</v>
      </c>
      <c r="D79" s="12">
        <v>-500</v>
      </c>
    </row>
    <row r="80" spans="1:4" x14ac:dyDescent="0.45">
      <c r="A80" s="8" t="s">
        <v>15</v>
      </c>
      <c r="B80" s="9">
        <v>-600</v>
      </c>
      <c r="C80" s="9">
        <v>0</v>
      </c>
      <c r="D80" s="12">
        <v>-700</v>
      </c>
    </row>
    <row r="81" spans="1:4" x14ac:dyDescent="0.45">
      <c r="A81" s="8" t="s">
        <v>16</v>
      </c>
      <c r="B81" s="16"/>
      <c r="C81" s="16"/>
      <c r="D81" s="11"/>
    </row>
    <row r="82" spans="1:4" ht="18.600000000000001" thickBot="1" x14ac:dyDescent="0.5">
      <c r="A82" s="13" t="s">
        <v>8</v>
      </c>
      <c r="B82" s="14"/>
      <c r="C82" s="14"/>
      <c r="D82" s="15"/>
    </row>
    <row r="83" spans="1:4" x14ac:dyDescent="0.45">
      <c r="A83" s="4" t="s">
        <v>7</v>
      </c>
      <c r="B83" s="5" t="str">
        <f>"#" &amp; COUNTIF($A$5:$A83, "ENEMYSET")&amp;"個目"</f>
        <v>#11個目</v>
      </c>
      <c r="C83" s="6"/>
      <c r="D83" s="7"/>
    </row>
    <row r="84" spans="1:4" x14ac:dyDescent="0.45">
      <c r="A84" s="8" t="s">
        <v>4</v>
      </c>
      <c r="B84" s="9">
        <v>1</v>
      </c>
      <c r="C84" s="10" t="str">
        <f>INDEX($D$2:$D$3,B84 + 1)</f>
        <v># ロボット</v>
      </c>
      <c r="D84" s="11"/>
    </row>
    <row r="85" spans="1:4" x14ac:dyDescent="0.45">
      <c r="A85" s="8" t="s">
        <v>5</v>
      </c>
      <c r="B85" s="9">
        <v>-410</v>
      </c>
      <c r="C85" s="9">
        <v>0</v>
      </c>
      <c r="D85" s="12">
        <v>120</v>
      </c>
    </row>
    <row r="86" spans="1:4" x14ac:dyDescent="0.45">
      <c r="A86" s="8" t="s">
        <v>6</v>
      </c>
      <c r="B86" s="9">
        <v>0</v>
      </c>
      <c r="C86" s="9">
        <v>0</v>
      </c>
      <c r="D86" s="12">
        <v>0</v>
      </c>
    </row>
    <row r="87" spans="1:4" x14ac:dyDescent="0.45">
      <c r="A87" s="8" t="s">
        <v>17</v>
      </c>
      <c r="B87" s="9">
        <v>5</v>
      </c>
      <c r="C87" s="16"/>
      <c r="D87" s="11"/>
    </row>
    <row r="88" spans="1:4" x14ac:dyDescent="0.45">
      <c r="A88" s="8" t="s">
        <v>14</v>
      </c>
      <c r="B88" s="17"/>
      <c r="C88" s="16"/>
      <c r="D88" s="11"/>
    </row>
    <row r="89" spans="1:4" x14ac:dyDescent="0.45">
      <c r="A89" s="8" t="s">
        <v>12</v>
      </c>
      <c r="B89" s="9">
        <v>1.5</v>
      </c>
      <c r="C89" s="16"/>
      <c r="D89" s="11"/>
    </row>
    <row r="90" spans="1:4" x14ac:dyDescent="0.45">
      <c r="A90" s="8" t="s">
        <v>13</v>
      </c>
      <c r="B90" s="9">
        <f>COUNTIF($A91:$A92, "SET_POINT")</f>
        <v>2</v>
      </c>
      <c r="C90" s="16"/>
      <c r="D90" s="11"/>
    </row>
    <row r="91" spans="1:4" x14ac:dyDescent="0.45">
      <c r="A91" s="8" t="s">
        <v>15</v>
      </c>
      <c r="B91" s="9">
        <v>-410</v>
      </c>
      <c r="C91" s="9">
        <v>0</v>
      </c>
      <c r="D91" s="12">
        <v>320</v>
      </c>
    </row>
    <row r="92" spans="1:4" x14ac:dyDescent="0.45">
      <c r="A92" s="8" t="s">
        <v>15</v>
      </c>
      <c r="B92" s="9">
        <v>-410</v>
      </c>
      <c r="C92" s="9">
        <v>0</v>
      </c>
      <c r="D92" s="12">
        <v>-80</v>
      </c>
    </row>
    <row r="93" spans="1:4" x14ac:dyDescent="0.45">
      <c r="A93" s="8" t="s">
        <v>16</v>
      </c>
      <c r="B93" s="16"/>
      <c r="C93" s="16"/>
      <c r="D93" s="11"/>
    </row>
    <row r="94" spans="1:4" ht="18.600000000000001" thickBot="1" x14ac:dyDescent="0.5">
      <c r="A94" s="13" t="s">
        <v>8</v>
      </c>
      <c r="B94" s="14"/>
      <c r="C94" s="14"/>
      <c r="D94" s="1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2023-08-02T08:05:51Z</dcterms:created>
  <dcterms:modified xsi:type="dcterms:W3CDTF">2023-09-27T02:32:51Z</dcterms:modified>
</cp:coreProperties>
</file>