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Obs generation" sheetId="3" r:id="rId1"/>
    <sheet name="Table S3" sheetId="1" r:id="rId2"/>
    <sheet name="Table S1" sheetId="4" r:id="rId3"/>
    <sheet name="Table S2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Q12" i="1"/>
  <c r="P12" i="1"/>
  <c r="O12" i="1"/>
  <c r="M12" i="1"/>
  <c r="L12" i="1"/>
  <c r="K12" i="1"/>
  <c r="E12" i="1"/>
  <c r="D12" i="1"/>
  <c r="C12" i="1"/>
  <c r="G12" i="1"/>
  <c r="H12" i="1"/>
  <c r="Q5" i="1"/>
  <c r="Q6" i="1"/>
  <c r="Q7" i="1"/>
  <c r="Q8" i="1"/>
  <c r="Q9" i="1"/>
  <c r="Q10" i="1"/>
  <c r="Q11" i="1"/>
  <c r="M5" i="1"/>
  <c r="M6" i="1"/>
  <c r="M7" i="1"/>
  <c r="M8" i="1"/>
  <c r="M9" i="1"/>
  <c r="M10" i="1"/>
  <c r="M11" i="1"/>
  <c r="I5" i="1"/>
  <c r="I6" i="1"/>
  <c r="I7" i="1"/>
  <c r="I8" i="1"/>
  <c r="I9" i="1"/>
  <c r="I10" i="1"/>
  <c r="I11" i="1"/>
  <c r="E6" i="1"/>
  <c r="E7" i="1"/>
  <c r="E8" i="1"/>
  <c r="E9" i="1"/>
  <c r="E10" i="1"/>
  <c r="E11" i="1"/>
  <c r="N5" i="5" l="1"/>
  <c r="N4" i="5"/>
  <c r="K5" i="5"/>
  <c r="K4" i="5"/>
  <c r="H5" i="5"/>
  <c r="H4" i="5"/>
  <c r="M8" i="4"/>
  <c r="J8" i="4"/>
  <c r="G8" i="4"/>
  <c r="M7" i="4"/>
  <c r="J7" i="4"/>
  <c r="G7" i="4"/>
  <c r="M6" i="4"/>
  <c r="J6" i="4"/>
  <c r="G6" i="4"/>
  <c r="M5" i="4"/>
  <c r="J5" i="4"/>
  <c r="G5" i="4"/>
  <c r="G29" i="3"/>
  <c r="D29" i="3"/>
  <c r="E29" i="3" s="1"/>
  <c r="H29" i="3" s="1"/>
  <c r="C29" i="3"/>
  <c r="I29" i="3" s="1"/>
  <c r="G28" i="3"/>
  <c r="C28" i="3"/>
  <c r="D28" i="3" s="1"/>
  <c r="E28" i="3" s="1"/>
  <c r="H28" i="3" s="1"/>
  <c r="G27" i="3"/>
  <c r="D27" i="3"/>
  <c r="E27" i="3" s="1"/>
  <c r="H27" i="3" s="1"/>
  <c r="C27" i="3"/>
  <c r="I27" i="3" s="1"/>
  <c r="G26" i="3"/>
  <c r="C26" i="3"/>
  <c r="I26" i="3" s="1"/>
  <c r="G25" i="3"/>
  <c r="D25" i="3"/>
  <c r="E25" i="3" s="1"/>
  <c r="H25" i="3" s="1"/>
  <c r="C25" i="3"/>
  <c r="I25" i="3" s="1"/>
  <c r="G24" i="3"/>
  <c r="C24" i="3"/>
  <c r="I24" i="3" s="1"/>
  <c r="G23" i="3"/>
  <c r="D23" i="3"/>
  <c r="E23" i="3" s="1"/>
  <c r="H23" i="3" s="1"/>
  <c r="C23" i="3"/>
  <c r="I23" i="3" s="1"/>
  <c r="G22" i="3"/>
  <c r="C22" i="3"/>
  <c r="I22" i="3" s="1"/>
  <c r="K6" i="3"/>
  <c r="I6" i="3"/>
  <c r="E6" i="3"/>
  <c r="F6" i="3" s="1"/>
  <c r="J6" i="3" s="1"/>
  <c r="K5" i="3"/>
  <c r="I5" i="3"/>
  <c r="E5" i="3"/>
  <c r="F5" i="3" s="1"/>
  <c r="J5" i="3" s="1"/>
  <c r="K4" i="3"/>
  <c r="I4" i="3"/>
  <c r="E4" i="3"/>
  <c r="F4" i="3" s="1"/>
  <c r="J4" i="3" s="1"/>
  <c r="K3" i="3"/>
  <c r="I3" i="3"/>
  <c r="E3" i="3"/>
  <c r="F3" i="3" s="1"/>
  <c r="J3" i="3" s="1"/>
  <c r="D22" i="3" l="1"/>
  <c r="E22" i="3" s="1"/>
  <c r="H22" i="3" s="1"/>
  <c r="D24" i="3"/>
  <c r="E24" i="3" s="1"/>
  <c r="H24" i="3" s="1"/>
  <c r="D26" i="3"/>
  <c r="E26" i="3" s="1"/>
  <c r="H26" i="3" s="1"/>
  <c r="I28" i="3"/>
  <c r="Q4" i="1" l="1"/>
  <c r="M4" i="1" l="1"/>
  <c r="I4" i="1"/>
  <c r="E5" i="1"/>
  <c r="E4" i="1"/>
  <c r="I12" i="1" l="1"/>
</calcChain>
</file>

<file path=xl/sharedStrings.xml><?xml version="1.0" encoding="utf-8"?>
<sst xmlns="http://schemas.openxmlformats.org/spreadsheetml/2006/main" count="96" uniqueCount="49">
  <si>
    <t>Nodal number</t>
  </si>
  <si>
    <t>Real demand</t>
  </si>
  <si>
    <t>N1</t>
  </si>
  <si>
    <t>N2</t>
  </si>
  <si>
    <t>N3</t>
  </si>
  <si>
    <t>N4</t>
  </si>
  <si>
    <t>N5</t>
  </si>
  <si>
    <t>N6</t>
  </si>
  <si>
    <t>N7</t>
  </si>
  <si>
    <t>N8</t>
  </si>
  <si>
    <t>prior</t>
    <phoneticPr fontId="2" type="noConversion"/>
  </si>
  <si>
    <t>std</t>
    <phoneticPr fontId="2" type="noConversion"/>
  </si>
  <si>
    <t>mean</t>
    <phoneticPr fontId="2" type="noConversion"/>
  </si>
  <si>
    <t>error</t>
    <phoneticPr fontId="2" type="noConversion"/>
  </si>
  <si>
    <t>Node number</t>
  </si>
  <si>
    <t>Node ID</t>
    <phoneticPr fontId="2" type="noConversion"/>
  </si>
  <si>
    <t>Senor location</t>
  </si>
  <si>
    <t>Sensor type</t>
  </si>
  <si>
    <t>real value</t>
    <phoneticPr fontId="2" type="noConversion"/>
  </si>
  <si>
    <t>std</t>
    <phoneticPr fontId="2" type="noConversion"/>
  </si>
  <si>
    <t>normal rand</t>
    <phoneticPr fontId="2" type="noConversion"/>
  </si>
  <si>
    <t>measured</t>
    <phoneticPr fontId="2" type="noConversion"/>
  </si>
  <si>
    <t>Measured</t>
    <phoneticPr fontId="2" type="noConversion"/>
  </si>
  <si>
    <t>N9</t>
    <phoneticPr fontId="2" type="noConversion"/>
  </si>
  <si>
    <t>Reservoir flow (L/s)</t>
    <phoneticPr fontId="2" type="noConversion"/>
  </si>
  <si>
    <t>Pressure(m)</t>
  </si>
  <si>
    <t>L4</t>
  </si>
  <si>
    <t>Pipe flow (L/s)</t>
    <phoneticPr fontId="2" type="noConversion"/>
  </si>
  <si>
    <t>prior value</t>
    <phoneticPr fontId="2" type="noConversion"/>
  </si>
  <si>
    <t>Prior</t>
    <phoneticPr fontId="2" type="noConversion"/>
  </si>
  <si>
    <t>Measured value</t>
    <phoneticPr fontId="2" type="noConversion"/>
  </si>
  <si>
    <t>Calibrated value</t>
  </si>
  <si>
    <t>Deviation</t>
  </si>
  <si>
    <t>Real</t>
    <phoneticPr fontId="2" type="noConversion"/>
  </si>
  <si>
    <t>value</t>
    <phoneticPr fontId="2" type="noConversion"/>
  </si>
  <si>
    <t>Measurements</t>
    <phoneticPr fontId="2" type="noConversion"/>
  </si>
  <si>
    <t>error</t>
    <phoneticPr fontId="2" type="noConversion"/>
  </si>
  <si>
    <t>average error</t>
    <phoneticPr fontId="2" type="noConversion"/>
  </si>
  <si>
    <r>
      <t>Table 1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Comparison of calibration results at 3 measurements (m)</t>
    </r>
    <phoneticPr fontId="2" type="noConversion"/>
  </si>
  <si>
    <t xml:space="preserve">Upper </t>
    <phoneticPr fontId="2" type="noConversion"/>
  </si>
  <si>
    <t>boundary</t>
    <phoneticPr fontId="2" type="noConversion"/>
  </si>
  <si>
    <t xml:space="preserve">Lower </t>
    <phoneticPr fontId="2" type="noConversion"/>
  </si>
  <si>
    <r>
      <t>Table 2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The calibrated nodal pressures of nodes with known pressure prior information(m)</t>
    </r>
    <phoneticPr fontId="2" type="noConversion"/>
  </si>
  <si>
    <t>Proposed (s = 2)</t>
    <phoneticPr fontId="2" type="noConversion"/>
  </si>
  <si>
    <t>MCMC NPI=2 (s = 2)</t>
    <phoneticPr fontId="2" type="noConversion"/>
  </si>
  <si>
    <t>Bayesian (s = 0)</t>
    <phoneticPr fontId="2" type="noConversion"/>
  </si>
  <si>
    <t>MCMC (s = 2)</t>
    <phoneticPr fontId="2" type="noConversion"/>
  </si>
  <si>
    <t>Proposed  (s = 2)</t>
    <phoneticPr fontId="2" type="noConversion"/>
  </si>
  <si>
    <t>Bayesian (s = 02)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</si>
</sst>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1" x14ac:knownFonts="1">
    <font>
      <sz val="11"/>
      <color theme="1"/>
      <name val="等线"/>
      <family val="2"/>
      <scheme val="minor"/>
    </font>
    <font>
      <sz val="12"/>
      <color rgb="FF0D0D0D"/>
      <name val="Times New Roman"/>
      <family val="1"/>
    </font>
    <font>
      <sz val="9"/>
      <name val="等线"/>
      <family val="3"/>
      <charset val="134"/>
      <scheme val="minor"/>
    </font>
    <font>
      <sz val="11"/>
      <color theme="1" tint="4.9989318521683403E-2"/>
      <name val="等线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 tint="4.9989318521683403E-2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0.5"/>
      <color theme="1"/>
      <name val="等线"/>
      <family val="3"/>
      <charset val="134"/>
      <scheme val="minor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176" fontId="5" fillId="0" borderId="0" xfId="0" applyNumberFormat="1" applyFont="1"/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5" fillId="0" borderId="6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76" fontId="4" fillId="0" borderId="0" xfId="0" applyNumberFormat="1" applyFont="1" applyBorder="1" applyAlignment="1">
      <alignment vertical="center"/>
    </xf>
    <xf numFmtId="176" fontId="4" fillId="0" borderId="6" xfId="0" applyNumberFormat="1" applyFont="1" applyBorder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14" xfId="0" applyFont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/>
    </xf>
    <xf numFmtId="0" fontId="3" fillId="2" borderId="14" xfId="0" applyFont="1" applyFill="1" applyBorder="1"/>
    <xf numFmtId="0" fontId="6" fillId="2" borderId="14" xfId="0" applyFont="1" applyFill="1" applyBorder="1"/>
    <xf numFmtId="0" fontId="6" fillId="2" borderId="14" xfId="0" applyFont="1" applyFill="1" applyBorder="1" applyAlignment="1">
      <alignment horizontal="center" vertical="center" wrapText="1"/>
    </xf>
    <xf numFmtId="176" fontId="6" fillId="2" borderId="14" xfId="0" applyNumberFormat="1" applyFont="1" applyFill="1" applyBorder="1"/>
    <xf numFmtId="0" fontId="9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5" fillId="0" borderId="18" xfId="0" applyFont="1" applyBorder="1" applyAlignment="1">
      <alignment horizontal="center"/>
    </xf>
    <xf numFmtId="0" fontId="1" fillId="0" borderId="17" xfId="0" applyFont="1" applyFill="1" applyBorder="1" applyAlignment="1">
      <alignment horizontal="center" vertical="center" wrapText="1"/>
    </xf>
    <xf numFmtId="176" fontId="10" fillId="2" borderId="14" xfId="0" applyNumberFormat="1" applyFont="1" applyFill="1" applyBorder="1"/>
    <xf numFmtId="0" fontId="5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76" fontId="6" fillId="2" borderId="14" xfId="0" applyNumberFormat="1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/>
    </xf>
    <xf numFmtId="0" fontId="7" fillId="0" borderId="14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H23" sqref="H23"/>
    </sheetView>
  </sheetViews>
  <sheetFormatPr defaultRowHeight="13.8" x14ac:dyDescent="0.25"/>
  <cols>
    <col min="2" max="2" width="22" customWidth="1"/>
    <col min="4" max="4" width="14.21875" customWidth="1"/>
    <col min="5" max="5" width="13.88671875" customWidth="1"/>
  </cols>
  <sheetData>
    <row r="1" spans="1:11" ht="15.6" x14ac:dyDescent="0.3">
      <c r="A1" s="44" t="s">
        <v>16</v>
      </c>
      <c r="B1" s="46" t="s">
        <v>17</v>
      </c>
      <c r="C1" s="48" t="s">
        <v>18</v>
      </c>
      <c r="D1" s="48" t="s">
        <v>19</v>
      </c>
      <c r="E1" s="48" t="s">
        <v>20</v>
      </c>
      <c r="F1" s="43" t="s">
        <v>21</v>
      </c>
      <c r="G1" s="7"/>
      <c r="H1" s="7"/>
      <c r="I1" s="7"/>
      <c r="J1" s="7"/>
      <c r="K1" s="7"/>
    </row>
    <row r="2" spans="1:11" ht="16.2" thickBot="1" x14ac:dyDescent="0.35">
      <c r="A2" s="45"/>
      <c r="B2" s="47"/>
      <c r="C2" s="49"/>
      <c r="D2" s="49"/>
      <c r="E2" s="49"/>
      <c r="F2" s="43"/>
      <c r="G2" s="7"/>
      <c r="H2" s="7"/>
      <c r="I2" s="7"/>
      <c r="J2" s="7" t="s">
        <v>22</v>
      </c>
      <c r="K2" s="7"/>
    </row>
    <row r="3" spans="1:11" ht="15.6" x14ac:dyDescent="0.3">
      <c r="A3" s="9" t="s">
        <v>23</v>
      </c>
      <c r="B3" s="10" t="s">
        <v>24</v>
      </c>
      <c r="C3" s="11">
        <v>-82</v>
      </c>
      <c r="D3" s="11">
        <v>1</v>
      </c>
      <c r="E3" s="12">
        <f ca="1">NORMINV(RAND(),0,D3)</f>
        <v>-1.2845727295835958</v>
      </c>
      <c r="F3" s="7">
        <f ca="1">C3+E3</f>
        <v>-83.284572729583601</v>
      </c>
      <c r="G3" s="7"/>
      <c r="H3" s="7"/>
      <c r="I3" s="7" t="str">
        <f>A3</f>
        <v>N9</v>
      </c>
      <c r="J3" s="8">
        <f ca="1">F3</f>
        <v>-83.284572729583601</v>
      </c>
      <c r="K3" s="7">
        <f>D3</f>
        <v>1</v>
      </c>
    </row>
    <row r="4" spans="1:11" ht="15.6" x14ac:dyDescent="0.3">
      <c r="A4" s="9" t="s">
        <v>4</v>
      </c>
      <c r="B4" s="10" t="s">
        <v>25</v>
      </c>
      <c r="C4" s="12">
        <v>29.04</v>
      </c>
      <c r="D4" s="11">
        <v>0.3</v>
      </c>
      <c r="E4" s="12">
        <f ca="1">NORMINV(RAND(),0,D4)</f>
        <v>-0.53306266780879152</v>
      </c>
      <c r="F4" s="7">
        <f ca="1">C4+E4</f>
        <v>28.506937332191207</v>
      </c>
      <c r="G4" s="7"/>
      <c r="H4" s="7"/>
      <c r="I4" s="7" t="str">
        <f>A4</f>
        <v>N3</v>
      </c>
      <c r="J4" s="8">
        <f ca="1">F4</f>
        <v>28.506937332191207</v>
      </c>
      <c r="K4" s="7">
        <f>D4</f>
        <v>0.3</v>
      </c>
    </row>
    <row r="5" spans="1:11" ht="15.6" x14ac:dyDescent="0.3">
      <c r="A5" s="9" t="s">
        <v>7</v>
      </c>
      <c r="B5" s="10" t="s">
        <v>25</v>
      </c>
      <c r="C5" s="12">
        <v>25.27</v>
      </c>
      <c r="D5" s="11">
        <v>0.3</v>
      </c>
      <c r="E5" s="12">
        <f ca="1">NORMINV(RAND(),0,D5)</f>
        <v>-0.30535859800171578</v>
      </c>
      <c r="F5" s="7">
        <f t="shared" ref="F5:F6" ca="1" si="0">C5+E5</f>
        <v>24.964641401998282</v>
      </c>
      <c r="G5" s="7"/>
      <c r="H5" s="7"/>
      <c r="I5" s="7" t="str">
        <f t="shared" ref="I5:I6" si="1">A5</f>
        <v>N6</v>
      </c>
      <c r="J5" s="8">
        <f t="shared" ref="J5:J6" ca="1" si="2">F5</f>
        <v>24.964641401998282</v>
      </c>
      <c r="K5" s="7">
        <f t="shared" ref="K5:K6" si="3">D5</f>
        <v>0.3</v>
      </c>
    </row>
    <row r="6" spans="1:11" ht="15.6" x14ac:dyDescent="0.3">
      <c r="A6" s="13" t="s">
        <v>26</v>
      </c>
      <c r="B6" s="14" t="s">
        <v>27</v>
      </c>
      <c r="C6" s="15">
        <v>20.46</v>
      </c>
      <c r="D6" s="16">
        <v>1</v>
      </c>
      <c r="E6" s="12">
        <f ca="1">NORMINV(RAND(),0,D6)</f>
        <v>-0.23659000782081202</v>
      </c>
      <c r="F6" s="7">
        <f t="shared" ca="1" si="0"/>
        <v>20.223409992179189</v>
      </c>
      <c r="G6" s="7"/>
      <c r="H6" s="7"/>
      <c r="I6" s="7" t="str">
        <f t="shared" si="1"/>
        <v>L4</v>
      </c>
      <c r="J6" s="8">
        <f t="shared" ca="1" si="2"/>
        <v>20.223409992179189</v>
      </c>
      <c r="K6" s="7">
        <f t="shared" si="3"/>
        <v>1</v>
      </c>
    </row>
    <row r="7" spans="1:11" ht="14.4" customHeight="1" x14ac:dyDescent="0.25"/>
    <row r="12" spans="1:11" ht="15.6" x14ac:dyDescent="0.3">
      <c r="C12" s="7"/>
      <c r="D12" s="7"/>
      <c r="E12" s="7"/>
      <c r="F12" s="6"/>
      <c r="G12" s="6"/>
      <c r="H12" s="6"/>
      <c r="I12" s="6"/>
    </row>
    <row r="20" spans="1:10" x14ac:dyDescent="0.25">
      <c r="A20" s="50" t="s">
        <v>0</v>
      </c>
      <c r="B20" s="52" t="s">
        <v>1</v>
      </c>
      <c r="C20" s="48" t="s">
        <v>19</v>
      </c>
      <c r="D20" s="48" t="s">
        <v>20</v>
      </c>
      <c r="E20" s="48" t="s">
        <v>28</v>
      </c>
      <c r="F20" s="17"/>
      <c r="G20" s="17"/>
      <c r="H20" s="17" t="s">
        <v>29</v>
      </c>
      <c r="I20" s="17"/>
    </row>
    <row r="21" spans="1:10" x14ac:dyDescent="0.25">
      <c r="A21" s="51"/>
      <c r="B21" s="53"/>
      <c r="C21" s="49"/>
      <c r="D21" s="49"/>
      <c r="E21" s="49"/>
      <c r="F21" s="18"/>
      <c r="G21" s="18"/>
      <c r="H21" s="18"/>
      <c r="I21" s="18"/>
    </row>
    <row r="22" spans="1:10" ht="15.6" x14ac:dyDescent="0.25">
      <c r="A22" s="1" t="s">
        <v>2</v>
      </c>
      <c r="B22" s="2">
        <v>10</v>
      </c>
      <c r="C22" s="12">
        <f>B22*0.3</f>
        <v>3</v>
      </c>
      <c r="D22" s="12">
        <f t="shared" ref="D22:D29" ca="1" si="4">NORMINV(RAND(),0,C22)</f>
        <v>-0.32909693191060396</v>
      </c>
      <c r="E22" s="12">
        <f t="shared" ref="E22:E29" ca="1" si="5">B22+D22</f>
        <v>9.6709030680893964</v>
      </c>
      <c r="F22" s="19"/>
      <c r="G22" s="19" t="str">
        <f t="shared" ref="G22:G29" si="6">A22</f>
        <v>N1</v>
      </c>
      <c r="H22" s="20">
        <f ca="1">E22</f>
        <v>9.6709030680893964</v>
      </c>
      <c r="I22" s="19">
        <f t="shared" ref="I22:I29" si="7">C22</f>
        <v>3</v>
      </c>
    </row>
    <row r="23" spans="1:10" ht="15.6" x14ac:dyDescent="0.25">
      <c r="A23" s="1" t="s">
        <v>3</v>
      </c>
      <c r="B23" s="2">
        <v>5</v>
      </c>
      <c r="C23" s="12">
        <f t="shared" ref="C23:C29" si="8">B23*0.3</f>
        <v>1.5</v>
      </c>
      <c r="D23" s="12">
        <f t="shared" ca="1" si="4"/>
        <v>-1.1178491618369688</v>
      </c>
      <c r="E23" s="12">
        <f t="shared" ca="1" si="5"/>
        <v>3.8821508381630312</v>
      </c>
      <c r="F23" s="19"/>
      <c r="G23" s="19" t="str">
        <f t="shared" si="6"/>
        <v>N2</v>
      </c>
      <c r="H23" s="20">
        <f t="shared" ref="H22:H29" ca="1" si="9">E23</f>
        <v>3.8821508381630312</v>
      </c>
      <c r="I23" s="19">
        <f t="shared" si="7"/>
        <v>1.5</v>
      </c>
    </row>
    <row r="24" spans="1:10" ht="15.6" x14ac:dyDescent="0.25">
      <c r="A24" s="1" t="s">
        <v>4</v>
      </c>
      <c r="B24" s="2">
        <v>15</v>
      </c>
      <c r="C24" s="12">
        <f t="shared" si="8"/>
        <v>4.5</v>
      </c>
      <c r="D24" s="12">
        <f t="shared" ca="1" si="4"/>
        <v>5.0854156092877032</v>
      </c>
      <c r="E24" s="12">
        <f t="shared" ca="1" si="5"/>
        <v>20.085415609287704</v>
      </c>
      <c r="F24" s="19"/>
      <c r="G24" s="19" t="str">
        <f t="shared" si="6"/>
        <v>N3</v>
      </c>
      <c r="H24" s="20">
        <f t="shared" ca="1" si="9"/>
        <v>20.085415609287704</v>
      </c>
      <c r="I24" s="19">
        <f t="shared" si="7"/>
        <v>4.5</v>
      </c>
    </row>
    <row r="25" spans="1:10" ht="15.6" x14ac:dyDescent="0.25">
      <c r="A25" s="1" t="s">
        <v>5</v>
      </c>
      <c r="B25" s="2">
        <v>4</v>
      </c>
      <c r="C25" s="12">
        <f t="shared" si="8"/>
        <v>1.2</v>
      </c>
      <c r="D25" s="12">
        <f t="shared" ca="1" si="4"/>
        <v>0.24452362234963101</v>
      </c>
      <c r="E25" s="12">
        <f t="shared" ca="1" si="5"/>
        <v>4.2445236223496314</v>
      </c>
      <c r="F25" s="19"/>
      <c r="G25" s="19" t="str">
        <f t="shared" si="6"/>
        <v>N4</v>
      </c>
      <c r="H25" s="20">
        <f t="shared" ca="1" si="9"/>
        <v>4.2445236223496314</v>
      </c>
      <c r="I25" s="19">
        <f t="shared" si="7"/>
        <v>1.2</v>
      </c>
    </row>
    <row r="26" spans="1:10" ht="15.6" x14ac:dyDescent="0.25">
      <c r="A26" s="1" t="s">
        <v>6</v>
      </c>
      <c r="B26" s="2">
        <v>10</v>
      </c>
      <c r="C26" s="12">
        <f t="shared" si="8"/>
        <v>3</v>
      </c>
      <c r="D26" s="12">
        <f t="shared" ca="1" si="4"/>
        <v>-2.9984623619116846</v>
      </c>
      <c r="E26" s="12">
        <f t="shared" ca="1" si="5"/>
        <v>7.0015376380883154</v>
      </c>
      <c r="F26" s="19"/>
      <c r="G26" s="19" t="str">
        <f t="shared" si="6"/>
        <v>N5</v>
      </c>
      <c r="H26" s="20">
        <f t="shared" ca="1" si="9"/>
        <v>7.0015376380883154</v>
      </c>
      <c r="I26" s="19">
        <f t="shared" si="7"/>
        <v>3</v>
      </c>
    </row>
    <row r="27" spans="1:10" ht="15.6" x14ac:dyDescent="0.25">
      <c r="A27" s="1" t="s">
        <v>7</v>
      </c>
      <c r="B27" s="2">
        <v>8</v>
      </c>
      <c r="C27" s="12">
        <f t="shared" si="8"/>
        <v>2.4</v>
      </c>
      <c r="D27" s="12">
        <f t="shared" ca="1" si="4"/>
        <v>1.0381910278356505</v>
      </c>
      <c r="E27" s="12">
        <f t="shared" ca="1" si="5"/>
        <v>9.0381910278356514</v>
      </c>
      <c r="F27" s="19"/>
      <c r="G27" s="19" t="str">
        <f t="shared" si="6"/>
        <v>N6</v>
      </c>
      <c r="H27" s="20">
        <f t="shared" ca="1" si="9"/>
        <v>9.0381910278356514</v>
      </c>
      <c r="I27" s="19">
        <f t="shared" si="7"/>
        <v>2.4</v>
      </c>
    </row>
    <row r="28" spans="1:10" ht="15.6" x14ac:dyDescent="0.25">
      <c r="A28" s="1" t="s">
        <v>8</v>
      </c>
      <c r="B28" s="2">
        <v>10</v>
      </c>
      <c r="C28" s="12">
        <f t="shared" si="8"/>
        <v>3</v>
      </c>
      <c r="D28" s="12">
        <f t="shared" ca="1" si="4"/>
        <v>-1.7161968315349414</v>
      </c>
      <c r="E28" s="12">
        <f t="shared" ca="1" si="5"/>
        <v>8.2838031684650595</v>
      </c>
      <c r="F28" s="19"/>
      <c r="G28" s="19" t="str">
        <f t="shared" si="6"/>
        <v>N7</v>
      </c>
      <c r="H28" s="20">
        <f t="shared" ca="1" si="9"/>
        <v>8.2838031684650595</v>
      </c>
      <c r="I28" s="19">
        <f t="shared" si="7"/>
        <v>3</v>
      </c>
    </row>
    <row r="29" spans="1:10" ht="15.6" x14ac:dyDescent="0.25">
      <c r="A29" s="3" t="s">
        <v>9</v>
      </c>
      <c r="B29" s="4">
        <v>20</v>
      </c>
      <c r="C29" s="12">
        <f t="shared" si="8"/>
        <v>6</v>
      </c>
      <c r="D29" s="15">
        <f t="shared" ca="1" si="4"/>
        <v>14.260772217948237</v>
      </c>
      <c r="E29" s="15">
        <f t="shared" ca="1" si="5"/>
        <v>34.260772217948237</v>
      </c>
      <c r="F29" s="18"/>
      <c r="G29" s="18" t="str">
        <f t="shared" si="6"/>
        <v>N8</v>
      </c>
      <c r="H29" s="21">
        <f t="shared" ca="1" si="9"/>
        <v>34.260772217948237</v>
      </c>
      <c r="I29" s="18">
        <f t="shared" si="7"/>
        <v>6</v>
      </c>
    </row>
    <row r="30" spans="1:10" x14ac:dyDescent="0.25">
      <c r="J30">
        <v>3</v>
      </c>
    </row>
    <row r="31" spans="1:10" x14ac:dyDescent="0.25">
      <c r="J31">
        <v>1</v>
      </c>
    </row>
    <row r="32" spans="1:10" x14ac:dyDescent="0.25">
      <c r="J32">
        <v>2</v>
      </c>
    </row>
    <row r="33" spans="10:10" x14ac:dyDescent="0.25">
      <c r="J33">
        <v>4</v>
      </c>
    </row>
  </sheetData>
  <mergeCells count="11">
    <mergeCell ref="A20:A21"/>
    <mergeCell ref="B20:B21"/>
    <mergeCell ref="C20:C21"/>
    <mergeCell ref="D20:D21"/>
    <mergeCell ref="E20:E21"/>
    <mergeCell ref="F1:F2"/>
    <mergeCell ref="A1:A2"/>
    <mergeCell ref="B1:B2"/>
    <mergeCell ref="C1:C2"/>
    <mergeCell ref="D1:D2"/>
    <mergeCell ref="E1:E2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2"/>
  <sheetViews>
    <sheetView workbookViewId="0">
      <selection activeCell="G2" sqref="G2:I2"/>
    </sheetView>
  </sheetViews>
  <sheetFormatPr defaultRowHeight="13.8" x14ac:dyDescent="0.25"/>
  <cols>
    <col min="1" max="5" width="8.88671875" style="5"/>
    <col min="6" max="6" width="2.88671875" style="5" customWidth="1"/>
    <col min="7" max="9" width="8.88671875" style="5"/>
    <col min="10" max="10" width="6.77734375" style="5" customWidth="1"/>
    <col min="11" max="13" width="8.88671875" style="5"/>
    <col min="14" max="14" width="2.33203125" style="5" customWidth="1"/>
    <col min="15" max="16384" width="8.88671875" style="5"/>
  </cols>
  <sheetData>
    <row r="2" spans="1:17" ht="15.6" x14ac:dyDescent="0.3">
      <c r="A2" s="55" t="s">
        <v>15</v>
      </c>
      <c r="B2" s="55" t="s">
        <v>1</v>
      </c>
      <c r="C2" s="56" t="s">
        <v>10</v>
      </c>
      <c r="D2" s="56"/>
      <c r="E2" s="56"/>
      <c r="F2" s="30"/>
      <c r="G2" s="56" t="s">
        <v>43</v>
      </c>
      <c r="H2" s="56"/>
      <c r="I2" s="56"/>
      <c r="J2" s="30"/>
      <c r="K2" s="56" t="s">
        <v>45</v>
      </c>
      <c r="L2" s="56"/>
      <c r="M2" s="56"/>
      <c r="N2" s="31"/>
      <c r="O2" s="54" t="s">
        <v>44</v>
      </c>
      <c r="P2" s="54"/>
      <c r="Q2" s="54"/>
    </row>
    <row r="3" spans="1:17" ht="15.6" x14ac:dyDescent="0.3">
      <c r="A3" s="55"/>
      <c r="B3" s="55"/>
      <c r="C3" s="32" t="s">
        <v>12</v>
      </c>
      <c r="D3" s="32" t="s">
        <v>11</v>
      </c>
      <c r="E3" s="32" t="s">
        <v>13</v>
      </c>
      <c r="F3" s="32"/>
      <c r="G3" s="32" t="s">
        <v>12</v>
      </c>
      <c r="H3" s="32" t="s">
        <v>11</v>
      </c>
      <c r="I3" s="32" t="s">
        <v>13</v>
      </c>
      <c r="J3" s="32"/>
      <c r="K3" s="32" t="s">
        <v>12</v>
      </c>
      <c r="L3" s="32" t="s">
        <v>11</v>
      </c>
      <c r="M3" s="32" t="s">
        <v>13</v>
      </c>
      <c r="N3" s="31"/>
      <c r="O3" s="32" t="s">
        <v>12</v>
      </c>
      <c r="P3" s="32" t="s">
        <v>11</v>
      </c>
      <c r="Q3" s="32" t="s">
        <v>13</v>
      </c>
    </row>
    <row r="4" spans="1:17" ht="15.6" x14ac:dyDescent="0.3">
      <c r="A4" s="33" t="s">
        <v>2</v>
      </c>
      <c r="B4" s="33">
        <v>10</v>
      </c>
      <c r="C4" s="34">
        <v>7.86</v>
      </c>
      <c r="D4" s="34">
        <v>3</v>
      </c>
      <c r="E4" s="34">
        <f t="shared" ref="E4:E11" si="0">ABS(C4-B4)</f>
        <v>2.1399999999999997</v>
      </c>
      <c r="F4" s="34"/>
      <c r="G4" s="34">
        <v>10.18</v>
      </c>
      <c r="H4" s="34">
        <v>1.374839383194346</v>
      </c>
      <c r="I4" s="34">
        <f>ABS(G4-B4)</f>
        <v>0.17999999999999972</v>
      </c>
      <c r="J4" s="34"/>
      <c r="K4" s="34">
        <v>11.4</v>
      </c>
      <c r="L4" s="34">
        <v>1.6520627912452481</v>
      </c>
      <c r="M4" s="34">
        <f>ABS(K4-B4)</f>
        <v>1.4000000000000004</v>
      </c>
      <c r="N4" s="31"/>
      <c r="O4" s="34">
        <v>10.53</v>
      </c>
      <c r="P4" s="34">
        <v>1.01</v>
      </c>
      <c r="Q4" s="34">
        <f t="shared" ref="Q4:Q11" si="1">ABS(O4-B4)</f>
        <v>0.52999999999999936</v>
      </c>
    </row>
    <row r="5" spans="1:17" ht="15.6" x14ac:dyDescent="0.3">
      <c r="A5" s="33" t="s">
        <v>3</v>
      </c>
      <c r="B5" s="33">
        <v>5</v>
      </c>
      <c r="C5" s="34">
        <v>6.57</v>
      </c>
      <c r="D5" s="34">
        <v>1.5</v>
      </c>
      <c r="E5" s="34">
        <f t="shared" si="0"/>
        <v>1.5700000000000003</v>
      </c>
      <c r="F5" s="34"/>
      <c r="G5" s="34">
        <v>6.34</v>
      </c>
      <c r="H5" s="34">
        <v>1.4627634968543239</v>
      </c>
      <c r="I5" s="34">
        <f t="shared" ref="I5:I11" si="2">ABS(G5-B5)</f>
        <v>1.3399999999999999</v>
      </c>
      <c r="J5" s="34"/>
      <c r="K5" s="34">
        <v>6.54</v>
      </c>
      <c r="L5" s="34">
        <v>1.4742683471034843</v>
      </c>
      <c r="M5" s="34">
        <f t="shared" ref="M5:M11" si="3">ABS(K5-B5)</f>
        <v>1.54</v>
      </c>
      <c r="N5" s="31"/>
      <c r="O5" s="34">
        <v>5.98</v>
      </c>
      <c r="P5" s="34">
        <v>1.41</v>
      </c>
      <c r="Q5" s="34">
        <f t="shared" si="1"/>
        <v>0.98000000000000043</v>
      </c>
    </row>
    <row r="6" spans="1:17" ht="15.6" x14ac:dyDescent="0.3">
      <c r="A6" s="33" t="s">
        <v>4</v>
      </c>
      <c r="B6" s="33">
        <v>15</v>
      </c>
      <c r="C6" s="34">
        <v>21.13</v>
      </c>
      <c r="D6" s="34">
        <v>4.5</v>
      </c>
      <c r="E6" s="34">
        <f t="shared" si="0"/>
        <v>6.129999999999999</v>
      </c>
      <c r="F6" s="34"/>
      <c r="G6" s="34">
        <v>14.28</v>
      </c>
      <c r="H6" s="34">
        <v>1.4426263540321242</v>
      </c>
      <c r="I6" s="34">
        <f t="shared" si="2"/>
        <v>0.72000000000000064</v>
      </c>
      <c r="J6" s="34"/>
      <c r="K6" s="34">
        <v>16.11</v>
      </c>
      <c r="L6" s="34">
        <v>2.0100656179848282</v>
      </c>
      <c r="M6" s="34">
        <f t="shared" si="3"/>
        <v>1.1099999999999994</v>
      </c>
      <c r="N6" s="31"/>
      <c r="O6" s="34">
        <v>14.2</v>
      </c>
      <c r="P6" s="34">
        <v>1.22</v>
      </c>
      <c r="Q6" s="34">
        <f t="shared" si="1"/>
        <v>0.80000000000000071</v>
      </c>
    </row>
    <row r="7" spans="1:17" ht="15.6" x14ac:dyDescent="0.3">
      <c r="A7" s="33" t="s">
        <v>5</v>
      </c>
      <c r="B7" s="33">
        <v>4</v>
      </c>
      <c r="C7" s="34">
        <v>4.07</v>
      </c>
      <c r="D7" s="34">
        <v>1.2</v>
      </c>
      <c r="E7" s="34">
        <f t="shared" si="0"/>
        <v>7.0000000000000284E-2</v>
      </c>
      <c r="F7" s="34"/>
      <c r="G7" s="34">
        <v>4.08</v>
      </c>
      <c r="H7" s="34">
        <v>0.96826405796647597</v>
      </c>
      <c r="I7" s="34">
        <f t="shared" si="2"/>
        <v>8.0000000000000071E-2</v>
      </c>
      <c r="J7" s="34"/>
      <c r="K7" s="34">
        <v>4.7</v>
      </c>
      <c r="L7" s="34">
        <v>1.0759853748369863</v>
      </c>
      <c r="M7" s="34">
        <f t="shared" si="3"/>
        <v>0.70000000000000018</v>
      </c>
      <c r="N7" s="31"/>
      <c r="O7" s="34">
        <v>2.87</v>
      </c>
      <c r="P7" s="34">
        <v>0.36</v>
      </c>
      <c r="Q7" s="34">
        <f t="shared" si="1"/>
        <v>1.1299999999999999</v>
      </c>
    </row>
    <row r="8" spans="1:17" ht="15.6" x14ac:dyDescent="0.3">
      <c r="A8" s="33" t="s">
        <v>6</v>
      </c>
      <c r="B8" s="33">
        <v>10</v>
      </c>
      <c r="C8" s="34">
        <v>9.65</v>
      </c>
      <c r="D8" s="34">
        <v>3</v>
      </c>
      <c r="E8" s="34">
        <f t="shared" si="0"/>
        <v>0.34999999999999964</v>
      </c>
      <c r="F8" s="34"/>
      <c r="G8" s="34">
        <v>9.66</v>
      </c>
      <c r="H8" s="34">
        <v>2.3318227805755267</v>
      </c>
      <c r="I8" s="34">
        <f t="shared" si="2"/>
        <v>0.33999999999999986</v>
      </c>
      <c r="J8" s="34"/>
      <c r="K8" s="34">
        <v>9.7799999999999994</v>
      </c>
      <c r="L8" s="34">
        <v>2.8500350414598099</v>
      </c>
      <c r="M8" s="34">
        <f t="shared" si="3"/>
        <v>0.22000000000000064</v>
      </c>
      <c r="N8" s="31"/>
      <c r="O8" s="34">
        <v>6.49</v>
      </c>
      <c r="P8" s="34">
        <v>0.93</v>
      </c>
      <c r="Q8" s="34">
        <f t="shared" si="1"/>
        <v>3.51</v>
      </c>
    </row>
    <row r="9" spans="1:17" ht="15.6" x14ac:dyDescent="0.3">
      <c r="A9" s="33" t="s">
        <v>7</v>
      </c>
      <c r="B9" s="33">
        <v>8</v>
      </c>
      <c r="C9" s="34">
        <v>9.58</v>
      </c>
      <c r="D9" s="34">
        <v>2.4</v>
      </c>
      <c r="E9" s="34">
        <f t="shared" si="0"/>
        <v>1.58</v>
      </c>
      <c r="F9" s="34"/>
      <c r="G9" s="34">
        <v>7.77</v>
      </c>
      <c r="H9" s="34">
        <v>0.59277838967279839</v>
      </c>
      <c r="I9" s="34">
        <f t="shared" si="2"/>
        <v>0.23000000000000043</v>
      </c>
      <c r="J9" s="34"/>
      <c r="K9" s="34">
        <v>8.51</v>
      </c>
      <c r="L9" s="34">
        <v>0.75091373890190405</v>
      </c>
      <c r="M9" s="34">
        <f t="shared" si="3"/>
        <v>0.50999999999999979</v>
      </c>
      <c r="N9" s="31"/>
      <c r="O9" s="34">
        <v>7.66</v>
      </c>
      <c r="P9" s="34">
        <v>0.42</v>
      </c>
      <c r="Q9" s="34">
        <f t="shared" si="1"/>
        <v>0.33999999999999986</v>
      </c>
    </row>
    <row r="10" spans="1:17" ht="15.6" x14ac:dyDescent="0.3">
      <c r="A10" s="33" t="s">
        <v>8</v>
      </c>
      <c r="B10" s="33">
        <v>10</v>
      </c>
      <c r="C10" s="34">
        <v>6.4</v>
      </c>
      <c r="D10" s="34">
        <v>3</v>
      </c>
      <c r="E10" s="34">
        <f t="shared" si="0"/>
        <v>3.5999999999999996</v>
      </c>
      <c r="F10" s="34"/>
      <c r="G10" s="34">
        <v>7.9</v>
      </c>
      <c r="H10" s="34">
        <v>2.6652025037769476</v>
      </c>
      <c r="I10" s="34">
        <f t="shared" si="2"/>
        <v>2.0999999999999996</v>
      </c>
      <c r="J10" s="34"/>
      <c r="K10" s="34">
        <v>7.66</v>
      </c>
      <c r="L10" s="34">
        <v>2.7121144139340414</v>
      </c>
      <c r="M10" s="34">
        <f t="shared" si="3"/>
        <v>2.34</v>
      </c>
      <c r="N10" s="31"/>
      <c r="O10" s="34">
        <v>6.93</v>
      </c>
      <c r="P10" s="34">
        <v>0.76</v>
      </c>
      <c r="Q10" s="34">
        <f t="shared" si="1"/>
        <v>3.0700000000000003</v>
      </c>
    </row>
    <row r="11" spans="1:17" ht="15.6" x14ac:dyDescent="0.3">
      <c r="A11" s="33" t="s">
        <v>9</v>
      </c>
      <c r="B11" s="33">
        <v>20</v>
      </c>
      <c r="C11" s="34">
        <v>14.42</v>
      </c>
      <c r="D11" s="34">
        <v>6</v>
      </c>
      <c r="E11" s="34">
        <f t="shared" si="0"/>
        <v>5.58</v>
      </c>
      <c r="F11" s="34"/>
      <c r="G11" s="34">
        <v>22.17</v>
      </c>
      <c r="H11" s="34">
        <v>2.356542845318907</v>
      </c>
      <c r="I11" s="34">
        <f t="shared" si="2"/>
        <v>2.1700000000000017</v>
      </c>
      <c r="J11" s="34"/>
      <c r="K11" s="34">
        <v>17.43</v>
      </c>
      <c r="L11" s="34">
        <v>4.3505976650024305</v>
      </c>
      <c r="M11" s="34">
        <f t="shared" si="3"/>
        <v>2.5700000000000003</v>
      </c>
      <c r="N11" s="31"/>
      <c r="O11" s="34">
        <v>27.55</v>
      </c>
      <c r="P11" s="34">
        <v>1.1599999999999999</v>
      </c>
      <c r="Q11" s="34">
        <f t="shared" si="1"/>
        <v>7.5500000000000007</v>
      </c>
    </row>
    <row r="12" spans="1:17" ht="15.6" x14ac:dyDescent="0.3">
      <c r="A12" s="32" t="s">
        <v>37</v>
      </c>
      <c r="B12" s="34">
        <f>AVERAGE(B4:B11)</f>
        <v>10.25</v>
      </c>
      <c r="C12" s="34">
        <f>AVERAGE(C4:C11)</f>
        <v>9.9600000000000009</v>
      </c>
      <c r="D12" s="34">
        <f>AVERAGE(D4:D11)</f>
        <v>3.0750000000000002</v>
      </c>
      <c r="E12" s="34">
        <f>AVERAGE(E4:E11)</f>
        <v>2.6274999999999999</v>
      </c>
      <c r="F12" s="34"/>
      <c r="G12" s="34">
        <f>AVERAGE(G4:G11)</f>
        <v>10.297499999999999</v>
      </c>
      <c r="H12" s="34">
        <f>AVERAGE(H4:H11)</f>
        <v>1.6493549764239313</v>
      </c>
      <c r="I12" s="42">
        <f>AVERAGE(I4:I11)</f>
        <v>0.89500000000000024</v>
      </c>
      <c r="J12" s="34"/>
      <c r="K12" s="34">
        <f>AVERAGE(K4:K11)</f>
        <v>10.266249999999999</v>
      </c>
      <c r="L12" s="34">
        <f>AVERAGE(L4:L11)</f>
        <v>2.1095053738085916</v>
      </c>
      <c r="M12" s="42">
        <f>AVERAGE(M4:M11)</f>
        <v>1.2987500000000001</v>
      </c>
      <c r="N12" s="31"/>
      <c r="O12" s="34">
        <f>AVERAGE(O4:O11)</f>
        <v>10.276250000000001</v>
      </c>
      <c r="P12" s="34">
        <f>AVERAGE(P4:P11)</f>
        <v>0.90874999999999995</v>
      </c>
      <c r="Q12" s="34">
        <f>AVERAGE(Q4:Q11)</f>
        <v>2.23875</v>
      </c>
    </row>
    <row r="16" spans="1:17" x14ac:dyDescent="0.25">
      <c r="L16" s="27"/>
    </row>
    <row r="17" spans="12:12" x14ac:dyDescent="0.25">
      <c r="L17" s="27"/>
    </row>
    <row r="18" spans="12:12" x14ac:dyDescent="0.25">
      <c r="L18" s="27"/>
    </row>
    <row r="19" spans="12:12" x14ac:dyDescent="0.25">
      <c r="L19" s="27"/>
    </row>
    <row r="20" spans="12:12" x14ac:dyDescent="0.25">
      <c r="L20" s="27"/>
    </row>
    <row r="21" spans="12:12" x14ac:dyDescent="0.25">
      <c r="L21" s="27"/>
    </row>
    <row r="22" spans="12:12" x14ac:dyDescent="0.25">
      <c r="L22" s="27"/>
    </row>
  </sheetData>
  <mergeCells count="6">
    <mergeCell ref="O2:Q2"/>
    <mergeCell ref="A2:A3"/>
    <mergeCell ref="B2:B3"/>
    <mergeCell ref="C2:E2"/>
    <mergeCell ref="G2:I2"/>
    <mergeCell ref="K2:M2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N15" sqref="N15"/>
    </sheetView>
  </sheetViews>
  <sheetFormatPr defaultRowHeight="13.8" x14ac:dyDescent="0.25"/>
  <cols>
    <col min="1" max="1" width="8.88671875" style="23"/>
    <col min="2" max="2" width="12.33203125" style="23" customWidth="1"/>
    <col min="3" max="3" width="15.88671875" style="23" customWidth="1"/>
    <col min="4" max="4" width="8.88671875" style="23"/>
    <col min="5" max="5" width="3.44140625" style="23" customWidth="1"/>
    <col min="6" max="6" width="12.88671875" style="23" customWidth="1"/>
    <col min="7" max="7" width="13.33203125" style="23" customWidth="1"/>
    <col min="8" max="8" width="2.44140625" style="23" customWidth="1"/>
    <col min="9" max="10" width="10.6640625" style="23" customWidth="1"/>
    <col min="11" max="11" width="1.5546875" style="23" customWidth="1"/>
    <col min="12" max="16384" width="8.88671875" style="23"/>
  </cols>
  <sheetData>
    <row r="1" spans="1:13" ht="16.2" thickBot="1" x14ac:dyDescent="0.3">
      <c r="A1" s="59" t="s">
        <v>38</v>
      </c>
      <c r="B1" s="59"/>
      <c r="C1" s="59"/>
      <c r="D1" s="59"/>
      <c r="E1" s="59"/>
      <c r="F1" s="59"/>
      <c r="G1" s="59"/>
      <c r="H1" s="59"/>
      <c r="I1" s="59"/>
      <c r="J1" s="59"/>
    </row>
    <row r="2" spans="1:13" x14ac:dyDescent="0.25">
      <c r="F2" s="60"/>
      <c r="G2" s="60"/>
      <c r="H2" s="60"/>
      <c r="I2" s="60"/>
      <c r="J2" s="60"/>
    </row>
    <row r="3" spans="1:13" ht="15.6" x14ac:dyDescent="0.25">
      <c r="A3" s="57" t="s">
        <v>16</v>
      </c>
      <c r="B3" s="57" t="s">
        <v>17</v>
      </c>
      <c r="C3" s="57" t="s">
        <v>35</v>
      </c>
      <c r="D3" s="57"/>
      <c r="E3" s="28"/>
      <c r="F3" s="58" t="s">
        <v>43</v>
      </c>
      <c r="G3" s="58"/>
      <c r="H3" s="35"/>
      <c r="I3" s="58" t="s">
        <v>45</v>
      </c>
      <c r="J3" s="58"/>
      <c r="K3" s="36"/>
      <c r="L3" s="58" t="s">
        <v>46</v>
      </c>
      <c r="M3" s="58"/>
    </row>
    <row r="4" spans="1:13" ht="15.6" x14ac:dyDescent="0.25">
      <c r="A4" s="57"/>
      <c r="B4" s="57"/>
      <c r="C4" s="28" t="s">
        <v>30</v>
      </c>
      <c r="D4" s="28" t="s">
        <v>19</v>
      </c>
      <c r="E4" s="28"/>
      <c r="F4" s="37" t="s">
        <v>31</v>
      </c>
      <c r="G4" s="37" t="s">
        <v>32</v>
      </c>
      <c r="H4" s="35"/>
      <c r="I4" s="37" t="s">
        <v>31</v>
      </c>
      <c r="J4" s="37" t="s">
        <v>32</v>
      </c>
      <c r="K4" s="36"/>
      <c r="L4" s="37" t="s">
        <v>31</v>
      </c>
      <c r="M4" s="37" t="s">
        <v>32</v>
      </c>
    </row>
    <row r="5" spans="1:13" ht="29.4" customHeight="1" x14ac:dyDescent="0.25">
      <c r="A5" s="28" t="s">
        <v>23</v>
      </c>
      <c r="B5" s="28" t="s">
        <v>24</v>
      </c>
      <c r="C5" s="28">
        <v>-82.7</v>
      </c>
      <c r="D5" s="28">
        <v>1</v>
      </c>
      <c r="E5" s="28"/>
      <c r="F5" s="37">
        <v>-82.38</v>
      </c>
      <c r="G5" s="28">
        <f>F5-C5</f>
        <v>0.32000000000000739</v>
      </c>
      <c r="H5" s="35"/>
      <c r="I5" s="37">
        <v>-82.13</v>
      </c>
      <c r="J5" s="37">
        <f>I5-C5</f>
        <v>0.57000000000000739</v>
      </c>
      <c r="K5" s="36"/>
      <c r="L5" s="37">
        <v>-82.22</v>
      </c>
      <c r="M5" s="28">
        <f>L5-C5</f>
        <v>0.48000000000000398</v>
      </c>
    </row>
    <row r="6" spans="1:13" ht="15.6" x14ac:dyDescent="0.25">
      <c r="A6" s="28" t="s">
        <v>4</v>
      </c>
      <c r="B6" s="28" t="s">
        <v>25</v>
      </c>
      <c r="C6" s="28">
        <v>29.19</v>
      </c>
      <c r="D6" s="28">
        <v>0.3</v>
      </c>
      <c r="E6" s="28"/>
      <c r="F6" s="28">
        <v>29.03</v>
      </c>
      <c r="G6" s="28">
        <f>F6-C6</f>
        <v>-0.16000000000000014</v>
      </c>
      <c r="H6" s="38"/>
      <c r="I6" s="28">
        <v>29.09</v>
      </c>
      <c r="J6" s="28">
        <f>I6-C6</f>
        <v>-0.10000000000000142</v>
      </c>
      <c r="K6" s="36"/>
      <c r="L6" s="28">
        <v>29.1</v>
      </c>
      <c r="M6" s="28">
        <f>L6-C6</f>
        <v>-8.9999999999999858E-2</v>
      </c>
    </row>
    <row r="7" spans="1:13" ht="15.6" x14ac:dyDescent="0.25">
      <c r="A7" s="28" t="s">
        <v>7</v>
      </c>
      <c r="B7" s="28" t="s">
        <v>25</v>
      </c>
      <c r="C7" s="28">
        <v>25.45</v>
      </c>
      <c r="D7" s="28">
        <v>0.3</v>
      </c>
      <c r="E7" s="28"/>
      <c r="F7" s="28">
        <v>25.37</v>
      </c>
      <c r="G7" s="28">
        <f>F7-C7</f>
        <v>-7.9999999999998295E-2</v>
      </c>
      <c r="H7" s="38"/>
      <c r="I7" s="28">
        <v>25.44</v>
      </c>
      <c r="J7" s="28">
        <f>I7-C7</f>
        <v>-9.9999999999980105E-3</v>
      </c>
      <c r="K7" s="36"/>
      <c r="L7" s="28">
        <v>25.46</v>
      </c>
      <c r="M7" s="28">
        <f>L7-C7</f>
        <v>1.0000000000001563E-2</v>
      </c>
    </row>
    <row r="8" spans="1:13" ht="25.2" customHeight="1" x14ac:dyDescent="0.25">
      <c r="A8" s="28" t="s">
        <v>26</v>
      </c>
      <c r="B8" s="28" t="s">
        <v>27</v>
      </c>
      <c r="C8" s="28">
        <v>20.059999999999999</v>
      </c>
      <c r="D8" s="28">
        <v>1</v>
      </c>
      <c r="E8" s="28"/>
      <c r="F8" s="28">
        <v>20.399999999999999</v>
      </c>
      <c r="G8" s="28">
        <f>F8-C8</f>
        <v>0.33999999999999986</v>
      </c>
      <c r="H8" s="28"/>
      <c r="I8" s="28">
        <v>19.78</v>
      </c>
      <c r="J8" s="28">
        <f>I8-C8</f>
        <v>-0.27999999999999758</v>
      </c>
      <c r="K8" s="28"/>
      <c r="L8" s="28">
        <v>19.97</v>
      </c>
      <c r="M8" s="28">
        <f>L8-C8</f>
        <v>-8.9999999999999858E-2</v>
      </c>
    </row>
    <row r="18" spans="13:13" ht="15.6" x14ac:dyDescent="0.25">
      <c r="M18" s="22"/>
    </row>
  </sheetData>
  <mergeCells count="8">
    <mergeCell ref="C3:D3"/>
    <mergeCell ref="L3:M3"/>
    <mergeCell ref="A1:J1"/>
    <mergeCell ref="F2:J2"/>
    <mergeCell ref="A3:A4"/>
    <mergeCell ref="B3:B4"/>
    <mergeCell ref="F3:G3"/>
    <mergeCell ref="I3:J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O12" sqref="O12"/>
    </sheetView>
  </sheetViews>
  <sheetFormatPr defaultRowHeight="13.8" x14ac:dyDescent="0.25"/>
  <cols>
    <col min="3" max="3" width="3.33203125" customWidth="1"/>
    <col min="6" max="6" width="2" customWidth="1"/>
    <col min="7" max="7" width="9.21875" customWidth="1"/>
    <col min="8" max="8" width="7.6640625" customWidth="1"/>
    <col min="9" max="9" width="4" customWidth="1"/>
    <col min="12" max="12" width="2.77734375" customWidth="1"/>
  </cols>
  <sheetData>
    <row r="1" spans="1:14" ht="15.6" x14ac:dyDescent="0.25">
      <c r="A1" s="62" t="s">
        <v>42</v>
      </c>
      <c r="B1" s="62"/>
      <c r="C1" s="62"/>
      <c r="D1" s="62"/>
      <c r="E1" s="62"/>
      <c r="F1" s="62"/>
      <c r="G1" s="62"/>
      <c r="H1" s="62"/>
      <c r="I1" s="62"/>
      <c r="J1" s="62"/>
      <c r="K1" s="11"/>
    </row>
    <row r="2" spans="1:14" ht="15.6" customHeight="1" x14ac:dyDescent="0.3">
      <c r="A2" s="57" t="s">
        <v>14</v>
      </c>
      <c r="B2" s="63" t="s">
        <v>33</v>
      </c>
      <c r="C2" s="41"/>
      <c r="D2" s="67" t="s">
        <v>40</v>
      </c>
      <c r="E2" s="68"/>
      <c r="F2" s="40"/>
      <c r="G2" s="64" t="s">
        <v>47</v>
      </c>
      <c r="H2" s="64"/>
      <c r="I2" s="24"/>
      <c r="J2" s="65" t="s">
        <v>48</v>
      </c>
      <c r="K2" s="66"/>
      <c r="L2" s="24"/>
      <c r="M2" s="61" t="s">
        <v>46</v>
      </c>
      <c r="N2" s="49"/>
    </row>
    <row r="3" spans="1:14" ht="15.6" x14ac:dyDescent="0.25">
      <c r="A3" s="57"/>
      <c r="B3" s="63"/>
      <c r="C3" s="29"/>
      <c r="D3" s="39" t="s">
        <v>41</v>
      </c>
      <c r="E3" s="39" t="s">
        <v>39</v>
      </c>
      <c r="F3" s="39"/>
      <c r="G3" s="26" t="s">
        <v>34</v>
      </c>
      <c r="H3" s="24" t="s">
        <v>36</v>
      </c>
      <c r="I3" s="24"/>
      <c r="J3" s="26" t="s">
        <v>34</v>
      </c>
      <c r="K3" s="24" t="s">
        <v>36</v>
      </c>
      <c r="L3" s="24"/>
      <c r="M3" s="26" t="s">
        <v>34</v>
      </c>
      <c r="N3" s="24" t="s">
        <v>36</v>
      </c>
    </row>
    <row r="4" spans="1:14" ht="15.6" x14ac:dyDescent="0.25">
      <c r="A4" s="25" t="s">
        <v>6</v>
      </c>
      <c r="B4" s="25">
        <v>27.66</v>
      </c>
      <c r="C4" s="28"/>
      <c r="D4" s="25">
        <v>23</v>
      </c>
      <c r="E4" s="25">
        <v>28</v>
      </c>
      <c r="F4" s="28"/>
      <c r="G4" s="25">
        <v>27.56</v>
      </c>
      <c r="H4" s="25">
        <f>G4-B4</f>
        <v>-0.10000000000000142</v>
      </c>
      <c r="I4" s="25"/>
      <c r="J4" s="24">
        <v>28.65</v>
      </c>
      <c r="K4" s="25">
        <f>J4-B4</f>
        <v>0.98999999999999844</v>
      </c>
      <c r="L4" s="24"/>
      <c r="M4" s="24">
        <v>27.53</v>
      </c>
      <c r="N4" s="25">
        <f>M4-B4</f>
        <v>-0.12999999999999901</v>
      </c>
    </row>
    <row r="5" spans="1:14" ht="15.6" x14ac:dyDescent="0.25">
      <c r="A5" s="25" t="s">
        <v>9</v>
      </c>
      <c r="B5" s="25">
        <v>19.89</v>
      </c>
      <c r="C5" s="28"/>
      <c r="D5" s="25">
        <v>15</v>
      </c>
      <c r="E5" s="25">
        <v>20</v>
      </c>
      <c r="F5" s="28"/>
      <c r="G5" s="25">
        <v>19.61</v>
      </c>
      <c r="H5" s="25">
        <f>G5-B5</f>
        <v>-0.28000000000000114</v>
      </c>
      <c r="I5" s="25"/>
      <c r="J5" s="24">
        <v>23.34</v>
      </c>
      <c r="K5" s="25">
        <f>J5-B5</f>
        <v>3.4499999999999993</v>
      </c>
      <c r="L5" s="24"/>
      <c r="M5" s="24">
        <v>16.59</v>
      </c>
      <c r="N5" s="25">
        <f>M5-B5</f>
        <v>-3.3000000000000007</v>
      </c>
    </row>
  </sheetData>
  <mergeCells count="7">
    <mergeCell ref="M2:N2"/>
    <mergeCell ref="A1:J1"/>
    <mergeCell ref="A2:A3"/>
    <mergeCell ref="B2:B3"/>
    <mergeCell ref="G2:H2"/>
    <mergeCell ref="J2:K2"/>
    <mergeCell ref="D2:E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Obs generation</vt:lpstr>
      <vt:lpstr>Table S3</vt:lpstr>
      <vt:lpstr>Table S1</vt:lpstr>
      <vt:lpstr>Table 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2022-04-09T03:51:07Z</dcterms:modified>
</cp:coreProperties>
</file>